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Yolk hormones\Yolk CORT\"/>
    </mc:Choice>
  </mc:AlternateContent>
  <xr:revisionPtr revIDLastSave="0" documentId="13_ncr:1_{62AA2CB8-C0B5-4EBA-B641-6259B2A6765A}" xr6:coauthVersionLast="47" xr6:coauthVersionMax="47" xr10:uidLastSave="{00000000-0000-0000-0000-000000000000}"/>
  <bookViews>
    <workbookView xWindow="-110" yWindow="-110" windowWidth="19420" windowHeight="10420" activeTab="1" xr2:uid="{1F4C1761-69C6-4866-96E8-673082E2F564}"/>
  </bookViews>
  <sheets>
    <sheet name="All hormone treatments" sheetId="1" r:id="rId1"/>
    <sheet name="thryoid eggs assay second" sheetId="2" r:id="rId2"/>
    <sheet name="CORT treament" sheetId="3" r:id="rId3"/>
    <sheet name="Extraction efficiency" sheetId="6" r:id="rId4"/>
    <sheet name="CORT Plate data for publ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6" l="1"/>
  <c r="P2" i="2"/>
  <c r="Q2" i="2" s="1"/>
  <c r="R2" i="2" s="1"/>
  <c r="S2" i="2" s="1"/>
  <c r="I2" i="5"/>
  <c r="V2" i="3"/>
  <c r="E2" i="6"/>
  <c r="E3" i="6"/>
  <c r="E4" i="6"/>
  <c r="E5" i="6"/>
  <c r="G2" i="6"/>
  <c r="D6" i="5"/>
  <c r="D5" i="5"/>
  <c r="G2" i="5"/>
  <c r="Z4" i="3"/>
  <c r="Z3" i="3"/>
  <c r="Z2" i="3"/>
  <c r="Y4" i="3"/>
  <c r="Y3" i="3"/>
  <c r="Y2" i="3"/>
  <c r="X4" i="3"/>
  <c r="X3" i="3"/>
  <c r="X2" i="3"/>
  <c r="R70" i="3"/>
  <c r="S70" i="3" s="1"/>
  <c r="T70" i="3" s="1"/>
  <c r="U70" i="3" s="1"/>
  <c r="R69" i="3"/>
  <c r="S69" i="3" s="1"/>
  <c r="T69" i="3" s="1"/>
  <c r="U69" i="3" s="1"/>
  <c r="R68" i="3"/>
  <c r="S68" i="3" s="1"/>
  <c r="T68" i="3" s="1"/>
  <c r="U68" i="3" s="1"/>
  <c r="R67" i="3"/>
  <c r="S67" i="3" s="1"/>
  <c r="T67" i="3" s="1"/>
  <c r="U67" i="3" s="1"/>
  <c r="R66" i="3"/>
  <c r="S66" i="3" s="1"/>
  <c r="T66" i="3" s="1"/>
  <c r="U66" i="3" s="1"/>
  <c r="R65" i="3"/>
  <c r="S65" i="3" s="1"/>
  <c r="T65" i="3" s="1"/>
  <c r="U65" i="3" s="1"/>
  <c r="R64" i="3"/>
  <c r="S64" i="3" s="1"/>
  <c r="T64" i="3" s="1"/>
  <c r="U64" i="3" s="1"/>
  <c r="R63" i="3"/>
  <c r="S63" i="3" s="1"/>
  <c r="T63" i="3" s="1"/>
  <c r="U63" i="3" s="1"/>
  <c r="R62" i="3"/>
  <c r="S62" i="3" s="1"/>
  <c r="T62" i="3" s="1"/>
  <c r="U62" i="3" s="1"/>
  <c r="R61" i="3"/>
  <c r="S61" i="3" s="1"/>
  <c r="T61" i="3" s="1"/>
  <c r="U61" i="3" s="1"/>
  <c r="R60" i="3"/>
  <c r="S60" i="3" s="1"/>
  <c r="T60" i="3" s="1"/>
  <c r="U60" i="3" s="1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S59" i="3"/>
  <c r="T59" i="3" s="1"/>
  <c r="U59" i="3" s="1"/>
  <c r="R59" i="3"/>
  <c r="S58" i="3"/>
  <c r="T58" i="3" s="1"/>
  <c r="U58" i="3" s="1"/>
  <c r="R58" i="3"/>
  <c r="U57" i="3"/>
  <c r="T57" i="3"/>
  <c r="S57" i="3"/>
  <c r="R57" i="3"/>
  <c r="S56" i="3"/>
  <c r="T56" i="3" s="1"/>
  <c r="U56" i="3" s="1"/>
  <c r="R56" i="3"/>
  <c r="U55" i="3"/>
  <c r="T55" i="3"/>
  <c r="S55" i="3"/>
  <c r="R55" i="3"/>
  <c r="S54" i="3"/>
  <c r="T54" i="3" s="1"/>
  <c r="U54" i="3" s="1"/>
  <c r="R54" i="3"/>
  <c r="U53" i="3"/>
  <c r="T53" i="3"/>
  <c r="S53" i="3"/>
  <c r="R53" i="3"/>
  <c r="S52" i="3"/>
  <c r="T52" i="3" s="1"/>
  <c r="U52" i="3" s="1"/>
  <c r="R52" i="3"/>
  <c r="U51" i="3"/>
  <c r="T51" i="3"/>
  <c r="S51" i="3"/>
  <c r="R51" i="3"/>
  <c r="S50" i="3"/>
  <c r="T50" i="3" s="1"/>
  <c r="U50" i="3" s="1"/>
  <c r="R50" i="3"/>
  <c r="U49" i="3"/>
  <c r="T49" i="3"/>
  <c r="S49" i="3"/>
  <c r="R49" i="3"/>
  <c r="D4" i="5"/>
  <c r="H2" i="5" s="1"/>
  <c r="D3" i="5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S29" i="3"/>
  <c r="T29" i="3" s="1"/>
  <c r="U29" i="3" s="1"/>
  <c r="S28" i="3"/>
  <c r="T28" i="3" s="1"/>
  <c r="U28" i="3" s="1"/>
  <c r="S14" i="3"/>
  <c r="T14" i="3" s="1"/>
  <c r="U14" i="3" s="1"/>
  <c r="S11" i="3"/>
  <c r="T11" i="3" s="1"/>
  <c r="U11" i="3" s="1"/>
  <c r="S10" i="3"/>
  <c r="T10" i="3" s="1"/>
  <c r="U10" i="3" s="1"/>
  <c r="S6" i="3"/>
  <c r="T6" i="3" s="1"/>
  <c r="U6" i="3" s="1"/>
  <c r="S5" i="3"/>
  <c r="T5" i="3" s="1"/>
  <c r="U5" i="3" s="1"/>
  <c r="S3" i="3"/>
  <c r="T3" i="3" s="1"/>
  <c r="U3" i="3" s="1"/>
  <c r="S2" i="3"/>
  <c r="T2" i="3" s="1"/>
  <c r="U2" i="3" s="1"/>
  <c r="R29" i="3"/>
  <c r="R28" i="3"/>
  <c r="R17" i="3"/>
  <c r="S17" i="3" s="1"/>
  <c r="T17" i="3" s="1"/>
  <c r="U17" i="3" s="1"/>
  <c r="R16" i="3"/>
  <c r="S16" i="3" s="1"/>
  <c r="T16" i="3" s="1"/>
  <c r="U16" i="3" s="1"/>
  <c r="R15" i="3"/>
  <c r="S15" i="3" s="1"/>
  <c r="T15" i="3" s="1"/>
  <c r="U15" i="3" s="1"/>
  <c r="R14" i="3"/>
  <c r="R13" i="3"/>
  <c r="S13" i="3" s="1"/>
  <c r="T13" i="3" s="1"/>
  <c r="U13" i="3" s="1"/>
  <c r="R12" i="3"/>
  <c r="S12" i="3" s="1"/>
  <c r="T12" i="3" s="1"/>
  <c r="U12" i="3" s="1"/>
  <c r="R11" i="3"/>
  <c r="R10" i="3"/>
  <c r="R9" i="3"/>
  <c r="S9" i="3" s="1"/>
  <c r="T9" i="3" s="1"/>
  <c r="U9" i="3" s="1"/>
  <c r="R8" i="3"/>
  <c r="S8" i="3" s="1"/>
  <c r="T8" i="3" s="1"/>
  <c r="U8" i="3" s="1"/>
  <c r="R7" i="3"/>
  <c r="S7" i="3" s="1"/>
  <c r="T7" i="3" s="1"/>
  <c r="U7" i="3" s="1"/>
  <c r="R6" i="3"/>
  <c r="R5" i="3"/>
  <c r="R4" i="3"/>
  <c r="S4" i="3" s="1"/>
  <c r="T4" i="3" s="1"/>
  <c r="U4" i="3" s="1"/>
  <c r="R3" i="3"/>
  <c r="R2" i="3"/>
  <c r="P28" i="3"/>
  <c r="P29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9" i="3"/>
  <c r="R27" i="3"/>
  <c r="S27" i="3" s="1"/>
  <c r="T27" i="3" s="1"/>
  <c r="U27" i="3" s="1"/>
  <c r="R26" i="3"/>
  <c r="S26" i="3" s="1"/>
  <c r="T26" i="3" s="1"/>
  <c r="U26" i="3" s="1"/>
  <c r="R25" i="3"/>
  <c r="S25" i="3" s="1"/>
  <c r="T25" i="3" s="1"/>
  <c r="U25" i="3" s="1"/>
  <c r="R24" i="3"/>
  <c r="S24" i="3" s="1"/>
  <c r="T24" i="3" s="1"/>
  <c r="U24" i="3" s="1"/>
  <c r="R23" i="3"/>
  <c r="S23" i="3" s="1"/>
  <c r="T23" i="3" s="1"/>
  <c r="U23" i="3" s="1"/>
  <c r="R22" i="3"/>
  <c r="S22" i="3" s="1"/>
  <c r="T22" i="3" s="1"/>
  <c r="U22" i="3" s="1"/>
  <c r="R20" i="3"/>
  <c r="S20" i="3" s="1"/>
  <c r="T20" i="3" s="1"/>
  <c r="U20" i="3" s="1"/>
  <c r="R19" i="3"/>
  <c r="S19" i="3" s="1"/>
  <c r="T19" i="3" s="1"/>
  <c r="U19" i="3" s="1"/>
  <c r="P27" i="3"/>
  <c r="P26" i="3"/>
  <c r="P25" i="3"/>
  <c r="P24" i="3"/>
  <c r="P23" i="3"/>
  <c r="P22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tc={5E86FCB1-A097-4937-BB8D-4778565DB161}</author>
    <author>tc={BBC4CC75-A33C-47D6-ACBF-E5A8E9F1BCC3}</author>
    <author>tc={EC6A2E4E-AAF2-4FF9-8C5D-282A41467868}</author>
  </authors>
  <commentList>
    <comment ref="N1" authorId="0" shapeId="0" xr:uid="{5E86FCB1-A097-4937-BB8D-4778565DB1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O1" authorId="1" shapeId="0" xr:uid="{BBC4CC75-A33C-47D6-ACBF-E5A8E9F1B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P1" authorId="2" shapeId="0" xr:uid="{EC6A2E4E-AAF2-4FF9-8C5D-282A4146786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tc={8F73C118-8D89-4AA1-8C0C-D7FEE1E74F98}</author>
    <author>tc={38B3BD8C-1F4A-4399-9AA0-2754A5A3E825}</author>
    <author>tc={8F225350-AD96-418A-B2B1-B8976102F32F}</author>
    <author>tc={6C0B2FFE-3597-46F4-9285-E5996BB5C6E7}</author>
  </authors>
  <commentList>
    <comment ref="O1" authorId="0" shapeId="0" xr:uid="{8F73C118-8D89-4AA1-8C0C-D7FEE1E74F98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P1" authorId="1" shapeId="0" xr:uid="{38B3BD8C-1F4A-4399-9AA0-2754A5A3E82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 converted to ng/ml</t>
      </text>
    </comment>
    <comment ref="Q1" authorId="2" shapeId="0" xr:uid="{8F225350-AD96-418A-B2B1-B8976102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R1" authorId="3" shapeId="0" xr:uid="{6C0B2FFE-3597-46F4-9285-E5996BB5C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sharedStrings.xml><?xml version="1.0" encoding="utf-8"?>
<sst xmlns="http://schemas.openxmlformats.org/spreadsheetml/2006/main" count="1531" uniqueCount="501">
  <si>
    <t>dissection_id</t>
  </si>
  <si>
    <t>egg_id</t>
  </si>
  <si>
    <t>enclosure</t>
  </si>
  <si>
    <t>clutch</t>
  </si>
  <si>
    <t>treatment</t>
  </si>
  <si>
    <t>egg_width</t>
  </si>
  <si>
    <t>egg_length</t>
  </si>
  <si>
    <t>egg_mass_mg</t>
  </si>
  <si>
    <t>yolk_mass_mg</t>
  </si>
  <si>
    <t>EG943_21</t>
  </si>
  <si>
    <t>EG944_21</t>
  </si>
  <si>
    <t>EG945_21</t>
  </si>
  <si>
    <t>EG946_21</t>
  </si>
  <si>
    <t>EG947_21</t>
  </si>
  <si>
    <t>EG948_21</t>
  </si>
  <si>
    <t>EG949_21</t>
  </si>
  <si>
    <t>EG950_21</t>
  </si>
  <si>
    <t>EG951_21</t>
  </si>
  <si>
    <t>EG952_21</t>
  </si>
  <si>
    <t>EG953_21</t>
  </si>
  <si>
    <t>EG954_21</t>
  </si>
  <si>
    <t>EG955_21</t>
  </si>
  <si>
    <t>EG956_21</t>
  </si>
  <si>
    <t>EG957_21</t>
  </si>
  <si>
    <t>EG958_21</t>
  </si>
  <si>
    <t>EG959</t>
  </si>
  <si>
    <t>EG960</t>
  </si>
  <si>
    <t>EG961</t>
  </si>
  <si>
    <t>EG962</t>
  </si>
  <si>
    <t>EG963</t>
  </si>
  <si>
    <t>EG964</t>
  </si>
  <si>
    <t>EG965</t>
  </si>
  <si>
    <t>EG966</t>
  </si>
  <si>
    <t>EG967</t>
  </si>
  <si>
    <t>EG968</t>
  </si>
  <si>
    <t>EG969</t>
  </si>
  <si>
    <t>EG970</t>
  </si>
  <si>
    <t>EG971</t>
  </si>
  <si>
    <t>EG972</t>
  </si>
  <si>
    <t>EG973</t>
  </si>
  <si>
    <t>EG974</t>
  </si>
  <si>
    <t>EG975</t>
  </si>
  <si>
    <t>052D</t>
  </si>
  <si>
    <t>CL261_21</t>
  </si>
  <si>
    <t>E030_M</t>
  </si>
  <si>
    <t>053D</t>
  </si>
  <si>
    <t>C_Topical</t>
  </si>
  <si>
    <t>CORT_10pg_Topical</t>
  </si>
  <si>
    <t>CORT_5pg_Topical</t>
  </si>
  <si>
    <t>039D</t>
  </si>
  <si>
    <t>040D</t>
  </si>
  <si>
    <t>CL262_21</t>
  </si>
  <si>
    <t>E025_M</t>
  </si>
  <si>
    <t>050D</t>
  </si>
  <si>
    <t>041D</t>
  </si>
  <si>
    <t>051D</t>
  </si>
  <si>
    <t>E011_M E024_M</t>
  </si>
  <si>
    <t>046D</t>
  </si>
  <si>
    <t>048D</t>
  </si>
  <si>
    <t>042D</t>
  </si>
  <si>
    <t>date_treated</t>
  </si>
  <si>
    <t>044D</t>
  </si>
  <si>
    <t>043D</t>
  </si>
  <si>
    <t>047D</t>
  </si>
  <si>
    <t>CL263_21</t>
  </si>
  <si>
    <t>E027_F120</t>
  </si>
  <si>
    <t>049D</t>
  </si>
  <si>
    <t>045D</t>
  </si>
  <si>
    <t>038D</t>
  </si>
  <si>
    <t>CL264_21</t>
  </si>
  <si>
    <t>E030_F120</t>
  </si>
  <si>
    <t>CL265_21</t>
  </si>
  <si>
    <t>E009_M</t>
  </si>
  <si>
    <t>CL266_21</t>
  </si>
  <si>
    <t>E007_F120</t>
  </si>
  <si>
    <t>CL267_21</t>
  </si>
  <si>
    <t>E026_M</t>
  </si>
  <si>
    <t>067D</t>
  </si>
  <si>
    <t>No sample</t>
  </si>
  <si>
    <t>068D</t>
  </si>
  <si>
    <t>069D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</si>
  <si>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</si>
  <si>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</si>
  <si>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</si>
  <si>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</si>
  <si>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</si>
  <si>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</si>
  <si>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</si>
  <si>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</si>
  <si>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</si>
  <si>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</si>
  <si>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</si>
  <si>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081D</t>
  </si>
  <si>
    <t>082D</t>
  </si>
  <si>
    <t>083D</t>
  </si>
  <si>
    <t>EG976</t>
  </si>
  <si>
    <t>084D</t>
  </si>
  <si>
    <t>EG977</t>
  </si>
  <si>
    <t>085D</t>
  </si>
  <si>
    <t>CL268_21</t>
  </si>
  <si>
    <t>E001_F_120</t>
  </si>
  <si>
    <t>EG978</t>
  </si>
  <si>
    <t>086D</t>
  </si>
  <si>
    <t>EG979</t>
  </si>
  <si>
    <t>087D</t>
  </si>
  <si>
    <t>EG980</t>
  </si>
  <si>
    <t>088D</t>
  </si>
  <si>
    <t>EG981</t>
  </si>
  <si>
    <t>089D</t>
  </si>
  <si>
    <t>EG982</t>
  </si>
  <si>
    <t>090D</t>
  </si>
  <si>
    <t>CL269_21</t>
  </si>
  <si>
    <t>E020_MQ</t>
  </si>
  <si>
    <t>this egg was very large when found on 17/02; perhaps the lay date was missed because it was a clutch of one; if hormone values are very high or low probably best to eliminate; embryo didn't look significantly more developed though</t>
  </si>
  <si>
    <t>EG995</t>
  </si>
  <si>
    <t>091D</t>
  </si>
  <si>
    <t>Sample ID</t>
  </si>
  <si>
    <t>EG987</t>
  </si>
  <si>
    <t>092D</t>
  </si>
  <si>
    <t>EG994</t>
  </si>
  <si>
    <t>093D</t>
  </si>
  <si>
    <t>EG988</t>
  </si>
  <si>
    <t>094D</t>
  </si>
  <si>
    <t>EG986</t>
  </si>
  <si>
    <t>095D</t>
  </si>
  <si>
    <t>EG993</t>
  </si>
  <si>
    <t>096D</t>
  </si>
  <si>
    <t>EG989</t>
  </si>
  <si>
    <t>097D</t>
  </si>
  <si>
    <t>EG990</t>
  </si>
  <si>
    <t>098D</t>
  </si>
  <si>
    <t>EG984</t>
  </si>
  <si>
    <t>099D</t>
  </si>
  <si>
    <t>EG999</t>
  </si>
  <si>
    <t>100D</t>
  </si>
  <si>
    <t>EG997</t>
  </si>
  <si>
    <t>101D</t>
  </si>
  <si>
    <t>EG983</t>
  </si>
  <si>
    <t>102D</t>
  </si>
  <si>
    <t>EG985</t>
  </si>
  <si>
    <t>103D</t>
  </si>
  <si>
    <t>EG992</t>
  </si>
  <si>
    <t>104D</t>
  </si>
  <si>
    <t>EG998</t>
  </si>
  <si>
    <t>105D</t>
  </si>
  <si>
    <t>EG1001</t>
  </si>
  <si>
    <t>106D</t>
  </si>
  <si>
    <t>EG1008</t>
  </si>
  <si>
    <t>107D</t>
  </si>
  <si>
    <t>EG1006</t>
  </si>
  <si>
    <t>108D</t>
  </si>
  <si>
    <t>EG996</t>
  </si>
  <si>
    <t>109D</t>
  </si>
  <si>
    <t>EG1000</t>
  </si>
  <si>
    <t>110D</t>
  </si>
  <si>
    <t>EG1005</t>
  </si>
  <si>
    <t>111D</t>
  </si>
  <si>
    <t>EG1002</t>
  </si>
  <si>
    <t>112D</t>
  </si>
  <si>
    <t>113D</t>
  </si>
  <si>
    <t>EG1012</t>
  </si>
  <si>
    <t>EG1010</t>
  </si>
  <si>
    <t>114D</t>
  </si>
  <si>
    <t>EG1004</t>
  </si>
  <si>
    <t>115D</t>
  </si>
  <si>
    <t>EG1009</t>
  </si>
  <si>
    <t>116D</t>
  </si>
  <si>
    <t>EG1007</t>
  </si>
  <si>
    <t>117D</t>
  </si>
  <si>
    <t>EG1003</t>
  </si>
  <si>
    <t>118D</t>
  </si>
  <si>
    <t>EG1011</t>
  </si>
  <si>
    <t>119D</t>
  </si>
  <si>
    <t>CL275_21</t>
  </si>
  <si>
    <t>CL276_21</t>
  </si>
  <si>
    <t>E001_F120</t>
  </si>
  <si>
    <t>CL270_21</t>
  </si>
  <si>
    <t>CL271_21</t>
  </si>
  <si>
    <t>E025_F120</t>
  </si>
  <si>
    <t>CL272_21</t>
  </si>
  <si>
    <t>CL273_21</t>
  </si>
  <si>
    <t>CL274_21</t>
  </si>
  <si>
    <t>E018_M</t>
  </si>
  <si>
    <t>EG1013</t>
  </si>
  <si>
    <t>120D</t>
  </si>
  <si>
    <t>EG1023</t>
  </si>
  <si>
    <t>121D</t>
  </si>
  <si>
    <t>EG1017</t>
  </si>
  <si>
    <t>122D</t>
  </si>
  <si>
    <t>EG1016</t>
  </si>
  <si>
    <t>123D</t>
  </si>
  <si>
    <t>EG1015</t>
  </si>
  <si>
    <t>124D</t>
  </si>
  <si>
    <t>EG1014</t>
  </si>
  <si>
    <t>125D</t>
  </si>
  <si>
    <t>EG1018</t>
  </si>
  <si>
    <t>126D</t>
  </si>
  <si>
    <t>EG1019</t>
  </si>
  <si>
    <t>127D</t>
  </si>
  <si>
    <t>EG1021</t>
  </si>
  <si>
    <t>128D</t>
  </si>
  <si>
    <t>EG1020</t>
  </si>
  <si>
    <t>129D</t>
  </si>
  <si>
    <t>EG1027</t>
  </si>
  <si>
    <t>130D</t>
  </si>
  <si>
    <t>EG1025</t>
  </si>
  <si>
    <t>131D</t>
  </si>
  <si>
    <t>EG1024</t>
  </si>
  <si>
    <t>132D</t>
  </si>
  <si>
    <t>EG1026</t>
  </si>
  <si>
    <t>133D</t>
  </si>
  <si>
    <t>EG1022</t>
  </si>
  <si>
    <t>134D</t>
  </si>
  <si>
    <t>EG1035</t>
  </si>
  <si>
    <t>135D</t>
  </si>
  <si>
    <t>136D</t>
  </si>
  <si>
    <t>EG1030</t>
  </si>
  <si>
    <t>137D</t>
  </si>
  <si>
    <t>EG1034</t>
  </si>
  <si>
    <t>138D</t>
  </si>
  <si>
    <t>EG1032</t>
  </si>
  <si>
    <t>139D</t>
  </si>
  <si>
    <t>EG1033</t>
  </si>
  <si>
    <t>140D</t>
  </si>
  <si>
    <t>EG1031</t>
  </si>
  <si>
    <t>141D</t>
  </si>
  <si>
    <t>EG1029</t>
  </si>
  <si>
    <t>142D</t>
  </si>
  <si>
    <t>EG1042</t>
  </si>
  <si>
    <t>143D</t>
  </si>
  <si>
    <t>EG1040</t>
  </si>
  <si>
    <t>144D</t>
  </si>
  <si>
    <t>EG1043</t>
  </si>
  <si>
    <t>145D</t>
  </si>
  <si>
    <t>EG1036</t>
  </si>
  <si>
    <t>146D</t>
  </si>
  <si>
    <t>EG1037</t>
  </si>
  <si>
    <t>147D</t>
  </si>
  <si>
    <t>EG1041</t>
  </si>
  <si>
    <t>148D</t>
  </si>
  <si>
    <t>EG1038</t>
  </si>
  <si>
    <t>149D</t>
  </si>
  <si>
    <t>EG1039</t>
  </si>
  <si>
    <t>150D</t>
  </si>
  <si>
    <t>CL277_21</t>
  </si>
  <si>
    <t>E022_F120</t>
  </si>
  <si>
    <t>CL278_21</t>
  </si>
  <si>
    <t>E014_M</t>
  </si>
  <si>
    <t>CL279_21</t>
  </si>
  <si>
    <t>CL280_21</t>
  </si>
  <si>
    <t>CL281_21</t>
  </si>
  <si>
    <t>E002_F120</t>
  </si>
  <si>
    <t>CL282_21</t>
  </si>
  <si>
    <t>CL283_21</t>
  </si>
  <si>
    <t>T4_High_Topical</t>
  </si>
  <si>
    <t>T3_High_Topical</t>
  </si>
  <si>
    <t>T3_Low_Topical</t>
  </si>
  <si>
    <t>T4_Low_Topical</t>
  </si>
  <si>
    <t>DMSO</t>
  </si>
  <si>
    <t>comments</t>
  </si>
  <si>
    <t>100% DMSO solutions</t>
  </si>
  <si>
    <t>EG1063</t>
  </si>
  <si>
    <t>EG1066</t>
  </si>
  <si>
    <t>EG1060</t>
  </si>
  <si>
    <t>NO SAMPLE</t>
  </si>
  <si>
    <t>EG1061</t>
  </si>
  <si>
    <t>EG1067</t>
  </si>
  <si>
    <t>EG1062</t>
  </si>
  <si>
    <t>151D</t>
  </si>
  <si>
    <t>whole egg mass not measured</t>
  </si>
  <si>
    <t>EG1056</t>
  </si>
  <si>
    <t>152D</t>
  </si>
  <si>
    <t>EG1055</t>
  </si>
  <si>
    <t>153D</t>
  </si>
  <si>
    <t>EG1052</t>
  </si>
  <si>
    <t>154D</t>
  </si>
  <si>
    <t>EG1059</t>
  </si>
  <si>
    <t>155D</t>
  </si>
  <si>
    <t>EG1053</t>
  </si>
  <si>
    <t>156D</t>
  </si>
  <si>
    <t>EG1054</t>
  </si>
  <si>
    <t>157D</t>
  </si>
  <si>
    <t>EG1057</t>
  </si>
  <si>
    <t>158D</t>
  </si>
  <si>
    <t>EG1058</t>
  </si>
  <si>
    <t>159D</t>
  </si>
  <si>
    <t>EG1065</t>
  </si>
  <si>
    <t>160D</t>
  </si>
  <si>
    <t>EG1064</t>
  </si>
  <si>
    <t>161D</t>
  </si>
  <si>
    <t>EG1048</t>
  </si>
  <si>
    <t>162D</t>
  </si>
  <si>
    <t>EG1045</t>
  </si>
  <si>
    <t>163D</t>
  </si>
  <si>
    <t>EG1050</t>
  </si>
  <si>
    <t>164D</t>
  </si>
  <si>
    <t>EG1046</t>
  </si>
  <si>
    <t>165D</t>
  </si>
  <si>
    <t>EG1044</t>
  </si>
  <si>
    <t>166D</t>
  </si>
  <si>
    <t>EG1049</t>
  </si>
  <si>
    <t>167D</t>
  </si>
  <si>
    <t>EG1051</t>
  </si>
  <si>
    <t>168D</t>
  </si>
  <si>
    <t>EG1047</t>
  </si>
  <si>
    <t>169D</t>
  </si>
  <si>
    <t>CL284_21</t>
  </si>
  <si>
    <t>EO14_M</t>
  </si>
  <si>
    <t>CL285_21</t>
  </si>
  <si>
    <t>E017_M; E007_M</t>
  </si>
  <si>
    <t>CL286_21</t>
  </si>
  <si>
    <t>E003_F120</t>
  </si>
  <si>
    <t>CL287_21</t>
  </si>
  <si>
    <t>E028_M</t>
  </si>
  <si>
    <t>CL288_21</t>
  </si>
  <si>
    <t>CL289_21</t>
  </si>
  <si>
    <t>E016_M</t>
  </si>
  <si>
    <t>CL290_21</t>
  </si>
  <si>
    <t>5%DMSO</t>
  </si>
  <si>
    <t>EG1073</t>
  </si>
  <si>
    <t>EG1072</t>
  </si>
  <si>
    <t>EG1069</t>
  </si>
  <si>
    <t>EG1070</t>
  </si>
  <si>
    <t>EG1068</t>
  </si>
  <si>
    <t>EG1075</t>
  </si>
  <si>
    <t>EG1074</t>
  </si>
  <si>
    <t>EG1071</t>
  </si>
  <si>
    <t>CL291_21</t>
  </si>
  <si>
    <t>E021_M</t>
  </si>
  <si>
    <t>CL292_21</t>
  </si>
  <si>
    <t>EO25_M</t>
  </si>
  <si>
    <t>EG1078</t>
  </si>
  <si>
    <t>EG1079</t>
  </si>
  <si>
    <t>EG1077</t>
  </si>
  <si>
    <t>EG1076</t>
  </si>
  <si>
    <t>EG1083</t>
  </si>
  <si>
    <t>EG1090</t>
  </si>
  <si>
    <t>EG1080</t>
  </si>
  <si>
    <t>EG1084</t>
  </si>
  <si>
    <t>EG1081</t>
  </si>
  <si>
    <t>EG1086</t>
  </si>
  <si>
    <t>EG1085</t>
  </si>
  <si>
    <t>EG1082</t>
  </si>
  <si>
    <t>170D</t>
  </si>
  <si>
    <t>EG1094</t>
  </si>
  <si>
    <t>171D</t>
  </si>
  <si>
    <t>EG1093</t>
  </si>
  <si>
    <t>172D</t>
  </si>
  <si>
    <t>EG1091</t>
  </si>
  <si>
    <t>173D</t>
  </si>
  <si>
    <t>EG1092</t>
  </si>
  <si>
    <t>174D</t>
  </si>
  <si>
    <t>Assay second if samples collected from 01/03 have no detectable Th</t>
  </si>
  <si>
    <t>EG1095</t>
  </si>
  <si>
    <t>175D</t>
  </si>
  <si>
    <t>EG1088</t>
  </si>
  <si>
    <t>176D</t>
  </si>
  <si>
    <t>EG1087</t>
  </si>
  <si>
    <t>177D</t>
  </si>
  <si>
    <t>EG1089</t>
  </si>
  <si>
    <t>178D</t>
  </si>
  <si>
    <t>EG1099</t>
  </si>
  <si>
    <t>179D</t>
  </si>
  <si>
    <t>EG1096</t>
  </si>
  <si>
    <t>180D</t>
  </si>
  <si>
    <t>EG1097</t>
  </si>
  <si>
    <t>181D</t>
  </si>
  <si>
    <t>EG1103</t>
  </si>
  <si>
    <t>182D</t>
  </si>
  <si>
    <t>EG1104</t>
  </si>
  <si>
    <t>EG1105</t>
  </si>
  <si>
    <t>183D</t>
  </si>
  <si>
    <t>EG1102</t>
  </si>
  <si>
    <t>184D</t>
  </si>
  <si>
    <t>EG1098</t>
  </si>
  <si>
    <t>185D</t>
  </si>
  <si>
    <t>EG1101</t>
  </si>
  <si>
    <t>186D</t>
  </si>
  <si>
    <t>EG1100</t>
  </si>
  <si>
    <t>187D</t>
  </si>
  <si>
    <t>188D</t>
  </si>
  <si>
    <t>the yolk and albumin were not clearly separated; yolk volume high in several eggs from this clutch</t>
  </si>
  <si>
    <t>CL293_21</t>
  </si>
  <si>
    <t>CL294_21</t>
  </si>
  <si>
    <t>E021_F120</t>
  </si>
  <si>
    <t>CL295_21</t>
  </si>
  <si>
    <t>E014_F120</t>
  </si>
  <si>
    <t>CL296_21</t>
  </si>
  <si>
    <t>E013_M</t>
  </si>
  <si>
    <t>CL297_21</t>
  </si>
  <si>
    <t>CL298_21</t>
  </si>
  <si>
    <t>E012_M</t>
  </si>
  <si>
    <t>CL299_21</t>
  </si>
  <si>
    <t>EG1106</t>
  </si>
  <si>
    <t>EG1107</t>
  </si>
  <si>
    <t>EG1111</t>
  </si>
  <si>
    <t>EG1108</t>
  </si>
  <si>
    <t>EG1116</t>
  </si>
  <si>
    <t>EG1114</t>
  </si>
  <si>
    <t>EG1112</t>
  </si>
  <si>
    <t>EG1109</t>
  </si>
  <si>
    <t>EG1110</t>
  </si>
  <si>
    <t>EG1115</t>
  </si>
  <si>
    <t>EG1113</t>
  </si>
  <si>
    <t>EG1120</t>
  </si>
  <si>
    <t>EG1119</t>
  </si>
  <si>
    <t>EG1118</t>
  </si>
  <si>
    <t>EG1121</t>
  </si>
  <si>
    <t>EG1122</t>
  </si>
  <si>
    <t>EG1125</t>
  </si>
  <si>
    <t>EG1123</t>
  </si>
  <si>
    <t>EG1117</t>
  </si>
  <si>
    <t>EG1127</t>
  </si>
  <si>
    <t>EG1124</t>
  </si>
  <si>
    <t>NO EGG MASS</t>
  </si>
  <si>
    <t>EG1126</t>
  </si>
  <si>
    <t>EG1132</t>
  </si>
  <si>
    <t>EG1129</t>
  </si>
  <si>
    <t>EG1137</t>
  </si>
  <si>
    <t>EG1130</t>
  </si>
  <si>
    <t>EG1131</t>
  </si>
  <si>
    <t>EG1128</t>
  </si>
  <si>
    <t>EG1136</t>
  </si>
  <si>
    <t>EG1135</t>
  </si>
  <si>
    <t>EG1133</t>
  </si>
  <si>
    <t>EG1139</t>
  </si>
  <si>
    <t>EG1143</t>
  </si>
  <si>
    <t>EG1142</t>
  </si>
  <si>
    <t>EG1134</t>
  </si>
  <si>
    <t>EG1138</t>
  </si>
  <si>
    <t>EG1141</t>
  </si>
  <si>
    <t>EG1140</t>
  </si>
  <si>
    <t>CL300_21</t>
  </si>
  <si>
    <t>E011_M</t>
  </si>
  <si>
    <t>CL301_21</t>
  </si>
  <si>
    <t>E004_F120</t>
  </si>
  <si>
    <t>CL302_21</t>
  </si>
  <si>
    <t>E019_M</t>
  </si>
  <si>
    <t>CL_303_21</t>
  </si>
  <si>
    <t>CL304_21</t>
  </si>
  <si>
    <t>CL305_21</t>
  </si>
  <si>
    <t>CL306_21</t>
  </si>
  <si>
    <t>CL307_21</t>
  </si>
  <si>
    <t>EG1148</t>
  </si>
  <si>
    <t>EG1152</t>
  </si>
  <si>
    <t>EG1147</t>
  </si>
  <si>
    <t>EG1154</t>
  </si>
  <si>
    <t>EG1153</t>
  </si>
  <si>
    <t>EG1145</t>
  </si>
  <si>
    <t>EG1149</t>
  </si>
  <si>
    <t>EG1146</t>
  </si>
  <si>
    <t>EG1150</t>
  </si>
  <si>
    <t>EG1151</t>
  </si>
  <si>
    <t>EG1155</t>
  </si>
  <si>
    <t>EG1156</t>
  </si>
  <si>
    <t>EG1159</t>
  </si>
  <si>
    <t>EG1165</t>
  </si>
  <si>
    <t>EG1160</t>
  </si>
  <si>
    <t>EG1157</t>
  </si>
  <si>
    <t>EG1162</t>
  </si>
  <si>
    <t>EG1158</t>
  </si>
  <si>
    <t>EG1161</t>
  </si>
  <si>
    <t>EG1164</t>
  </si>
  <si>
    <t>EG1163</t>
  </si>
  <si>
    <t>EG1144</t>
  </si>
  <si>
    <t>CL308_21</t>
  </si>
  <si>
    <t>CL309_21</t>
  </si>
  <si>
    <t>CL310_21</t>
  </si>
  <si>
    <t>E027_M</t>
  </si>
  <si>
    <t>CL311_21</t>
  </si>
  <si>
    <t>check data in relation to 1148</t>
  </si>
  <si>
    <t>raw_CORT(pg/ml)</t>
  </si>
  <si>
    <t>raw_CORT(ng/ml)</t>
  </si>
  <si>
    <t>assay_dilution</t>
  </si>
  <si>
    <t>yolk_concentration(mg/ul)</t>
  </si>
  <si>
    <t>assay_yolk_conc(mg/ml)</t>
  </si>
  <si>
    <t>yolk_concentration(mg/ml)</t>
  </si>
  <si>
    <t>Comments</t>
  </si>
  <si>
    <t>final_CORT(pg/mg)</t>
  </si>
  <si>
    <t>fell off top of curve; reassay; fell off a second time (exclude)</t>
  </si>
  <si>
    <t>Plate</t>
  </si>
  <si>
    <t>Control</t>
  </si>
  <si>
    <t>Low</t>
  </si>
  <si>
    <t xml:space="preserve">High </t>
  </si>
  <si>
    <t>CV</t>
  </si>
  <si>
    <t>mean</t>
  </si>
  <si>
    <t>stdev</t>
  </si>
  <si>
    <t>n</t>
  </si>
  <si>
    <t>no sample</t>
  </si>
  <si>
    <t>Green Top</t>
  </si>
  <si>
    <t xml:space="preserve">Extraction efficiency </t>
  </si>
  <si>
    <t>Avg intra CV</t>
  </si>
  <si>
    <t>InterCV</t>
  </si>
  <si>
    <t>Spike</t>
  </si>
  <si>
    <t>Not spiked</t>
  </si>
  <si>
    <t xml:space="preserve">Extraction Efficiency </t>
  </si>
  <si>
    <t>intraCV</t>
  </si>
  <si>
    <t>Concentration of spike(pg)</t>
  </si>
  <si>
    <t>average EE</t>
  </si>
  <si>
    <t>raw_T4(ng/ml)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</si>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</sst>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CEEBB0EB-627E-4798-97F6-F2C91AB19EAE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9-05T06:10:02.79" personId="{CEEBB0EB-627E-4798-97F6-F2C91AB19EAE}" id="{5E86FCB1-A097-4937-BB8D-4778565DB161}">
    <text>Value from assay</text>
  </threadedComment>
  <threadedComment ref="O1" dT="2022-09-05T06:10:49.67" personId="{CEEBB0EB-627E-4798-97F6-F2C91AB19EAE}" id="{BBC4CC75-A33C-47D6-ACBF-E5A8E9F1BCC3}">
    <text>The amount the sample was diluted before the assay</text>
  </threadedComment>
  <threadedComment ref="P1" dT="2022-09-06T03:56:20.60" personId="{CEEBB0EB-627E-4798-97F6-F2C91AB19EAE}" id="{EC6A2E4E-AAF2-4FF9-8C5D-282A41467868}">
    <text>mass of egg yolk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09-05T06:10:02.79" personId="{CEEBB0EB-627E-4798-97F6-F2C91AB19EAE}" id="{8F73C118-8D89-4AA1-8C0C-D7FEE1E74F98}">
    <text>Value from assay</text>
  </threadedComment>
  <threadedComment ref="P1" dT="2022-09-05T06:10:17.88" personId="{CEEBB0EB-627E-4798-97F6-F2C91AB19EAE}" id="{38B3BD8C-1F4A-4399-9AA0-2754A5A3E825}">
    <text>Value from assay converted to ng/ml</text>
  </threadedComment>
  <threadedComment ref="Q1" dT="2022-09-05T06:10:49.67" personId="{CEEBB0EB-627E-4798-97F6-F2C91AB19EAE}" id="{8F225350-AD96-418A-B2B1-B8976102F32F}">
    <text>The amount the sample was diluted before the assay</text>
  </threadedComment>
  <threadedComment ref="R1" dT="2022-09-06T03:56:20.60" personId="{CEEBB0EB-627E-4798-97F6-F2C91AB19EAE}" id="{6C0B2FFE-3597-46F4-9285-E5996BB5C6E7}">
    <text>mass of egg yolk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385-E7B0-430F-AF95-0F8C78841CE6}">
  <dimension ref="A1:M168"/>
  <sheetViews>
    <sheetView workbookViewId="0">
      <pane ySplit="1" topLeftCell="A141" activePane="bottomLeft" state="frozen"/>
      <selection activeCell="D1" sqref="D1"/>
      <selection pane="bottomLeft" activeCell="L179" sqref="L179"/>
    </sheetView>
  </sheetViews>
  <sheetFormatPr defaultRowHeight="14.5" x14ac:dyDescent="0.35"/>
  <cols>
    <col min="1" max="1" width="8.7265625" style="1"/>
    <col min="2" max="2" width="12.08984375" style="1" bestFit="1" customWidth="1"/>
    <col min="3" max="3" width="9.6328125" style="1" bestFit="1" customWidth="1"/>
    <col min="4" max="4" width="9.6328125" style="1" customWidth="1"/>
    <col min="5" max="5" width="9.26953125" style="1" bestFit="1" customWidth="1"/>
    <col min="6" max="6" width="14.81640625" style="1" bestFit="1" customWidth="1"/>
    <col min="7" max="7" width="12" style="1" bestFit="1" customWidth="1"/>
    <col min="8" max="8" width="9.54296875" style="2" bestFit="1" customWidth="1"/>
    <col min="9" max="9" width="10.36328125" style="2" bestFit="1" customWidth="1"/>
    <col min="10" max="10" width="12.81640625" style="3" bestFit="1" customWidth="1"/>
    <col min="11" max="11" width="13.36328125" style="3" bestFit="1" customWidth="1"/>
    <col min="12" max="12" width="17.54296875" style="1" bestFit="1" customWidth="1"/>
    <col min="13" max="13" width="8.7265625" style="1"/>
    <col min="14" max="14" width="9" style="1" bestFit="1" customWidth="1"/>
    <col min="15" max="15" width="16.6328125" style="1" bestFit="1" customWidth="1"/>
    <col min="16" max="16" width="17.54296875" style="1" bestFit="1" customWidth="1"/>
    <col min="17" max="16384" width="8.7265625" style="1"/>
  </cols>
  <sheetData>
    <row r="1" spans="1:13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x14ac:dyDescent="0.35">
      <c r="A2" s="1" t="s">
        <v>24</v>
      </c>
      <c r="B2" s="1" t="s">
        <v>68</v>
      </c>
      <c r="C2" s="1">
        <v>35</v>
      </c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</row>
    <row r="3" spans="1:13" x14ac:dyDescent="0.35">
      <c r="A3" s="1" t="s">
        <v>11</v>
      </c>
      <c r="B3" s="1" t="s">
        <v>49</v>
      </c>
      <c r="C3" s="1">
        <v>36</v>
      </c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</row>
    <row r="4" spans="1:13" x14ac:dyDescent="0.35">
      <c r="A4" s="1" t="s">
        <v>12</v>
      </c>
      <c r="B4" s="1" t="s">
        <v>50</v>
      </c>
      <c r="C4" s="1">
        <v>37</v>
      </c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</row>
    <row r="5" spans="1:13" x14ac:dyDescent="0.35">
      <c r="A5" s="1" t="s">
        <v>14</v>
      </c>
      <c r="B5" s="1" t="s">
        <v>54</v>
      </c>
      <c r="C5" s="1">
        <v>38</v>
      </c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</row>
    <row r="6" spans="1:13" x14ac:dyDescent="0.35">
      <c r="A6" s="1" t="s">
        <v>18</v>
      </c>
      <c r="B6" s="1" t="s">
        <v>59</v>
      </c>
      <c r="C6" s="1">
        <v>39</v>
      </c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</row>
    <row r="7" spans="1:13" x14ac:dyDescent="0.35">
      <c r="A7" s="1" t="s">
        <v>20</v>
      </c>
      <c r="B7" s="1" t="s">
        <v>62</v>
      </c>
      <c r="C7" s="1">
        <v>40</v>
      </c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</row>
    <row r="8" spans="1:13" x14ac:dyDescent="0.35">
      <c r="A8" s="1" t="s">
        <v>19</v>
      </c>
      <c r="B8" s="1" t="s">
        <v>61</v>
      </c>
      <c r="C8" s="1">
        <v>41</v>
      </c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</row>
    <row r="9" spans="1:13" x14ac:dyDescent="0.35">
      <c r="A9" s="1" t="s">
        <v>23</v>
      </c>
      <c r="B9" s="1" t="s">
        <v>67</v>
      </c>
      <c r="C9" s="1">
        <v>42</v>
      </c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</row>
    <row r="10" spans="1:13" x14ac:dyDescent="0.35">
      <c r="A10" s="1" t="s">
        <v>16</v>
      </c>
      <c r="B10" s="1" t="s">
        <v>57</v>
      </c>
      <c r="C10" s="1">
        <v>43</v>
      </c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</row>
    <row r="11" spans="1:13" x14ac:dyDescent="0.35">
      <c r="A11" s="1" t="s">
        <v>21</v>
      </c>
      <c r="B11" s="1" t="s">
        <v>63</v>
      </c>
      <c r="C11" s="1">
        <v>44</v>
      </c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</row>
    <row r="12" spans="1:13" x14ac:dyDescent="0.35">
      <c r="A12" s="1" t="s">
        <v>17</v>
      </c>
      <c r="B12" s="1" t="s">
        <v>58</v>
      </c>
      <c r="C12" s="1">
        <v>45</v>
      </c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</row>
    <row r="13" spans="1:13" x14ac:dyDescent="0.35">
      <c r="A13" s="1" t="s">
        <v>22</v>
      </c>
      <c r="B13" s="1" t="s">
        <v>66</v>
      </c>
      <c r="C13" s="1">
        <v>46</v>
      </c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</row>
    <row r="14" spans="1:13" x14ac:dyDescent="0.35">
      <c r="A14" s="1" t="s">
        <v>13</v>
      </c>
      <c r="B14" s="1" t="s">
        <v>53</v>
      </c>
      <c r="C14" s="1">
        <v>47</v>
      </c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</row>
    <row r="15" spans="1:13" x14ac:dyDescent="0.35">
      <c r="A15" s="1" t="s">
        <v>15</v>
      </c>
      <c r="B15" s="1" t="s">
        <v>55</v>
      </c>
      <c r="C15" s="1">
        <v>48</v>
      </c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</row>
    <row r="16" spans="1:13" x14ac:dyDescent="0.35">
      <c r="A16" s="1" t="s">
        <v>9</v>
      </c>
      <c r="B16" s="1" t="s">
        <v>42</v>
      </c>
      <c r="C16" s="1">
        <v>49</v>
      </c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</row>
    <row r="17" spans="1:13" x14ac:dyDescent="0.35">
      <c r="A17" s="1" t="s">
        <v>10</v>
      </c>
      <c r="B17" s="1" t="s">
        <v>45</v>
      </c>
      <c r="C17" s="1">
        <v>50</v>
      </c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</row>
    <row r="18" spans="1:13" x14ac:dyDescent="0.35">
      <c r="A18" s="1" t="s">
        <v>35</v>
      </c>
      <c r="B18" s="1" t="s">
        <v>77</v>
      </c>
      <c r="C18" s="1">
        <v>64</v>
      </c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L18" s="1" t="s">
        <v>47</v>
      </c>
      <c r="M18" s="1" t="s">
        <v>78</v>
      </c>
    </row>
    <row r="19" spans="1:13" x14ac:dyDescent="0.35">
      <c r="A19" s="1" t="s">
        <v>34</v>
      </c>
      <c r="B19" s="1" t="s">
        <v>79</v>
      </c>
      <c r="C19" s="1">
        <v>65</v>
      </c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</row>
    <row r="20" spans="1:13" x14ac:dyDescent="0.35">
      <c r="A20" s="1" t="s">
        <v>31</v>
      </c>
      <c r="B20" s="1" t="s">
        <v>80</v>
      </c>
      <c r="C20" s="1">
        <v>66</v>
      </c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</row>
    <row r="21" spans="1:13" x14ac:dyDescent="0.35">
      <c r="A21" s="1" t="s">
        <v>25</v>
      </c>
      <c r="B21" s="1" t="s">
        <v>81</v>
      </c>
      <c r="C21" s="1">
        <v>67</v>
      </c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</row>
    <row r="22" spans="1:13" x14ac:dyDescent="0.35">
      <c r="A22" s="1" t="s">
        <v>26</v>
      </c>
      <c r="B22" s="1" t="s">
        <v>82</v>
      </c>
      <c r="C22" s="1">
        <v>68</v>
      </c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</row>
    <row r="23" spans="1:13" x14ac:dyDescent="0.35">
      <c r="A23" s="1" t="s">
        <v>27</v>
      </c>
      <c r="B23" s="1" t="s">
        <v>83</v>
      </c>
      <c r="C23" s="1">
        <v>69</v>
      </c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</row>
    <row r="24" spans="1:13" x14ac:dyDescent="0.35">
      <c r="A24" s="1" t="s">
        <v>28</v>
      </c>
      <c r="B24" s="1" t="s">
        <v>84</v>
      </c>
      <c r="C24" s="1">
        <v>70</v>
      </c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</row>
    <row r="25" spans="1:13" x14ac:dyDescent="0.35">
      <c r="A25" s="1" t="s">
        <v>29</v>
      </c>
      <c r="B25" s="1" t="s">
        <v>85</v>
      </c>
      <c r="C25" s="1">
        <v>71</v>
      </c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</row>
    <row r="26" spans="1:13" x14ac:dyDescent="0.35">
      <c r="A26" s="1" t="s">
        <v>30</v>
      </c>
      <c r="B26" s="1" t="s">
        <v>86</v>
      </c>
      <c r="C26" s="1">
        <v>72</v>
      </c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</row>
    <row r="27" spans="1:13" x14ac:dyDescent="0.35">
      <c r="A27" s="1" t="s">
        <v>32</v>
      </c>
      <c r="B27" s="1" t="s">
        <v>87</v>
      </c>
      <c r="C27" s="1">
        <v>73</v>
      </c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</row>
    <row r="28" spans="1:13" x14ac:dyDescent="0.35">
      <c r="A28" s="1" t="s">
        <v>33</v>
      </c>
      <c r="B28" s="1" t="s">
        <v>88</v>
      </c>
      <c r="C28" s="1">
        <v>74</v>
      </c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</row>
    <row r="29" spans="1:13" x14ac:dyDescent="0.35">
      <c r="A29" s="1" t="s">
        <v>36</v>
      </c>
      <c r="B29" s="1" t="s">
        <v>89</v>
      </c>
      <c r="C29" s="1">
        <v>75</v>
      </c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</row>
    <row r="30" spans="1:13" x14ac:dyDescent="0.35">
      <c r="A30" s="1" t="s">
        <v>37</v>
      </c>
      <c r="B30" s="1" t="s">
        <v>90</v>
      </c>
      <c r="C30" s="1">
        <v>76</v>
      </c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</row>
    <row r="31" spans="1:13" x14ac:dyDescent="0.35">
      <c r="A31" s="1" t="s">
        <v>38</v>
      </c>
      <c r="B31" s="1" t="s">
        <v>91</v>
      </c>
      <c r="C31" s="1">
        <v>77</v>
      </c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</row>
    <row r="32" spans="1:13" x14ac:dyDescent="0.35">
      <c r="A32" s="1" t="s">
        <v>39</v>
      </c>
      <c r="B32" s="1" t="s">
        <v>92</v>
      </c>
      <c r="C32" s="1">
        <v>78</v>
      </c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</row>
    <row r="33" spans="1:13" x14ac:dyDescent="0.35">
      <c r="A33" s="1" t="s">
        <v>40</v>
      </c>
      <c r="B33" s="1" t="s">
        <v>93</v>
      </c>
      <c r="C33" s="1">
        <v>79</v>
      </c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</row>
    <row r="34" spans="1:13" x14ac:dyDescent="0.35">
      <c r="A34" s="1" t="s">
        <v>41</v>
      </c>
      <c r="B34" s="1" t="s">
        <v>94</v>
      </c>
      <c r="C34" s="1">
        <v>80</v>
      </c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</row>
    <row r="35" spans="1:13" x14ac:dyDescent="0.35">
      <c r="A35" s="1" t="s">
        <v>95</v>
      </c>
      <c r="B35" s="1" t="s">
        <v>96</v>
      </c>
      <c r="C35" s="1">
        <v>81</v>
      </c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</row>
    <row r="36" spans="1:13" x14ac:dyDescent="0.35">
      <c r="A36" s="1" t="s">
        <v>97</v>
      </c>
      <c r="B36" s="1" t="s">
        <v>98</v>
      </c>
      <c r="C36" s="1">
        <v>82</v>
      </c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</row>
    <row r="37" spans="1:13" x14ac:dyDescent="0.35">
      <c r="A37" s="1" t="s">
        <v>101</v>
      </c>
      <c r="B37" s="1" t="s">
        <v>102</v>
      </c>
      <c r="C37" s="1">
        <v>83</v>
      </c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</row>
    <row r="38" spans="1:13" x14ac:dyDescent="0.35">
      <c r="A38" s="1" t="s">
        <v>103</v>
      </c>
      <c r="B38" s="1" t="s">
        <v>104</v>
      </c>
      <c r="C38" s="1">
        <v>94</v>
      </c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</row>
    <row r="39" spans="1:13" x14ac:dyDescent="0.35">
      <c r="A39" s="1" t="s">
        <v>105</v>
      </c>
      <c r="B39" s="1" t="s">
        <v>106</v>
      </c>
      <c r="C39" s="1">
        <v>95</v>
      </c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</row>
    <row r="40" spans="1:13" x14ac:dyDescent="0.35">
      <c r="A40" s="1" t="s">
        <v>107</v>
      </c>
      <c r="B40" s="1" t="s">
        <v>108</v>
      </c>
      <c r="C40" s="1">
        <v>96</v>
      </c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</row>
    <row r="41" spans="1:13" x14ac:dyDescent="0.35">
      <c r="A41" s="1" t="s">
        <v>109</v>
      </c>
      <c r="B41" s="1" t="s">
        <v>110</v>
      </c>
      <c r="C41" s="1">
        <v>97</v>
      </c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 t="s">
        <v>113</v>
      </c>
    </row>
    <row r="42" spans="1:13" x14ac:dyDescent="0.35">
      <c r="A42" s="1" t="s">
        <v>114</v>
      </c>
      <c r="B42" s="1" t="s">
        <v>115</v>
      </c>
      <c r="C42" s="1">
        <v>98</v>
      </c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</row>
    <row r="43" spans="1:13" x14ac:dyDescent="0.35">
      <c r="A43" s="1" t="s">
        <v>117</v>
      </c>
      <c r="B43" s="1" t="s">
        <v>118</v>
      </c>
      <c r="C43" s="1">
        <v>99</v>
      </c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</row>
    <row r="44" spans="1:13" x14ac:dyDescent="0.35">
      <c r="A44" s="1" t="s">
        <v>119</v>
      </c>
      <c r="B44" s="1" t="s">
        <v>120</v>
      </c>
      <c r="C44" s="1">
        <v>100</v>
      </c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</row>
    <row r="45" spans="1:13" x14ac:dyDescent="0.35">
      <c r="A45" s="1" t="s">
        <v>121</v>
      </c>
      <c r="B45" s="1" t="s">
        <v>122</v>
      </c>
      <c r="C45" s="1">
        <v>101</v>
      </c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</row>
    <row r="46" spans="1:13" x14ac:dyDescent="0.35">
      <c r="A46" s="1" t="s">
        <v>123</v>
      </c>
      <c r="B46" s="1" t="s">
        <v>124</v>
      </c>
      <c r="C46" s="1">
        <v>102</v>
      </c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</row>
    <row r="47" spans="1:13" x14ac:dyDescent="0.35">
      <c r="A47" s="1" t="s">
        <v>125</v>
      </c>
      <c r="B47" s="1" t="s">
        <v>126</v>
      </c>
      <c r="C47" s="1">
        <v>103</v>
      </c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</row>
    <row r="48" spans="1:13" x14ac:dyDescent="0.35">
      <c r="A48" s="1" t="s">
        <v>127</v>
      </c>
      <c r="B48" s="1" t="s">
        <v>128</v>
      </c>
      <c r="C48" s="1">
        <v>104</v>
      </c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</row>
    <row r="49" spans="1:12" x14ac:dyDescent="0.35">
      <c r="A49" s="1" t="s">
        <v>129</v>
      </c>
      <c r="B49" s="1" t="s">
        <v>130</v>
      </c>
      <c r="C49" s="1">
        <v>105</v>
      </c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</row>
    <row r="50" spans="1:12" x14ac:dyDescent="0.35">
      <c r="A50" s="1" t="s">
        <v>131</v>
      </c>
      <c r="B50" s="1" t="s">
        <v>132</v>
      </c>
      <c r="C50" s="1">
        <v>106</v>
      </c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</row>
    <row r="51" spans="1:12" x14ac:dyDescent="0.35">
      <c r="A51" s="1" t="s">
        <v>133</v>
      </c>
      <c r="B51" s="1" t="s">
        <v>134</v>
      </c>
      <c r="C51" s="1">
        <v>107</v>
      </c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</row>
    <row r="52" spans="1:12" x14ac:dyDescent="0.35">
      <c r="A52" s="1" t="s">
        <v>135</v>
      </c>
      <c r="B52" s="1" t="s">
        <v>136</v>
      </c>
      <c r="C52" s="1">
        <v>108</v>
      </c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</row>
    <row r="53" spans="1:12" x14ac:dyDescent="0.35">
      <c r="A53" s="1" t="s">
        <v>137</v>
      </c>
      <c r="B53" s="1" t="s">
        <v>138</v>
      </c>
      <c r="C53" s="1">
        <v>109</v>
      </c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</row>
    <row r="54" spans="1:12" x14ac:dyDescent="0.35">
      <c r="A54" s="1" t="s">
        <v>139</v>
      </c>
      <c r="B54" s="1" t="s">
        <v>140</v>
      </c>
      <c r="C54" s="1">
        <v>110</v>
      </c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</row>
    <row r="55" spans="1:12" x14ac:dyDescent="0.35">
      <c r="A55" s="1" t="s">
        <v>141</v>
      </c>
      <c r="B55" s="1" t="s">
        <v>142</v>
      </c>
      <c r="C55" s="1">
        <v>111</v>
      </c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</row>
    <row r="56" spans="1:12" x14ac:dyDescent="0.35">
      <c r="A56" s="1" t="s">
        <v>143</v>
      </c>
      <c r="B56" s="1" t="s">
        <v>144</v>
      </c>
      <c r="C56" s="1">
        <v>112</v>
      </c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</row>
    <row r="57" spans="1:12" x14ac:dyDescent="0.35">
      <c r="A57" s="1" t="s">
        <v>145</v>
      </c>
      <c r="B57" s="1" t="s">
        <v>146</v>
      </c>
      <c r="C57" s="1">
        <v>113</v>
      </c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</row>
    <row r="58" spans="1:12" x14ac:dyDescent="0.35">
      <c r="A58" s="1" t="s">
        <v>147</v>
      </c>
      <c r="B58" s="1" t="s">
        <v>148</v>
      </c>
      <c r="C58" s="1">
        <v>114</v>
      </c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</row>
    <row r="59" spans="1:12" x14ac:dyDescent="0.35">
      <c r="A59" s="1" t="s">
        <v>149</v>
      </c>
      <c r="B59" s="1" t="s">
        <v>150</v>
      </c>
      <c r="C59" s="1">
        <v>115</v>
      </c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</row>
    <row r="60" spans="1:12" x14ac:dyDescent="0.35">
      <c r="A60" s="1" t="s">
        <v>151</v>
      </c>
      <c r="B60" s="1" t="s">
        <v>152</v>
      </c>
      <c r="C60" s="1">
        <v>116</v>
      </c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</row>
    <row r="61" spans="1:12" x14ac:dyDescent="0.35">
      <c r="A61" s="1" t="s">
        <v>153</v>
      </c>
      <c r="B61" s="1" t="s">
        <v>154</v>
      </c>
      <c r="C61" s="1">
        <v>117</v>
      </c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</row>
    <row r="62" spans="1:12" x14ac:dyDescent="0.35">
      <c r="A62" s="1" t="s">
        <v>155</v>
      </c>
      <c r="B62" s="1" t="s">
        <v>156</v>
      </c>
      <c r="C62" s="1">
        <v>118</v>
      </c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</row>
    <row r="63" spans="1:12" x14ac:dyDescent="0.35">
      <c r="A63" s="1" t="s">
        <v>157</v>
      </c>
      <c r="B63" s="1" t="s">
        <v>158</v>
      </c>
      <c r="C63" s="1">
        <v>119</v>
      </c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</row>
    <row r="64" spans="1:12" x14ac:dyDescent="0.35">
      <c r="A64" s="1" t="s">
        <v>160</v>
      </c>
      <c r="B64" s="1" t="s">
        <v>159</v>
      </c>
      <c r="C64" s="1">
        <v>120</v>
      </c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</row>
    <row r="65" spans="1:13" x14ac:dyDescent="0.35">
      <c r="A65" s="1" t="s">
        <v>161</v>
      </c>
      <c r="B65" s="1" t="s">
        <v>162</v>
      </c>
      <c r="C65" s="1">
        <v>121</v>
      </c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</row>
    <row r="66" spans="1:13" x14ac:dyDescent="0.35">
      <c r="A66" s="1" t="s">
        <v>163</v>
      </c>
      <c r="B66" s="1" t="s">
        <v>164</v>
      </c>
      <c r="C66" s="1">
        <v>122</v>
      </c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</row>
    <row r="67" spans="1:13" x14ac:dyDescent="0.35">
      <c r="A67" s="1" t="s">
        <v>165</v>
      </c>
      <c r="B67" s="1" t="s">
        <v>166</v>
      </c>
      <c r="C67" s="1">
        <v>123</v>
      </c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</row>
    <row r="68" spans="1:13" x14ac:dyDescent="0.35">
      <c r="A68" s="1" t="s">
        <v>167</v>
      </c>
      <c r="B68" s="1" t="s">
        <v>168</v>
      </c>
      <c r="C68" s="1">
        <v>124</v>
      </c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</row>
    <row r="69" spans="1:13" x14ac:dyDescent="0.35">
      <c r="A69" s="1" t="s">
        <v>169</v>
      </c>
      <c r="B69" s="1" t="s">
        <v>170</v>
      </c>
      <c r="C69" s="1">
        <v>125</v>
      </c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</row>
    <row r="70" spans="1:13" x14ac:dyDescent="0.35">
      <c r="A70" s="1" t="s">
        <v>171</v>
      </c>
      <c r="B70" s="1" t="s">
        <v>172</v>
      </c>
      <c r="C70" s="1">
        <v>126</v>
      </c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</row>
    <row r="71" spans="1:13" x14ac:dyDescent="0.35">
      <c r="A71" s="1" t="s">
        <v>319</v>
      </c>
      <c r="B71" s="1" t="s">
        <v>268</v>
      </c>
      <c r="C71" s="1">
        <v>158</v>
      </c>
      <c r="E71" s="1" t="s">
        <v>329</v>
      </c>
      <c r="F71" s="1" t="s">
        <v>330</v>
      </c>
      <c r="G71" s="4">
        <v>44621</v>
      </c>
      <c r="H71" s="2">
        <v>7.17</v>
      </c>
      <c r="I71" s="2">
        <v>6.09</v>
      </c>
      <c r="J71" s="3">
        <v>168.42</v>
      </c>
      <c r="K71" s="3">
        <v>33.298000000000002</v>
      </c>
      <c r="L71" s="1" t="s">
        <v>254</v>
      </c>
    </row>
    <row r="72" spans="1:13" x14ac:dyDescent="0.35">
      <c r="A72" s="1" t="s">
        <v>320</v>
      </c>
      <c r="B72" s="1" t="s">
        <v>271</v>
      </c>
      <c r="C72" s="1">
        <v>159</v>
      </c>
      <c r="E72" s="1" t="s">
        <v>329</v>
      </c>
      <c r="F72" s="1" t="s">
        <v>330</v>
      </c>
      <c r="G72" s="4">
        <v>44621</v>
      </c>
      <c r="H72" s="2">
        <v>7.43</v>
      </c>
      <c r="I72" s="2">
        <v>6.19</v>
      </c>
      <c r="J72" s="3">
        <v>173.02</v>
      </c>
      <c r="K72" s="3">
        <v>49.668999999999997</v>
      </c>
      <c r="L72" s="1" t="s">
        <v>257</v>
      </c>
    </row>
    <row r="73" spans="1:13" x14ac:dyDescent="0.35">
      <c r="A73" s="1" t="s">
        <v>321</v>
      </c>
      <c r="B73" s="1" t="s">
        <v>273</v>
      </c>
      <c r="C73" s="1">
        <v>160</v>
      </c>
      <c r="E73" s="1" t="s">
        <v>327</v>
      </c>
      <c r="F73" s="1" t="s">
        <v>328</v>
      </c>
      <c r="G73" s="4">
        <v>44621</v>
      </c>
      <c r="H73" s="2">
        <v>9.16</v>
      </c>
      <c r="I73" s="2">
        <v>6.2</v>
      </c>
      <c r="J73" s="3">
        <v>207.21100000000001</v>
      </c>
      <c r="K73" s="3">
        <v>56.41</v>
      </c>
      <c r="L73" s="1" t="s">
        <v>257</v>
      </c>
    </row>
    <row r="74" spans="1:13" x14ac:dyDescent="0.35">
      <c r="A74" s="1" t="s">
        <v>322</v>
      </c>
      <c r="B74" s="1" t="s">
        <v>275</v>
      </c>
      <c r="C74" s="1">
        <v>161</v>
      </c>
      <c r="E74" s="1" t="s">
        <v>327</v>
      </c>
      <c r="F74" s="1" t="s">
        <v>328</v>
      </c>
      <c r="G74" s="4">
        <v>44621</v>
      </c>
      <c r="H74" s="2">
        <v>9.15</v>
      </c>
      <c r="I74" s="2">
        <v>6.22</v>
      </c>
      <c r="J74" s="3">
        <v>193.44800000000001</v>
      </c>
      <c r="K74" s="3">
        <v>58.021999999999998</v>
      </c>
      <c r="L74" s="1" t="s">
        <v>256</v>
      </c>
    </row>
    <row r="75" spans="1:13" x14ac:dyDescent="0.35">
      <c r="A75" s="1" t="s">
        <v>323</v>
      </c>
      <c r="B75" s="1" t="s">
        <v>277</v>
      </c>
      <c r="C75" s="1">
        <v>162</v>
      </c>
      <c r="E75" s="1" t="s">
        <v>327</v>
      </c>
      <c r="F75" s="1" t="s">
        <v>328</v>
      </c>
      <c r="G75" s="4">
        <v>44621</v>
      </c>
      <c r="H75" s="2">
        <v>9.6</v>
      </c>
      <c r="I75" s="2">
        <v>6.31</v>
      </c>
      <c r="J75" s="3">
        <v>202.02600000000001</v>
      </c>
      <c r="K75" s="3">
        <v>69.593000000000004</v>
      </c>
      <c r="L75" s="1" t="s">
        <v>254</v>
      </c>
    </row>
    <row r="76" spans="1:13" x14ac:dyDescent="0.35">
      <c r="A76" s="1" t="s">
        <v>324</v>
      </c>
      <c r="B76" s="1" t="s">
        <v>279</v>
      </c>
      <c r="C76" s="1">
        <v>163</v>
      </c>
      <c r="E76" s="1" t="s">
        <v>329</v>
      </c>
      <c r="F76" s="1" t="s">
        <v>330</v>
      </c>
      <c r="G76" s="4">
        <v>44621</v>
      </c>
      <c r="H76" s="2">
        <v>7.44</v>
      </c>
      <c r="I76" s="2">
        <v>6.22</v>
      </c>
      <c r="J76" s="3">
        <v>159.833</v>
      </c>
      <c r="K76" s="3">
        <v>37.497</v>
      </c>
      <c r="L76" s="1" t="s">
        <v>256</v>
      </c>
    </row>
    <row r="77" spans="1:13" x14ac:dyDescent="0.35">
      <c r="A77" s="1" t="s">
        <v>325</v>
      </c>
      <c r="B77" s="1" t="s">
        <v>281</v>
      </c>
      <c r="C77" s="1">
        <v>164</v>
      </c>
      <c r="E77" s="1" t="s">
        <v>329</v>
      </c>
      <c r="F77" s="1" t="s">
        <v>330</v>
      </c>
      <c r="G77" s="4">
        <v>44621</v>
      </c>
      <c r="H77" s="2">
        <v>7.95</v>
      </c>
      <c r="I77" s="2">
        <v>5.96</v>
      </c>
      <c r="J77" s="3">
        <v>158.57499999999999</v>
      </c>
      <c r="K77" s="3">
        <v>27.262</v>
      </c>
      <c r="L77" s="1" t="s">
        <v>255</v>
      </c>
    </row>
    <row r="78" spans="1:13" x14ac:dyDescent="0.35">
      <c r="A78" s="1" t="s">
        <v>326</v>
      </c>
      <c r="B78" s="1" t="s">
        <v>283</v>
      </c>
      <c r="C78" s="1">
        <v>165</v>
      </c>
      <c r="E78" s="1" t="s">
        <v>329</v>
      </c>
      <c r="F78" s="1" t="s">
        <v>330</v>
      </c>
      <c r="G78" s="4">
        <v>44621</v>
      </c>
      <c r="H78" s="2">
        <v>7.82</v>
      </c>
      <c r="I78" s="2">
        <v>6.05</v>
      </c>
      <c r="J78" s="3">
        <v>161.58099999999999</v>
      </c>
      <c r="K78" s="3">
        <v>41.863</v>
      </c>
      <c r="L78" s="1" t="s">
        <v>318</v>
      </c>
    </row>
    <row r="79" spans="1:13" x14ac:dyDescent="0.35">
      <c r="A79" s="1" t="s">
        <v>331</v>
      </c>
      <c r="B79" s="1" t="s">
        <v>285</v>
      </c>
      <c r="C79" s="1">
        <v>166</v>
      </c>
      <c r="E79" s="1" t="s">
        <v>382</v>
      </c>
      <c r="F79" s="1" t="s">
        <v>328</v>
      </c>
      <c r="G79" s="4">
        <v>44623</v>
      </c>
      <c r="H79" s="2">
        <v>9.75</v>
      </c>
      <c r="I79" s="2">
        <v>5.81</v>
      </c>
      <c r="J79" s="3">
        <v>219.684</v>
      </c>
      <c r="K79" s="3">
        <v>77.710999999999999</v>
      </c>
      <c r="L79" s="1" t="s">
        <v>254</v>
      </c>
      <c r="M79" s="1" t="s">
        <v>381</v>
      </c>
    </row>
    <row r="80" spans="1:13" x14ac:dyDescent="0.35">
      <c r="A80" s="1" t="s">
        <v>332</v>
      </c>
      <c r="B80" s="1" t="s">
        <v>287</v>
      </c>
      <c r="C80" s="1">
        <v>167</v>
      </c>
      <c r="E80" s="1" t="s">
        <v>382</v>
      </c>
      <c r="F80" s="1" t="s">
        <v>328</v>
      </c>
      <c r="G80" s="4">
        <v>44623</v>
      </c>
      <c r="H80" s="2">
        <v>9.39</v>
      </c>
      <c r="I80" s="2">
        <v>6.14</v>
      </c>
      <c r="J80" s="3">
        <v>224.76900000000001</v>
      </c>
      <c r="K80" s="3">
        <v>94.673000000000002</v>
      </c>
      <c r="L80" s="1" t="s">
        <v>256</v>
      </c>
      <c r="M80" s="1" t="s">
        <v>381</v>
      </c>
    </row>
    <row r="81" spans="1:13" x14ac:dyDescent="0.35">
      <c r="A81" s="1" t="s">
        <v>333</v>
      </c>
      <c r="B81" s="1" t="s">
        <v>289</v>
      </c>
      <c r="C81" s="1">
        <v>168</v>
      </c>
      <c r="E81" s="1" t="s">
        <v>382</v>
      </c>
      <c r="F81" s="1" t="s">
        <v>328</v>
      </c>
      <c r="G81" s="4">
        <v>44623</v>
      </c>
      <c r="H81" s="2">
        <v>9.76</v>
      </c>
      <c r="I81" s="2">
        <v>6.28</v>
      </c>
      <c r="J81" s="3">
        <v>229.82</v>
      </c>
      <c r="K81" s="3">
        <v>52.942999999999998</v>
      </c>
      <c r="L81" s="1" t="s">
        <v>255</v>
      </c>
      <c r="M81" s="1" t="s">
        <v>381</v>
      </c>
    </row>
    <row r="82" spans="1:13" x14ac:dyDescent="0.35">
      <c r="A82" s="1" t="s">
        <v>334</v>
      </c>
      <c r="B82" s="1" t="s">
        <v>291</v>
      </c>
      <c r="C82" s="1">
        <v>169</v>
      </c>
      <c r="E82" s="1" t="s">
        <v>382</v>
      </c>
      <c r="F82" s="1" t="s">
        <v>328</v>
      </c>
      <c r="G82" s="4">
        <v>44623</v>
      </c>
      <c r="H82" s="2">
        <v>9.66</v>
      </c>
      <c r="I82" s="2">
        <v>6.52</v>
      </c>
      <c r="J82" s="3">
        <v>229.78299999999999</v>
      </c>
      <c r="K82" s="3">
        <v>90.972999999999999</v>
      </c>
      <c r="L82" s="1" t="s">
        <v>257</v>
      </c>
      <c r="M82" s="1" t="s">
        <v>381</v>
      </c>
    </row>
    <row r="83" spans="1:13" x14ac:dyDescent="0.35">
      <c r="A83" s="1" t="s">
        <v>335</v>
      </c>
      <c r="B83" s="1" t="s">
        <v>293</v>
      </c>
      <c r="C83" s="1">
        <v>170</v>
      </c>
      <c r="E83" s="1" t="s">
        <v>383</v>
      </c>
      <c r="F83" s="1" t="s">
        <v>384</v>
      </c>
      <c r="G83" s="4">
        <v>44625</v>
      </c>
      <c r="H83" s="2">
        <v>7.59</v>
      </c>
      <c r="I83" s="2">
        <v>5.6</v>
      </c>
      <c r="J83" s="3">
        <v>162.04</v>
      </c>
      <c r="K83" s="3">
        <v>49.612000000000002</v>
      </c>
      <c r="L83" s="1" t="s">
        <v>257</v>
      </c>
    </row>
    <row r="84" spans="1:13" x14ac:dyDescent="0.35">
      <c r="A84" s="1" t="s">
        <v>336</v>
      </c>
      <c r="B84" s="1" t="s">
        <v>295</v>
      </c>
      <c r="C84" s="1">
        <v>171</v>
      </c>
      <c r="E84" s="1" t="s">
        <v>387</v>
      </c>
      <c r="F84" s="1" t="s">
        <v>388</v>
      </c>
      <c r="G84" s="4">
        <v>44625</v>
      </c>
      <c r="H84" s="2">
        <v>7.46</v>
      </c>
      <c r="I84" s="2">
        <v>5.84</v>
      </c>
      <c r="J84" s="3">
        <v>158.53200000000001</v>
      </c>
      <c r="K84" s="3">
        <v>46.024000000000001</v>
      </c>
      <c r="L84" s="1" t="s">
        <v>318</v>
      </c>
    </row>
    <row r="85" spans="1:13" x14ac:dyDescent="0.35">
      <c r="A85" s="1" t="s">
        <v>337</v>
      </c>
      <c r="B85" s="1" t="s">
        <v>297</v>
      </c>
      <c r="C85" s="1">
        <v>172</v>
      </c>
      <c r="E85" s="1" t="s">
        <v>383</v>
      </c>
      <c r="F85" s="1" t="s">
        <v>384</v>
      </c>
      <c r="G85" s="4">
        <v>44625</v>
      </c>
      <c r="H85" s="2">
        <v>8.24</v>
      </c>
      <c r="I85" s="2">
        <v>5.88</v>
      </c>
      <c r="J85" s="3">
        <v>163.65100000000001</v>
      </c>
      <c r="K85" s="3">
        <v>30.634</v>
      </c>
      <c r="L85" s="1" t="s">
        <v>255</v>
      </c>
    </row>
    <row r="86" spans="1:13" x14ac:dyDescent="0.35">
      <c r="A86" s="1" t="s">
        <v>338</v>
      </c>
      <c r="B86" s="1" t="s">
        <v>299</v>
      </c>
      <c r="C86" s="1">
        <v>173</v>
      </c>
      <c r="E86" s="1" t="s">
        <v>385</v>
      </c>
      <c r="F86" s="1" t="s">
        <v>386</v>
      </c>
      <c r="G86" s="4">
        <v>44625</v>
      </c>
      <c r="H86" s="2">
        <v>7.75</v>
      </c>
      <c r="I86" s="2">
        <v>6.03</v>
      </c>
      <c r="J86" s="3">
        <v>154.571</v>
      </c>
      <c r="K86" s="3">
        <v>50.372</v>
      </c>
      <c r="L86" s="1" t="s">
        <v>318</v>
      </c>
    </row>
    <row r="87" spans="1:13" x14ac:dyDescent="0.35">
      <c r="A87" s="1" t="s">
        <v>339</v>
      </c>
      <c r="B87" s="1" t="s">
        <v>301</v>
      </c>
      <c r="C87" s="1">
        <v>174</v>
      </c>
      <c r="E87" s="1" t="s">
        <v>383</v>
      </c>
      <c r="F87" s="1" t="s">
        <v>384</v>
      </c>
      <c r="G87" s="4">
        <v>44625</v>
      </c>
      <c r="H87" s="2">
        <v>8.15</v>
      </c>
      <c r="I87" s="2">
        <v>5.51</v>
      </c>
      <c r="J87" s="3">
        <v>161.876</v>
      </c>
      <c r="K87" s="3">
        <v>37.798000000000002</v>
      </c>
      <c r="L87" s="1" t="s">
        <v>318</v>
      </c>
    </row>
    <row r="88" spans="1:13" x14ac:dyDescent="0.35">
      <c r="A88" s="1" t="s">
        <v>340</v>
      </c>
      <c r="B88" s="1" t="s">
        <v>303</v>
      </c>
      <c r="C88" s="1">
        <v>175</v>
      </c>
      <c r="E88" s="1" t="s">
        <v>385</v>
      </c>
      <c r="F88" s="1" t="s">
        <v>386</v>
      </c>
      <c r="G88" s="4">
        <v>44625</v>
      </c>
      <c r="H88" s="2">
        <v>7.89</v>
      </c>
      <c r="I88" s="2">
        <v>6.09</v>
      </c>
      <c r="J88" s="3">
        <v>165.08600000000001</v>
      </c>
      <c r="K88" s="3">
        <v>11.766</v>
      </c>
      <c r="L88" s="1" t="s">
        <v>256</v>
      </c>
    </row>
    <row r="89" spans="1:13" x14ac:dyDescent="0.35">
      <c r="A89" s="1" t="s">
        <v>341</v>
      </c>
      <c r="B89" s="1" t="s">
        <v>305</v>
      </c>
      <c r="C89" s="1">
        <v>176</v>
      </c>
      <c r="E89" s="1" t="s">
        <v>385</v>
      </c>
      <c r="F89" s="1" t="s">
        <v>386</v>
      </c>
      <c r="G89" s="4">
        <v>44625</v>
      </c>
      <c r="H89" s="2">
        <v>7.18</v>
      </c>
      <c r="I89" s="2">
        <v>6.4</v>
      </c>
      <c r="J89" s="3">
        <v>153.06100000000001</v>
      </c>
      <c r="K89" s="3">
        <v>42.500999999999998</v>
      </c>
      <c r="L89" s="1" t="s">
        <v>254</v>
      </c>
    </row>
    <row r="90" spans="1:13" x14ac:dyDescent="0.35">
      <c r="A90" s="1" t="s">
        <v>342</v>
      </c>
      <c r="B90" s="1" t="s">
        <v>343</v>
      </c>
      <c r="C90" s="1">
        <v>177</v>
      </c>
      <c r="E90" s="1" t="s">
        <v>383</v>
      </c>
      <c r="F90" s="1" t="s">
        <v>384</v>
      </c>
      <c r="G90" s="4">
        <v>44625</v>
      </c>
      <c r="H90" s="2">
        <v>8.36</v>
      </c>
      <c r="I90" s="2">
        <v>5.72</v>
      </c>
      <c r="J90" s="3">
        <v>160.53800000000001</v>
      </c>
      <c r="K90" s="3">
        <v>29.311</v>
      </c>
      <c r="L90" s="1" t="s">
        <v>256</v>
      </c>
    </row>
    <row r="91" spans="1:13" x14ac:dyDescent="0.35">
      <c r="A91" s="1" t="s">
        <v>344</v>
      </c>
      <c r="B91" s="1" t="s">
        <v>345</v>
      </c>
      <c r="C91" s="1">
        <v>178</v>
      </c>
      <c r="E91" s="1" t="s">
        <v>389</v>
      </c>
      <c r="F91" s="1" t="s">
        <v>388</v>
      </c>
      <c r="G91" s="4">
        <v>44625</v>
      </c>
      <c r="H91" s="2">
        <v>7.74</v>
      </c>
      <c r="I91" s="2">
        <v>6.01</v>
      </c>
      <c r="J91" s="3">
        <v>144.13900000000001</v>
      </c>
      <c r="K91" s="3">
        <v>47.95</v>
      </c>
      <c r="L91" s="1" t="s">
        <v>254</v>
      </c>
    </row>
    <row r="92" spans="1:13" x14ac:dyDescent="0.35">
      <c r="A92" s="1" t="s">
        <v>346</v>
      </c>
      <c r="B92" s="1" t="s">
        <v>347</v>
      </c>
      <c r="C92" s="1">
        <v>179</v>
      </c>
      <c r="E92" s="1" t="s">
        <v>389</v>
      </c>
      <c r="F92" s="1" t="s">
        <v>388</v>
      </c>
      <c r="G92" s="4">
        <v>44625</v>
      </c>
      <c r="H92" s="2">
        <v>8.23</v>
      </c>
      <c r="I92" s="2">
        <v>5.94</v>
      </c>
      <c r="J92" s="3">
        <v>160.81700000000001</v>
      </c>
      <c r="K92" s="3">
        <v>51.106000000000002</v>
      </c>
      <c r="L92" s="1" t="s">
        <v>257</v>
      </c>
    </row>
    <row r="93" spans="1:13" x14ac:dyDescent="0.35">
      <c r="A93" s="1" t="s">
        <v>348</v>
      </c>
      <c r="B93" s="1" t="s">
        <v>349</v>
      </c>
      <c r="C93" s="1">
        <v>180</v>
      </c>
      <c r="E93" s="1" t="s">
        <v>387</v>
      </c>
      <c r="F93" s="1" t="s">
        <v>388</v>
      </c>
      <c r="G93" s="4">
        <v>44625</v>
      </c>
      <c r="H93" s="2">
        <v>8.1999999999999993</v>
      </c>
      <c r="I93" s="2">
        <v>6.18</v>
      </c>
      <c r="J93" s="3">
        <v>181.47499999999999</v>
      </c>
      <c r="K93" s="3">
        <v>37.274999999999999</v>
      </c>
      <c r="L93" s="1" t="s">
        <v>255</v>
      </c>
    </row>
    <row r="94" spans="1:13" x14ac:dyDescent="0.35">
      <c r="A94" s="1" t="s">
        <v>350</v>
      </c>
      <c r="B94" s="1" t="s">
        <v>351</v>
      </c>
      <c r="C94" s="1">
        <v>181</v>
      </c>
      <c r="E94" s="1" t="s">
        <v>389</v>
      </c>
      <c r="F94" s="1" t="s">
        <v>388</v>
      </c>
      <c r="G94" s="4">
        <v>44625</v>
      </c>
      <c r="H94" s="2">
        <v>7.98</v>
      </c>
      <c r="I94" s="2">
        <v>6.67</v>
      </c>
      <c r="K94" s="3">
        <v>50.935000000000002</v>
      </c>
      <c r="L94" s="1" t="s">
        <v>318</v>
      </c>
      <c r="M94" s="1" t="s">
        <v>269</v>
      </c>
    </row>
    <row r="95" spans="1:13" x14ac:dyDescent="0.35">
      <c r="A95" s="1" t="s">
        <v>353</v>
      </c>
      <c r="B95" s="1" t="s">
        <v>354</v>
      </c>
      <c r="C95" s="1">
        <v>182</v>
      </c>
      <c r="E95" s="1" t="s">
        <v>389</v>
      </c>
      <c r="F95" s="1" t="s">
        <v>388</v>
      </c>
      <c r="G95" s="4">
        <v>44625</v>
      </c>
      <c r="H95" s="2">
        <v>7.86</v>
      </c>
      <c r="I95" s="2">
        <v>6.22</v>
      </c>
      <c r="J95" s="3">
        <v>177.72</v>
      </c>
      <c r="K95" s="3">
        <v>55.401000000000003</v>
      </c>
      <c r="L95" s="1" t="s">
        <v>255</v>
      </c>
    </row>
    <row r="96" spans="1:13" x14ac:dyDescent="0.35">
      <c r="A96" s="1" t="s">
        <v>355</v>
      </c>
      <c r="B96" s="1" t="s">
        <v>356</v>
      </c>
      <c r="C96" s="1">
        <v>183</v>
      </c>
      <c r="E96" s="1" t="s">
        <v>385</v>
      </c>
      <c r="F96" s="1" t="s">
        <v>386</v>
      </c>
      <c r="G96" s="4">
        <v>44625</v>
      </c>
      <c r="H96" s="2">
        <v>7.68</v>
      </c>
      <c r="I96" s="2">
        <v>6.17</v>
      </c>
      <c r="J96" s="3">
        <v>165.839</v>
      </c>
      <c r="K96" s="3">
        <v>35.223999999999997</v>
      </c>
      <c r="L96" s="1" t="s">
        <v>257</v>
      </c>
    </row>
    <row r="97" spans="1:12" x14ac:dyDescent="0.35">
      <c r="A97" s="1" t="s">
        <v>357</v>
      </c>
      <c r="B97" s="1" t="s">
        <v>358</v>
      </c>
      <c r="C97" s="1">
        <v>184</v>
      </c>
      <c r="E97" s="1" t="s">
        <v>385</v>
      </c>
      <c r="F97" s="1" t="s">
        <v>386</v>
      </c>
      <c r="G97" s="4">
        <v>44625</v>
      </c>
      <c r="H97" s="2">
        <v>8.2100000000000009</v>
      </c>
      <c r="I97" s="2">
        <v>5.83</v>
      </c>
      <c r="J97" s="3">
        <v>165.68799999999999</v>
      </c>
      <c r="K97" s="3">
        <v>39.204999999999998</v>
      </c>
      <c r="L97" s="1" t="s">
        <v>255</v>
      </c>
    </row>
    <row r="98" spans="1:12" x14ac:dyDescent="0.35">
      <c r="A98" s="1" t="s">
        <v>359</v>
      </c>
      <c r="B98" s="1" t="s">
        <v>360</v>
      </c>
      <c r="C98" s="1">
        <v>185</v>
      </c>
      <c r="E98" s="1" t="s">
        <v>387</v>
      </c>
      <c r="F98" s="1" t="s">
        <v>388</v>
      </c>
      <c r="G98" s="4">
        <v>44625</v>
      </c>
      <c r="H98" s="2">
        <v>8.56</v>
      </c>
      <c r="I98" s="2">
        <v>6.23</v>
      </c>
      <c r="J98" s="3">
        <v>186.66800000000001</v>
      </c>
      <c r="K98" s="3">
        <v>55.884999999999998</v>
      </c>
      <c r="L98" s="1" t="s">
        <v>254</v>
      </c>
    </row>
    <row r="99" spans="1:12" x14ac:dyDescent="0.35">
      <c r="A99" s="1" t="s">
        <v>361</v>
      </c>
      <c r="B99" s="1" t="s">
        <v>362</v>
      </c>
      <c r="C99" s="1">
        <v>186</v>
      </c>
      <c r="E99" s="1" t="s">
        <v>390</v>
      </c>
      <c r="F99" s="1" t="s">
        <v>391</v>
      </c>
      <c r="G99" s="4">
        <v>44627</v>
      </c>
      <c r="H99" s="2">
        <v>8.86</v>
      </c>
      <c r="I99" s="2">
        <v>6.12</v>
      </c>
      <c r="J99" s="3">
        <v>205.90600000000001</v>
      </c>
      <c r="K99" s="3">
        <v>62.749000000000002</v>
      </c>
      <c r="L99" s="1" t="s">
        <v>254</v>
      </c>
    </row>
    <row r="100" spans="1:12" x14ac:dyDescent="0.35">
      <c r="A100" s="1" t="s">
        <v>363</v>
      </c>
      <c r="B100" s="1" t="s">
        <v>364</v>
      </c>
      <c r="C100" s="1">
        <v>187</v>
      </c>
      <c r="E100" s="1" t="s">
        <v>390</v>
      </c>
      <c r="F100" s="1" t="s">
        <v>391</v>
      </c>
      <c r="G100" s="4">
        <v>44627</v>
      </c>
      <c r="H100" s="2">
        <v>8.84</v>
      </c>
      <c r="I100" s="2">
        <v>6.15</v>
      </c>
      <c r="J100" s="3">
        <v>179.81899999999999</v>
      </c>
      <c r="K100" s="3">
        <v>33.052999999999997</v>
      </c>
      <c r="L100" s="1" t="s">
        <v>256</v>
      </c>
    </row>
    <row r="101" spans="1:12" x14ac:dyDescent="0.35">
      <c r="A101" s="1" t="s">
        <v>367</v>
      </c>
      <c r="B101" s="1" t="s">
        <v>366</v>
      </c>
      <c r="C101" s="1">
        <v>188</v>
      </c>
      <c r="E101" s="1" t="s">
        <v>392</v>
      </c>
      <c r="F101" s="1" t="s">
        <v>52</v>
      </c>
      <c r="G101" s="4">
        <v>44627</v>
      </c>
      <c r="H101" s="2">
        <v>7.9</v>
      </c>
      <c r="I101" s="2">
        <v>5.85</v>
      </c>
      <c r="J101" s="3">
        <v>155.584</v>
      </c>
      <c r="K101" s="3">
        <v>39.085000000000001</v>
      </c>
      <c r="L101" s="1" t="s">
        <v>256</v>
      </c>
    </row>
    <row r="102" spans="1:12" x14ac:dyDescent="0.35">
      <c r="A102" s="1" t="s">
        <v>369</v>
      </c>
      <c r="B102" s="1" t="s">
        <v>368</v>
      </c>
      <c r="C102" s="1">
        <v>189</v>
      </c>
      <c r="E102" s="1" t="s">
        <v>392</v>
      </c>
      <c r="F102" s="1" t="s">
        <v>52</v>
      </c>
      <c r="G102" s="4">
        <v>44627</v>
      </c>
      <c r="H102" s="2">
        <v>7.03</v>
      </c>
      <c r="I102" s="2">
        <v>5.97</v>
      </c>
      <c r="J102" s="3">
        <v>164.09399999999999</v>
      </c>
      <c r="K102" s="3">
        <v>34.496000000000002</v>
      </c>
      <c r="L102" s="1" t="s">
        <v>318</v>
      </c>
    </row>
    <row r="103" spans="1:12" x14ac:dyDescent="0.35">
      <c r="A103" s="1" t="s">
        <v>370</v>
      </c>
      <c r="B103" s="1" t="s">
        <v>371</v>
      </c>
      <c r="C103" s="1">
        <v>190</v>
      </c>
      <c r="E103" s="1" t="s">
        <v>392</v>
      </c>
      <c r="F103" s="1" t="s">
        <v>52</v>
      </c>
      <c r="G103" s="4">
        <v>44627</v>
      </c>
      <c r="H103" s="2">
        <v>7.91</v>
      </c>
      <c r="I103" s="2">
        <v>6.33</v>
      </c>
      <c r="J103" s="3">
        <v>168.95500000000001</v>
      </c>
      <c r="K103" s="3">
        <v>50.731000000000002</v>
      </c>
      <c r="L103" s="1" t="s">
        <v>256</v>
      </c>
    </row>
    <row r="104" spans="1:12" x14ac:dyDescent="0.35">
      <c r="A104" s="1" t="s">
        <v>372</v>
      </c>
      <c r="B104" s="1" t="s">
        <v>373</v>
      </c>
      <c r="C104" s="1">
        <v>191</v>
      </c>
      <c r="E104" s="1" t="s">
        <v>392</v>
      </c>
      <c r="F104" s="1" t="s">
        <v>52</v>
      </c>
      <c r="G104" s="4">
        <v>44627</v>
      </c>
      <c r="H104" s="2">
        <v>7.27</v>
      </c>
      <c r="I104" s="2">
        <v>6.34</v>
      </c>
      <c r="J104" s="3">
        <v>167.83099999999999</v>
      </c>
      <c r="K104" s="3">
        <v>52.198</v>
      </c>
      <c r="L104" s="1" t="s">
        <v>254</v>
      </c>
    </row>
    <row r="105" spans="1:12" x14ac:dyDescent="0.35">
      <c r="A105" s="1" t="s">
        <v>374</v>
      </c>
      <c r="B105" s="1" t="s">
        <v>375</v>
      </c>
      <c r="C105" s="1">
        <v>192</v>
      </c>
      <c r="E105" s="1" t="s">
        <v>390</v>
      </c>
      <c r="F105" s="1" t="s">
        <v>391</v>
      </c>
      <c r="G105" s="4">
        <v>44627</v>
      </c>
      <c r="H105" s="2">
        <v>9.8000000000000007</v>
      </c>
      <c r="I105" s="2">
        <v>6.06</v>
      </c>
      <c r="J105" s="3">
        <v>202.27600000000001</v>
      </c>
      <c r="K105" s="3">
        <v>58.46</v>
      </c>
      <c r="L105" s="1" t="s">
        <v>257</v>
      </c>
    </row>
    <row r="106" spans="1:12" x14ac:dyDescent="0.35">
      <c r="A106" s="1" t="s">
        <v>376</v>
      </c>
      <c r="B106" s="1" t="s">
        <v>377</v>
      </c>
      <c r="C106" s="1">
        <v>193</v>
      </c>
      <c r="E106" s="1" t="s">
        <v>392</v>
      </c>
      <c r="F106" s="1" t="s">
        <v>52</v>
      </c>
      <c r="G106" s="4">
        <v>44627</v>
      </c>
      <c r="H106" s="2">
        <v>7.87</v>
      </c>
      <c r="I106" s="2">
        <v>5.88</v>
      </c>
      <c r="J106" s="3">
        <v>150.333</v>
      </c>
      <c r="K106" s="3">
        <v>45.906999999999996</v>
      </c>
      <c r="L106" s="1" t="s">
        <v>257</v>
      </c>
    </row>
    <row r="107" spans="1:12" x14ac:dyDescent="0.35">
      <c r="A107" s="1" t="s">
        <v>378</v>
      </c>
      <c r="B107" s="1" t="s">
        <v>379</v>
      </c>
      <c r="C107" s="1">
        <v>194</v>
      </c>
      <c r="E107" s="1" t="s">
        <v>392</v>
      </c>
      <c r="F107" s="1" t="s">
        <v>52</v>
      </c>
      <c r="G107" s="4">
        <v>44627</v>
      </c>
      <c r="H107" s="2">
        <v>7.85</v>
      </c>
      <c r="I107" s="2">
        <v>5.81</v>
      </c>
      <c r="J107" s="3">
        <v>157.42699999999999</v>
      </c>
      <c r="K107" s="3">
        <v>42.113</v>
      </c>
      <c r="L107" s="1" t="s">
        <v>255</v>
      </c>
    </row>
    <row r="108" spans="1:12" x14ac:dyDescent="0.35">
      <c r="A108" s="1" t="s">
        <v>365</v>
      </c>
      <c r="B108" s="1" t="s">
        <v>380</v>
      </c>
      <c r="C108" s="1">
        <v>195</v>
      </c>
      <c r="E108" s="1" t="s">
        <v>390</v>
      </c>
      <c r="F108" s="1" t="s">
        <v>391</v>
      </c>
      <c r="G108" s="4">
        <v>44627</v>
      </c>
      <c r="H108" s="2">
        <v>8.7799999999999994</v>
      </c>
      <c r="I108" s="2">
        <v>6.4</v>
      </c>
      <c r="J108" s="3">
        <v>184.78800000000001</v>
      </c>
      <c r="K108" s="3">
        <v>37.183</v>
      </c>
      <c r="L108" s="1" t="s">
        <v>318</v>
      </c>
    </row>
    <row r="109" spans="1:12" x14ac:dyDescent="0.35">
      <c r="A109" s="1" t="s">
        <v>393</v>
      </c>
      <c r="C109" s="1">
        <v>196</v>
      </c>
      <c r="E109" t="s">
        <v>432</v>
      </c>
      <c r="F109" t="s">
        <v>433</v>
      </c>
      <c r="G109" s="4">
        <v>44630</v>
      </c>
      <c r="H109" s="5">
        <v>8.16</v>
      </c>
      <c r="I109" s="5">
        <v>6.7</v>
      </c>
      <c r="J109" s="3">
        <v>201.14400000000001</v>
      </c>
      <c r="K109" s="3">
        <v>48.311</v>
      </c>
      <c r="L109" t="s">
        <v>255</v>
      </c>
    </row>
    <row r="110" spans="1:12" x14ac:dyDescent="0.35">
      <c r="A110" s="1" t="s">
        <v>394</v>
      </c>
      <c r="C110" s="1">
        <v>197</v>
      </c>
      <c r="E110" t="s">
        <v>432</v>
      </c>
      <c r="F110" t="s">
        <v>433</v>
      </c>
      <c r="G110" s="4">
        <v>44630</v>
      </c>
      <c r="H110" s="5">
        <v>7.89</v>
      </c>
      <c r="I110" s="5">
        <v>6.48</v>
      </c>
      <c r="J110" s="3">
        <v>195.77099999999999</v>
      </c>
      <c r="K110" s="3">
        <v>51.972000000000001</v>
      </c>
      <c r="L110" t="s">
        <v>318</v>
      </c>
    </row>
    <row r="111" spans="1:12" x14ac:dyDescent="0.35">
      <c r="A111" s="1" t="s">
        <v>396</v>
      </c>
      <c r="C111" s="1">
        <v>199</v>
      </c>
      <c r="E111" t="s">
        <v>432</v>
      </c>
      <c r="F111" t="s">
        <v>433</v>
      </c>
      <c r="G111" s="4">
        <v>44630</v>
      </c>
      <c r="H111" s="5">
        <v>8.51</v>
      </c>
      <c r="I111" s="5">
        <v>6.63</v>
      </c>
      <c r="J111" s="3">
        <v>206.31100000000001</v>
      </c>
      <c r="K111" s="3">
        <v>39.661999999999999</v>
      </c>
      <c r="L111" t="s">
        <v>257</v>
      </c>
    </row>
    <row r="112" spans="1:12" x14ac:dyDescent="0.35">
      <c r="A112" s="1" t="s">
        <v>400</v>
      </c>
      <c r="C112" s="1">
        <v>203</v>
      </c>
      <c r="E112" t="s">
        <v>432</v>
      </c>
      <c r="F112" t="s">
        <v>433</v>
      </c>
      <c r="G112" s="4">
        <v>44630</v>
      </c>
      <c r="H112" s="5">
        <v>8.23</v>
      </c>
      <c r="I112" s="5">
        <v>5.61</v>
      </c>
      <c r="J112" s="3">
        <v>139.06100000000001</v>
      </c>
      <c r="K112" s="3">
        <v>44.36</v>
      </c>
      <c r="L112" t="s">
        <v>256</v>
      </c>
    </row>
    <row r="113" spans="1:13" x14ac:dyDescent="0.35">
      <c r="A113" s="1" t="s">
        <v>401</v>
      </c>
      <c r="C113" s="1">
        <v>204</v>
      </c>
      <c r="E113" t="s">
        <v>432</v>
      </c>
      <c r="F113" t="s">
        <v>433</v>
      </c>
      <c r="G113" s="4">
        <v>44630</v>
      </c>
      <c r="H113" s="5">
        <v>8.9700000000000006</v>
      </c>
      <c r="I113" s="5">
        <v>5.86</v>
      </c>
      <c r="J113" s="3">
        <v>138.89500000000001</v>
      </c>
      <c r="K113" s="3">
        <v>48.359000000000002</v>
      </c>
      <c r="L113" t="s">
        <v>254</v>
      </c>
    </row>
    <row r="114" spans="1:13" x14ac:dyDescent="0.35">
      <c r="A114" s="1" t="s">
        <v>395</v>
      </c>
      <c r="C114" s="1">
        <v>198</v>
      </c>
      <c r="E114" t="s">
        <v>434</v>
      </c>
      <c r="F114" t="s">
        <v>435</v>
      </c>
      <c r="G114" s="4">
        <v>44630</v>
      </c>
      <c r="H114" s="5">
        <v>9.27</v>
      </c>
      <c r="I114" s="5">
        <v>5.03</v>
      </c>
      <c r="J114" s="3">
        <v>158.773</v>
      </c>
      <c r="K114" s="3">
        <v>36.716999999999999</v>
      </c>
      <c r="L114" t="s">
        <v>255</v>
      </c>
    </row>
    <row r="115" spans="1:13" x14ac:dyDescent="0.35">
      <c r="A115" s="1" t="s">
        <v>399</v>
      </c>
      <c r="C115" s="1">
        <v>202</v>
      </c>
      <c r="E115" t="s">
        <v>434</v>
      </c>
      <c r="F115" t="s">
        <v>435</v>
      </c>
      <c r="G115" s="4">
        <v>44630</v>
      </c>
      <c r="H115" s="5">
        <v>8.8000000000000007</v>
      </c>
      <c r="I115" s="5">
        <v>5</v>
      </c>
      <c r="J115" s="3">
        <v>149.77099999999999</v>
      </c>
      <c r="K115" s="3">
        <v>20.187000000000001</v>
      </c>
      <c r="L115" t="s">
        <v>257</v>
      </c>
    </row>
    <row r="116" spans="1:13" x14ac:dyDescent="0.35">
      <c r="A116" s="1" t="s">
        <v>403</v>
      </c>
      <c r="C116" s="1">
        <v>206</v>
      </c>
      <c r="E116" t="s">
        <v>434</v>
      </c>
      <c r="F116" t="s">
        <v>435</v>
      </c>
      <c r="G116" s="4">
        <v>44630</v>
      </c>
      <c r="H116" s="5">
        <v>8.82</v>
      </c>
      <c r="I116" s="5">
        <v>4.9800000000000004</v>
      </c>
      <c r="J116" s="3">
        <v>144.44300000000001</v>
      </c>
      <c r="K116" s="3">
        <v>41.558</v>
      </c>
      <c r="L116" t="s">
        <v>318</v>
      </c>
    </row>
    <row r="117" spans="1:13" x14ac:dyDescent="0.35">
      <c r="A117" s="1" t="s">
        <v>398</v>
      </c>
      <c r="C117" s="1">
        <v>201</v>
      </c>
      <c r="E117" t="s">
        <v>434</v>
      </c>
      <c r="F117" t="s">
        <v>435</v>
      </c>
      <c r="G117" s="4">
        <v>44630</v>
      </c>
      <c r="H117" s="5">
        <v>9.0299999999999994</v>
      </c>
      <c r="I117" s="5">
        <v>4.9800000000000004</v>
      </c>
      <c r="J117" s="3">
        <v>154.93799999999999</v>
      </c>
      <c r="K117" s="3">
        <v>40.356999999999999</v>
      </c>
      <c r="L117" t="s">
        <v>255</v>
      </c>
    </row>
    <row r="118" spans="1:13" x14ac:dyDescent="0.35">
      <c r="A118" s="1" t="s">
        <v>402</v>
      </c>
      <c r="C118" s="1">
        <v>205</v>
      </c>
      <c r="E118" t="s">
        <v>436</v>
      </c>
      <c r="F118" t="s">
        <v>437</v>
      </c>
      <c r="G118" s="4">
        <v>44630</v>
      </c>
      <c r="H118" s="5">
        <v>7.86</v>
      </c>
      <c r="I118" s="5">
        <v>5.79</v>
      </c>
      <c r="J118" s="3">
        <v>164.99799999999999</v>
      </c>
      <c r="K118" s="3">
        <v>42.624000000000002</v>
      </c>
      <c r="L118" t="s">
        <v>256</v>
      </c>
    </row>
    <row r="119" spans="1:13" x14ac:dyDescent="0.35">
      <c r="A119" s="1" t="s">
        <v>397</v>
      </c>
      <c r="C119" s="1">
        <v>200</v>
      </c>
      <c r="E119" t="s">
        <v>436</v>
      </c>
      <c r="F119" t="s">
        <v>437</v>
      </c>
      <c r="G119" s="4">
        <v>44630</v>
      </c>
      <c r="H119" s="5">
        <v>7.6</v>
      </c>
      <c r="I119" s="5">
        <v>5.51</v>
      </c>
      <c r="J119" s="3">
        <v>140.89099999999999</v>
      </c>
      <c r="K119" s="3">
        <v>46.851999999999997</v>
      </c>
      <c r="L119" t="s">
        <v>318</v>
      </c>
    </row>
    <row r="120" spans="1:13" x14ac:dyDescent="0.35">
      <c r="A120" s="1" t="s">
        <v>411</v>
      </c>
      <c r="C120" s="1">
        <v>214</v>
      </c>
      <c r="E120" t="s">
        <v>436</v>
      </c>
      <c r="F120" t="s">
        <v>437</v>
      </c>
      <c r="G120" s="4">
        <v>44630</v>
      </c>
      <c r="H120" s="5">
        <v>7.92</v>
      </c>
      <c r="I120" s="5">
        <v>5.65</v>
      </c>
      <c r="J120" s="3">
        <v>156.88499999999999</v>
      </c>
      <c r="K120" s="3">
        <v>26.08</v>
      </c>
      <c r="L120" t="s">
        <v>255</v>
      </c>
    </row>
    <row r="121" spans="1:13" x14ac:dyDescent="0.35">
      <c r="A121" s="1" t="s">
        <v>406</v>
      </c>
      <c r="C121" s="1">
        <v>209</v>
      </c>
      <c r="E121" t="s">
        <v>438</v>
      </c>
      <c r="F121" t="s">
        <v>74</v>
      </c>
      <c r="G121" s="4">
        <v>44630</v>
      </c>
      <c r="H121" s="5">
        <v>7.7</v>
      </c>
      <c r="I121" s="5">
        <v>6.78</v>
      </c>
      <c r="J121" s="3">
        <v>208.685</v>
      </c>
      <c r="K121" s="3">
        <v>35.954999999999998</v>
      </c>
      <c r="L121" t="s">
        <v>318</v>
      </c>
    </row>
    <row r="122" spans="1:13" x14ac:dyDescent="0.35">
      <c r="A122" s="1" t="s">
        <v>405</v>
      </c>
      <c r="C122" s="1">
        <v>208</v>
      </c>
      <c r="E122" t="s">
        <v>438</v>
      </c>
      <c r="F122" t="s">
        <v>74</v>
      </c>
      <c r="G122" s="4">
        <v>44630</v>
      </c>
      <c r="H122" s="5">
        <v>7.45</v>
      </c>
      <c r="I122" s="5">
        <v>6.15</v>
      </c>
      <c r="J122" s="3">
        <v>192.37100000000001</v>
      </c>
      <c r="K122" s="3">
        <v>54.018000000000001</v>
      </c>
      <c r="L122" t="s">
        <v>255</v>
      </c>
    </row>
    <row r="123" spans="1:13" x14ac:dyDescent="0.35">
      <c r="A123" s="1" t="s">
        <v>404</v>
      </c>
      <c r="C123" s="1">
        <v>207</v>
      </c>
      <c r="E123" t="s">
        <v>438</v>
      </c>
      <c r="F123" t="s">
        <v>74</v>
      </c>
      <c r="G123" s="4">
        <v>44630</v>
      </c>
      <c r="H123" s="5">
        <v>7.38</v>
      </c>
      <c r="I123" s="5">
        <v>5.95</v>
      </c>
      <c r="J123" s="3">
        <v>184.55699999999999</v>
      </c>
      <c r="K123" s="3">
        <v>58.792000000000002</v>
      </c>
      <c r="L123" t="s">
        <v>256</v>
      </c>
    </row>
    <row r="124" spans="1:13" x14ac:dyDescent="0.35">
      <c r="A124" s="1" t="s">
        <v>407</v>
      </c>
      <c r="C124" s="1">
        <v>210</v>
      </c>
      <c r="E124" t="s">
        <v>438</v>
      </c>
      <c r="F124" t="s">
        <v>74</v>
      </c>
      <c r="G124" s="4">
        <v>44630</v>
      </c>
      <c r="H124" s="5">
        <v>8.2799999999999994</v>
      </c>
      <c r="I124" s="5">
        <v>6.4</v>
      </c>
      <c r="J124" s="3">
        <v>193.83099999999999</v>
      </c>
      <c r="K124" s="3">
        <v>55.942</v>
      </c>
      <c r="L124" t="s">
        <v>257</v>
      </c>
    </row>
    <row r="125" spans="1:13" x14ac:dyDescent="0.35">
      <c r="A125" s="1" t="s">
        <v>408</v>
      </c>
      <c r="C125" s="1">
        <v>211</v>
      </c>
      <c r="E125" t="s">
        <v>438</v>
      </c>
      <c r="F125" t="s">
        <v>74</v>
      </c>
      <c r="G125" s="4">
        <v>44630</v>
      </c>
      <c r="H125" s="5">
        <v>7.67</v>
      </c>
      <c r="I125" s="5">
        <v>6.32</v>
      </c>
      <c r="J125" s="3">
        <v>185.49</v>
      </c>
      <c r="K125" s="3">
        <v>42.185000000000002</v>
      </c>
      <c r="L125" t="s">
        <v>254</v>
      </c>
    </row>
    <row r="126" spans="1:13" x14ac:dyDescent="0.35">
      <c r="A126" s="1" t="s">
        <v>410</v>
      </c>
      <c r="C126" s="1">
        <v>213</v>
      </c>
      <c r="E126" t="s">
        <v>439</v>
      </c>
      <c r="F126" t="s">
        <v>44</v>
      </c>
      <c r="G126" s="4">
        <v>44630</v>
      </c>
      <c r="H126" s="5">
        <v>7.22</v>
      </c>
      <c r="I126" s="5">
        <v>6.22</v>
      </c>
      <c r="J126" s="3">
        <v>168.76599999999999</v>
      </c>
      <c r="K126" s="3">
        <v>33.747999999999998</v>
      </c>
      <c r="L126" t="s">
        <v>257</v>
      </c>
    </row>
    <row r="127" spans="1:13" x14ac:dyDescent="0.35">
      <c r="A127" s="1" t="s">
        <v>413</v>
      </c>
      <c r="C127" s="1">
        <v>216</v>
      </c>
      <c r="E127" t="s">
        <v>439</v>
      </c>
      <c r="F127" t="s">
        <v>44</v>
      </c>
      <c r="G127" s="4">
        <v>44630</v>
      </c>
      <c r="H127" s="5">
        <v>7.19</v>
      </c>
      <c r="I127" s="5">
        <v>6.28</v>
      </c>
      <c r="K127" s="3">
        <v>24.852</v>
      </c>
      <c r="L127" t="s">
        <v>255</v>
      </c>
      <c r="M127" s="1" t="s">
        <v>414</v>
      </c>
    </row>
    <row r="128" spans="1:13" x14ac:dyDescent="0.35">
      <c r="A128" s="1" t="s">
        <v>409</v>
      </c>
      <c r="C128" s="1">
        <v>212</v>
      </c>
      <c r="E128" t="s">
        <v>439</v>
      </c>
      <c r="F128" t="s">
        <v>44</v>
      </c>
      <c r="G128" s="4">
        <v>44630</v>
      </c>
      <c r="H128" s="5">
        <v>7.27</v>
      </c>
      <c r="I128" s="5">
        <v>6.05</v>
      </c>
      <c r="J128" s="3">
        <v>150.68700000000001</v>
      </c>
      <c r="K128" s="3">
        <v>46.987000000000002</v>
      </c>
      <c r="L128" t="s">
        <v>254</v>
      </c>
    </row>
    <row r="129" spans="1:12" x14ac:dyDescent="0.35">
      <c r="A129" s="1" t="s">
        <v>415</v>
      </c>
      <c r="C129" s="1">
        <v>217</v>
      </c>
      <c r="E129" t="s">
        <v>439</v>
      </c>
      <c r="F129" t="s">
        <v>44</v>
      </c>
      <c r="G129" s="4">
        <v>44630</v>
      </c>
      <c r="H129" s="5">
        <v>6.72</v>
      </c>
      <c r="I129" s="5">
        <v>6.06</v>
      </c>
      <c r="J129" s="3">
        <v>131.72399999999999</v>
      </c>
      <c r="K129" s="3">
        <v>36.628</v>
      </c>
      <c r="L129" t="s">
        <v>318</v>
      </c>
    </row>
    <row r="130" spans="1:12" x14ac:dyDescent="0.35">
      <c r="A130" s="1" t="s">
        <v>412</v>
      </c>
      <c r="C130" s="1">
        <v>215</v>
      </c>
      <c r="E130" t="s">
        <v>439</v>
      </c>
      <c r="F130" t="s">
        <v>44</v>
      </c>
      <c r="G130" s="4">
        <v>44630</v>
      </c>
      <c r="H130" s="5">
        <v>7.22</v>
      </c>
      <c r="I130" s="5">
        <v>5.79</v>
      </c>
      <c r="J130" s="3">
        <v>132.72200000000001</v>
      </c>
      <c r="K130" s="3">
        <v>27.574000000000002</v>
      </c>
      <c r="L130" t="s">
        <v>256</v>
      </c>
    </row>
    <row r="131" spans="1:12" x14ac:dyDescent="0.35">
      <c r="A131" s="1" t="s">
        <v>421</v>
      </c>
      <c r="C131" s="1">
        <v>223</v>
      </c>
      <c r="E131" t="s">
        <v>440</v>
      </c>
      <c r="F131" t="s">
        <v>74</v>
      </c>
      <c r="G131" s="4">
        <v>44634</v>
      </c>
      <c r="H131" s="5">
        <v>8.7100000000000009</v>
      </c>
      <c r="I131" s="5">
        <v>6.45</v>
      </c>
      <c r="J131" s="3">
        <v>205.85599999999999</v>
      </c>
      <c r="K131" s="3">
        <v>56.652000000000001</v>
      </c>
      <c r="L131" t="s">
        <v>257</v>
      </c>
    </row>
    <row r="132" spans="1:12" x14ac:dyDescent="0.35">
      <c r="A132" s="1" t="s">
        <v>417</v>
      </c>
      <c r="C132" s="1">
        <v>219</v>
      </c>
      <c r="E132" t="s">
        <v>440</v>
      </c>
      <c r="F132" t="s">
        <v>74</v>
      </c>
      <c r="G132" s="4">
        <v>44634</v>
      </c>
      <c r="H132" s="5">
        <v>8.02</v>
      </c>
      <c r="I132" s="5">
        <v>6.51</v>
      </c>
      <c r="J132" s="3">
        <v>199.11199999999999</v>
      </c>
      <c r="K132" s="3">
        <v>45.816000000000003</v>
      </c>
      <c r="L132" t="s">
        <v>254</v>
      </c>
    </row>
    <row r="133" spans="1:12" x14ac:dyDescent="0.35">
      <c r="A133" s="1" t="s">
        <v>419</v>
      </c>
      <c r="C133" s="1">
        <v>221</v>
      </c>
      <c r="E133" t="s">
        <v>440</v>
      </c>
      <c r="F133" t="s">
        <v>74</v>
      </c>
      <c r="G133" s="4">
        <v>44634</v>
      </c>
      <c r="H133" s="5">
        <v>9.17</v>
      </c>
      <c r="I133" s="5">
        <v>6.44</v>
      </c>
      <c r="J133" s="3">
        <v>223.30699999999999</v>
      </c>
      <c r="K133" s="3">
        <v>45.722999999999999</v>
      </c>
      <c r="L133" t="s">
        <v>318</v>
      </c>
    </row>
    <row r="134" spans="1:12" x14ac:dyDescent="0.35">
      <c r="A134" s="1" t="s">
        <v>420</v>
      </c>
      <c r="C134" s="1">
        <v>222</v>
      </c>
      <c r="E134" t="s">
        <v>440</v>
      </c>
      <c r="F134" t="s">
        <v>74</v>
      </c>
      <c r="G134" s="4">
        <v>44634</v>
      </c>
      <c r="H134" s="5">
        <v>8.57</v>
      </c>
      <c r="I134" s="5">
        <v>6.64</v>
      </c>
      <c r="J134" s="3">
        <v>190.559</v>
      </c>
      <c r="K134" s="3">
        <v>49.451000000000001</v>
      </c>
      <c r="L134" t="s">
        <v>256</v>
      </c>
    </row>
    <row r="135" spans="1:12" x14ac:dyDescent="0.35">
      <c r="A135" s="1" t="s">
        <v>416</v>
      </c>
      <c r="C135" s="1">
        <v>218</v>
      </c>
      <c r="E135" t="s">
        <v>441</v>
      </c>
      <c r="F135" t="s">
        <v>76</v>
      </c>
      <c r="G135" s="4">
        <v>44634</v>
      </c>
      <c r="H135" s="5">
        <v>7.24</v>
      </c>
      <c r="I135" s="5">
        <v>5.89</v>
      </c>
      <c r="J135" s="3">
        <v>138.72499999999999</v>
      </c>
      <c r="K135" s="3">
        <v>34.984000000000002</v>
      </c>
      <c r="L135" t="s">
        <v>257</v>
      </c>
    </row>
    <row r="136" spans="1:12" x14ac:dyDescent="0.35">
      <c r="A136" s="1" t="s">
        <v>424</v>
      </c>
      <c r="C136" s="1">
        <v>226</v>
      </c>
      <c r="E136" t="s">
        <v>441</v>
      </c>
      <c r="F136" t="s">
        <v>76</v>
      </c>
      <c r="G136" s="4">
        <v>44634</v>
      </c>
      <c r="H136" s="5">
        <v>8.02</v>
      </c>
      <c r="I136" s="5">
        <v>6.55</v>
      </c>
      <c r="J136" s="3">
        <v>190.452</v>
      </c>
      <c r="K136" s="3">
        <v>50.075000000000003</v>
      </c>
      <c r="L136" t="s">
        <v>254</v>
      </c>
    </row>
    <row r="137" spans="1:12" x14ac:dyDescent="0.35">
      <c r="A137" s="1" t="s">
        <v>428</v>
      </c>
      <c r="C137" s="1">
        <v>230</v>
      </c>
      <c r="E137" t="s">
        <v>441</v>
      </c>
      <c r="F137" t="s">
        <v>76</v>
      </c>
      <c r="G137" s="4">
        <v>44634</v>
      </c>
      <c r="H137" s="5">
        <v>7.82</v>
      </c>
      <c r="I137" s="5">
        <v>6.49</v>
      </c>
      <c r="J137" s="3">
        <v>156.12</v>
      </c>
      <c r="K137" s="3">
        <v>43.176000000000002</v>
      </c>
      <c r="L137" t="s">
        <v>256</v>
      </c>
    </row>
    <row r="138" spans="1:12" x14ac:dyDescent="0.35">
      <c r="A138" s="1" t="s">
        <v>423</v>
      </c>
      <c r="C138" s="1">
        <v>225</v>
      </c>
      <c r="E138" t="s">
        <v>441</v>
      </c>
      <c r="F138" t="s">
        <v>76</v>
      </c>
      <c r="G138" s="4">
        <v>44634</v>
      </c>
      <c r="H138" s="5">
        <v>8.1199999999999992</v>
      </c>
      <c r="I138" s="5">
        <v>6.07</v>
      </c>
      <c r="J138" s="3">
        <v>179.459</v>
      </c>
      <c r="K138" s="3">
        <v>51.616999999999997</v>
      </c>
      <c r="L138" t="s">
        <v>255</v>
      </c>
    </row>
    <row r="139" spans="1:12" x14ac:dyDescent="0.35">
      <c r="A139" s="1" t="s">
        <v>422</v>
      </c>
      <c r="C139" s="1">
        <v>224</v>
      </c>
      <c r="E139" t="s">
        <v>441</v>
      </c>
      <c r="F139" t="s">
        <v>76</v>
      </c>
      <c r="G139" s="4">
        <v>44634</v>
      </c>
      <c r="H139" s="5">
        <v>7.62</v>
      </c>
      <c r="I139" s="5">
        <v>6.77</v>
      </c>
      <c r="J139" s="3">
        <v>181.875</v>
      </c>
      <c r="K139" s="3">
        <v>55.677999999999997</v>
      </c>
      <c r="L139" t="s">
        <v>318</v>
      </c>
    </row>
    <row r="140" spans="1:12" x14ac:dyDescent="0.35">
      <c r="A140" s="1" t="s">
        <v>418</v>
      </c>
      <c r="C140" s="1">
        <v>220</v>
      </c>
      <c r="E140" t="s">
        <v>441</v>
      </c>
      <c r="F140" t="s">
        <v>76</v>
      </c>
      <c r="G140" s="4">
        <v>44634</v>
      </c>
      <c r="H140" s="5">
        <v>7.41</v>
      </c>
      <c r="I140" s="5">
        <v>6.63</v>
      </c>
      <c r="J140" s="3">
        <v>184.114</v>
      </c>
      <c r="K140" s="3">
        <v>31.303000000000001</v>
      </c>
      <c r="L140" t="s">
        <v>318</v>
      </c>
    </row>
    <row r="141" spans="1:12" x14ac:dyDescent="0.35">
      <c r="A141" s="1" t="s">
        <v>429</v>
      </c>
      <c r="C141" s="1">
        <v>231</v>
      </c>
      <c r="E141" t="s">
        <v>442</v>
      </c>
      <c r="F141" t="s">
        <v>52</v>
      </c>
      <c r="G141" s="4">
        <v>44634</v>
      </c>
      <c r="H141" s="5">
        <v>7.13</v>
      </c>
      <c r="I141" s="5">
        <v>5.99</v>
      </c>
      <c r="J141" s="3">
        <v>158.57</v>
      </c>
      <c r="K141" s="3">
        <v>43.646000000000001</v>
      </c>
      <c r="L141" t="s">
        <v>318</v>
      </c>
    </row>
    <row r="142" spans="1:12" x14ac:dyDescent="0.35">
      <c r="A142" s="1" t="s">
        <v>425</v>
      </c>
      <c r="C142" s="1">
        <v>227</v>
      </c>
      <c r="E142" t="s">
        <v>442</v>
      </c>
      <c r="F142" t="s">
        <v>52</v>
      </c>
      <c r="G142" s="4">
        <v>44634</v>
      </c>
      <c r="H142" s="5">
        <v>8.01</v>
      </c>
      <c r="I142" s="5">
        <v>5.68</v>
      </c>
      <c r="J142" s="3">
        <v>141.50299999999999</v>
      </c>
      <c r="K142" s="3">
        <v>36.712000000000003</v>
      </c>
      <c r="L142" t="s">
        <v>255</v>
      </c>
    </row>
    <row r="143" spans="1:12" x14ac:dyDescent="0.35">
      <c r="A143" s="1" t="s">
        <v>431</v>
      </c>
      <c r="C143" s="1">
        <v>233</v>
      </c>
      <c r="E143" t="s">
        <v>442</v>
      </c>
      <c r="F143" t="s">
        <v>52</v>
      </c>
      <c r="G143" s="4">
        <v>44634</v>
      </c>
      <c r="H143" s="5">
        <v>7.68</v>
      </c>
      <c r="I143" s="5">
        <v>5.51</v>
      </c>
      <c r="J143" s="3">
        <v>148.071</v>
      </c>
      <c r="K143" s="3">
        <v>30.649000000000001</v>
      </c>
      <c r="L143" t="s">
        <v>256</v>
      </c>
    </row>
    <row r="144" spans="1:12" x14ac:dyDescent="0.35">
      <c r="A144" s="1" t="s">
        <v>430</v>
      </c>
      <c r="C144" s="1">
        <v>232</v>
      </c>
      <c r="E144" t="s">
        <v>442</v>
      </c>
      <c r="F144" t="s">
        <v>52</v>
      </c>
      <c r="G144" s="4">
        <v>44634</v>
      </c>
      <c r="H144" s="5">
        <v>7.35</v>
      </c>
      <c r="I144" s="5">
        <v>5.65</v>
      </c>
      <c r="J144" s="3">
        <v>136.58799999999999</v>
      </c>
      <c r="K144" s="3">
        <v>37.301000000000002</v>
      </c>
      <c r="L144" t="s">
        <v>257</v>
      </c>
    </row>
    <row r="145" spans="1:13" x14ac:dyDescent="0.35">
      <c r="A145" s="1" t="s">
        <v>427</v>
      </c>
      <c r="C145" s="1">
        <v>229</v>
      </c>
      <c r="E145" t="s">
        <v>442</v>
      </c>
      <c r="F145" t="s">
        <v>52</v>
      </c>
      <c r="G145" s="4">
        <v>44634</v>
      </c>
      <c r="H145" s="5">
        <v>7.37</v>
      </c>
      <c r="I145" s="5">
        <v>5.82</v>
      </c>
      <c r="J145" s="3">
        <v>158.29499999999999</v>
      </c>
      <c r="K145" s="3">
        <v>24.504999999999999</v>
      </c>
      <c r="L145" t="s">
        <v>254</v>
      </c>
    </row>
    <row r="146" spans="1:13" x14ac:dyDescent="0.35">
      <c r="A146" s="1" t="s">
        <v>426</v>
      </c>
      <c r="C146" s="1">
        <v>228</v>
      </c>
      <c r="E146" t="s">
        <v>442</v>
      </c>
      <c r="F146" t="s">
        <v>52</v>
      </c>
      <c r="G146" s="4">
        <v>44634</v>
      </c>
      <c r="H146" s="5">
        <v>7.84</v>
      </c>
      <c r="I146" s="5">
        <v>5.37</v>
      </c>
      <c r="J146" s="3">
        <v>140.03299999999999</v>
      </c>
      <c r="K146" s="3">
        <v>52.7</v>
      </c>
      <c r="L146" t="s">
        <v>255</v>
      </c>
    </row>
    <row r="147" spans="1:13" x14ac:dyDescent="0.35">
      <c r="A147" s="1" t="s">
        <v>464</v>
      </c>
      <c r="C147" s="1">
        <v>234</v>
      </c>
      <c r="E147" t="s">
        <v>465</v>
      </c>
      <c r="F147" t="s">
        <v>437</v>
      </c>
      <c r="G147" s="6">
        <v>44635</v>
      </c>
      <c r="H147">
        <v>8.1199999999999992</v>
      </c>
      <c r="I147">
        <v>5.29</v>
      </c>
      <c r="J147" s="3">
        <v>153.405</v>
      </c>
      <c r="K147" s="3">
        <v>27.149000000000001</v>
      </c>
      <c r="L147" t="s">
        <v>318</v>
      </c>
      <c r="M147" s="1" t="s">
        <v>470</v>
      </c>
    </row>
    <row r="148" spans="1:13" x14ac:dyDescent="0.35">
      <c r="A148" s="1" t="s">
        <v>448</v>
      </c>
      <c r="C148" s="1">
        <v>240</v>
      </c>
      <c r="E148" t="s">
        <v>465</v>
      </c>
      <c r="F148" t="s">
        <v>437</v>
      </c>
      <c r="G148" s="6">
        <v>44635</v>
      </c>
      <c r="H148">
        <v>9.4700000000000006</v>
      </c>
      <c r="I148">
        <v>5.39</v>
      </c>
      <c r="J148" s="3">
        <v>173.52699999999999</v>
      </c>
      <c r="K148" s="3">
        <v>28.065000000000001</v>
      </c>
      <c r="L148" t="s">
        <v>256</v>
      </c>
    </row>
    <row r="149" spans="1:13" x14ac:dyDescent="0.35">
      <c r="A149" s="1" t="s">
        <v>450</v>
      </c>
      <c r="C149" s="1">
        <v>242</v>
      </c>
      <c r="E149" t="s">
        <v>465</v>
      </c>
      <c r="F149" t="s">
        <v>437</v>
      </c>
      <c r="G149" s="6">
        <v>44635</v>
      </c>
      <c r="H149">
        <v>9.17</v>
      </c>
      <c r="I149">
        <v>5.6</v>
      </c>
      <c r="J149" s="3">
        <v>193.60499999999999</v>
      </c>
      <c r="K149" s="3">
        <v>60.475000000000001</v>
      </c>
      <c r="L149" t="s">
        <v>257</v>
      </c>
    </row>
    <row r="150" spans="1:13" x14ac:dyDescent="0.35">
      <c r="A150" s="1" t="s">
        <v>445</v>
      </c>
      <c r="C150" s="1">
        <v>236</v>
      </c>
      <c r="E150" t="s">
        <v>465</v>
      </c>
      <c r="F150" t="s">
        <v>437</v>
      </c>
      <c r="G150" s="6">
        <v>44635</v>
      </c>
      <c r="H150">
        <v>8.48</v>
      </c>
      <c r="I150">
        <v>5.33</v>
      </c>
      <c r="J150" s="3">
        <v>147.34899999999999</v>
      </c>
      <c r="K150" s="3">
        <v>44.259</v>
      </c>
      <c r="L150" t="s">
        <v>254</v>
      </c>
    </row>
    <row r="151" spans="1:13" x14ac:dyDescent="0.35">
      <c r="A151" s="1" t="s">
        <v>443</v>
      </c>
      <c r="C151" s="1">
        <v>237</v>
      </c>
      <c r="E151" t="s">
        <v>465</v>
      </c>
      <c r="F151" t="s">
        <v>437</v>
      </c>
      <c r="G151" s="6">
        <v>44635</v>
      </c>
      <c r="H151">
        <v>7.81</v>
      </c>
      <c r="I151">
        <v>5.7</v>
      </c>
      <c r="J151" s="3">
        <v>171.81800000000001</v>
      </c>
      <c r="K151" s="3">
        <v>26.390999999999998</v>
      </c>
      <c r="L151" t="s">
        <v>256</v>
      </c>
    </row>
    <row r="152" spans="1:13" x14ac:dyDescent="0.35">
      <c r="A152" s="1" t="s">
        <v>449</v>
      </c>
      <c r="C152" s="1">
        <v>241</v>
      </c>
      <c r="E152" t="s">
        <v>465</v>
      </c>
      <c r="F152" t="s">
        <v>437</v>
      </c>
      <c r="G152" s="6">
        <v>44635</v>
      </c>
      <c r="H152">
        <v>8.68</v>
      </c>
      <c r="I152">
        <v>5.0199999999999996</v>
      </c>
      <c r="J152" s="3">
        <v>114.104</v>
      </c>
      <c r="K152" s="3">
        <v>37.021999999999998</v>
      </c>
      <c r="L152" t="s">
        <v>255</v>
      </c>
    </row>
    <row r="153" spans="1:13" x14ac:dyDescent="0.35">
      <c r="A153" s="1" t="s">
        <v>451</v>
      </c>
      <c r="C153" s="1">
        <v>243</v>
      </c>
      <c r="E153" t="s">
        <v>466</v>
      </c>
      <c r="F153" t="s">
        <v>247</v>
      </c>
      <c r="G153" s="6">
        <v>44635</v>
      </c>
      <c r="H153">
        <v>8.7200000000000006</v>
      </c>
      <c r="I153">
        <v>5.59</v>
      </c>
      <c r="J153" s="3">
        <v>167.75299999999999</v>
      </c>
      <c r="K153" s="3">
        <v>42.191000000000003</v>
      </c>
      <c r="L153" t="s">
        <v>257</v>
      </c>
    </row>
    <row r="154" spans="1:13" x14ac:dyDescent="0.35">
      <c r="A154" s="1" t="s">
        <v>452</v>
      </c>
      <c r="C154" s="1">
        <v>244</v>
      </c>
      <c r="E154" t="s">
        <v>466</v>
      </c>
      <c r="F154" t="s">
        <v>247</v>
      </c>
      <c r="G154" s="6">
        <v>44635</v>
      </c>
      <c r="H154">
        <v>8.32</v>
      </c>
      <c r="I154">
        <v>5.71</v>
      </c>
      <c r="J154" s="3">
        <v>155.46899999999999</v>
      </c>
      <c r="K154" s="3">
        <v>52.405000000000001</v>
      </c>
      <c r="L154" t="s">
        <v>254</v>
      </c>
    </row>
    <row r="155" spans="1:13" x14ac:dyDescent="0.35">
      <c r="A155" s="1" t="s">
        <v>444</v>
      </c>
      <c r="C155" s="1">
        <v>235</v>
      </c>
      <c r="E155" t="s">
        <v>466</v>
      </c>
      <c r="F155" t="s">
        <v>247</v>
      </c>
      <c r="G155" s="6">
        <v>44635</v>
      </c>
      <c r="H155">
        <v>8.84</v>
      </c>
      <c r="I155">
        <v>5.31</v>
      </c>
      <c r="J155" s="3">
        <v>168.25299999999999</v>
      </c>
      <c r="K155" s="3">
        <v>32.387</v>
      </c>
      <c r="L155" t="s">
        <v>318</v>
      </c>
    </row>
    <row r="156" spans="1:13" x14ac:dyDescent="0.35">
      <c r="A156" s="1" t="s">
        <v>447</v>
      </c>
      <c r="C156" s="1">
        <v>239</v>
      </c>
      <c r="E156" t="s">
        <v>466</v>
      </c>
      <c r="F156" t="s">
        <v>247</v>
      </c>
      <c r="G156" s="6">
        <v>44635</v>
      </c>
      <c r="H156">
        <v>8.67</v>
      </c>
      <c r="I156">
        <v>5.84</v>
      </c>
      <c r="J156" s="3">
        <v>143.92699999999999</v>
      </c>
      <c r="K156" s="3">
        <v>31.957000000000001</v>
      </c>
      <c r="L156" t="s">
        <v>256</v>
      </c>
    </row>
    <row r="157" spans="1:13" x14ac:dyDescent="0.35">
      <c r="A157" s="1" t="s">
        <v>446</v>
      </c>
      <c r="C157" s="1">
        <v>238</v>
      </c>
      <c r="E157" t="s">
        <v>466</v>
      </c>
      <c r="F157" t="s">
        <v>247</v>
      </c>
      <c r="G157" s="6">
        <v>44635</v>
      </c>
      <c r="H157">
        <v>9.11</v>
      </c>
      <c r="I157">
        <v>5.64</v>
      </c>
      <c r="J157" s="3">
        <v>164.88900000000001</v>
      </c>
      <c r="K157" s="3">
        <v>32.850999999999999</v>
      </c>
      <c r="L157" t="s">
        <v>255</v>
      </c>
    </row>
    <row r="158" spans="1:13" x14ac:dyDescent="0.35">
      <c r="A158" s="1" t="s">
        <v>453</v>
      </c>
      <c r="C158" s="1">
        <v>245</v>
      </c>
      <c r="E158" t="s">
        <v>467</v>
      </c>
      <c r="F158" t="s">
        <v>468</v>
      </c>
      <c r="G158" s="6">
        <v>44635</v>
      </c>
      <c r="H158">
        <v>7.79</v>
      </c>
      <c r="I158">
        <v>5.29</v>
      </c>
      <c r="J158" s="3">
        <v>134.97999999999999</v>
      </c>
      <c r="K158" s="3">
        <v>27.664000000000001</v>
      </c>
      <c r="L158" t="s">
        <v>254</v>
      </c>
    </row>
    <row r="159" spans="1:13" x14ac:dyDescent="0.35">
      <c r="A159" s="1" t="s">
        <v>454</v>
      </c>
      <c r="C159" s="1">
        <v>246</v>
      </c>
      <c r="E159" t="s">
        <v>467</v>
      </c>
      <c r="F159" t="s">
        <v>468</v>
      </c>
      <c r="G159" s="6">
        <v>44635</v>
      </c>
      <c r="H159">
        <v>8.07</v>
      </c>
      <c r="I159">
        <v>5.27</v>
      </c>
      <c r="J159" s="3">
        <v>141.673</v>
      </c>
      <c r="K159" s="3">
        <v>30.792000000000002</v>
      </c>
      <c r="L159" t="s">
        <v>257</v>
      </c>
    </row>
    <row r="160" spans="1:13" x14ac:dyDescent="0.35">
      <c r="A160" s="1" t="s">
        <v>458</v>
      </c>
      <c r="C160" s="1">
        <v>250</v>
      </c>
      <c r="E160" t="s">
        <v>467</v>
      </c>
      <c r="F160" t="s">
        <v>468</v>
      </c>
      <c r="G160" s="6">
        <v>44635</v>
      </c>
      <c r="H160">
        <v>7.21</v>
      </c>
      <c r="I160">
        <v>5.35</v>
      </c>
      <c r="J160" s="3">
        <v>141.49</v>
      </c>
      <c r="K160" s="3">
        <v>34.536000000000001</v>
      </c>
      <c r="L160" t="s">
        <v>256</v>
      </c>
    </row>
    <row r="161" spans="1:12" x14ac:dyDescent="0.35">
      <c r="A161" s="1" t="s">
        <v>460</v>
      </c>
      <c r="C161" s="1">
        <v>252</v>
      </c>
      <c r="E161" t="s">
        <v>467</v>
      </c>
      <c r="F161" t="s">
        <v>468</v>
      </c>
      <c r="G161" s="6">
        <v>44635</v>
      </c>
      <c r="H161">
        <v>7.39</v>
      </c>
      <c r="I161">
        <v>5.03</v>
      </c>
      <c r="J161" s="3">
        <v>138.517</v>
      </c>
      <c r="K161" s="3">
        <v>29.849</v>
      </c>
      <c r="L161" t="s">
        <v>318</v>
      </c>
    </row>
    <row r="162" spans="1:12" x14ac:dyDescent="0.35">
      <c r="A162" s="1" t="s">
        <v>455</v>
      </c>
      <c r="C162" s="1">
        <v>247</v>
      </c>
      <c r="E162" t="s">
        <v>469</v>
      </c>
      <c r="F162" t="s">
        <v>247</v>
      </c>
      <c r="G162" s="6">
        <v>44635</v>
      </c>
      <c r="H162">
        <v>8.2799999999999994</v>
      </c>
      <c r="I162">
        <v>5.6</v>
      </c>
      <c r="J162" s="3">
        <v>158.22900000000001</v>
      </c>
      <c r="K162" s="3">
        <v>50.917000000000002</v>
      </c>
      <c r="L162" t="s">
        <v>256</v>
      </c>
    </row>
    <row r="163" spans="1:12" x14ac:dyDescent="0.35">
      <c r="A163" s="1" t="s">
        <v>457</v>
      </c>
      <c r="C163" s="1">
        <v>249</v>
      </c>
      <c r="E163" t="s">
        <v>469</v>
      </c>
      <c r="F163" t="s">
        <v>247</v>
      </c>
      <c r="G163" s="6">
        <v>44635</v>
      </c>
      <c r="H163">
        <v>8.18</v>
      </c>
      <c r="I163">
        <v>5.67</v>
      </c>
      <c r="J163" s="3">
        <v>169.33500000000001</v>
      </c>
      <c r="K163" s="3">
        <v>40.234000000000002</v>
      </c>
      <c r="L163" t="s">
        <v>257</v>
      </c>
    </row>
    <row r="164" spans="1:12" x14ac:dyDescent="0.35">
      <c r="A164" s="1" t="s">
        <v>461</v>
      </c>
      <c r="C164" s="1">
        <v>253</v>
      </c>
      <c r="E164" t="s">
        <v>469</v>
      </c>
      <c r="F164" t="s">
        <v>247</v>
      </c>
      <c r="G164" s="6">
        <v>44635</v>
      </c>
      <c r="H164">
        <v>8.5299999999999994</v>
      </c>
      <c r="I164">
        <v>6.34</v>
      </c>
      <c r="J164" s="3">
        <v>182.18100000000001</v>
      </c>
      <c r="K164" s="3">
        <v>53.642000000000003</v>
      </c>
      <c r="L164" t="s">
        <v>254</v>
      </c>
    </row>
    <row r="165" spans="1:12" x14ac:dyDescent="0.35">
      <c r="A165" s="1" t="s">
        <v>459</v>
      </c>
      <c r="C165" s="1">
        <v>251</v>
      </c>
      <c r="E165" t="s">
        <v>469</v>
      </c>
      <c r="F165" t="s">
        <v>247</v>
      </c>
      <c r="G165" s="6">
        <v>44635</v>
      </c>
      <c r="H165">
        <v>9.3699999999999992</v>
      </c>
      <c r="I165">
        <v>5.59</v>
      </c>
      <c r="J165" s="3">
        <v>196.416</v>
      </c>
      <c r="K165" s="3">
        <v>37.588999999999999</v>
      </c>
      <c r="L165" t="s">
        <v>257</v>
      </c>
    </row>
    <row r="166" spans="1:12" x14ac:dyDescent="0.35">
      <c r="A166" s="1" t="s">
        <v>463</v>
      </c>
      <c r="C166" s="1">
        <v>255</v>
      </c>
      <c r="E166" t="s">
        <v>469</v>
      </c>
      <c r="F166" t="s">
        <v>247</v>
      </c>
      <c r="G166" s="6">
        <v>44635</v>
      </c>
      <c r="H166">
        <v>7.93</v>
      </c>
      <c r="I166">
        <v>5.63</v>
      </c>
      <c r="J166" s="3">
        <v>156.542</v>
      </c>
      <c r="K166" s="3">
        <v>37.185000000000002</v>
      </c>
      <c r="L166" t="s">
        <v>255</v>
      </c>
    </row>
    <row r="167" spans="1:12" x14ac:dyDescent="0.35">
      <c r="A167" s="1" t="s">
        <v>462</v>
      </c>
      <c r="C167" s="1">
        <v>254</v>
      </c>
      <c r="E167" t="s">
        <v>469</v>
      </c>
      <c r="F167" t="s">
        <v>247</v>
      </c>
      <c r="G167" s="6">
        <v>44635</v>
      </c>
      <c r="H167">
        <v>7.8</v>
      </c>
      <c r="I167">
        <v>5.48</v>
      </c>
      <c r="J167" s="3">
        <v>158.68700000000001</v>
      </c>
      <c r="K167" s="3">
        <v>33.067</v>
      </c>
      <c r="L167" t="s">
        <v>318</v>
      </c>
    </row>
    <row r="168" spans="1:12" x14ac:dyDescent="0.35">
      <c r="A168" s="1" t="s">
        <v>456</v>
      </c>
      <c r="C168" s="1">
        <v>248</v>
      </c>
      <c r="E168" t="s">
        <v>469</v>
      </c>
      <c r="F168" t="s">
        <v>247</v>
      </c>
      <c r="G168" s="6">
        <v>44635</v>
      </c>
      <c r="H168">
        <v>8.33</v>
      </c>
      <c r="I168">
        <v>5.36</v>
      </c>
      <c r="J168" s="3">
        <v>157.02000000000001</v>
      </c>
      <c r="K168" s="3">
        <v>56.764000000000003</v>
      </c>
      <c r="L168" t="s">
        <v>254</v>
      </c>
    </row>
  </sheetData>
  <sortState xmlns:xlrd2="http://schemas.microsoft.com/office/spreadsheetml/2017/richdata2" ref="A147:P168">
    <sortCondition ref="A147:A1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4F0-8884-4AEA-B3CF-966A6F04E564}">
  <dimension ref="A1:W56"/>
  <sheetViews>
    <sheetView tabSelected="1" workbookViewId="0">
      <selection activeCell="O11" sqref="O11"/>
    </sheetView>
  </sheetViews>
  <sheetFormatPr defaultRowHeight="14.5" x14ac:dyDescent="0.35"/>
  <cols>
    <col min="13" max="22" width="8.7265625" style="36"/>
  </cols>
  <sheetData>
    <row r="1" spans="1:23" s="1" customFormat="1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N1" s="36" t="s">
        <v>499</v>
      </c>
      <c r="O1" s="36" t="s">
        <v>473</v>
      </c>
      <c r="P1" s="36" t="s">
        <v>474</v>
      </c>
      <c r="Q1" s="36" t="s">
        <v>476</v>
      </c>
      <c r="R1" s="36" t="s">
        <v>475</v>
      </c>
      <c r="S1" s="7" t="s">
        <v>478</v>
      </c>
      <c r="W1" s="1" t="s">
        <v>259</v>
      </c>
    </row>
    <row r="2" spans="1:23" s="1" customFormat="1" x14ac:dyDescent="0.35">
      <c r="A2" s="1" t="s">
        <v>262</v>
      </c>
      <c r="B2" s="1" t="s">
        <v>237</v>
      </c>
      <c r="C2" s="1">
        <v>300</v>
      </c>
      <c r="E2" s="1" t="s">
        <v>317</v>
      </c>
      <c r="F2" s="1" t="s">
        <v>316</v>
      </c>
      <c r="G2" s="4">
        <v>44620</v>
      </c>
      <c r="H2" s="1">
        <v>7.68</v>
      </c>
      <c r="I2" s="1">
        <v>6.25</v>
      </c>
      <c r="J2" s="3">
        <v>147.059</v>
      </c>
      <c r="K2" s="3"/>
      <c r="L2" s="1" t="s">
        <v>257</v>
      </c>
      <c r="N2" s="12">
        <v>823.721</v>
      </c>
      <c r="O2" s="36">
        <v>4</v>
      </c>
      <c r="P2" s="36">
        <f>J2/600</f>
        <v>0.24509833333333333</v>
      </c>
      <c r="Q2" s="36">
        <f>P2*1000</f>
        <v>245.09833333333333</v>
      </c>
      <c r="R2" s="36">
        <f>Q2/O2</f>
        <v>61.274583333333332</v>
      </c>
      <c r="S2" s="14">
        <f>N2/R2</f>
        <v>13.443110588267295</v>
      </c>
      <c r="W2" s="1" t="s">
        <v>264</v>
      </c>
    </row>
    <row r="3" spans="1:23" s="1" customFormat="1" x14ac:dyDescent="0.35">
      <c r="A3" s="1" t="s">
        <v>261</v>
      </c>
      <c r="B3" s="1" t="s">
        <v>235</v>
      </c>
      <c r="C3" s="1">
        <v>301</v>
      </c>
      <c r="E3" s="1" t="s">
        <v>317</v>
      </c>
      <c r="F3" s="1" t="s">
        <v>316</v>
      </c>
      <c r="G3" s="4">
        <v>44620</v>
      </c>
      <c r="H3" s="1">
        <v>7.18</v>
      </c>
      <c r="I3" s="1">
        <v>6.22</v>
      </c>
      <c r="J3" s="3">
        <v>162.452</v>
      </c>
      <c r="K3" s="3">
        <v>29.155999999999999</v>
      </c>
      <c r="L3" s="1" t="s">
        <v>318</v>
      </c>
      <c r="W3" s="1" t="s">
        <v>352</v>
      </c>
    </row>
    <row r="4" spans="1:23" s="1" customFormat="1" x14ac:dyDescent="0.35">
      <c r="A4" s="1" t="s">
        <v>263</v>
      </c>
      <c r="B4" s="1" t="s">
        <v>239</v>
      </c>
      <c r="C4" s="1">
        <v>302</v>
      </c>
      <c r="E4" s="1" t="s">
        <v>315</v>
      </c>
      <c r="F4" s="1" t="s">
        <v>316</v>
      </c>
      <c r="G4" s="4">
        <v>44620</v>
      </c>
      <c r="H4" s="1">
        <v>7.42</v>
      </c>
      <c r="I4" s="1">
        <v>5.96</v>
      </c>
      <c r="J4" s="3">
        <v>149.029</v>
      </c>
      <c r="K4" s="3">
        <v>37.694000000000003</v>
      </c>
      <c r="L4" s="1" t="s">
        <v>254</v>
      </c>
      <c r="W4" s="1" t="s">
        <v>352</v>
      </c>
    </row>
    <row r="5" spans="1:23" s="1" customFormat="1" x14ac:dyDescent="0.35">
      <c r="A5" s="1" t="s">
        <v>265</v>
      </c>
      <c r="B5" s="1" t="s">
        <v>241</v>
      </c>
      <c r="C5" s="1">
        <v>303</v>
      </c>
      <c r="E5" s="1" t="s">
        <v>315</v>
      </c>
      <c r="F5" s="1" t="s">
        <v>316</v>
      </c>
      <c r="G5" s="4">
        <v>44620</v>
      </c>
      <c r="H5" s="1">
        <v>7.61</v>
      </c>
      <c r="I5" s="1">
        <v>5.81</v>
      </c>
      <c r="J5" s="3">
        <v>140.47800000000001</v>
      </c>
      <c r="K5" s="3">
        <v>34.530999999999999</v>
      </c>
      <c r="L5" s="1" t="s">
        <v>256</v>
      </c>
      <c r="W5" s="1" t="s">
        <v>352</v>
      </c>
    </row>
    <row r="6" spans="1:23" s="1" customFormat="1" x14ac:dyDescent="0.35">
      <c r="A6" s="1" t="s">
        <v>266</v>
      </c>
      <c r="B6" s="1" t="s">
        <v>243</v>
      </c>
      <c r="C6" s="1">
        <v>304</v>
      </c>
      <c r="E6" s="1" t="s">
        <v>317</v>
      </c>
      <c r="F6" s="1" t="s">
        <v>316</v>
      </c>
      <c r="G6" s="4">
        <v>44620</v>
      </c>
      <c r="H6" s="1">
        <v>7.1</v>
      </c>
      <c r="I6" s="1">
        <v>6.13</v>
      </c>
      <c r="J6" s="3">
        <v>144.98699999999999</v>
      </c>
      <c r="K6" s="3">
        <v>49.551000000000002</v>
      </c>
      <c r="L6" s="1" t="s">
        <v>256</v>
      </c>
      <c r="W6" s="1" t="s">
        <v>352</v>
      </c>
    </row>
    <row r="7" spans="1:23" s="1" customFormat="1" x14ac:dyDescent="0.35">
      <c r="A7" s="1" t="s">
        <v>267</v>
      </c>
      <c r="B7" s="1" t="s">
        <v>268</v>
      </c>
      <c r="C7" s="1">
        <v>305</v>
      </c>
      <c r="E7" s="1" t="s">
        <v>317</v>
      </c>
      <c r="F7" s="1" t="s">
        <v>316</v>
      </c>
      <c r="G7" s="4">
        <v>44620</v>
      </c>
      <c r="H7" s="1">
        <v>7.62</v>
      </c>
      <c r="I7" s="1">
        <v>6.45</v>
      </c>
      <c r="J7" s="3"/>
      <c r="K7" s="3">
        <v>46.878999999999998</v>
      </c>
      <c r="L7" s="1" t="s">
        <v>318</v>
      </c>
      <c r="W7" s="1" t="s">
        <v>269</v>
      </c>
    </row>
    <row r="8" spans="1:23" s="1" customFormat="1" x14ac:dyDescent="0.35">
      <c r="A8" s="1" t="s">
        <v>270</v>
      </c>
      <c r="B8" s="1" t="s">
        <v>271</v>
      </c>
      <c r="C8" s="1">
        <v>306</v>
      </c>
      <c r="E8" s="1" t="s">
        <v>312</v>
      </c>
      <c r="F8" s="1" t="s">
        <v>313</v>
      </c>
      <c r="G8" s="4">
        <v>44620</v>
      </c>
      <c r="H8" s="1">
        <v>8.07</v>
      </c>
      <c r="I8" s="1">
        <v>6.86</v>
      </c>
      <c r="J8" s="3">
        <v>214.43199999999999</v>
      </c>
      <c r="K8" s="3">
        <v>39.457999999999998</v>
      </c>
      <c r="L8" s="1" t="s">
        <v>318</v>
      </c>
      <c r="W8" s="1" t="s">
        <v>352</v>
      </c>
    </row>
    <row r="9" spans="1:23" s="1" customFormat="1" x14ac:dyDescent="0.35">
      <c r="A9" s="1" t="s">
        <v>272</v>
      </c>
      <c r="B9" s="1" t="s">
        <v>273</v>
      </c>
      <c r="C9" s="1">
        <v>307</v>
      </c>
      <c r="E9" s="1" t="s">
        <v>312</v>
      </c>
      <c r="F9" s="1" t="s">
        <v>313</v>
      </c>
      <c r="G9" s="4">
        <v>44620</v>
      </c>
      <c r="H9" s="1">
        <v>8.75</v>
      </c>
      <c r="I9" s="1">
        <v>7.02</v>
      </c>
      <c r="J9" s="3">
        <v>233.215</v>
      </c>
      <c r="K9" s="3">
        <v>41.734000000000002</v>
      </c>
      <c r="L9" s="1" t="s">
        <v>255</v>
      </c>
      <c r="W9" s="1" t="s">
        <v>352</v>
      </c>
    </row>
    <row r="10" spans="1:23" s="1" customFormat="1" x14ac:dyDescent="0.35">
      <c r="A10" s="1" t="s">
        <v>274</v>
      </c>
      <c r="B10" s="1" t="s">
        <v>275</v>
      </c>
      <c r="C10" s="1">
        <v>308</v>
      </c>
      <c r="E10" s="1" t="s">
        <v>310</v>
      </c>
      <c r="F10" s="1" t="s">
        <v>311</v>
      </c>
      <c r="G10" s="4">
        <v>44620</v>
      </c>
      <c r="H10" s="1">
        <v>9.18</v>
      </c>
      <c r="I10" s="1">
        <v>6.78</v>
      </c>
      <c r="J10" s="3">
        <v>245.232</v>
      </c>
      <c r="K10" s="3">
        <v>75.466999999999999</v>
      </c>
      <c r="L10" s="1" t="s">
        <v>318</v>
      </c>
      <c r="W10" s="1" t="s">
        <v>352</v>
      </c>
    </row>
    <row r="11" spans="1:23" s="1" customFormat="1" x14ac:dyDescent="0.35">
      <c r="A11" s="1" t="s">
        <v>276</v>
      </c>
      <c r="B11" s="1" t="s">
        <v>277</v>
      </c>
      <c r="C11" s="1">
        <v>309</v>
      </c>
      <c r="E11" s="1" t="s">
        <v>315</v>
      </c>
      <c r="F11" s="1" t="s">
        <v>316</v>
      </c>
      <c r="G11" s="4">
        <v>44620</v>
      </c>
      <c r="H11" s="1">
        <v>7.14</v>
      </c>
      <c r="I11" s="1">
        <v>6.03</v>
      </c>
      <c r="J11" s="3">
        <v>145.124</v>
      </c>
      <c r="K11" s="3">
        <v>32.981000000000002</v>
      </c>
      <c r="L11" s="1" t="s">
        <v>257</v>
      </c>
      <c r="W11" s="1" t="s">
        <v>352</v>
      </c>
    </row>
    <row r="12" spans="1:23" s="1" customFormat="1" x14ac:dyDescent="0.35">
      <c r="A12" s="1" t="s">
        <v>278</v>
      </c>
      <c r="B12" s="1" t="s">
        <v>279</v>
      </c>
      <c r="C12" s="1">
        <v>310</v>
      </c>
      <c r="E12" s="1" t="s">
        <v>310</v>
      </c>
      <c r="F12" s="1" t="s">
        <v>311</v>
      </c>
      <c r="G12" s="4">
        <v>44620</v>
      </c>
      <c r="H12" s="1">
        <v>8.66</v>
      </c>
      <c r="I12" s="1">
        <v>6.68</v>
      </c>
      <c r="J12" s="3">
        <v>228.101</v>
      </c>
      <c r="K12" s="3">
        <v>75.186999999999998</v>
      </c>
      <c r="L12" s="1" t="s">
        <v>256</v>
      </c>
      <c r="W12" s="1" t="s">
        <v>352</v>
      </c>
    </row>
    <row r="13" spans="1:23" s="1" customFormat="1" x14ac:dyDescent="0.35">
      <c r="A13" s="1" t="s">
        <v>280</v>
      </c>
      <c r="B13" s="1" t="s">
        <v>281</v>
      </c>
      <c r="C13" s="1">
        <v>311</v>
      </c>
      <c r="E13" s="1" t="s">
        <v>312</v>
      </c>
      <c r="F13" s="1" t="s">
        <v>313</v>
      </c>
      <c r="G13" s="4">
        <v>44620</v>
      </c>
      <c r="H13" s="1">
        <v>8.39</v>
      </c>
      <c r="I13" s="1">
        <v>6.92</v>
      </c>
      <c r="J13" s="3">
        <v>224.703</v>
      </c>
      <c r="K13" s="3">
        <v>46.619</v>
      </c>
      <c r="L13" s="1" t="s">
        <v>257</v>
      </c>
      <c r="W13" s="1" t="s">
        <v>352</v>
      </c>
    </row>
    <row r="14" spans="1:23" s="1" customFormat="1" x14ac:dyDescent="0.35">
      <c r="A14" s="1" t="s">
        <v>282</v>
      </c>
      <c r="B14" s="1" t="s">
        <v>283</v>
      </c>
      <c r="C14" s="1">
        <v>312</v>
      </c>
      <c r="E14" s="1" t="s">
        <v>314</v>
      </c>
      <c r="F14" s="1" t="s">
        <v>313</v>
      </c>
      <c r="G14" s="4">
        <v>44620</v>
      </c>
      <c r="H14" s="1">
        <v>9.42</v>
      </c>
      <c r="I14" s="1">
        <v>6.57</v>
      </c>
      <c r="J14" s="3">
        <v>232.041</v>
      </c>
      <c r="K14" s="3">
        <v>63.912999999999997</v>
      </c>
      <c r="L14" s="1" t="s">
        <v>256</v>
      </c>
      <c r="W14" s="1" t="s">
        <v>352</v>
      </c>
    </row>
    <row r="15" spans="1:23" s="1" customFormat="1" x14ac:dyDescent="0.35">
      <c r="A15" s="1" t="s">
        <v>284</v>
      </c>
      <c r="B15" s="1" t="s">
        <v>285</v>
      </c>
      <c r="C15" s="1">
        <v>313</v>
      </c>
      <c r="E15" s="1" t="s">
        <v>314</v>
      </c>
      <c r="F15" s="1" t="s">
        <v>313</v>
      </c>
      <c r="G15" s="4">
        <v>44620</v>
      </c>
      <c r="H15" s="1">
        <v>9.02</v>
      </c>
      <c r="I15" s="1">
        <v>6.19</v>
      </c>
      <c r="J15" s="3">
        <v>200.78</v>
      </c>
      <c r="K15" s="3">
        <v>63.752000000000002</v>
      </c>
      <c r="L15" s="1" t="s">
        <v>318</v>
      </c>
      <c r="W15" s="1" t="s">
        <v>352</v>
      </c>
    </row>
    <row r="16" spans="1:23" s="1" customFormat="1" x14ac:dyDescent="0.35">
      <c r="A16" s="1" t="s">
        <v>286</v>
      </c>
      <c r="B16" s="1" t="s">
        <v>287</v>
      </c>
      <c r="C16" s="1">
        <v>314</v>
      </c>
      <c r="E16" s="1" t="s">
        <v>317</v>
      </c>
      <c r="F16" s="1" t="s">
        <v>316</v>
      </c>
      <c r="G16" s="4">
        <v>44620</v>
      </c>
      <c r="H16" s="1">
        <v>7.86</v>
      </c>
      <c r="I16" s="1">
        <v>5.88</v>
      </c>
      <c r="J16" s="3">
        <v>143.38399999999999</v>
      </c>
      <c r="K16" s="3">
        <v>33.247</v>
      </c>
      <c r="L16" s="1" t="s">
        <v>255</v>
      </c>
      <c r="W16" s="1" t="s">
        <v>352</v>
      </c>
    </row>
    <row r="17" spans="1:23" s="1" customFormat="1" x14ac:dyDescent="0.35">
      <c r="A17" s="1" t="s">
        <v>288</v>
      </c>
      <c r="B17" s="1" t="s">
        <v>289</v>
      </c>
      <c r="C17" s="1">
        <v>315</v>
      </c>
      <c r="E17" s="1" t="s">
        <v>317</v>
      </c>
      <c r="F17" s="1" t="s">
        <v>316</v>
      </c>
      <c r="G17" s="4">
        <v>44620</v>
      </c>
      <c r="H17" s="1">
        <v>7.28</v>
      </c>
      <c r="I17" s="1">
        <v>5.94</v>
      </c>
      <c r="J17" s="3">
        <v>147.15600000000001</v>
      </c>
      <c r="K17" s="3">
        <v>37.585000000000001</v>
      </c>
      <c r="L17" s="1" t="s">
        <v>254</v>
      </c>
      <c r="W17" s="1" t="s">
        <v>352</v>
      </c>
    </row>
    <row r="18" spans="1:23" s="1" customFormat="1" x14ac:dyDescent="0.35">
      <c r="A18" s="1" t="s">
        <v>290</v>
      </c>
      <c r="B18" s="1" t="s">
        <v>291</v>
      </c>
      <c r="C18" s="1">
        <v>316</v>
      </c>
      <c r="E18" s="1" t="s">
        <v>310</v>
      </c>
      <c r="F18" s="1" t="s">
        <v>311</v>
      </c>
      <c r="G18" s="4">
        <v>44620</v>
      </c>
      <c r="H18" s="1">
        <v>8.16</v>
      </c>
      <c r="I18" s="1">
        <v>7.17</v>
      </c>
      <c r="J18" s="3">
        <v>271.85700000000003</v>
      </c>
      <c r="K18" s="3">
        <v>47.384</v>
      </c>
      <c r="L18" s="1" t="s">
        <v>255</v>
      </c>
      <c r="W18" s="1" t="s">
        <v>352</v>
      </c>
    </row>
    <row r="19" spans="1:23" s="1" customFormat="1" x14ac:dyDescent="0.35">
      <c r="A19" s="1" t="s">
        <v>292</v>
      </c>
      <c r="B19" s="1" t="s">
        <v>293</v>
      </c>
      <c r="C19" s="1">
        <v>317</v>
      </c>
      <c r="E19" s="1" t="s">
        <v>308</v>
      </c>
      <c r="F19" s="1" t="s">
        <v>309</v>
      </c>
      <c r="G19" s="4">
        <v>44620</v>
      </c>
      <c r="H19" s="1">
        <v>7.77</v>
      </c>
      <c r="I19" s="1">
        <v>6.73</v>
      </c>
      <c r="J19" s="3">
        <v>175.804</v>
      </c>
      <c r="K19" s="3">
        <v>65.593000000000004</v>
      </c>
      <c r="L19" s="1" t="s">
        <v>255</v>
      </c>
      <c r="W19" s="1" t="s">
        <v>352</v>
      </c>
    </row>
    <row r="20" spans="1:23" s="1" customFormat="1" x14ac:dyDescent="0.35">
      <c r="A20" s="1" t="s">
        <v>294</v>
      </c>
      <c r="B20" s="1" t="s">
        <v>295</v>
      </c>
      <c r="C20" s="1">
        <v>318</v>
      </c>
      <c r="E20" s="1" t="s">
        <v>310</v>
      </c>
      <c r="F20" s="1" t="s">
        <v>311</v>
      </c>
      <c r="G20" s="4">
        <v>44620</v>
      </c>
      <c r="H20" s="1">
        <v>8.42</v>
      </c>
      <c r="I20" s="1">
        <v>7.09</v>
      </c>
      <c r="J20" s="3">
        <v>279.28500000000003</v>
      </c>
      <c r="K20" s="3">
        <v>78.412000000000006</v>
      </c>
      <c r="L20" s="1" t="s">
        <v>254</v>
      </c>
      <c r="W20" s="1" t="s">
        <v>352</v>
      </c>
    </row>
    <row r="21" spans="1:23" s="1" customFormat="1" x14ac:dyDescent="0.35">
      <c r="A21" s="1" t="s">
        <v>296</v>
      </c>
      <c r="B21" s="1" t="s">
        <v>297</v>
      </c>
      <c r="C21" s="1">
        <v>319</v>
      </c>
      <c r="E21" s="1" t="s">
        <v>308</v>
      </c>
      <c r="F21" s="1" t="s">
        <v>309</v>
      </c>
      <c r="G21" s="4">
        <v>44620</v>
      </c>
      <c r="H21" s="1">
        <v>8.5399999999999991</v>
      </c>
      <c r="I21" s="1">
        <v>6.35</v>
      </c>
      <c r="J21" s="3">
        <v>166.38399999999999</v>
      </c>
      <c r="K21" s="3">
        <v>48.091999999999999</v>
      </c>
      <c r="L21" s="1" t="s">
        <v>256</v>
      </c>
      <c r="W21" s="1" t="s">
        <v>352</v>
      </c>
    </row>
    <row r="22" spans="1:23" s="1" customFormat="1" x14ac:dyDescent="0.35">
      <c r="A22" s="1" t="s">
        <v>298</v>
      </c>
      <c r="B22" s="1" t="s">
        <v>299</v>
      </c>
      <c r="C22" s="1">
        <v>320</v>
      </c>
      <c r="E22" s="1" t="s">
        <v>306</v>
      </c>
      <c r="F22" s="1" t="s">
        <v>307</v>
      </c>
      <c r="G22" s="4">
        <v>44620</v>
      </c>
      <c r="H22" s="1">
        <v>8.2200000000000006</v>
      </c>
      <c r="I22" s="1">
        <v>6.95</v>
      </c>
      <c r="J22" s="3">
        <v>187.99100000000001</v>
      </c>
      <c r="K22" s="3">
        <v>61.441000000000003</v>
      </c>
      <c r="L22" s="1" t="s">
        <v>254</v>
      </c>
      <c r="W22" s="1" t="s">
        <v>352</v>
      </c>
    </row>
    <row r="23" spans="1:23" s="1" customFormat="1" x14ac:dyDescent="0.35">
      <c r="A23" s="1" t="s">
        <v>300</v>
      </c>
      <c r="B23" s="1" t="s">
        <v>301</v>
      </c>
      <c r="C23" s="1">
        <v>321</v>
      </c>
      <c r="E23" s="1" t="s">
        <v>310</v>
      </c>
      <c r="F23" s="1" t="s">
        <v>311</v>
      </c>
      <c r="G23" s="4">
        <v>44620</v>
      </c>
      <c r="H23" s="1">
        <v>8.65</v>
      </c>
      <c r="I23" s="1">
        <v>7.29</v>
      </c>
      <c r="J23" s="3">
        <v>277.57299999999998</v>
      </c>
      <c r="K23" s="3">
        <v>69.111000000000004</v>
      </c>
      <c r="L23" s="1" t="s">
        <v>318</v>
      </c>
      <c r="W23" s="1" t="s">
        <v>352</v>
      </c>
    </row>
    <row r="24" spans="1:23" s="1" customFormat="1" x14ac:dyDescent="0.35">
      <c r="A24" s="1" t="s">
        <v>302</v>
      </c>
      <c r="B24" s="1" t="s">
        <v>303</v>
      </c>
      <c r="C24" s="1">
        <v>322</v>
      </c>
      <c r="E24" s="1" t="s">
        <v>310</v>
      </c>
      <c r="F24" s="1" t="s">
        <v>311</v>
      </c>
      <c r="G24" s="4">
        <v>44620</v>
      </c>
      <c r="H24" s="1">
        <v>7.93</v>
      </c>
      <c r="I24" s="1">
        <v>6.44</v>
      </c>
      <c r="J24" s="3">
        <v>199.55500000000001</v>
      </c>
      <c r="K24" s="3">
        <v>19.544</v>
      </c>
      <c r="L24" s="1" t="s">
        <v>255</v>
      </c>
      <c r="W24" s="1" t="s">
        <v>352</v>
      </c>
    </row>
    <row r="25" spans="1:23" s="1" customFormat="1" x14ac:dyDescent="0.35">
      <c r="A25" s="1" t="s">
        <v>304</v>
      </c>
      <c r="B25" s="1" t="s">
        <v>305</v>
      </c>
      <c r="C25" s="1">
        <v>323</v>
      </c>
      <c r="E25" s="1" t="s">
        <v>308</v>
      </c>
      <c r="F25" s="1" t="s">
        <v>309</v>
      </c>
      <c r="G25" s="4">
        <v>44620</v>
      </c>
      <c r="H25" s="1">
        <v>7.83</v>
      </c>
      <c r="I25" s="1">
        <v>6.67</v>
      </c>
      <c r="J25" s="3">
        <v>187.08500000000001</v>
      </c>
      <c r="K25" s="3">
        <v>48.494999999999997</v>
      </c>
      <c r="L25" s="1" t="s">
        <v>257</v>
      </c>
      <c r="W25" s="1" t="s">
        <v>352</v>
      </c>
    </row>
    <row r="26" spans="1:23" s="1" customFormat="1" x14ac:dyDescent="0.35">
      <c r="A26" s="1" t="s">
        <v>183</v>
      </c>
      <c r="B26" s="1" t="s">
        <v>184</v>
      </c>
      <c r="C26" s="1">
        <v>127</v>
      </c>
      <c r="E26" s="1" t="s">
        <v>244</v>
      </c>
      <c r="F26" s="1" t="s">
        <v>245</v>
      </c>
      <c r="G26" s="4">
        <v>44616</v>
      </c>
      <c r="H26" s="2">
        <v>7.75</v>
      </c>
      <c r="I26" s="2">
        <v>6.31</v>
      </c>
      <c r="J26" s="3">
        <v>151.91999999999999</v>
      </c>
      <c r="K26" s="3">
        <v>26.635000000000002</v>
      </c>
      <c r="L26" s="1" t="s">
        <v>254</v>
      </c>
      <c r="W26" s="1" t="s">
        <v>260</v>
      </c>
    </row>
    <row r="27" spans="1:23" s="1" customFormat="1" x14ac:dyDescent="0.35">
      <c r="A27" s="1" t="s">
        <v>185</v>
      </c>
      <c r="B27" s="1" t="s">
        <v>186</v>
      </c>
      <c r="C27" s="1">
        <v>128</v>
      </c>
      <c r="E27" s="1" t="s">
        <v>249</v>
      </c>
      <c r="F27" s="1" t="s">
        <v>175</v>
      </c>
      <c r="G27" s="4">
        <v>44616</v>
      </c>
      <c r="H27" s="2">
        <v>8.94</v>
      </c>
      <c r="I27" s="2">
        <v>5.7</v>
      </c>
      <c r="J27" s="3">
        <v>150.49600000000001</v>
      </c>
      <c r="K27" s="3">
        <v>45.628</v>
      </c>
      <c r="L27" s="1" t="s">
        <v>255</v>
      </c>
      <c r="W27" s="1" t="s">
        <v>260</v>
      </c>
    </row>
    <row r="28" spans="1:23" s="1" customFormat="1" x14ac:dyDescent="0.35">
      <c r="A28" s="1" t="s">
        <v>187</v>
      </c>
      <c r="B28" s="1" t="s">
        <v>188</v>
      </c>
      <c r="C28" s="1">
        <v>129</v>
      </c>
      <c r="E28" s="1" t="s">
        <v>246</v>
      </c>
      <c r="F28" s="1" t="s">
        <v>247</v>
      </c>
      <c r="G28" s="4">
        <v>44616</v>
      </c>
      <c r="H28" s="2">
        <v>9.24</v>
      </c>
      <c r="I28" s="2">
        <v>6.71</v>
      </c>
      <c r="J28" s="3">
        <v>194.27799999999999</v>
      </c>
      <c r="K28" s="3">
        <v>58.938000000000002</v>
      </c>
      <c r="L28" s="1" t="s">
        <v>255</v>
      </c>
      <c r="W28" s="1" t="s">
        <v>260</v>
      </c>
    </row>
    <row r="29" spans="1:23" s="1" customFormat="1" x14ac:dyDescent="0.35">
      <c r="A29" s="1" t="s">
        <v>189</v>
      </c>
      <c r="B29" s="1" t="s">
        <v>190</v>
      </c>
      <c r="C29" s="1">
        <v>130</v>
      </c>
      <c r="E29" s="1" t="s">
        <v>244</v>
      </c>
      <c r="F29" s="1" t="s">
        <v>245</v>
      </c>
      <c r="G29" s="4">
        <v>44616</v>
      </c>
      <c r="H29" s="2">
        <v>8.24</v>
      </c>
      <c r="I29" s="2">
        <v>6.57</v>
      </c>
      <c r="J29" s="3">
        <v>176.042</v>
      </c>
      <c r="K29" s="3">
        <v>59.173999999999999</v>
      </c>
      <c r="L29" s="1" t="s">
        <v>257</v>
      </c>
      <c r="W29" s="1" t="s">
        <v>260</v>
      </c>
    </row>
    <row r="30" spans="1:23" s="1" customFormat="1" x14ac:dyDescent="0.35">
      <c r="A30" s="1" t="s">
        <v>191</v>
      </c>
      <c r="B30" s="1" t="s">
        <v>192</v>
      </c>
      <c r="C30" s="1">
        <v>131</v>
      </c>
      <c r="E30" s="1" t="s">
        <v>244</v>
      </c>
      <c r="F30" s="1" t="s">
        <v>245</v>
      </c>
      <c r="G30" s="4">
        <v>44616</v>
      </c>
      <c r="H30" s="2">
        <v>8.56</v>
      </c>
      <c r="I30" s="2">
        <v>6.76</v>
      </c>
      <c r="J30" s="3">
        <v>181.31800000000001</v>
      </c>
      <c r="K30" s="3">
        <v>23.878</v>
      </c>
      <c r="L30" s="1" t="s">
        <v>256</v>
      </c>
      <c r="W30" s="1" t="s">
        <v>260</v>
      </c>
    </row>
    <row r="31" spans="1:23" s="1" customFormat="1" x14ac:dyDescent="0.35">
      <c r="A31" s="1" t="s">
        <v>193</v>
      </c>
      <c r="B31" s="1" t="s">
        <v>194</v>
      </c>
      <c r="C31" s="1">
        <v>132</v>
      </c>
      <c r="E31" s="1" t="s">
        <v>244</v>
      </c>
      <c r="F31" s="1" t="s">
        <v>245</v>
      </c>
      <c r="G31" s="4">
        <v>44616</v>
      </c>
      <c r="H31" s="2">
        <v>8.2100000000000009</v>
      </c>
      <c r="I31" s="2">
        <v>6.57</v>
      </c>
      <c r="J31" s="3">
        <v>167.73400000000001</v>
      </c>
      <c r="K31" s="3">
        <v>51.41</v>
      </c>
      <c r="L31" s="1" t="s">
        <v>255</v>
      </c>
      <c r="W31" s="1" t="s">
        <v>260</v>
      </c>
    </row>
    <row r="32" spans="1:23" s="1" customFormat="1" x14ac:dyDescent="0.35">
      <c r="A32" s="1" t="s">
        <v>195</v>
      </c>
      <c r="B32" s="1" t="s">
        <v>196</v>
      </c>
      <c r="C32" s="1">
        <v>133</v>
      </c>
      <c r="E32" s="1" t="s">
        <v>246</v>
      </c>
      <c r="F32" s="1" t="s">
        <v>247</v>
      </c>
      <c r="G32" s="4">
        <v>44616</v>
      </c>
      <c r="H32" s="2">
        <v>8.33</v>
      </c>
      <c r="I32" s="2">
        <v>6.53</v>
      </c>
      <c r="J32" s="3">
        <v>178.57900000000001</v>
      </c>
      <c r="K32" s="3">
        <v>48.853999999999999</v>
      </c>
      <c r="L32" s="1" t="s">
        <v>258</v>
      </c>
      <c r="W32" s="1" t="s">
        <v>260</v>
      </c>
    </row>
    <row r="33" spans="1:23" s="1" customFormat="1" x14ac:dyDescent="0.35">
      <c r="A33" s="1" t="s">
        <v>197</v>
      </c>
      <c r="B33" s="1" t="s">
        <v>198</v>
      </c>
      <c r="C33" s="1">
        <v>134</v>
      </c>
      <c r="E33" s="1" t="s">
        <v>246</v>
      </c>
      <c r="F33" s="1" t="s">
        <v>247</v>
      </c>
      <c r="G33" s="4">
        <v>44616</v>
      </c>
      <c r="H33" s="2">
        <v>9.39</v>
      </c>
      <c r="I33" s="2">
        <v>6.91</v>
      </c>
      <c r="J33" s="3">
        <v>197.14</v>
      </c>
      <c r="K33" s="3">
        <v>55.786000000000001</v>
      </c>
      <c r="L33" s="1" t="s">
        <v>254</v>
      </c>
      <c r="W33" s="1" t="s">
        <v>260</v>
      </c>
    </row>
    <row r="34" spans="1:23" s="1" customFormat="1" x14ac:dyDescent="0.35">
      <c r="A34" s="1" t="s">
        <v>199</v>
      </c>
      <c r="B34" s="1" t="s">
        <v>200</v>
      </c>
      <c r="C34" s="1">
        <v>135</v>
      </c>
      <c r="E34" s="1" t="s">
        <v>248</v>
      </c>
      <c r="F34" s="1" t="s">
        <v>74</v>
      </c>
      <c r="G34" s="4">
        <v>44616</v>
      </c>
      <c r="H34" s="2">
        <v>8.57</v>
      </c>
      <c r="I34" s="2">
        <v>5.44</v>
      </c>
      <c r="J34" s="3">
        <v>152.75399999999999</v>
      </c>
      <c r="K34" s="3">
        <v>39.979999999999997</v>
      </c>
      <c r="L34" s="1" t="s">
        <v>256</v>
      </c>
      <c r="W34" s="1" t="s">
        <v>260</v>
      </c>
    </row>
    <row r="35" spans="1:23" s="1" customFormat="1" x14ac:dyDescent="0.35">
      <c r="A35" s="1" t="s">
        <v>201</v>
      </c>
      <c r="B35" s="1" t="s">
        <v>202</v>
      </c>
      <c r="C35" s="1">
        <v>136</v>
      </c>
      <c r="E35" s="1" t="s">
        <v>248</v>
      </c>
      <c r="F35" s="1" t="s">
        <v>74</v>
      </c>
      <c r="G35" s="4">
        <v>44616</v>
      </c>
      <c r="H35" s="2">
        <v>8.27</v>
      </c>
      <c r="I35" s="2">
        <v>6.2</v>
      </c>
      <c r="J35" s="3">
        <v>163.881</v>
      </c>
      <c r="K35" s="3">
        <v>18.288</v>
      </c>
      <c r="L35" s="1" t="s">
        <v>255</v>
      </c>
      <c r="W35" s="1" t="s">
        <v>260</v>
      </c>
    </row>
    <row r="36" spans="1:23" s="1" customFormat="1" x14ac:dyDescent="0.35">
      <c r="A36" s="1" t="s">
        <v>203</v>
      </c>
      <c r="B36" s="1" t="s">
        <v>204</v>
      </c>
      <c r="C36" s="1">
        <v>137</v>
      </c>
      <c r="E36" s="1" t="s">
        <v>250</v>
      </c>
      <c r="F36" s="1" t="s">
        <v>251</v>
      </c>
      <c r="G36" s="4">
        <v>44616</v>
      </c>
      <c r="H36" s="2">
        <v>8.41</v>
      </c>
      <c r="I36" s="2">
        <v>6.64</v>
      </c>
      <c r="J36" s="3">
        <v>193.78700000000001</v>
      </c>
      <c r="K36" s="3">
        <v>38.253</v>
      </c>
      <c r="L36" s="1" t="s">
        <v>257</v>
      </c>
      <c r="W36" s="1" t="s">
        <v>260</v>
      </c>
    </row>
    <row r="37" spans="1:23" s="1" customFormat="1" x14ac:dyDescent="0.35">
      <c r="A37" s="1" t="s">
        <v>205</v>
      </c>
      <c r="B37" s="1" t="s">
        <v>206</v>
      </c>
      <c r="C37" s="1">
        <v>138</v>
      </c>
      <c r="E37" s="1" t="s">
        <v>249</v>
      </c>
      <c r="F37" s="1" t="s">
        <v>175</v>
      </c>
      <c r="G37" s="4">
        <v>44616</v>
      </c>
      <c r="H37" s="2">
        <v>8.3000000000000007</v>
      </c>
      <c r="I37" s="2">
        <v>6.76</v>
      </c>
      <c r="J37" s="3">
        <v>157.15600000000001</v>
      </c>
      <c r="K37" s="3">
        <v>50.198</v>
      </c>
      <c r="L37" s="1" t="s">
        <v>256</v>
      </c>
      <c r="W37" s="1" t="s">
        <v>260</v>
      </c>
    </row>
    <row r="38" spans="1:23" s="1" customFormat="1" x14ac:dyDescent="0.35">
      <c r="A38" s="1" t="s">
        <v>207</v>
      </c>
      <c r="B38" s="1" t="s">
        <v>208</v>
      </c>
      <c r="C38" s="1">
        <v>139</v>
      </c>
      <c r="E38" s="1" t="s">
        <v>249</v>
      </c>
      <c r="F38" s="1" t="s">
        <v>175</v>
      </c>
      <c r="G38" s="4">
        <v>44616</v>
      </c>
      <c r="H38" s="2">
        <v>8.73</v>
      </c>
      <c r="I38" s="2">
        <v>6.03</v>
      </c>
      <c r="J38" s="3">
        <v>152.00800000000001</v>
      </c>
      <c r="K38" s="3">
        <v>21.417999999999999</v>
      </c>
      <c r="L38" s="1" t="s">
        <v>258</v>
      </c>
      <c r="W38" s="1" t="s">
        <v>260</v>
      </c>
    </row>
    <row r="39" spans="1:23" s="1" customFormat="1" x14ac:dyDescent="0.35">
      <c r="A39" s="1" t="s">
        <v>209</v>
      </c>
      <c r="B39" s="1" t="s">
        <v>210</v>
      </c>
      <c r="C39" s="1">
        <v>140</v>
      </c>
      <c r="E39" s="1" t="s">
        <v>249</v>
      </c>
      <c r="F39" s="1" t="s">
        <v>175</v>
      </c>
      <c r="G39" s="4">
        <v>44616</v>
      </c>
      <c r="H39" s="2">
        <v>8.2100000000000009</v>
      </c>
      <c r="I39" s="2">
        <v>6.55</v>
      </c>
      <c r="J39" s="3">
        <v>185.93600000000001</v>
      </c>
      <c r="K39" s="3">
        <v>49.968000000000004</v>
      </c>
      <c r="L39" s="1" t="s">
        <v>258</v>
      </c>
      <c r="W39" s="1" t="s">
        <v>260</v>
      </c>
    </row>
    <row r="40" spans="1:23" s="1" customFormat="1" x14ac:dyDescent="0.35">
      <c r="A40" s="1" t="s">
        <v>211</v>
      </c>
      <c r="B40" s="1" t="s">
        <v>212</v>
      </c>
      <c r="C40" s="1">
        <v>141</v>
      </c>
      <c r="E40" s="1" t="s">
        <v>248</v>
      </c>
      <c r="F40" s="1" t="s">
        <v>74</v>
      </c>
      <c r="G40" s="4">
        <v>44616</v>
      </c>
      <c r="H40" s="2">
        <v>8.69</v>
      </c>
      <c r="I40" s="2">
        <v>5.43</v>
      </c>
      <c r="J40" s="3">
        <v>137.60400000000001</v>
      </c>
      <c r="K40" s="3">
        <v>41.241</v>
      </c>
      <c r="L40" s="1" t="s">
        <v>257</v>
      </c>
      <c r="W40" s="1" t="s">
        <v>260</v>
      </c>
    </row>
    <row r="41" spans="1:23" s="1" customFormat="1" x14ac:dyDescent="0.35">
      <c r="A41" s="1" t="s">
        <v>213</v>
      </c>
      <c r="B41" s="1" t="s">
        <v>214</v>
      </c>
      <c r="C41" s="1">
        <v>142</v>
      </c>
      <c r="E41" s="1" t="s">
        <v>252</v>
      </c>
      <c r="F41" s="1" t="s">
        <v>76</v>
      </c>
      <c r="G41" s="4">
        <v>44616</v>
      </c>
      <c r="H41" s="2">
        <v>7.25</v>
      </c>
      <c r="I41" s="2">
        <v>6.48</v>
      </c>
      <c r="J41" s="3">
        <v>187.042</v>
      </c>
      <c r="K41" s="3">
        <v>54.978000000000002</v>
      </c>
      <c r="L41" s="1" t="s">
        <v>257</v>
      </c>
      <c r="W41" s="1" t="s">
        <v>260</v>
      </c>
    </row>
    <row r="42" spans="1:23" s="1" customFormat="1" x14ac:dyDescent="0.35">
      <c r="A42" s="1" t="s">
        <v>201</v>
      </c>
      <c r="B42" s="1" t="s">
        <v>215</v>
      </c>
      <c r="C42" s="1">
        <v>143</v>
      </c>
      <c r="E42" s="1" t="s">
        <v>248</v>
      </c>
      <c r="F42" s="1" t="s">
        <v>74</v>
      </c>
      <c r="G42" s="4">
        <v>44616</v>
      </c>
      <c r="H42" s="2">
        <v>8.6300000000000008</v>
      </c>
      <c r="I42" s="2">
        <v>5.7</v>
      </c>
      <c r="J42" s="3">
        <v>170.69200000000001</v>
      </c>
      <c r="K42" s="3">
        <v>32.869</v>
      </c>
      <c r="L42" s="1" t="s">
        <v>258</v>
      </c>
      <c r="W42" s="1" t="s">
        <v>260</v>
      </c>
    </row>
    <row r="43" spans="1:23" s="1" customFormat="1" x14ac:dyDescent="0.35">
      <c r="A43" s="1" t="s">
        <v>216</v>
      </c>
      <c r="B43" s="1" t="s">
        <v>217</v>
      </c>
      <c r="C43" s="1">
        <v>144</v>
      </c>
      <c r="E43" s="1" t="s">
        <v>250</v>
      </c>
      <c r="F43" s="1" t="s">
        <v>251</v>
      </c>
      <c r="G43" s="4">
        <v>44616</v>
      </c>
      <c r="H43" s="2">
        <v>7.64</v>
      </c>
      <c r="I43" s="2">
        <v>6.8</v>
      </c>
      <c r="J43" s="3">
        <v>155.21299999999999</v>
      </c>
      <c r="K43" s="3">
        <v>35.491999999999997</v>
      </c>
      <c r="L43" s="1" t="s">
        <v>256</v>
      </c>
      <c r="W43" s="1" t="s">
        <v>260</v>
      </c>
    </row>
    <row r="44" spans="1:23" s="1" customFormat="1" x14ac:dyDescent="0.35">
      <c r="A44" s="1" t="s">
        <v>218</v>
      </c>
      <c r="B44" s="1" t="s">
        <v>219</v>
      </c>
      <c r="C44" s="1">
        <v>145</v>
      </c>
      <c r="E44" s="1" t="s">
        <v>252</v>
      </c>
      <c r="F44" s="1" t="s">
        <v>76</v>
      </c>
      <c r="G44" s="4">
        <v>44616</v>
      </c>
      <c r="H44" s="2">
        <v>8.2100000000000009</v>
      </c>
      <c r="I44" s="2">
        <v>6.61</v>
      </c>
      <c r="J44" s="3">
        <v>167.26300000000001</v>
      </c>
      <c r="K44" s="3">
        <v>52.997</v>
      </c>
      <c r="L44" s="1" t="s">
        <v>255</v>
      </c>
      <c r="W44" s="1" t="s">
        <v>260</v>
      </c>
    </row>
    <row r="45" spans="1:23" s="1" customFormat="1" x14ac:dyDescent="0.35">
      <c r="A45" s="1" t="s">
        <v>220</v>
      </c>
      <c r="B45" s="1" t="s">
        <v>221</v>
      </c>
      <c r="C45" s="1">
        <v>146</v>
      </c>
      <c r="E45" s="1" t="s">
        <v>252</v>
      </c>
      <c r="F45" s="1" t="s">
        <v>76</v>
      </c>
      <c r="G45" s="4">
        <v>44616</v>
      </c>
      <c r="H45" s="2">
        <v>8.3800000000000008</v>
      </c>
      <c r="I45" s="2">
        <v>6.49</v>
      </c>
      <c r="J45" s="3">
        <v>189.51499999999999</v>
      </c>
      <c r="K45" s="3">
        <v>49.994</v>
      </c>
      <c r="L45" s="1" t="s">
        <v>258</v>
      </c>
      <c r="W45" s="1" t="s">
        <v>260</v>
      </c>
    </row>
    <row r="46" spans="1:23" s="1" customFormat="1" x14ac:dyDescent="0.35">
      <c r="A46" s="1" t="s">
        <v>222</v>
      </c>
      <c r="B46" s="1" t="s">
        <v>223</v>
      </c>
      <c r="C46" s="1">
        <v>147</v>
      </c>
      <c r="E46" s="1" t="s">
        <v>252</v>
      </c>
      <c r="F46" s="1" t="s">
        <v>76</v>
      </c>
      <c r="G46" s="4">
        <v>44616</v>
      </c>
      <c r="H46" s="2">
        <v>7.48</v>
      </c>
      <c r="I46" s="2">
        <v>6.11</v>
      </c>
      <c r="J46" s="3">
        <v>140.36199999999999</v>
      </c>
      <c r="K46" s="3">
        <v>39.279000000000003</v>
      </c>
      <c r="L46" s="1" t="s">
        <v>254</v>
      </c>
      <c r="W46" s="1" t="s">
        <v>260</v>
      </c>
    </row>
    <row r="47" spans="1:23" s="1" customFormat="1" x14ac:dyDescent="0.35">
      <c r="A47" s="1" t="s">
        <v>224</v>
      </c>
      <c r="B47" s="1" t="s">
        <v>225</v>
      </c>
      <c r="C47" s="1">
        <v>148</v>
      </c>
      <c r="E47" s="1" t="s">
        <v>250</v>
      </c>
      <c r="F47" s="1" t="s">
        <v>251</v>
      </c>
      <c r="G47" s="4">
        <v>44616</v>
      </c>
      <c r="H47" s="2">
        <v>7.82</v>
      </c>
      <c r="I47" s="2">
        <v>6.53</v>
      </c>
      <c r="J47" s="3">
        <v>151.13800000000001</v>
      </c>
      <c r="K47" s="3">
        <v>42.658999999999999</v>
      </c>
      <c r="L47" s="1" t="s">
        <v>258</v>
      </c>
      <c r="W47" s="1" t="s">
        <v>260</v>
      </c>
    </row>
    <row r="48" spans="1:23" s="1" customFormat="1" x14ac:dyDescent="0.35">
      <c r="A48" s="1" t="s">
        <v>226</v>
      </c>
      <c r="B48" s="1" t="s">
        <v>227</v>
      </c>
      <c r="C48" s="1">
        <v>149</v>
      </c>
      <c r="E48" s="1" t="s">
        <v>250</v>
      </c>
      <c r="F48" s="1" t="s">
        <v>251</v>
      </c>
      <c r="G48" s="4">
        <v>44616</v>
      </c>
      <c r="H48" s="2">
        <v>8.19</v>
      </c>
      <c r="I48" s="2">
        <v>6.67</v>
      </c>
      <c r="J48" s="3">
        <v>150.06800000000001</v>
      </c>
      <c r="K48" s="3">
        <v>53.554000000000002</v>
      </c>
      <c r="L48" s="1" t="s">
        <v>254</v>
      </c>
      <c r="W48" s="1" t="s">
        <v>260</v>
      </c>
    </row>
    <row r="49" spans="1:23" s="1" customFormat="1" x14ac:dyDescent="0.35">
      <c r="A49" s="1" t="s">
        <v>228</v>
      </c>
      <c r="B49" s="1" t="s">
        <v>229</v>
      </c>
      <c r="C49" s="1">
        <v>150</v>
      </c>
      <c r="E49" s="1" t="s">
        <v>253</v>
      </c>
      <c r="F49" s="1" t="s">
        <v>44</v>
      </c>
      <c r="G49" s="4">
        <v>44616</v>
      </c>
      <c r="H49" s="2">
        <v>7.73</v>
      </c>
      <c r="I49" s="2">
        <v>5.51</v>
      </c>
      <c r="J49" s="3">
        <v>145.50800000000001</v>
      </c>
      <c r="K49" s="3">
        <v>40.155999999999999</v>
      </c>
      <c r="L49" s="1" t="s">
        <v>258</v>
      </c>
      <c r="W49" s="1" t="s">
        <v>260</v>
      </c>
    </row>
    <row r="50" spans="1:23" s="1" customFormat="1" x14ac:dyDescent="0.35">
      <c r="A50" s="1" t="s">
        <v>230</v>
      </c>
      <c r="B50" s="1" t="s">
        <v>231</v>
      </c>
      <c r="C50" s="1">
        <v>151</v>
      </c>
      <c r="E50" s="1" t="s">
        <v>253</v>
      </c>
      <c r="F50" s="1" t="s">
        <v>44</v>
      </c>
      <c r="G50" s="4">
        <v>44616</v>
      </c>
      <c r="H50" s="2">
        <v>7.16</v>
      </c>
      <c r="I50" s="2">
        <v>6.05</v>
      </c>
      <c r="J50" s="3">
        <v>140.31399999999999</v>
      </c>
      <c r="K50" s="3">
        <v>31.045000000000002</v>
      </c>
      <c r="L50" s="1" t="s">
        <v>258</v>
      </c>
      <c r="W50" s="1" t="s">
        <v>260</v>
      </c>
    </row>
    <row r="51" spans="1:23" s="1" customFormat="1" x14ac:dyDescent="0.35">
      <c r="A51" s="1" t="s">
        <v>232</v>
      </c>
      <c r="B51" s="1" t="s">
        <v>233</v>
      </c>
      <c r="C51" s="1">
        <v>152</v>
      </c>
      <c r="E51" s="1" t="s">
        <v>253</v>
      </c>
      <c r="F51" s="1" t="s">
        <v>44</v>
      </c>
      <c r="G51" s="4">
        <v>44616</v>
      </c>
      <c r="H51" s="2">
        <v>7.2</v>
      </c>
      <c r="I51" s="2">
        <v>6.22</v>
      </c>
      <c r="J51" s="3">
        <v>154.15600000000001</v>
      </c>
      <c r="K51" s="3">
        <v>37.273000000000003</v>
      </c>
      <c r="L51" s="1" t="s">
        <v>255</v>
      </c>
      <c r="W51" s="1" t="s">
        <v>260</v>
      </c>
    </row>
    <row r="52" spans="1:23" s="1" customFormat="1" x14ac:dyDescent="0.35">
      <c r="A52" s="1" t="s">
        <v>234</v>
      </c>
      <c r="B52" s="1" t="s">
        <v>235</v>
      </c>
      <c r="C52" s="1">
        <v>153</v>
      </c>
      <c r="E52" s="1" t="s">
        <v>252</v>
      </c>
      <c r="F52" s="1" t="s">
        <v>76</v>
      </c>
      <c r="G52" s="4">
        <v>44616</v>
      </c>
      <c r="H52" s="2">
        <v>7.59</v>
      </c>
      <c r="I52" s="2">
        <v>6.11</v>
      </c>
      <c r="J52" s="3">
        <v>161.50299999999999</v>
      </c>
      <c r="K52" s="3">
        <v>29.827000000000002</v>
      </c>
      <c r="L52" s="1" t="s">
        <v>256</v>
      </c>
      <c r="W52" s="1" t="s">
        <v>260</v>
      </c>
    </row>
    <row r="53" spans="1:23" s="1" customFormat="1" x14ac:dyDescent="0.35">
      <c r="A53" s="1" t="s">
        <v>236</v>
      </c>
      <c r="B53" s="1" t="s">
        <v>237</v>
      </c>
      <c r="C53" s="1">
        <v>154</v>
      </c>
      <c r="E53" s="1" t="s">
        <v>253</v>
      </c>
      <c r="F53" s="1" t="s">
        <v>44</v>
      </c>
      <c r="G53" s="4">
        <v>44616</v>
      </c>
      <c r="H53" s="2">
        <v>6.98</v>
      </c>
      <c r="I53" s="2">
        <v>6.37</v>
      </c>
      <c r="J53" s="3">
        <v>139.51499999999999</v>
      </c>
      <c r="K53" s="3">
        <v>46.151000000000003</v>
      </c>
      <c r="L53" s="1" t="s">
        <v>254</v>
      </c>
      <c r="W53" s="1" t="s">
        <v>260</v>
      </c>
    </row>
    <row r="54" spans="1:23" s="1" customFormat="1" x14ac:dyDescent="0.35">
      <c r="A54" s="1" t="s">
        <v>238</v>
      </c>
      <c r="B54" s="1" t="s">
        <v>239</v>
      </c>
      <c r="C54" s="1">
        <v>155</v>
      </c>
      <c r="E54" s="1" t="s">
        <v>253</v>
      </c>
      <c r="F54" s="1" t="s">
        <v>44</v>
      </c>
      <c r="G54" s="4">
        <v>44616</v>
      </c>
      <c r="H54" s="2">
        <v>7.14</v>
      </c>
      <c r="I54" s="2">
        <v>6.11</v>
      </c>
      <c r="J54" s="3">
        <v>147.417</v>
      </c>
      <c r="K54" s="3">
        <v>53.012</v>
      </c>
      <c r="L54" s="1" t="s">
        <v>257</v>
      </c>
      <c r="W54" s="1" t="s">
        <v>260</v>
      </c>
    </row>
    <row r="55" spans="1:23" s="1" customFormat="1" x14ac:dyDescent="0.35">
      <c r="A55" s="1" t="s">
        <v>240</v>
      </c>
      <c r="B55" s="1" t="s">
        <v>241</v>
      </c>
      <c r="C55" s="1">
        <v>156</v>
      </c>
      <c r="E55" s="1" t="s">
        <v>253</v>
      </c>
      <c r="F55" s="1" t="s">
        <v>44</v>
      </c>
      <c r="G55" s="4">
        <v>44616</v>
      </c>
      <c r="H55" s="2">
        <v>7.75</v>
      </c>
      <c r="I55" s="2">
        <v>6.34</v>
      </c>
      <c r="J55" s="3">
        <v>157.96299999999999</v>
      </c>
      <c r="K55" s="3">
        <v>39.902999999999999</v>
      </c>
      <c r="L55" s="1" t="s">
        <v>254</v>
      </c>
      <c r="W55" s="1" t="s">
        <v>260</v>
      </c>
    </row>
    <row r="56" spans="1:23" s="1" customFormat="1" x14ac:dyDescent="0.35">
      <c r="A56" s="1" t="s">
        <v>242</v>
      </c>
      <c r="B56" s="1" t="s">
        <v>243</v>
      </c>
      <c r="C56" s="1">
        <v>157</v>
      </c>
      <c r="E56" s="1" t="s">
        <v>253</v>
      </c>
      <c r="F56" s="1" t="s">
        <v>44</v>
      </c>
      <c r="G56" s="4">
        <v>44616</v>
      </c>
      <c r="H56" s="2">
        <v>7.21</v>
      </c>
      <c r="I56" s="2">
        <v>6.09</v>
      </c>
      <c r="J56" s="3">
        <v>142.959</v>
      </c>
      <c r="K56" s="3">
        <v>27.818999999999999</v>
      </c>
      <c r="L56" s="1" t="s">
        <v>256</v>
      </c>
      <c r="W56" s="1" t="s">
        <v>260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115-DA01-49C1-8B6F-D4677B704F3A}">
  <dimension ref="A1:BN320"/>
  <sheetViews>
    <sheetView topLeftCell="M1" zoomScaleNormal="100" workbookViewId="0">
      <pane ySplit="1" topLeftCell="A2" activePane="bottomLeft" state="frozen"/>
      <selection pane="bottomLeft" activeCell="O1" sqref="O1:U2"/>
    </sheetView>
  </sheetViews>
  <sheetFormatPr defaultRowHeight="14.5" x14ac:dyDescent="0.35"/>
  <cols>
    <col min="2" max="2" width="12.08984375" bestFit="1" customWidth="1"/>
    <col min="3" max="3" width="8.7265625" style="14"/>
    <col min="7" max="7" width="12" bestFit="1" customWidth="1"/>
    <col min="12" max="12" width="17.54296875" bestFit="1" customWidth="1"/>
    <col min="13" max="13" width="17.54296875" style="10" customWidth="1"/>
    <col min="14" max="14" width="17.54296875" style="18" customWidth="1"/>
    <col min="15" max="16" width="16.08984375" bestFit="1" customWidth="1"/>
    <col min="17" max="17" width="13.1796875" bestFit="1" customWidth="1"/>
    <col min="18" max="18" width="24" bestFit="1" customWidth="1"/>
    <col min="19" max="19" width="24.6328125" bestFit="1" customWidth="1"/>
    <col min="20" max="20" width="22.08984375" bestFit="1" customWidth="1"/>
    <col min="21" max="21" width="17.26953125" style="7" bestFit="1" customWidth="1"/>
  </cols>
  <sheetData>
    <row r="1" spans="1:27" x14ac:dyDescent="0.35">
      <c r="A1" s="1" t="s">
        <v>1</v>
      </c>
      <c r="B1" s="1" t="s">
        <v>0</v>
      </c>
      <c r="C1" s="1" t="s">
        <v>116</v>
      </c>
      <c r="D1" s="1"/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480</v>
      </c>
      <c r="N1" s="17" t="s">
        <v>484</v>
      </c>
      <c r="O1" t="s">
        <v>471</v>
      </c>
      <c r="P1" t="s">
        <v>472</v>
      </c>
      <c r="Q1" t="s">
        <v>473</v>
      </c>
      <c r="R1" t="s">
        <v>474</v>
      </c>
      <c r="S1" t="s">
        <v>476</v>
      </c>
      <c r="T1" t="s">
        <v>475</v>
      </c>
      <c r="U1" s="7" t="s">
        <v>478</v>
      </c>
      <c r="V1" t="s">
        <v>477</v>
      </c>
      <c r="X1" s="14" t="s">
        <v>481</v>
      </c>
      <c r="Y1" s="15" t="s">
        <v>482</v>
      </c>
      <c r="Z1" s="16" t="s">
        <v>483</v>
      </c>
    </row>
    <row r="2" spans="1:27" x14ac:dyDescent="0.35">
      <c r="A2" s="1" t="s">
        <v>24</v>
      </c>
      <c r="B2" s="1" t="s">
        <v>68</v>
      </c>
      <c r="C2" s="1">
        <v>35</v>
      </c>
      <c r="D2" s="1"/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  <c r="M2" s="1">
        <v>2</v>
      </c>
      <c r="N2" s="17">
        <v>0.3</v>
      </c>
      <c r="O2" s="12">
        <v>823.721</v>
      </c>
      <c r="P2">
        <f>O2/1000</f>
        <v>0.82372100000000004</v>
      </c>
      <c r="Q2">
        <v>4</v>
      </c>
      <c r="R2">
        <f>K2/600</f>
        <v>6.7313333333333336E-2</v>
      </c>
      <c r="S2">
        <f>R2*1000</f>
        <v>67.313333333333333</v>
      </c>
      <c r="T2">
        <f>S2/Q2</f>
        <v>16.828333333333333</v>
      </c>
      <c r="U2" s="14">
        <f>O2/T2</f>
        <v>48.948459938595626</v>
      </c>
      <c r="V2">
        <f>(O2*Q2*0.6)/1/K2</f>
        <v>48.948459938595626</v>
      </c>
      <c r="X2" s="14">
        <f>AVERAGE(U2,U7,U10,U12,U16,U19,U20,U22,U24,U30,U33,U35,U37,U44,U45,U47,U53,U56,U59,U63,U66,U67,U70)</f>
        <v>111.63241272213826</v>
      </c>
      <c r="Y2" s="15">
        <f>AVERAGE(U3,U6,U11,U15,U23,U26,U28,U29,U32,U38,U40,U41,U43,U48,U51,U52,U54,U60,U61,U62,U64,U65,U68)</f>
        <v>99.429502461733989</v>
      </c>
      <c r="Z2" s="16">
        <f>AVERAGE(U4,U5,U8,U9,U13,U14,U17,U25,U27,U31,U34,U36,U39,U42,U46,U49,U50,U55,U57,U58,U69)</f>
        <v>173.60575078477419</v>
      </c>
      <c r="AA2" t="s">
        <v>485</v>
      </c>
    </row>
    <row r="3" spans="1:27" x14ac:dyDescent="0.35">
      <c r="A3" s="1" t="s">
        <v>11</v>
      </c>
      <c r="B3" s="1" t="s">
        <v>49</v>
      </c>
      <c r="C3" s="1">
        <v>36</v>
      </c>
      <c r="D3" s="1"/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  <c r="M3" s="1">
        <v>2</v>
      </c>
      <c r="N3" s="17">
        <v>0.7</v>
      </c>
      <c r="O3" s="12">
        <v>807.70500000000004</v>
      </c>
      <c r="P3" s="10">
        <f t="shared" ref="P3:P17" si="0">O3/1000</f>
        <v>0.80770500000000001</v>
      </c>
      <c r="Q3">
        <v>4</v>
      </c>
      <c r="R3" s="10">
        <f t="shared" ref="R3:R17" si="1">K3/600</f>
        <v>5.2135000000000001E-2</v>
      </c>
      <c r="S3" s="10">
        <f t="shared" ref="S3:S17" si="2">R3*1000</f>
        <v>52.134999999999998</v>
      </c>
      <c r="T3" s="10">
        <f>S3/Q3</f>
        <v>13.03375</v>
      </c>
      <c r="U3" s="15">
        <f t="shared" ref="U3:U17" si="3">O3/T3</f>
        <v>61.970269492663284</v>
      </c>
      <c r="X3" s="14">
        <f>STDEV(U2,U7,U10,U12,U16,U19,U20,U22,U24,U30,U33,U35,U37,U44,U45,U47,U53,U56,U59,U63,U66,U67,U70)</f>
        <v>52.910590547762617</v>
      </c>
      <c r="Y3" s="15">
        <f>STDEV(U3,U6,U11,U15,U23,U26,U28,U29,U32,U38,U40,U41,U43,U48,U51,U52,U54,U60,U61,U62,U64,U65,U68)</f>
        <v>61.621624410295141</v>
      </c>
      <c r="Z3" s="16">
        <f>STDEV(U4,U5,U8,U9,U13,U14,U17,U25,U27,U31,U34,U36,U39,U42,U46,U49,U50,U55,U57,U58,U69)</f>
        <v>146.08309668511967</v>
      </c>
      <c r="AA3" t="s">
        <v>486</v>
      </c>
    </row>
    <row r="4" spans="1:27" x14ac:dyDescent="0.35">
      <c r="A4" s="1" t="s">
        <v>12</v>
      </c>
      <c r="B4" s="1" t="s">
        <v>50</v>
      </c>
      <c r="C4" s="1">
        <v>37</v>
      </c>
      <c r="D4" s="1"/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  <c r="M4" s="1">
        <v>2</v>
      </c>
      <c r="N4" s="17">
        <v>1.7</v>
      </c>
      <c r="O4" s="12">
        <v>1654.6379999999999</v>
      </c>
      <c r="P4" s="10">
        <f t="shared" si="0"/>
        <v>1.6546379999999998</v>
      </c>
      <c r="Q4">
        <v>8</v>
      </c>
      <c r="R4" s="10">
        <f t="shared" si="1"/>
        <v>6.4408333333333345E-2</v>
      </c>
      <c r="S4" s="10">
        <f t="shared" si="2"/>
        <v>64.408333333333346</v>
      </c>
      <c r="T4" s="10">
        <f t="shared" ref="T4:T17" si="4">S4/Q4</f>
        <v>8.0510416666666682</v>
      </c>
      <c r="U4" s="16">
        <f t="shared" si="3"/>
        <v>205.51849915901147</v>
      </c>
      <c r="X4" s="14">
        <f>COUNT(U2,U7,U10,U12,U16,U19,U20,U22,U24,U30,U33,U35,U37,U44,U45,U47,U53,U56,U59,U63,U66,U67,U70)</f>
        <v>23</v>
      </c>
      <c r="Y4" s="15">
        <f>COUNT(U3,U6,U11,U15,U23,U26,U28,U29,U32,U38,U40,U41,U43,U48,U51,U52,U54,U60,U61,U62,U64,U65,U68)</f>
        <v>23</v>
      </c>
      <c r="Z4" s="16">
        <f>COUNT(U4,U5,U8,U9,U13,U14,U17,U25,U27,U31,U34,U36,U39,U42,U46,U49,U50,U55,U57,U58,U69)</f>
        <v>21</v>
      </c>
      <c r="AA4" t="s">
        <v>487</v>
      </c>
    </row>
    <row r="5" spans="1:27" x14ac:dyDescent="0.35">
      <c r="A5" s="1" t="s">
        <v>14</v>
      </c>
      <c r="B5" s="1" t="s">
        <v>54</v>
      </c>
      <c r="C5" s="1">
        <v>38</v>
      </c>
      <c r="D5" s="1"/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  <c r="M5" s="1">
        <v>2</v>
      </c>
      <c r="N5" s="17">
        <v>4.9000000000000004</v>
      </c>
      <c r="O5" s="12">
        <v>1012.299</v>
      </c>
      <c r="P5" s="10">
        <f t="shared" si="0"/>
        <v>1.0122990000000001</v>
      </c>
      <c r="Q5">
        <v>8</v>
      </c>
      <c r="R5" s="10">
        <f t="shared" si="1"/>
        <v>2.2355E-2</v>
      </c>
      <c r="S5" s="10">
        <f t="shared" si="2"/>
        <v>22.355</v>
      </c>
      <c r="T5" s="10">
        <f t="shared" si="4"/>
        <v>2.7943750000000001</v>
      </c>
      <c r="U5" s="16">
        <f t="shared" si="3"/>
        <v>362.2631178707224</v>
      </c>
    </row>
    <row r="6" spans="1:27" x14ac:dyDescent="0.35">
      <c r="A6" s="1" t="s">
        <v>18</v>
      </c>
      <c r="B6" s="1" t="s">
        <v>59</v>
      </c>
      <c r="C6" s="1">
        <v>39</v>
      </c>
      <c r="D6" s="1"/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  <c r="M6" s="1">
        <v>2</v>
      </c>
      <c r="N6" s="17">
        <v>1.8</v>
      </c>
      <c r="O6" s="11">
        <v>1729.999</v>
      </c>
      <c r="P6" s="10">
        <f t="shared" si="0"/>
        <v>1.7299990000000001</v>
      </c>
      <c r="Q6">
        <v>4</v>
      </c>
      <c r="R6" s="10">
        <f t="shared" si="1"/>
        <v>8.9448333333333324E-2</v>
      </c>
      <c r="S6" s="10">
        <f t="shared" si="2"/>
        <v>89.448333333333323</v>
      </c>
      <c r="T6" s="10">
        <f t="shared" si="4"/>
        <v>22.362083333333331</v>
      </c>
      <c r="U6" s="15">
        <f t="shared" si="3"/>
        <v>77.363051295906402</v>
      </c>
    </row>
    <row r="7" spans="1:27" x14ac:dyDescent="0.35">
      <c r="A7" s="1" t="s">
        <v>20</v>
      </c>
      <c r="B7" s="1" t="s">
        <v>62</v>
      </c>
      <c r="C7" s="1">
        <v>40</v>
      </c>
      <c r="D7" s="1"/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  <c r="M7" s="1">
        <v>2</v>
      </c>
      <c r="N7" s="17">
        <v>1.8</v>
      </c>
      <c r="O7" s="8">
        <v>2633.1039999999998</v>
      </c>
      <c r="P7" s="10">
        <f t="shared" si="0"/>
        <v>2.6331039999999999</v>
      </c>
      <c r="Q7">
        <v>4</v>
      </c>
      <c r="R7" s="10">
        <f t="shared" si="1"/>
        <v>6.0474999999999994E-2</v>
      </c>
      <c r="S7" s="10">
        <f t="shared" si="2"/>
        <v>60.474999999999994</v>
      </c>
      <c r="T7" s="10">
        <f t="shared" si="4"/>
        <v>15.118749999999999</v>
      </c>
      <c r="U7" s="14">
        <f t="shared" si="3"/>
        <v>174.16148821827201</v>
      </c>
    </row>
    <row r="8" spans="1:27" x14ac:dyDescent="0.35">
      <c r="A8" s="1" t="s">
        <v>19</v>
      </c>
      <c r="B8" s="1" t="s">
        <v>61</v>
      </c>
      <c r="C8" s="1">
        <v>41</v>
      </c>
      <c r="D8" s="1"/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  <c r="M8" s="1">
        <v>2</v>
      </c>
      <c r="N8" s="17">
        <v>1.4</v>
      </c>
      <c r="O8" s="12">
        <v>970.16600000000005</v>
      </c>
      <c r="P8" s="10">
        <f t="shared" si="0"/>
        <v>0.97016600000000008</v>
      </c>
      <c r="Q8">
        <v>8</v>
      </c>
      <c r="R8" s="10">
        <f t="shared" si="1"/>
        <v>8.4281666666666671E-2</v>
      </c>
      <c r="S8" s="10">
        <f t="shared" si="2"/>
        <v>84.281666666666666</v>
      </c>
      <c r="T8" s="10">
        <f t="shared" si="4"/>
        <v>10.535208333333333</v>
      </c>
      <c r="U8" s="16">
        <f t="shared" si="3"/>
        <v>92.087974846249679</v>
      </c>
    </row>
    <row r="9" spans="1:27" x14ac:dyDescent="0.35">
      <c r="A9" s="1" t="s">
        <v>23</v>
      </c>
      <c r="B9" s="1" t="s">
        <v>67</v>
      </c>
      <c r="C9" s="1">
        <v>42</v>
      </c>
      <c r="D9" s="1"/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  <c r="M9" s="1">
        <v>2</v>
      </c>
      <c r="N9" s="17">
        <v>0.5</v>
      </c>
      <c r="O9" s="12">
        <v>2565.1170000000002</v>
      </c>
      <c r="P9" s="10">
        <f t="shared" si="0"/>
        <v>2.5651170000000003</v>
      </c>
      <c r="Q9">
        <v>8</v>
      </c>
      <c r="R9" s="10">
        <f t="shared" si="1"/>
        <v>8.6968333333333328E-2</v>
      </c>
      <c r="S9" s="10">
        <f t="shared" si="2"/>
        <v>86.968333333333334</v>
      </c>
      <c r="T9" s="10">
        <f t="shared" si="4"/>
        <v>10.871041666666667</v>
      </c>
      <c r="U9" s="16">
        <f t="shared" si="3"/>
        <v>235.95871294149214</v>
      </c>
    </row>
    <row r="10" spans="1:27" x14ac:dyDescent="0.35">
      <c r="A10" s="1" t="s">
        <v>16</v>
      </c>
      <c r="B10" s="1" t="s">
        <v>57</v>
      </c>
      <c r="C10" s="1">
        <v>43</v>
      </c>
      <c r="D10" s="1"/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  <c r="M10" s="1">
        <v>2</v>
      </c>
      <c r="N10" s="17">
        <v>3.1</v>
      </c>
      <c r="O10" s="12">
        <v>2083.52</v>
      </c>
      <c r="P10" s="10">
        <f t="shared" si="0"/>
        <v>2.08352</v>
      </c>
      <c r="Q10">
        <v>4</v>
      </c>
      <c r="R10" s="10">
        <f t="shared" si="1"/>
        <v>6.9440000000000002E-2</v>
      </c>
      <c r="S10" s="10">
        <f t="shared" si="2"/>
        <v>69.44</v>
      </c>
      <c r="T10" s="10">
        <f t="shared" si="4"/>
        <v>17.36</v>
      </c>
      <c r="U10" s="14">
        <f t="shared" si="3"/>
        <v>120.0184331797235</v>
      </c>
    </row>
    <row r="11" spans="1:27" x14ac:dyDescent="0.35">
      <c r="A11" s="1" t="s">
        <v>21</v>
      </c>
      <c r="B11" s="1" t="s">
        <v>63</v>
      </c>
      <c r="C11" s="1">
        <v>44</v>
      </c>
      <c r="D11" s="1"/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  <c r="M11" s="1">
        <v>2</v>
      </c>
      <c r="N11" s="17">
        <v>2.5</v>
      </c>
      <c r="O11" s="12">
        <v>1898.8230000000001</v>
      </c>
      <c r="P11" s="10">
        <f t="shared" si="0"/>
        <v>1.8988230000000001</v>
      </c>
      <c r="Q11">
        <v>4</v>
      </c>
      <c r="R11" s="10">
        <f t="shared" si="1"/>
        <v>9.2051666666666671E-2</v>
      </c>
      <c r="S11" s="10">
        <f t="shared" si="2"/>
        <v>92.051666666666677</v>
      </c>
      <c r="T11" s="10">
        <f t="shared" si="4"/>
        <v>23.012916666666669</v>
      </c>
      <c r="U11" s="15">
        <f t="shared" si="3"/>
        <v>82.511183936557359</v>
      </c>
    </row>
    <row r="12" spans="1:27" x14ac:dyDescent="0.35">
      <c r="A12" s="1" t="s">
        <v>17</v>
      </c>
      <c r="B12" s="1" t="s">
        <v>58</v>
      </c>
      <c r="C12" s="1">
        <v>45</v>
      </c>
      <c r="D12" s="1"/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  <c r="M12" s="1">
        <v>2</v>
      </c>
      <c r="N12" s="17">
        <v>2.5</v>
      </c>
      <c r="O12" s="12">
        <v>848.58399999999995</v>
      </c>
      <c r="P12" s="10">
        <f t="shared" si="0"/>
        <v>0.84858399999999989</v>
      </c>
      <c r="Q12">
        <v>4</v>
      </c>
      <c r="R12" s="10">
        <f t="shared" si="1"/>
        <v>8.3084999999999992E-2</v>
      </c>
      <c r="S12" s="10">
        <f t="shared" si="2"/>
        <v>83.084999999999994</v>
      </c>
      <c r="T12" s="10">
        <f t="shared" si="4"/>
        <v>20.771249999999998</v>
      </c>
      <c r="U12" s="14">
        <f t="shared" si="3"/>
        <v>40.853776253234642</v>
      </c>
    </row>
    <row r="13" spans="1:27" x14ac:dyDescent="0.35">
      <c r="A13" s="1" t="s">
        <v>22</v>
      </c>
      <c r="B13" s="1" t="s">
        <v>66</v>
      </c>
      <c r="C13" s="1">
        <v>46</v>
      </c>
      <c r="D13" s="1"/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  <c r="M13" s="1">
        <v>2</v>
      </c>
      <c r="N13" s="17">
        <v>2.2999999999999998</v>
      </c>
      <c r="O13" s="12">
        <v>1063.4639999999999</v>
      </c>
      <c r="P13" s="10">
        <f t="shared" si="0"/>
        <v>1.063464</v>
      </c>
      <c r="Q13">
        <v>8</v>
      </c>
      <c r="R13" s="10">
        <f t="shared" si="1"/>
        <v>8.2873333333333327E-2</v>
      </c>
      <c r="S13" s="10">
        <f t="shared" si="2"/>
        <v>82.873333333333321</v>
      </c>
      <c r="T13" s="10">
        <f t="shared" si="4"/>
        <v>10.359166666666665</v>
      </c>
      <c r="U13" s="16">
        <f t="shared" si="3"/>
        <v>102.65922291046579</v>
      </c>
    </row>
    <row r="14" spans="1:27" x14ac:dyDescent="0.35">
      <c r="A14" s="1" t="s">
        <v>13</v>
      </c>
      <c r="B14" s="1" t="s">
        <v>53</v>
      </c>
      <c r="C14" s="1">
        <v>47</v>
      </c>
      <c r="D14" s="1"/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  <c r="M14" s="1">
        <v>2</v>
      </c>
      <c r="N14" s="17">
        <v>2.7</v>
      </c>
      <c r="O14" s="11">
        <v>1339.7550000000001</v>
      </c>
      <c r="P14" s="10">
        <f t="shared" si="0"/>
        <v>1.339755</v>
      </c>
      <c r="Q14">
        <v>8</v>
      </c>
      <c r="R14" s="10">
        <f t="shared" si="1"/>
        <v>0.106645</v>
      </c>
      <c r="S14" s="10">
        <f t="shared" si="2"/>
        <v>106.64500000000001</v>
      </c>
      <c r="T14" s="10">
        <f t="shared" si="4"/>
        <v>13.330625000000001</v>
      </c>
      <c r="U14" s="16">
        <f t="shared" si="3"/>
        <v>100.50203947676872</v>
      </c>
    </row>
    <row r="15" spans="1:27" x14ac:dyDescent="0.35">
      <c r="A15" s="1" t="s">
        <v>15</v>
      </c>
      <c r="B15" s="1" t="s">
        <v>55</v>
      </c>
      <c r="C15" s="1">
        <v>48</v>
      </c>
      <c r="D15" s="1"/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  <c r="M15" s="1">
        <v>2</v>
      </c>
      <c r="N15" s="17">
        <v>5.5</v>
      </c>
      <c r="O15" s="13">
        <v>1620.2</v>
      </c>
      <c r="P15" s="10">
        <f t="shared" si="0"/>
        <v>1.6202000000000001</v>
      </c>
      <c r="Q15">
        <v>4</v>
      </c>
      <c r="R15" s="10">
        <f t="shared" si="1"/>
        <v>7.1723333333333333E-2</v>
      </c>
      <c r="S15" s="10">
        <f t="shared" si="2"/>
        <v>71.723333333333329</v>
      </c>
      <c r="T15" s="10">
        <f t="shared" si="4"/>
        <v>17.930833333333332</v>
      </c>
      <c r="U15" s="15">
        <f t="shared" si="3"/>
        <v>90.358321327322585</v>
      </c>
    </row>
    <row r="16" spans="1:27" x14ac:dyDescent="0.35">
      <c r="A16" s="1" t="s">
        <v>9</v>
      </c>
      <c r="B16" s="1" t="s">
        <v>42</v>
      </c>
      <c r="C16" s="1">
        <v>49</v>
      </c>
      <c r="D16" s="1"/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  <c r="M16" s="1">
        <v>2</v>
      </c>
      <c r="N16" s="17">
        <v>3.3</v>
      </c>
      <c r="O16" s="9">
        <v>1429.5530000000001</v>
      </c>
      <c r="P16" s="10">
        <f t="shared" si="0"/>
        <v>1.4295530000000001</v>
      </c>
      <c r="Q16">
        <v>4</v>
      </c>
      <c r="R16" s="10">
        <f t="shared" si="1"/>
        <v>8.529666666666666E-2</v>
      </c>
      <c r="S16" s="10">
        <f t="shared" si="2"/>
        <v>85.296666666666653</v>
      </c>
      <c r="T16" s="10">
        <f t="shared" si="4"/>
        <v>21.324166666666663</v>
      </c>
      <c r="U16" s="14">
        <f t="shared" si="3"/>
        <v>67.039102739458372</v>
      </c>
    </row>
    <row r="17" spans="1:66" x14ac:dyDescent="0.35">
      <c r="A17" s="1" t="s">
        <v>10</v>
      </c>
      <c r="B17" s="1" t="s">
        <v>45</v>
      </c>
      <c r="C17" s="1">
        <v>50</v>
      </c>
      <c r="D17" s="1"/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  <c r="M17" s="1">
        <v>2</v>
      </c>
      <c r="N17" s="17">
        <v>6.6</v>
      </c>
      <c r="O17" s="12">
        <v>865.10799999999995</v>
      </c>
      <c r="P17" s="10">
        <f t="shared" si="0"/>
        <v>0.86510799999999999</v>
      </c>
      <c r="Q17">
        <v>8</v>
      </c>
      <c r="R17" s="10">
        <f t="shared" si="1"/>
        <v>8.0060000000000006E-2</v>
      </c>
      <c r="S17" s="10">
        <f t="shared" si="2"/>
        <v>80.06</v>
      </c>
      <c r="T17" s="10">
        <f t="shared" si="4"/>
        <v>10.0075</v>
      </c>
      <c r="U17" s="16">
        <f t="shared" si="3"/>
        <v>86.445965525855598</v>
      </c>
    </row>
    <row r="18" spans="1:66" x14ac:dyDescent="0.35">
      <c r="A18" s="1" t="s">
        <v>35</v>
      </c>
      <c r="B18" s="1" t="s">
        <v>77</v>
      </c>
      <c r="C18" s="1">
        <v>64</v>
      </c>
      <c r="D18" s="1"/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K18" s="3"/>
      <c r="L18" s="1" t="s">
        <v>47</v>
      </c>
      <c r="M18" s="1"/>
      <c r="N18" s="17"/>
      <c r="U18" s="1"/>
      <c r="V18" t="s">
        <v>488</v>
      </c>
    </row>
    <row r="19" spans="1:66" x14ac:dyDescent="0.35">
      <c r="A19" s="1" t="s">
        <v>34</v>
      </c>
      <c r="B19" s="1" t="s">
        <v>79</v>
      </c>
      <c r="C19" s="1">
        <v>65</v>
      </c>
      <c r="D19" s="1"/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  <c r="M19" s="1">
        <v>4</v>
      </c>
      <c r="N19" s="17">
        <v>2.8</v>
      </c>
      <c r="O19" s="12">
        <v>4986.0230000000001</v>
      </c>
      <c r="P19">
        <f>O19/1000</f>
        <v>4.9860230000000003</v>
      </c>
      <c r="Q19">
        <v>4</v>
      </c>
      <c r="R19">
        <f>K19/600</f>
        <v>8.7273333333333328E-2</v>
      </c>
      <c r="S19" s="1">
        <f>R19*1000</f>
        <v>87.273333333333326</v>
      </c>
      <c r="T19">
        <f>S19/Q19</f>
        <v>21.818333333333332</v>
      </c>
      <c r="U19" s="14">
        <f>O19/T19</f>
        <v>228.52446719120007</v>
      </c>
    </row>
    <row r="20" spans="1:66" x14ac:dyDescent="0.35">
      <c r="A20" s="1" t="s">
        <v>31</v>
      </c>
      <c r="B20" s="1" t="s">
        <v>80</v>
      </c>
      <c r="C20" s="1">
        <v>66</v>
      </c>
      <c r="D20" s="1"/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  <c r="M20" s="1">
        <v>4</v>
      </c>
      <c r="N20" s="17">
        <v>2.5</v>
      </c>
      <c r="O20" s="12">
        <v>3844.26</v>
      </c>
      <c r="P20" s="10">
        <f>O20/1000</f>
        <v>3.8442600000000002</v>
      </c>
      <c r="Q20">
        <v>4</v>
      </c>
      <c r="R20" s="10">
        <f t="shared" ref="R20:R48" si="5">K20/600</f>
        <v>7.7039999999999997E-2</v>
      </c>
      <c r="S20" s="1">
        <f>R20*1000</f>
        <v>77.039999999999992</v>
      </c>
      <c r="T20" s="10">
        <f>S20/Q20</f>
        <v>19.259999999999998</v>
      </c>
      <c r="U20" s="14">
        <f>O20/T20</f>
        <v>199.59813084112153</v>
      </c>
    </row>
    <row r="21" spans="1:66" x14ac:dyDescent="0.35">
      <c r="A21" s="1" t="s">
        <v>25</v>
      </c>
      <c r="B21" s="1" t="s">
        <v>81</v>
      </c>
      <c r="C21" s="1">
        <v>67</v>
      </c>
      <c r="D21" s="1"/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  <c r="M21" s="1"/>
      <c r="N21" s="17"/>
      <c r="R21" s="10"/>
      <c r="S21" s="1"/>
      <c r="U21" s="1"/>
      <c r="V21" t="s">
        <v>479</v>
      </c>
    </row>
    <row r="22" spans="1:66" x14ac:dyDescent="0.35">
      <c r="A22" s="1" t="s">
        <v>26</v>
      </c>
      <c r="B22" s="1" t="s">
        <v>82</v>
      </c>
      <c r="C22" s="1">
        <v>68</v>
      </c>
      <c r="D22" s="1"/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  <c r="M22" s="12">
        <v>4</v>
      </c>
      <c r="N22" s="17">
        <v>1.5</v>
      </c>
      <c r="O22" s="12">
        <v>3481.74</v>
      </c>
      <c r="P22" s="10">
        <f t="shared" ref="P22:P27" si="6">O22/1000</f>
        <v>3.4817399999999998</v>
      </c>
      <c r="Q22">
        <v>4</v>
      </c>
      <c r="R22" s="10">
        <f t="shared" si="5"/>
        <v>8.5418333333333332E-2</v>
      </c>
      <c r="S22" s="1">
        <f t="shared" ref="S22:S48" si="7">R22*1000</f>
        <v>85.418333333333337</v>
      </c>
      <c r="T22" s="10">
        <f t="shared" ref="T22:T48" si="8">S22/Q22</f>
        <v>21.354583333333334</v>
      </c>
      <c r="U22" s="14">
        <f t="shared" ref="U22:U48" si="9">O22/T22</f>
        <v>163.04415523599539</v>
      </c>
    </row>
    <row r="23" spans="1:66" x14ac:dyDescent="0.35">
      <c r="A23" s="1" t="s">
        <v>27</v>
      </c>
      <c r="B23" s="1" t="s">
        <v>83</v>
      </c>
      <c r="C23" s="1">
        <v>69</v>
      </c>
      <c r="D23" s="1"/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  <c r="M23" s="1">
        <v>4</v>
      </c>
      <c r="N23" s="17">
        <v>6.3</v>
      </c>
      <c r="O23" s="12">
        <v>4585.71</v>
      </c>
      <c r="P23" s="10">
        <f t="shared" si="6"/>
        <v>4.5857099999999997</v>
      </c>
      <c r="Q23">
        <v>4</v>
      </c>
      <c r="R23" s="10">
        <f t="shared" si="5"/>
        <v>9.3158333333333343E-2</v>
      </c>
      <c r="S23" s="1">
        <f t="shared" si="7"/>
        <v>93.158333333333346</v>
      </c>
      <c r="T23" s="10">
        <f t="shared" si="8"/>
        <v>23.289583333333336</v>
      </c>
      <c r="U23" s="15">
        <f t="shared" si="9"/>
        <v>196.89961535021018</v>
      </c>
    </row>
    <row r="24" spans="1:66" x14ac:dyDescent="0.35">
      <c r="A24" s="1" t="s">
        <v>28</v>
      </c>
      <c r="B24" s="1" t="s">
        <v>84</v>
      </c>
      <c r="C24" s="1">
        <v>70</v>
      </c>
      <c r="D24" s="1"/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  <c r="M24" s="1">
        <v>4</v>
      </c>
      <c r="N24" s="17">
        <v>2.2999999999999998</v>
      </c>
      <c r="O24" s="21">
        <v>2710.069</v>
      </c>
      <c r="P24" s="10">
        <f t="shared" si="6"/>
        <v>2.7100689999999998</v>
      </c>
      <c r="Q24">
        <v>4</v>
      </c>
      <c r="R24" s="10">
        <f t="shared" si="5"/>
        <v>6.1645000000000005E-2</v>
      </c>
      <c r="S24" s="1">
        <f t="shared" si="7"/>
        <v>61.645000000000003</v>
      </c>
      <c r="T24" s="10">
        <f t="shared" si="8"/>
        <v>15.411250000000001</v>
      </c>
      <c r="U24" s="14">
        <f t="shared" si="9"/>
        <v>175.85004461026847</v>
      </c>
    </row>
    <row r="25" spans="1:66" x14ac:dyDescent="0.35">
      <c r="A25" s="1" t="s">
        <v>29</v>
      </c>
      <c r="B25" s="1" t="s">
        <v>85</v>
      </c>
      <c r="C25" s="1">
        <v>71</v>
      </c>
      <c r="D25" s="1"/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  <c r="M25" s="1">
        <v>4</v>
      </c>
      <c r="N25" s="17">
        <v>0.4</v>
      </c>
      <c r="O25" s="8">
        <v>4380.0879999999997</v>
      </c>
      <c r="P25" s="10">
        <f t="shared" si="6"/>
        <v>4.3800879999999998</v>
      </c>
      <c r="Q25">
        <v>8</v>
      </c>
      <c r="R25" s="10">
        <f t="shared" si="5"/>
        <v>6.7548333333333335E-2</v>
      </c>
      <c r="S25" s="1">
        <f t="shared" si="7"/>
        <v>67.548333333333332</v>
      </c>
      <c r="T25" s="10">
        <f t="shared" si="8"/>
        <v>8.4435416666666665</v>
      </c>
      <c r="U25" s="16">
        <f t="shared" si="9"/>
        <v>518.75009005897004</v>
      </c>
    </row>
    <row r="26" spans="1:66" x14ac:dyDescent="0.35">
      <c r="A26" s="1" t="s">
        <v>30</v>
      </c>
      <c r="B26" s="1" t="s">
        <v>86</v>
      </c>
      <c r="C26" s="1">
        <v>72</v>
      </c>
      <c r="D26" s="1"/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  <c r="M26" s="1">
        <v>4</v>
      </c>
      <c r="N26" s="17">
        <v>3.9</v>
      </c>
      <c r="O26" s="12">
        <v>5353.5129999999999</v>
      </c>
      <c r="P26" s="10">
        <f t="shared" si="6"/>
        <v>5.3535129999999995</v>
      </c>
      <c r="Q26">
        <v>4</v>
      </c>
      <c r="R26" s="10">
        <f t="shared" si="5"/>
        <v>7.5874999999999998E-2</v>
      </c>
      <c r="S26" s="1">
        <f t="shared" si="7"/>
        <v>75.875</v>
      </c>
      <c r="T26" s="10">
        <f t="shared" si="8"/>
        <v>18.96875</v>
      </c>
      <c r="U26" s="15">
        <f t="shared" si="9"/>
        <v>282.22803294892918</v>
      </c>
    </row>
    <row r="27" spans="1:66" x14ac:dyDescent="0.35">
      <c r="A27" s="1" t="s">
        <v>32</v>
      </c>
      <c r="B27" s="1" t="s">
        <v>87</v>
      </c>
      <c r="C27" s="1">
        <v>73</v>
      </c>
      <c r="D27" s="1"/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  <c r="M27" s="1">
        <v>4</v>
      </c>
      <c r="N27" s="17">
        <v>0.08</v>
      </c>
      <c r="O27" s="12">
        <v>5353.5129999999999</v>
      </c>
      <c r="P27" s="10">
        <f t="shared" si="6"/>
        <v>5.3535129999999995</v>
      </c>
      <c r="Q27">
        <v>4</v>
      </c>
      <c r="R27" s="10">
        <f t="shared" si="5"/>
        <v>6.5559999999999993E-2</v>
      </c>
      <c r="S27" s="1">
        <f t="shared" si="7"/>
        <v>65.559999999999988</v>
      </c>
      <c r="T27" s="10">
        <f t="shared" si="8"/>
        <v>16.389999999999997</v>
      </c>
      <c r="U27" s="16">
        <f t="shared" si="9"/>
        <v>326.63288590604031</v>
      </c>
    </row>
    <row r="28" spans="1:66" x14ac:dyDescent="0.35">
      <c r="A28" s="1" t="s">
        <v>33</v>
      </c>
      <c r="B28" s="1" t="s">
        <v>88</v>
      </c>
      <c r="C28" s="1">
        <v>74</v>
      </c>
      <c r="D28" s="1"/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  <c r="M28" s="1">
        <v>2</v>
      </c>
      <c r="N28" s="17">
        <v>4.7</v>
      </c>
      <c r="O28" s="12">
        <v>2152.6930000000002</v>
      </c>
      <c r="P28" s="10">
        <f>O28/1000</f>
        <v>2.1526930000000002</v>
      </c>
      <c r="Q28">
        <v>4</v>
      </c>
      <c r="R28" s="10">
        <f t="shared" si="5"/>
        <v>8.0916666666666665E-2</v>
      </c>
      <c r="S28" s="10">
        <f t="shared" si="7"/>
        <v>80.916666666666671</v>
      </c>
      <c r="T28" s="10">
        <f t="shared" si="8"/>
        <v>20.229166666666668</v>
      </c>
      <c r="U28" s="15">
        <f t="shared" si="9"/>
        <v>106.4153079299691</v>
      </c>
    </row>
    <row r="29" spans="1:66" x14ac:dyDescent="0.35">
      <c r="A29" s="1" t="s">
        <v>36</v>
      </c>
      <c r="B29" s="1" t="s">
        <v>89</v>
      </c>
      <c r="C29" s="1">
        <v>75</v>
      </c>
      <c r="D29" s="1"/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  <c r="M29" s="1">
        <v>2</v>
      </c>
      <c r="N29" s="17">
        <v>1.1000000000000001</v>
      </c>
      <c r="O29" s="9">
        <v>2396.029</v>
      </c>
      <c r="P29" s="10">
        <f>O29/1000</f>
        <v>2.396029</v>
      </c>
      <c r="Q29">
        <v>4</v>
      </c>
      <c r="R29" s="10">
        <f t="shared" si="5"/>
        <v>8.7371666666666667E-2</v>
      </c>
      <c r="S29" s="10">
        <f t="shared" si="7"/>
        <v>87.37166666666667</v>
      </c>
      <c r="T29" s="10">
        <f t="shared" si="8"/>
        <v>21.842916666666667</v>
      </c>
      <c r="U29" s="15">
        <f t="shared" si="9"/>
        <v>109.69363828853747</v>
      </c>
    </row>
    <row r="30" spans="1:66" s="14" customFormat="1" x14ac:dyDescent="0.35">
      <c r="A30" s="1" t="s">
        <v>37</v>
      </c>
      <c r="B30" s="1" t="s">
        <v>90</v>
      </c>
      <c r="C30" s="1">
        <v>76</v>
      </c>
      <c r="D30" s="1"/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  <c r="M30" s="1">
        <v>3</v>
      </c>
      <c r="N30" s="17">
        <v>1</v>
      </c>
      <c r="O30" s="1">
        <v>1155.7260000000001</v>
      </c>
      <c r="P30" s="1">
        <f t="shared" ref="P30:P70" si="10">O30/1000</f>
        <v>1.155726</v>
      </c>
      <c r="Q30" s="1">
        <v>4</v>
      </c>
      <c r="R30" s="1">
        <f t="shared" si="5"/>
        <v>9.0836666666666677E-2</v>
      </c>
      <c r="S30" s="1">
        <f t="shared" si="7"/>
        <v>90.836666666666673</v>
      </c>
      <c r="T30" s="1">
        <f t="shared" si="8"/>
        <v>22.709166666666668</v>
      </c>
      <c r="U30" s="14">
        <f t="shared" si="9"/>
        <v>50.892488349051412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6" customFormat="1" x14ac:dyDescent="0.35">
      <c r="A31" s="1" t="s">
        <v>38</v>
      </c>
      <c r="B31" s="1" t="s">
        <v>91</v>
      </c>
      <c r="C31" s="1">
        <v>77</v>
      </c>
      <c r="D31" s="1"/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  <c r="M31" s="1">
        <v>3</v>
      </c>
      <c r="N31" s="17">
        <v>2.8</v>
      </c>
      <c r="O31" s="19">
        <v>495.05700000000002</v>
      </c>
      <c r="P31" s="1">
        <f t="shared" si="10"/>
        <v>0.49505700000000002</v>
      </c>
      <c r="Q31" s="1">
        <v>8</v>
      </c>
      <c r="R31" s="1">
        <f t="shared" si="5"/>
        <v>9.4978333333333331E-2</v>
      </c>
      <c r="S31" s="1">
        <f t="shared" si="7"/>
        <v>94.978333333333325</v>
      </c>
      <c r="T31" s="1">
        <f t="shared" si="8"/>
        <v>11.872291666666666</v>
      </c>
      <c r="U31" s="16">
        <f t="shared" si="9"/>
        <v>41.698520715250851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5">
      <c r="A32" s="1" t="s">
        <v>39</v>
      </c>
      <c r="B32" s="1" t="s">
        <v>92</v>
      </c>
      <c r="C32" s="1">
        <v>78</v>
      </c>
      <c r="D32" s="1"/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  <c r="M32" s="1">
        <v>3</v>
      </c>
      <c r="N32" s="17">
        <v>1.2</v>
      </c>
      <c r="O32" s="1">
        <v>1095.172</v>
      </c>
      <c r="P32" s="1">
        <f t="shared" si="10"/>
        <v>1.095172</v>
      </c>
      <c r="Q32" s="1">
        <v>4</v>
      </c>
      <c r="R32" s="1">
        <f t="shared" si="5"/>
        <v>7.2520000000000001E-2</v>
      </c>
      <c r="S32" s="1">
        <f t="shared" si="7"/>
        <v>72.52</v>
      </c>
      <c r="T32" s="1">
        <f t="shared" si="8"/>
        <v>18.13</v>
      </c>
      <c r="U32" s="15">
        <f t="shared" si="9"/>
        <v>60.406618863761729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4" customFormat="1" x14ac:dyDescent="0.35">
      <c r="A33" s="1" t="s">
        <v>40</v>
      </c>
      <c r="B33" s="1" t="s">
        <v>93</v>
      </c>
      <c r="C33" s="1">
        <v>79</v>
      </c>
      <c r="D33" s="1"/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  <c r="M33" s="1">
        <v>3</v>
      </c>
      <c r="N33" s="17">
        <v>4</v>
      </c>
      <c r="O33" s="1">
        <v>1745.626</v>
      </c>
      <c r="P33" s="1">
        <f t="shared" si="10"/>
        <v>1.7456259999999999</v>
      </c>
      <c r="Q33" s="1">
        <v>4</v>
      </c>
      <c r="R33" s="1">
        <f t="shared" si="5"/>
        <v>9.2833333333333337E-2</v>
      </c>
      <c r="S33" s="1">
        <f t="shared" si="7"/>
        <v>92.833333333333343</v>
      </c>
      <c r="T33" s="1">
        <f t="shared" si="8"/>
        <v>23.208333333333336</v>
      </c>
      <c r="U33" s="14">
        <f t="shared" si="9"/>
        <v>75.2154829443447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6" customFormat="1" x14ac:dyDescent="0.35">
      <c r="A34" s="1" t="s">
        <v>41</v>
      </c>
      <c r="B34" s="1" t="s">
        <v>94</v>
      </c>
      <c r="C34" s="1">
        <v>80</v>
      </c>
      <c r="D34" s="1"/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  <c r="M34" s="1">
        <v>3</v>
      </c>
      <c r="N34" s="17">
        <v>1.3</v>
      </c>
      <c r="O34" s="19">
        <v>2419.8609999999999</v>
      </c>
      <c r="P34" s="1">
        <f t="shared" si="10"/>
        <v>2.419861</v>
      </c>
      <c r="Q34" s="1">
        <v>8</v>
      </c>
      <c r="R34" s="1">
        <f t="shared" si="5"/>
        <v>7.0271666666666663E-2</v>
      </c>
      <c r="S34" s="1">
        <f t="shared" si="7"/>
        <v>70.271666666666661</v>
      </c>
      <c r="T34" s="1">
        <f t="shared" si="8"/>
        <v>8.7839583333333326</v>
      </c>
      <c r="U34" s="16">
        <f t="shared" si="9"/>
        <v>275.48639328321042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4" customFormat="1" x14ac:dyDescent="0.35">
      <c r="A35" s="1" t="s">
        <v>95</v>
      </c>
      <c r="B35" s="1" t="s">
        <v>96</v>
      </c>
      <c r="C35" s="1">
        <v>81</v>
      </c>
      <c r="D35" s="1"/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  <c r="M35" s="1">
        <v>3</v>
      </c>
      <c r="N35" s="17">
        <v>3.7</v>
      </c>
      <c r="O35" s="1">
        <v>1014.3920000000001</v>
      </c>
      <c r="P35" s="1">
        <f t="shared" si="10"/>
        <v>1.014392</v>
      </c>
      <c r="Q35" s="1">
        <v>4</v>
      </c>
      <c r="R35" s="1">
        <f t="shared" si="5"/>
        <v>5.7679999999999995E-2</v>
      </c>
      <c r="S35" s="1">
        <f t="shared" si="7"/>
        <v>57.679999999999993</v>
      </c>
      <c r="T35" s="1">
        <f t="shared" si="8"/>
        <v>14.419999999999998</v>
      </c>
      <c r="U35" s="14">
        <f t="shared" si="9"/>
        <v>70.346185852981989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6" customFormat="1" x14ac:dyDescent="0.35">
      <c r="A36" s="1" t="s">
        <v>97</v>
      </c>
      <c r="B36" s="1" t="s">
        <v>98</v>
      </c>
      <c r="C36" s="1">
        <v>82</v>
      </c>
      <c r="D36" s="1"/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  <c r="M36" s="1">
        <v>3</v>
      </c>
      <c r="N36" s="17">
        <v>2.9</v>
      </c>
      <c r="O36" s="1">
        <v>540.99</v>
      </c>
      <c r="P36" s="1">
        <f t="shared" si="10"/>
        <v>0.54098999999999997</v>
      </c>
      <c r="Q36" s="1">
        <v>8</v>
      </c>
      <c r="R36" s="1">
        <f t="shared" si="5"/>
        <v>6.2921666666666667E-2</v>
      </c>
      <c r="S36" s="1">
        <f t="shared" si="7"/>
        <v>62.921666666666667</v>
      </c>
      <c r="T36" s="1">
        <f t="shared" si="8"/>
        <v>7.8652083333333334</v>
      </c>
      <c r="U36" s="16">
        <f t="shared" si="9"/>
        <v>68.782666278176563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4" customFormat="1" x14ac:dyDescent="0.35">
      <c r="A37" s="1" t="s">
        <v>101</v>
      </c>
      <c r="B37" s="1" t="s">
        <v>102</v>
      </c>
      <c r="C37" s="1">
        <v>83</v>
      </c>
      <c r="D37" s="1"/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  <c r="M37" s="1">
        <v>3</v>
      </c>
      <c r="N37" s="17">
        <v>3.7</v>
      </c>
      <c r="O37" s="1">
        <v>1168.81</v>
      </c>
      <c r="P37" s="1">
        <f t="shared" si="10"/>
        <v>1.1688099999999999</v>
      </c>
      <c r="Q37" s="1">
        <v>4</v>
      </c>
      <c r="R37" s="1">
        <f t="shared" si="5"/>
        <v>8.2416666666666666E-2</v>
      </c>
      <c r="S37" s="1">
        <f t="shared" si="7"/>
        <v>82.416666666666671</v>
      </c>
      <c r="T37" s="1">
        <f t="shared" si="8"/>
        <v>20.604166666666668</v>
      </c>
      <c r="U37" s="14">
        <f t="shared" si="9"/>
        <v>56.726875631951458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5">
      <c r="A38" s="1" t="s">
        <v>103</v>
      </c>
      <c r="B38" s="1" t="s">
        <v>104</v>
      </c>
      <c r="C38" s="1">
        <v>94</v>
      </c>
      <c r="D38" s="1"/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  <c r="M38" s="1">
        <v>3</v>
      </c>
      <c r="N38" s="17">
        <v>1.2</v>
      </c>
      <c r="O38" s="1">
        <v>1167.5350000000001</v>
      </c>
      <c r="P38" s="1">
        <f t="shared" si="10"/>
        <v>1.167535</v>
      </c>
      <c r="Q38" s="1">
        <v>4</v>
      </c>
      <c r="R38" s="1">
        <f t="shared" si="5"/>
        <v>7.2376666666666672E-2</v>
      </c>
      <c r="S38" s="1">
        <f t="shared" si="7"/>
        <v>72.376666666666679</v>
      </c>
      <c r="T38" s="1">
        <f t="shared" si="8"/>
        <v>18.09416666666667</v>
      </c>
      <c r="U38" s="15">
        <f t="shared" si="9"/>
        <v>64.525491640952424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6" customFormat="1" x14ac:dyDescent="0.35">
      <c r="A39" s="1" t="s">
        <v>105</v>
      </c>
      <c r="B39" s="1" t="s">
        <v>106</v>
      </c>
      <c r="C39" s="1">
        <v>95</v>
      </c>
      <c r="D39" s="1"/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  <c r="M39" s="1">
        <v>3</v>
      </c>
      <c r="N39" s="17">
        <v>0.1</v>
      </c>
      <c r="O39" s="1">
        <v>545.88699999999994</v>
      </c>
      <c r="P39" s="1">
        <f t="shared" si="10"/>
        <v>0.5458869999999999</v>
      </c>
      <c r="Q39" s="1">
        <v>8</v>
      </c>
      <c r="R39" s="1">
        <f t="shared" si="5"/>
        <v>8.5241666666666674E-2</v>
      </c>
      <c r="S39" s="1">
        <f t="shared" si="7"/>
        <v>85.241666666666674</v>
      </c>
      <c r="T39" s="1">
        <f t="shared" si="8"/>
        <v>10.655208333333334</v>
      </c>
      <c r="U39" s="16">
        <f t="shared" si="9"/>
        <v>51.231940561149663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5">
      <c r="A40" s="1" t="s">
        <v>107</v>
      </c>
      <c r="B40" s="1" t="s">
        <v>108</v>
      </c>
      <c r="C40" s="1">
        <v>96</v>
      </c>
      <c r="D40" s="1"/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  <c r="M40" s="1">
        <v>3</v>
      </c>
      <c r="N40" s="17">
        <v>0.8</v>
      </c>
      <c r="O40" s="1">
        <v>1076.922</v>
      </c>
      <c r="P40" s="1">
        <f t="shared" si="10"/>
        <v>1.0769219999999999</v>
      </c>
      <c r="Q40" s="1">
        <v>4</v>
      </c>
      <c r="R40" s="1">
        <f t="shared" si="5"/>
        <v>6.3710000000000003E-2</v>
      </c>
      <c r="S40" s="1">
        <f t="shared" si="7"/>
        <v>63.71</v>
      </c>
      <c r="T40" s="1">
        <f t="shared" si="8"/>
        <v>15.9275</v>
      </c>
      <c r="U40" s="15">
        <f t="shared" si="9"/>
        <v>67.614000941767387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5">
      <c r="A41" s="1" t="s">
        <v>109</v>
      </c>
      <c r="B41" s="1" t="s">
        <v>110</v>
      </c>
      <c r="C41" s="1">
        <v>97</v>
      </c>
      <c r="D41" s="1"/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>
        <v>3</v>
      </c>
      <c r="N41" s="17">
        <v>6.8</v>
      </c>
      <c r="O41" s="1">
        <v>1687.6289999999999</v>
      </c>
      <c r="P41" s="1">
        <f t="shared" si="10"/>
        <v>1.6876289999999998</v>
      </c>
      <c r="Q41" s="1">
        <v>4</v>
      </c>
      <c r="R41" s="1">
        <f t="shared" si="5"/>
        <v>8.9208333333333334E-2</v>
      </c>
      <c r="S41" s="1">
        <f t="shared" si="7"/>
        <v>89.208333333333329</v>
      </c>
      <c r="T41" s="1">
        <f t="shared" si="8"/>
        <v>22.302083333333332</v>
      </c>
      <c r="U41" s="15">
        <f t="shared" si="9"/>
        <v>75.671361046240079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6" customFormat="1" x14ac:dyDescent="0.35">
      <c r="A42" s="1" t="s">
        <v>114</v>
      </c>
      <c r="B42" s="1" t="s">
        <v>115</v>
      </c>
      <c r="C42" s="1">
        <v>98</v>
      </c>
      <c r="D42" s="1"/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  <c r="M42" s="1">
        <v>3</v>
      </c>
      <c r="N42" s="17">
        <v>1.8</v>
      </c>
      <c r="O42" s="1">
        <v>729.65099999999995</v>
      </c>
      <c r="P42" s="1">
        <f t="shared" si="10"/>
        <v>0.72965099999999994</v>
      </c>
      <c r="Q42" s="1">
        <v>8</v>
      </c>
      <c r="R42" s="1">
        <f t="shared" si="5"/>
        <v>8.0336666666666667E-2</v>
      </c>
      <c r="S42" s="1">
        <f t="shared" si="7"/>
        <v>80.336666666666673</v>
      </c>
      <c r="T42" s="1">
        <f t="shared" si="8"/>
        <v>10.042083333333334</v>
      </c>
      <c r="U42" s="16">
        <f t="shared" si="9"/>
        <v>72.659325339197537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35">
      <c r="A43" s="1" t="s">
        <v>117</v>
      </c>
      <c r="B43" s="1" t="s">
        <v>118</v>
      </c>
      <c r="C43" s="1">
        <v>99</v>
      </c>
      <c r="D43" s="1"/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  <c r="M43" s="1">
        <v>3</v>
      </c>
      <c r="N43" s="17">
        <v>1.5</v>
      </c>
      <c r="O43" s="1">
        <v>2834.3850000000002</v>
      </c>
      <c r="P43" s="1">
        <f t="shared" si="10"/>
        <v>2.8343850000000002</v>
      </c>
      <c r="Q43" s="1">
        <v>4</v>
      </c>
      <c r="R43" s="1">
        <f t="shared" si="5"/>
        <v>4.7836666666666666E-2</v>
      </c>
      <c r="S43" s="1">
        <f t="shared" si="7"/>
        <v>47.836666666666666</v>
      </c>
      <c r="T43" s="1">
        <f t="shared" si="8"/>
        <v>11.959166666666667</v>
      </c>
      <c r="U43" s="15">
        <f t="shared" si="9"/>
        <v>237.00522611664695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4" customFormat="1" x14ac:dyDescent="0.35">
      <c r="A44" s="1" t="s">
        <v>119</v>
      </c>
      <c r="B44" s="1" t="s">
        <v>120</v>
      </c>
      <c r="C44" s="1">
        <v>100</v>
      </c>
      <c r="D44" s="1"/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  <c r="M44" s="1">
        <v>3</v>
      </c>
      <c r="N44" s="17">
        <v>2.2000000000000002</v>
      </c>
      <c r="O44" s="1">
        <v>1509.145</v>
      </c>
      <c r="P44" s="1">
        <f t="shared" si="10"/>
        <v>1.509145</v>
      </c>
      <c r="Q44" s="1">
        <v>4</v>
      </c>
      <c r="R44" s="1">
        <f t="shared" si="5"/>
        <v>5.2200000000000003E-2</v>
      </c>
      <c r="S44" s="1">
        <f t="shared" si="7"/>
        <v>52.2</v>
      </c>
      <c r="T44" s="1">
        <f t="shared" si="8"/>
        <v>13.05</v>
      </c>
      <c r="U44" s="14">
        <f t="shared" si="9"/>
        <v>115.64329501915708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4" customFormat="1" x14ac:dyDescent="0.35">
      <c r="A45" s="1" t="s">
        <v>121</v>
      </c>
      <c r="B45" s="1" t="s">
        <v>122</v>
      </c>
      <c r="C45" s="1">
        <v>101</v>
      </c>
      <c r="D45" s="1"/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  <c r="M45" s="1">
        <v>3</v>
      </c>
      <c r="N45" s="17">
        <v>2.4</v>
      </c>
      <c r="O45" s="1">
        <v>1929.2429999999999</v>
      </c>
      <c r="P45" s="1">
        <f t="shared" si="10"/>
        <v>1.929243</v>
      </c>
      <c r="Q45" s="1">
        <v>4</v>
      </c>
      <c r="R45" s="1">
        <f t="shared" si="5"/>
        <v>5.2931666666666669E-2</v>
      </c>
      <c r="S45" s="1">
        <f t="shared" si="7"/>
        <v>52.931666666666672</v>
      </c>
      <c r="T45" s="1">
        <f t="shared" si="8"/>
        <v>13.232916666666668</v>
      </c>
      <c r="U45" s="14">
        <f t="shared" si="9"/>
        <v>145.79121508863628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6" customFormat="1" x14ac:dyDescent="0.35">
      <c r="A46" s="1" t="s">
        <v>123</v>
      </c>
      <c r="B46" s="1" t="s">
        <v>124</v>
      </c>
      <c r="C46" s="1">
        <v>102</v>
      </c>
      <c r="D46" s="1"/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  <c r="M46" s="1">
        <v>3</v>
      </c>
      <c r="N46" s="17">
        <v>2.6</v>
      </c>
      <c r="O46" s="1">
        <v>829.48099999999999</v>
      </c>
      <c r="P46" s="1">
        <f t="shared" si="10"/>
        <v>0.82948100000000002</v>
      </c>
      <c r="Q46" s="1">
        <v>8</v>
      </c>
      <c r="R46" s="1">
        <f t="shared" si="5"/>
        <v>6.7756666666666673E-2</v>
      </c>
      <c r="S46" s="1">
        <f t="shared" si="7"/>
        <v>67.756666666666675</v>
      </c>
      <c r="T46" s="1">
        <f t="shared" si="8"/>
        <v>8.4695833333333344</v>
      </c>
      <c r="U46" s="16">
        <f t="shared" si="9"/>
        <v>97.936458897033489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4" customFormat="1" x14ac:dyDescent="0.35">
      <c r="A47" s="1" t="s">
        <v>125</v>
      </c>
      <c r="B47" s="1" t="s">
        <v>126</v>
      </c>
      <c r="C47" s="1">
        <v>103</v>
      </c>
      <c r="D47" s="1"/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  <c r="M47" s="1">
        <v>3</v>
      </c>
      <c r="N47" s="17">
        <v>1.4</v>
      </c>
      <c r="O47" s="1">
        <v>1280.9580000000001</v>
      </c>
      <c r="P47" s="1">
        <f t="shared" si="10"/>
        <v>1.280958</v>
      </c>
      <c r="Q47" s="1">
        <v>4</v>
      </c>
      <c r="R47" s="1">
        <f t="shared" si="5"/>
        <v>6.2446666666666671E-2</v>
      </c>
      <c r="S47" s="1">
        <f t="shared" si="7"/>
        <v>62.446666666666673</v>
      </c>
      <c r="T47" s="1">
        <f t="shared" si="8"/>
        <v>15.611666666666668</v>
      </c>
      <c r="U47" s="14">
        <f t="shared" si="9"/>
        <v>82.051329134194503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35">
      <c r="A48" s="1" t="s">
        <v>127</v>
      </c>
      <c r="B48" s="1" t="s">
        <v>128</v>
      </c>
      <c r="C48" s="14">
        <v>104</v>
      </c>
      <c r="D48" s="1"/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  <c r="M48" s="1">
        <v>3</v>
      </c>
      <c r="N48" s="17">
        <v>2.7</v>
      </c>
      <c r="O48">
        <v>1874.192</v>
      </c>
      <c r="P48" s="10">
        <f t="shared" si="10"/>
        <v>1.8741920000000001</v>
      </c>
      <c r="Q48">
        <v>4</v>
      </c>
      <c r="R48" s="10">
        <f t="shared" si="5"/>
        <v>6.6158333333333333E-2</v>
      </c>
      <c r="S48" s="10">
        <f t="shared" si="7"/>
        <v>66.158333333333331</v>
      </c>
      <c r="T48" s="10">
        <f t="shared" si="8"/>
        <v>16.539583333333333</v>
      </c>
      <c r="U48" s="15">
        <f t="shared" si="9"/>
        <v>113.31555107696184</v>
      </c>
    </row>
    <row r="49" spans="1:21" x14ac:dyDescent="0.35">
      <c r="A49" s="1" t="s">
        <v>129</v>
      </c>
      <c r="B49" s="1" t="s">
        <v>130</v>
      </c>
      <c r="C49" s="14">
        <v>105</v>
      </c>
      <c r="D49" s="1"/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  <c r="M49" s="1">
        <v>4</v>
      </c>
      <c r="N49" s="17">
        <v>0.2</v>
      </c>
      <c r="O49" s="12">
        <v>829.31299999999999</v>
      </c>
      <c r="P49" s="22">
        <f t="shared" si="10"/>
        <v>0.82931299999999997</v>
      </c>
      <c r="Q49">
        <v>8</v>
      </c>
      <c r="R49" s="22">
        <f t="shared" ref="R49:R59" si="11">K49/600</f>
        <v>5.8201666666666665E-2</v>
      </c>
      <c r="S49" s="22">
        <f t="shared" ref="S49:S59" si="12">R49*1000</f>
        <v>58.201666666666668</v>
      </c>
      <c r="T49" s="22">
        <f t="shared" ref="T49:T59" si="13">S49/Q49</f>
        <v>7.2752083333333335</v>
      </c>
      <c r="U49" s="16">
        <f t="shared" ref="U49:U59" si="14">O49/T49</f>
        <v>113.99164972366198</v>
      </c>
    </row>
    <row r="50" spans="1:21" x14ac:dyDescent="0.35">
      <c r="A50" s="1" t="s">
        <v>131</v>
      </c>
      <c r="B50" s="1" t="s">
        <v>132</v>
      </c>
      <c r="C50" s="14">
        <v>106</v>
      </c>
      <c r="D50" s="1"/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  <c r="M50" s="1">
        <v>4</v>
      </c>
      <c r="N50" s="17">
        <v>0.6</v>
      </c>
      <c r="O50" s="12">
        <v>826.495</v>
      </c>
      <c r="P50" s="22">
        <f t="shared" si="10"/>
        <v>0.82649499999999998</v>
      </c>
      <c r="Q50">
        <v>8</v>
      </c>
      <c r="R50" s="22">
        <f t="shared" si="11"/>
        <v>5.8919999999999993E-2</v>
      </c>
      <c r="S50" s="22">
        <f t="shared" si="12"/>
        <v>58.919999999999995</v>
      </c>
      <c r="T50" s="22">
        <f t="shared" si="13"/>
        <v>7.3649999999999993</v>
      </c>
      <c r="U50" s="16">
        <f t="shared" si="14"/>
        <v>112.21928038017653</v>
      </c>
    </row>
    <row r="51" spans="1:21" x14ac:dyDescent="0.35">
      <c r="A51" s="1" t="s">
        <v>133</v>
      </c>
      <c r="B51" s="1" t="s">
        <v>134</v>
      </c>
      <c r="C51" s="14">
        <v>107</v>
      </c>
      <c r="D51" s="1"/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  <c r="M51" s="1">
        <v>4</v>
      </c>
      <c r="N51" s="17">
        <v>5.4</v>
      </c>
      <c r="O51" s="12">
        <v>916.96400000000006</v>
      </c>
      <c r="P51" s="22">
        <f t="shared" si="10"/>
        <v>0.916964</v>
      </c>
      <c r="Q51">
        <v>4</v>
      </c>
      <c r="R51" s="22">
        <f t="shared" si="11"/>
        <v>5.5914999999999999E-2</v>
      </c>
      <c r="S51" s="22">
        <f t="shared" si="12"/>
        <v>55.914999999999999</v>
      </c>
      <c r="T51" s="22">
        <f t="shared" si="13"/>
        <v>13.97875</v>
      </c>
      <c r="U51" s="15">
        <f t="shared" si="14"/>
        <v>65.596995439506401</v>
      </c>
    </row>
    <row r="52" spans="1:21" x14ac:dyDescent="0.35">
      <c r="A52" s="1" t="s">
        <v>135</v>
      </c>
      <c r="B52" s="1" t="s">
        <v>136</v>
      </c>
      <c r="C52" s="14">
        <v>108</v>
      </c>
      <c r="D52" s="1"/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  <c r="M52" s="1">
        <v>4</v>
      </c>
      <c r="N52" s="17">
        <v>4.9000000000000004</v>
      </c>
      <c r="O52" s="12">
        <v>1381.828</v>
      </c>
      <c r="P52" s="22">
        <f t="shared" si="10"/>
        <v>1.3818280000000001</v>
      </c>
      <c r="Q52">
        <v>4</v>
      </c>
      <c r="R52" s="22">
        <f t="shared" si="11"/>
        <v>8.9406666666666662E-2</v>
      </c>
      <c r="S52" s="22">
        <f t="shared" si="12"/>
        <v>89.406666666666666</v>
      </c>
      <c r="T52" s="22">
        <f t="shared" si="13"/>
        <v>22.351666666666667</v>
      </c>
      <c r="U52" s="15">
        <f t="shared" si="14"/>
        <v>61.822145999552603</v>
      </c>
    </row>
    <row r="53" spans="1:21" x14ac:dyDescent="0.35">
      <c r="A53" s="1" t="s">
        <v>137</v>
      </c>
      <c r="B53" s="1" t="s">
        <v>138</v>
      </c>
      <c r="C53" s="14">
        <v>109</v>
      </c>
      <c r="D53" s="1"/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  <c r="M53" s="1">
        <v>4</v>
      </c>
      <c r="N53" s="17">
        <v>5</v>
      </c>
      <c r="O53" s="21">
        <v>834.17399999999998</v>
      </c>
      <c r="P53" s="22">
        <f t="shared" si="10"/>
        <v>0.83417399999999997</v>
      </c>
      <c r="Q53">
        <v>4</v>
      </c>
      <c r="R53" s="22">
        <f t="shared" si="11"/>
        <v>7.4145000000000003E-2</v>
      </c>
      <c r="S53" s="22">
        <f t="shared" si="12"/>
        <v>74.144999999999996</v>
      </c>
      <c r="T53" s="22">
        <f t="shared" si="13"/>
        <v>18.536249999999999</v>
      </c>
      <c r="U53" s="14">
        <f t="shared" si="14"/>
        <v>45.002306291725674</v>
      </c>
    </row>
    <row r="54" spans="1:21" x14ac:dyDescent="0.35">
      <c r="A54" s="1" t="s">
        <v>139</v>
      </c>
      <c r="B54" s="1" t="s">
        <v>140</v>
      </c>
      <c r="C54" s="14">
        <v>110</v>
      </c>
      <c r="D54" s="1"/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  <c r="M54" s="1">
        <v>4</v>
      </c>
      <c r="N54" s="17">
        <v>0.7</v>
      </c>
      <c r="O54" s="13">
        <v>403.738</v>
      </c>
      <c r="P54" s="22">
        <f t="shared" si="10"/>
        <v>0.40373799999999999</v>
      </c>
      <c r="Q54">
        <v>8</v>
      </c>
      <c r="R54" s="22">
        <f t="shared" si="11"/>
        <v>6.3296666666666668E-2</v>
      </c>
      <c r="S54" s="22">
        <f t="shared" si="12"/>
        <v>63.296666666666667</v>
      </c>
      <c r="T54" s="22">
        <f t="shared" si="13"/>
        <v>7.9120833333333334</v>
      </c>
      <c r="U54" s="15">
        <f t="shared" si="14"/>
        <v>51.028026752330298</v>
      </c>
    </row>
    <row r="55" spans="1:21" x14ac:dyDescent="0.35">
      <c r="A55" s="1" t="s">
        <v>141</v>
      </c>
      <c r="B55" s="1" t="s">
        <v>142</v>
      </c>
      <c r="C55" s="14">
        <v>111</v>
      </c>
      <c r="D55" s="1"/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  <c r="M55" s="1">
        <v>4</v>
      </c>
      <c r="N55" s="17">
        <v>0.8</v>
      </c>
      <c r="O55" s="12">
        <v>1511.4870000000001</v>
      </c>
      <c r="P55" s="22">
        <f t="shared" si="10"/>
        <v>1.511487</v>
      </c>
      <c r="Q55">
        <v>4</v>
      </c>
      <c r="R55" s="22">
        <f t="shared" si="11"/>
        <v>7.1396666666666664E-2</v>
      </c>
      <c r="S55" s="22">
        <f t="shared" si="12"/>
        <v>71.396666666666661</v>
      </c>
      <c r="T55" s="22">
        <f t="shared" si="13"/>
        <v>17.849166666666665</v>
      </c>
      <c r="U55" s="16">
        <f t="shared" si="14"/>
        <v>84.681096222979605</v>
      </c>
    </row>
    <row r="56" spans="1:21" x14ac:dyDescent="0.35">
      <c r="A56" s="1" t="s">
        <v>143</v>
      </c>
      <c r="B56" s="1" t="s">
        <v>144</v>
      </c>
      <c r="C56" s="14">
        <v>112</v>
      </c>
      <c r="D56" s="1"/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  <c r="M56" s="1">
        <v>4</v>
      </c>
      <c r="N56" s="17">
        <v>2.1</v>
      </c>
      <c r="O56" s="9">
        <v>1804.134</v>
      </c>
      <c r="P56" s="22">
        <f t="shared" si="10"/>
        <v>1.8041339999999999</v>
      </c>
      <c r="Q56">
        <v>4</v>
      </c>
      <c r="R56" s="22">
        <f t="shared" si="11"/>
        <v>7.1139999999999995E-2</v>
      </c>
      <c r="S56" s="22">
        <f t="shared" si="12"/>
        <v>71.14</v>
      </c>
      <c r="T56" s="22">
        <f t="shared" si="13"/>
        <v>17.785</v>
      </c>
      <c r="U56" s="14">
        <f t="shared" si="14"/>
        <v>101.44132696092213</v>
      </c>
    </row>
    <row r="57" spans="1:21" x14ac:dyDescent="0.35">
      <c r="A57" s="1" t="s">
        <v>145</v>
      </c>
      <c r="B57" s="1" t="s">
        <v>146</v>
      </c>
      <c r="C57" s="14">
        <v>113</v>
      </c>
      <c r="D57" s="1"/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  <c r="M57" s="1">
        <v>4</v>
      </c>
      <c r="N57" s="17">
        <v>1.2</v>
      </c>
      <c r="O57" s="9">
        <v>3843.665</v>
      </c>
      <c r="P57" s="22">
        <f t="shared" si="10"/>
        <v>3.8436650000000001</v>
      </c>
      <c r="Q57">
        <v>8</v>
      </c>
      <c r="R57" s="22">
        <f t="shared" si="11"/>
        <v>5.9254999999999995E-2</v>
      </c>
      <c r="S57" s="22">
        <f t="shared" si="12"/>
        <v>59.254999999999995</v>
      </c>
      <c r="T57" s="22">
        <f t="shared" si="13"/>
        <v>7.4068749999999994</v>
      </c>
      <c r="U57" s="16">
        <f t="shared" si="14"/>
        <v>518.93207324276432</v>
      </c>
    </row>
    <row r="58" spans="1:21" x14ac:dyDescent="0.35">
      <c r="A58" s="1" t="s">
        <v>147</v>
      </c>
      <c r="B58" s="1" t="s">
        <v>148</v>
      </c>
      <c r="C58" s="14">
        <v>114</v>
      </c>
      <c r="D58" s="1"/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  <c r="M58" s="1">
        <v>4</v>
      </c>
      <c r="N58" s="17">
        <v>8.4</v>
      </c>
      <c r="O58" s="9">
        <v>897.83900000000006</v>
      </c>
      <c r="P58" s="22">
        <f t="shared" si="10"/>
        <v>0.89783900000000005</v>
      </c>
      <c r="Q58">
        <v>8</v>
      </c>
      <c r="R58" s="22">
        <f t="shared" si="11"/>
        <v>6.8069999999999992E-2</v>
      </c>
      <c r="S58" s="22">
        <f t="shared" si="12"/>
        <v>68.069999999999993</v>
      </c>
      <c r="T58" s="22">
        <f t="shared" si="13"/>
        <v>8.5087499999999991</v>
      </c>
      <c r="U58" s="16">
        <f t="shared" si="14"/>
        <v>105.5194946378728</v>
      </c>
    </row>
    <row r="59" spans="1:21" x14ac:dyDescent="0.35">
      <c r="A59" s="1" t="s">
        <v>149</v>
      </c>
      <c r="B59" s="1" t="s">
        <v>150</v>
      </c>
      <c r="C59" s="14">
        <v>115</v>
      </c>
      <c r="D59" s="1"/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  <c r="M59" s="1">
        <v>4</v>
      </c>
      <c r="N59" s="17">
        <v>6</v>
      </c>
      <c r="O59" s="12">
        <v>1628.953</v>
      </c>
      <c r="P59" s="22">
        <f t="shared" si="10"/>
        <v>1.6289529999999999</v>
      </c>
      <c r="Q59">
        <v>4</v>
      </c>
      <c r="R59" s="22">
        <f t="shared" si="11"/>
        <v>7.1798333333333339E-2</v>
      </c>
      <c r="S59" s="22">
        <f t="shared" si="12"/>
        <v>71.798333333333332</v>
      </c>
      <c r="T59" s="22">
        <f t="shared" si="13"/>
        <v>17.949583333333333</v>
      </c>
      <c r="U59" s="14">
        <f t="shared" si="14"/>
        <v>90.751577334664219</v>
      </c>
    </row>
    <row r="60" spans="1:21" x14ac:dyDescent="0.35">
      <c r="A60" s="1" t="s">
        <v>151</v>
      </c>
      <c r="B60" s="1" t="s">
        <v>152</v>
      </c>
      <c r="C60" s="14">
        <v>116</v>
      </c>
      <c r="D60" s="1"/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  <c r="M60" s="1">
        <v>5</v>
      </c>
      <c r="N60" s="17">
        <v>3.4</v>
      </c>
      <c r="O60" s="24">
        <v>866.26</v>
      </c>
      <c r="P60" s="34">
        <f t="shared" si="10"/>
        <v>0.86626000000000003</v>
      </c>
      <c r="Q60">
        <v>4</v>
      </c>
      <c r="R60" s="34">
        <f t="shared" ref="R60:R70" si="15">K60/600</f>
        <v>7.920166666666667E-2</v>
      </c>
      <c r="S60" s="34">
        <f t="shared" ref="S60:S70" si="16">R60*1000</f>
        <v>79.201666666666668</v>
      </c>
      <c r="T60" s="34">
        <f t="shared" ref="T60:T70" si="17">S60/Q60</f>
        <v>19.800416666666667</v>
      </c>
      <c r="U60" s="15">
        <f t="shared" ref="U60:U70" si="18">O60/T60</f>
        <v>43.749584394267799</v>
      </c>
    </row>
    <row r="61" spans="1:21" x14ac:dyDescent="0.35">
      <c r="A61" s="1" t="s">
        <v>153</v>
      </c>
      <c r="B61" s="1" t="s">
        <v>154</v>
      </c>
      <c r="C61" s="14">
        <v>117</v>
      </c>
      <c r="D61" s="1"/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  <c r="M61" s="1">
        <v>5</v>
      </c>
      <c r="N61" s="17">
        <v>3.7</v>
      </c>
      <c r="O61" s="25">
        <v>937.53300000000002</v>
      </c>
      <c r="P61" s="34">
        <f t="shared" si="10"/>
        <v>0.93753300000000006</v>
      </c>
      <c r="Q61">
        <v>4</v>
      </c>
      <c r="R61" s="34">
        <f t="shared" si="15"/>
        <v>7.3653333333333335E-2</v>
      </c>
      <c r="S61" s="34">
        <f t="shared" si="16"/>
        <v>73.653333333333336</v>
      </c>
      <c r="T61" s="34">
        <f t="shared" si="17"/>
        <v>18.413333333333334</v>
      </c>
      <c r="U61" s="15">
        <f t="shared" si="18"/>
        <v>50.915984793627807</v>
      </c>
    </row>
    <row r="62" spans="1:21" x14ac:dyDescent="0.35">
      <c r="A62" s="1" t="s">
        <v>155</v>
      </c>
      <c r="B62" s="1" t="s">
        <v>156</v>
      </c>
      <c r="C62" s="14">
        <v>118</v>
      </c>
      <c r="D62" s="1"/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  <c r="M62" s="1">
        <v>5</v>
      </c>
      <c r="N62" s="17">
        <v>1</v>
      </c>
      <c r="O62" s="26">
        <v>1219.2739999999999</v>
      </c>
      <c r="P62" s="34">
        <f t="shared" si="10"/>
        <v>1.219274</v>
      </c>
      <c r="Q62">
        <v>4</v>
      </c>
      <c r="R62" s="34">
        <f t="shared" si="15"/>
        <v>8.4985000000000005E-2</v>
      </c>
      <c r="S62" s="34">
        <f t="shared" si="16"/>
        <v>84.984999999999999</v>
      </c>
      <c r="T62" s="34">
        <f t="shared" si="17"/>
        <v>21.24625</v>
      </c>
      <c r="U62" s="15">
        <f t="shared" si="18"/>
        <v>57.387727245984578</v>
      </c>
    </row>
    <row r="63" spans="1:21" x14ac:dyDescent="0.35">
      <c r="A63" s="1" t="s">
        <v>157</v>
      </c>
      <c r="B63" s="1" t="s">
        <v>158</v>
      </c>
      <c r="C63" s="14">
        <v>119</v>
      </c>
      <c r="D63" s="1"/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  <c r="M63" s="1">
        <v>5</v>
      </c>
      <c r="N63" s="17">
        <v>3</v>
      </c>
      <c r="O63" s="27">
        <v>1771.0840000000001</v>
      </c>
      <c r="P63" s="34">
        <f t="shared" si="10"/>
        <v>1.7710840000000001</v>
      </c>
      <c r="Q63">
        <v>4</v>
      </c>
      <c r="R63" s="34">
        <f t="shared" si="15"/>
        <v>4.9898333333333336E-2</v>
      </c>
      <c r="S63" s="34">
        <f t="shared" si="16"/>
        <v>49.898333333333333</v>
      </c>
      <c r="T63" s="34">
        <f t="shared" si="17"/>
        <v>12.474583333333333</v>
      </c>
      <c r="U63" s="14">
        <f t="shared" si="18"/>
        <v>141.97540332008418</v>
      </c>
    </row>
    <row r="64" spans="1:21" x14ac:dyDescent="0.35">
      <c r="A64" s="1" t="s">
        <v>160</v>
      </c>
      <c r="B64" s="1" t="s">
        <v>159</v>
      </c>
      <c r="C64" s="14">
        <v>120</v>
      </c>
      <c r="D64" s="1"/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  <c r="M64" s="1">
        <v>5</v>
      </c>
      <c r="N64" s="17">
        <v>1.9</v>
      </c>
      <c r="O64" s="28">
        <v>1312.8240000000001</v>
      </c>
      <c r="P64" s="34">
        <f t="shared" si="10"/>
        <v>1.312824</v>
      </c>
      <c r="Q64">
        <v>4</v>
      </c>
      <c r="R64" s="34">
        <f t="shared" si="15"/>
        <v>4.7273333333333334E-2</v>
      </c>
      <c r="S64" s="34">
        <f t="shared" si="16"/>
        <v>47.273333333333333</v>
      </c>
      <c r="T64" s="34">
        <f t="shared" si="17"/>
        <v>11.818333333333333</v>
      </c>
      <c r="U64" s="15">
        <f t="shared" si="18"/>
        <v>111.08368354251868</v>
      </c>
    </row>
    <row r="65" spans="1:21" x14ac:dyDescent="0.35">
      <c r="A65" s="1" t="s">
        <v>161</v>
      </c>
      <c r="B65" s="1" t="s">
        <v>162</v>
      </c>
      <c r="C65" s="14">
        <v>121</v>
      </c>
      <c r="D65" s="1"/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  <c r="M65" s="1">
        <v>5</v>
      </c>
      <c r="N65" s="17">
        <v>8.5</v>
      </c>
      <c r="O65" s="29">
        <v>2423.9879999999998</v>
      </c>
      <c r="P65" s="34">
        <f t="shared" si="10"/>
        <v>2.423988</v>
      </c>
      <c r="Q65">
        <v>4</v>
      </c>
      <c r="R65" s="34">
        <f t="shared" si="15"/>
        <v>6.7518333333333333E-2</v>
      </c>
      <c r="S65" s="34">
        <f t="shared" si="16"/>
        <v>67.518333333333331</v>
      </c>
      <c r="T65" s="34">
        <f t="shared" si="17"/>
        <v>16.879583333333333</v>
      </c>
      <c r="U65" s="15">
        <f t="shared" si="18"/>
        <v>143.60472957962034</v>
      </c>
    </row>
    <row r="66" spans="1:21" x14ac:dyDescent="0.35">
      <c r="A66" s="1" t="s">
        <v>163</v>
      </c>
      <c r="B66" s="1" t="s">
        <v>164</v>
      </c>
      <c r="C66" s="14">
        <v>122</v>
      </c>
      <c r="D66" s="1"/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  <c r="M66" s="1">
        <v>5</v>
      </c>
      <c r="N66" s="17">
        <v>1</v>
      </c>
      <c r="O66" s="30">
        <v>1914.5050000000001</v>
      </c>
      <c r="P66" s="34">
        <f t="shared" si="10"/>
        <v>1.9145050000000001</v>
      </c>
      <c r="Q66">
        <v>4</v>
      </c>
      <c r="R66" s="34">
        <f t="shared" si="15"/>
        <v>6.8210000000000007E-2</v>
      </c>
      <c r="S66" s="34">
        <f t="shared" si="16"/>
        <v>68.210000000000008</v>
      </c>
      <c r="T66" s="34">
        <f t="shared" si="17"/>
        <v>17.052500000000002</v>
      </c>
      <c r="U66" s="14">
        <f t="shared" si="18"/>
        <v>112.27122122855886</v>
      </c>
    </row>
    <row r="67" spans="1:21" x14ac:dyDescent="0.35">
      <c r="A67" s="1" t="s">
        <v>165</v>
      </c>
      <c r="B67" s="1" t="s">
        <v>166</v>
      </c>
      <c r="C67" s="14">
        <v>123</v>
      </c>
      <c r="D67" s="1"/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  <c r="M67" s="1">
        <v>5</v>
      </c>
      <c r="N67" s="17">
        <v>1.3</v>
      </c>
      <c r="O67" s="31">
        <v>2145.5859999999998</v>
      </c>
      <c r="P67" s="34">
        <f t="shared" si="10"/>
        <v>2.1455859999999998</v>
      </c>
      <c r="Q67">
        <v>4</v>
      </c>
      <c r="R67" s="34">
        <f t="shared" si="15"/>
        <v>6.2409999999999993E-2</v>
      </c>
      <c r="S67" s="34">
        <f t="shared" si="16"/>
        <v>62.41</v>
      </c>
      <c r="T67" s="34">
        <f t="shared" si="17"/>
        <v>15.602499999999999</v>
      </c>
      <c r="U67" s="14">
        <f t="shared" si="18"/>
        <v>137.51552635795545</v>
      </c>
    </row>
    <row r="68" spans="1:21" x14ac:dyDescent="0.35">
      <c r="A68" s="1" t="s">
        <v>167</v>
      </c>
      <c r="B68" s="1" t="s">
        <v>168</v>
      </c>
      <c r="C68" s="14">
        <v>124</v>
      </c>
      <c r="D68" s="1"/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  <c r="M68" s="1">
        <v>5</v>
      </c>
      <c r="N68" s="17">
        <v>1.6</v>
      </c>
      <c r="O68" s="32">
        <v>1405.972</v>
      </c>
      <c r="P68" s="34">
        <f t="shared" si="10"/>
        <v>1.405972</v>
      </c>
      <c r="Q68">
        <v>4</v>
      </c>
      <c r="R68" s="34">
        <f t="shared" si="15"/>
        <v>7.4279999999999999E-2</v>
      </c>
      <c r="S68" s="34">
        <f t="shared" si="16"/>
        <v>74.28</v>
      </c>
      <c r="T68" s="34">
        <f t="shared" si="17"/>
        <v>18.57</v>
      </c>
      <c r="U68" s="15">
        <f t="shared" si="18"/>
        <v>75.712008616047385</v>
      </c>
    </row>
    <row r="69" spans="1:21" x14ac:dyDescent="0.35">
      <c r="A69" s="1" t="s">
        <v>169</v>
      </c>
      <c r="B69" s="1" t="s">
        <v>170</v>
      </c>
      <c r="C69" s="14">
        <v>125</v>
      </c>
      <c r="D69" s="1"/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  <c r="M69" s="1">
        <v>5</v>
      </c>
      <c r="N69" s="17">
        <v>3.5</v>
      </c>
      <c r="O69" s="33">
        <v>580.13199999999995</v>
      </c>
      <c r="P69" s="34">
        <f t="shared" si="10"/>
        <v>0.58013199999999998</v>
      </c>
      <c r="Q69">
        <v>8</v>
      </c>
      <c r="R69" s="34">
        <f t="shared" si="15"/>
        <v>6.4671666666666669E-2</v>
      </c>
      <c r="S69" s="34">
        <f t="shared" si="16"/>
        <v>64.671666666666667</v>
      </c>
      <c r="T69" s="34">
        <f t="shared" si="17"/>
        <v>8.0839583333333334</v>
      </c>
      <c r="U69" s="16">
        <f t="shared" si="18"/>
        <v>71.763358503208508</v>
      </c>
    </row>
    <row r="70" spans="1:21" x14ac:dyDescent="0.35">
      <c r="A70" s="1" t="s">
        <v>171</v>
      </c>
      <c r="B70" s="1" t="s">
        <v>172</v>
      </c>
      <c r="C70" s="14">
        <v>126</v>
      </c>
      <c r="D70" s="1"/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  <c r="M70" s="1">
        <v>5</v>
      </c>
      <c r="N70" s="17">
        <v>2.4</v>
      </c>
      <c r="O70" s="35">
        <v>1396.5250000000001</v>
      </c>
      <c r="P70" s="34">
        <f t="shared" si="10"/>
        <v>1.396525</v>
      </c>
      <c r="Q70">
        <v>4</v>
      </c>
      <c r="R70" s="34">
        <f t="shared" si="15"/>
        <v>4.5091666666666669E-2</v>
      </c>
      <c r="S70" s="34">
        <f t="shared" si="16"/>
        <v>45.091666666666669</v>
      </c>
      <c r="T70" s="34">
        <f t="shared" si="17"/>
        <v>11.272916666666667</v>
      </c>
      <c r="U70" s="14">
        <f t="shared" si="18"/>
        <v>123.88320088708187</v>
      </c>
    </row>
    <row r="71" spans="1:21" x14ac:dyDescent="0.35">
      <c r="C71" s="1"/>
      <c r="U71" s="1"/>
    </row>
    <row r="72" spans="1:21" x14ac:dyDescent="0.35">
      <c r="C72" s="1"/>
      <c r="U72" s="1"/>
    </row>
    <row r="73" spans="1:21" x14ac:dyDescent="0.35">
      <c r="C73" s="1"/>
      <c r="U73" s="1"/>
    </row>
    <row r="74" spans="1:21" x14ac:dyDescent="0.35">
      <c r="C74" s="1"/>
      <c r="U74" s="1"/>
    </row>
    <row r="75" spans="1:21" x14ac:dyDescent="0.35">
      <c r="C75" s="1"/>
      <c r="U75" s="1"/>
    </row>
    <row r="76" spans="1:21" x14ac:dyDescent="0.35">
      <c r="C76" s="1"/>
      <c r="U76" s="1"/>
    </row>
    <row r="77" spans="1:21" x14ac:dyDescent="0.35">
      <c r="C77" s="1"/>
      <c r="U77" s="1"/>
    </row>
    <row r="78" spans="1:21" x14ac:dyDescent="0.35">
      <c r="C78" s="1"/>
      <c r="U78" s="1"/>
    </row>
    <row r="79" spans="1:21" x14ac:dyDescent="0.35">
      <c r="C79" s="1"/>
      <c r="U79" s="1"/>
    </row>
    <row r="80" spans="1:21" x14ac:dyDescent="0.35">
      <c r="C80" s="1"/>
      <c r="U80" s="1"/>
    </row>
    <row r="81" spans="3:21" x14ac:dyDescent="0.35">
      <c r="C81" s="1"/>
      <c r="U81" s="1"/>
    </row>
    <row r="82" spans="3:21" x14ac:dyDescent="0.35">
      <c r="C82" s="1"/>
      <c r="U82" s="1"/>
    </row>
    <row r="83" spans="3:21" x14ac:dyDescent="0.35">
      <c r="C83" s="1"/>
      <c r="U83" s="1"/>
    </row>
    <row r="84" spans="3:21" x14ac:dyDescent="0.35">
      <c r="C84" s="1"/>
      <c r="U84" s="1"/>
    </row>
    <row r="85" spans="3:21" x14ac:dyDescent="0.35">
      <c r="C85" s="1"/>
      <c r="U85" s="1"/>
    </row>
    <row r="86" spans="3:21" x14ac:dyDescent="0.35">
      <c r="C86" s="1"/>
      <c r="U86" s="1"/>
    </row>
    <row r="87" spans="3:21" x14ac:dyDescent="0.35">
      <c r="C87" s="1"/>
      <c r="U87" s="1"/>
    </row>
    <row r="88" spans="3:21" x14ac:dyDescent="0.35">
      <c r="C88" s="1"/>
      <c r="U88" s="1"/>
    </row>
    <row r="89" spans="3:21" x14ac:dyDescent="0.35">
      <c r="C89" s="1"/>
      <c r="U89" s="1"/>
    </row>
    <row r="90" spans="3:21" x14ac:dyDescent="0.35">
      <c r="C90" s="1"/>
      <c r="U90" s="1"/>
    </row>
    <row r="91" spans="3:21" x14ac:dyDescent="0.35">
      <c r="C91" s="1"/>
      <c r="U91" s="1"/>
    </row>
    <row r="92" spans="3:21" x14ac:dyDescent="0.35">
      <c r="C92" s="1"/>
      <c r="U92" s="1"/>
    </row>
    <row r="93" spans="3:21" x14ac:dyDescent="0.35">
      <c r="C93" s="1"/>
      <c r="U93" s="1"/>
    </row>
    <row r="94" spans="3:21" x14ac:dyDescent="0.35">
      <c r="C94" s="1"/>
      <c r="U94" s="1"/>
    </row>
    <row r="95" spans="3:21" x14ac:dyDescent="0.35">
      <c r="C95" s="1"/>
      <c r="U95" s="1"/>
    </row>
    <row r="96" spans="3:21" x14ac:dyDescent="0.35">
      <c r="C96" s="1"/>
      <c r="U96" s="1"/>
    </row>
    <row r="97" spans="3:21" x14ac:dyDescent="0.35">
      <c r="C97" s="1"/>
      <c r="U97" s="1"/>
    </row>
    <row r="98" spans="3:21" x14ac:dyDescent="0.35">
      <c r="C98" s="1"/>
      <c r="U98" s="1"/>
    </row>
    <row r="99" spans="3:21" x14ac:dyDescent="0.35">
      <c r="C99" s="1"/>
      <c r="U99" s="1"/>
    </row>
    <row r="100" spans="3:21" x14ac:dyDescent="0.35">
      <c r="C100" s="1"/>
      <c r="U100" s="1"/>
    </row>
    <row r="101" spans="3:21" x14ac:dyDescent="0.35">
      <c r="C101" s="1"/>
      <c r="U101" s="1"/>
    </row>
    <row r="102" spans="3:21" x14ac:dyDescent="0.35">
      <c r="C102" s="1"/>
      <c r="U102" s="1"/>
    </row>
    <row r="103" spans="3:21" x14ac:dyDescent="0.35">
      <c r="C103" s="1"/>
      <c r="U103" s="1"/>
    </row>
    <row r="104" spans="3:21" x14ac:dyDescent="0.35">
      <c r="C104" s="1"/>
      <c r="U104" s="1"/>
    </row>
    <row r="105" spans="3:21" x14ac:dyDescent="0.35">
      <c r="C105" s="1"/>
      <c r="U105" s="1"/>
    </row>
    <row r="106" spans="3:21" x14ac:dyDescent="0.35">
      <c r="C106" s="1"/>
      <c r="U106" s="1"/>
    </row>
    <row r="107" spans="3:21" x14ac:dyDescent="0.35">
      <c r="C107" s="1"/>
      <c r="U107" s="1"/>
    </row>
    <row r="108" spans="3:21" x14ac:dyDescent="0.35">
      <c r="C108" s="1"/>
      <c r="U108" s="1"/>
    </row>
    <row r="109" spans="3:21" x14ac:dyDescent="0.35">
      <c r="C109" s="1"/>
      <c r="U109" s="1"/>
    </row>
    <row r="110" spans="3:21" x14ac:dyDescent="0.35">
      <c r="C110" s="1"/>
      <c r="U110" s="1"/>
    </row>
    <row r="111" spans="3:21" x14ac:dyDescent="0.35">
      <c r="C111" s="1"/>
      <c r="U111" s="1"/>
    </row>
    <row r="112" spans="3:21" x14ac:dyDescent="0.35">
      <c r="C112" s="1"/>
      <c r="U112" s="1"/>
    </row>
    <row r="113" spans="3:21" x14ac:dyDescent="0.35">
      <c r="C113" s="1"/>
      <c r="U113" s="1"/>
    </row>
    <row r="114" spans="3:21" x14ac:dyDescent="0.35">
      <c r="C114" s="1"/>
      <c r="U114" s="1"/>
    </row>
    <row r="115" spans="3:21" x14ac:dyDescent="0.35">
      <c r="C115" s="1"/>
      <c r="U115" s="1"/>
    </row>
    <row r="116" spans="3:21" x14ac:dyDescent="0.35">
      <c r="C116" s="1"/>
      <c r="U116" s="1"/>
    </row>
    <row r="117" spans="3:21" x14ac:dyDescent="0.35">
      <c r="C117" s="1"/>
      <c r="U117" s="1"/>
    </row>
    <row r="118" spans="3:21" x14ac:dyDescent="0.35">
      <c r="C118" s="1"/>
      <c r="U118" s="1"/>
    </row>
    <row r="119" spans="3:21" x14ac:dyDescent="0.35">
      <c r="C119" s="1"/>
      <c r="U119" s="1"/>
    </row>
    <row r="120" spans="3:21" x14ac:dyDescent="0.35">
      <c r="C120" s="1"/>
      <c r="U120" s="1"/>
    </row>
    <row r="121" spans="3:21" x14ac:dyDescent="0.35">
      <c r="C121" s="1"/>
      <c r="U121" s="1"/>
    </row>
    <row r="122" spans="3:21" x14ac:dyDescent="0.35">
      <c r="C122" s="1"/>
      <c r="U122" s="1"/>
    </row>
    <row r="123" spans="3:21" x14ac:dyDescent="0.35">
      <c r="C123" s="1"/>
      <c r="U123" s="1"/>
    </row>
    <row r="124" spans="3:21" x14ac:dyDescent="0.35">
      <c r="C124" s="1"/>
      <c r="U124" s="1"/>
    </row>
    <row r="125" spans="3:21" x14ac:dyDescent="0.35">
      <c r="C125" s="1"/>
      <c r="U125" s="1"/>
    </row>
    <row r="126" spans="3:21" x14ac:dyDescent="0.35">
      <c r="C126" s="1"/>
      <c r="U126" s="1"/>
    </row>
    <row r="127" spans="3:21" x14ac:dyDescent="0.35">
      <c r="C127" s="1"/>
    </row>
    <row r="128" spans="3:21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B37-5C4F-4703-9E0B-1B3BC065394F}">
  <dimension ref="A1:G6"/>
  <sheetViews>
    <sheetView zoomScale="150" zoomScaleNormal="150" workbookViewId="0">
      <selection activeCell="E5" sqref="E5"/>
    </sheetView>
  </sheetViews>
  <sheetFormatPr defaultRowHeight="14.5" x14ac:dyDescent="0.35"/>
  <cols>
    <col min="3" max="3" width="10.08984375" bestFit="1" customWidth="1"/>
    <col min="4" max="4" width="26.453125" bestFit="1" customWidth="1"/>
  </cols>
  <sheetData>
    <row r="1" spans="1:7" x14ac:dyDescent="0.35">
      <c r="A1" t="s">
        <v>480</v>
      </c>
      <c r="B1" t="s">
        <v>493</v>
      </c>
      <c r="C1" t="s">
        <v>494</v>
      </c>
      <c r="D1" t="s">
        <v>497</v>
      </c>
      <c r="E1" t="s">
        <v>495</v>
      </c>
    </row>
    <row r="2" spans="1:7" x14ac:dyDescent="0.35">
      <c r="A2">
        <v>2</v>
      </c>
      <c r="B2">
        <v>606.38400000000001</v>
      </c>
      <c r="C2">
        <v>528.96299999999997</v>
      </c>
      <c r="D2">
        <v>10000</v>
      </c>
      <c r="E2" s="36">
        <f>(B2-C2)/1000</f>
        <v>7.7421000000000045E-2</v>
      </c>
      <c r="G2">
        <f>AVERAGE(E2:E5)</f>
        <v>0.17995174999999999</v>
      </c>
    </row>
    <row r="3" spans="1:7" x14ac:dyDescent="0.35">
      <c r="A3">
        <v>3</v>
      </c>
      <c r="B3" s="21">
        <v>532.86500000000001</v>
      </c>
      <c r="C3" s="23">
        <v>429.65699999999998</v>
      </c>
      <c r="D3">
        <v>10000</v>
      </c>
      <c r="E3" s="36">
        <f>(B3-C3)/1000</f>
        <v>0.10320800000000002</v>
      </c>
    </row>
    <row r="4" spans="1:7" x14ac:dyDescent="0.35">
      <c r="A4">
        <v>4</v>
      </c>
      <c r="B4">
        <v>594.15599999999995</v>
      </c>
      <c r="C4">
        <v>239.42699999999999</v>
      </c>
      <c r="D4">
        <v>10000</v>
      </c>
      <c r="E4" s="36">
        <f>(B4-C4)/1000</f>
        <v>0.35472899999999991</v>
      </c>
    </row>
    <row r="5" spans="1:7" x14ac:dyDescent="0.35">
      <c r="A5">
        <v>5</v>
      </c>
      <c r="B5">
        <v>445.87599999999998</v>
      </c>
      <c r="C5">
        <v>261.42700000000002</v>
      </c>
      <c r="D5">
        <v>10000</v>
      </c>
      <c r="E5" s="36">
        <f>(B5-C5)/1000</f>
        <v>0.18444899999999995</v>
      </c>
    </row>
    <row r="6" spans="1:7" x14ac:dyDescent="0.35">
      <c r="A6" t="s">
        <v>500</v>
      </c>
      <c r="B6" s="38">
        <v>2.8220000000000001</v>
      </c>
      <c r="C6" s="39">
        <v>1.56</v>
      </c>
      <c r="D6">
        <v>5</v>
      </c>
      <c r="E6">
        <f>(B6-C6)/D6</f>
        <v>0.25240000000000001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44CC-6099-434C-9A36-B42E1E541E65}">
  <dimension ref="A1:I6"/>
  <sheetViews>
    <sheetView workbookViewId="0">
      <selection activeCell="M20" sqref="M20"/>
    </sheetView>
  </sheetViews>
  <sheetFormatPr defaultRowHeight="14.5" x14ac:dyDescent="0.35"/>
  <cols>
    <col min="2" max="2" width="9.6328125" bestFit="1" customWidth="1"/>
    <col min="3" max="3" width="18.81640625" bestFit="1" customWidth="1"/>
    <col min="4" max="4" width="11.1796875" bestFit="1" customWidth="1"/>
  </cols>
  <sheetData>
    <row r="1" spans="1:9" x14ac:dyDescent="0.35">
      <c r="A1" t="s">
        <v>480</v>
      </c>
      <c r="B1" t="s">
        <v>489</v>
      </c>
      <c r="C1" t="s">
        <v>490</v>
      </c>
      <c r="D1" t="s">
        <v>491</v>
      </c>
      <c r="G1" s="16" t="s">
        <v>492</v>
      </c>
      <c r="H1" s="16" t="s">
        <v>496</v>
      </c>
      <c r="I1" s="16" t="s">
        <v>498</v>
      </c>
    </row>
    <row r="2" spans="1:9" x14ac:dyDescent="0.35">
      <c r="B2" s="20"/>
      <c r="G2" s="16">
        <f>((STDEV(B3:B6))/(AVERAGE(B3:B6)))</f>
        <v>4.0810757235135109E-2</v>
      </c>
      <c r="H2" s="16">
        <f>AVERAGE(D3:D6)</f>
        <v>2.6481838118022329</v>
      </c>
      <c r="I2" s="16">
        <f>AVERAGE(C3:C6)</f>
        <v>0.17995174999999999</v>
      </c>
    </row>
    <row r="3" spans="1:9" x14ac:dyDescent="0.35">
      <c r="A3">
        <v>2</v>
      </c>
      <c r="B3">
        <v>429.25900000000001</v>
      </c>
      <c r="C3">
        <v>7.7421000000000045E-2</v>
      </c>
      <c r="D3">
        <f>AVERAGE('CORT treament'!N2:N17,'CORT treament'!N28,'CORT treament'!N29)</f>
        <v>2.6333333333333337</v>
      </c>
    </row>
    <row r="4" spans="1:9" x14ac:dyDescent="0.35">
      <c r="A4">
        <v>3</v>
      </c>
      <c r="B4">
        <v>432.05099999999999</v>
      </c>
      <c r="C4">
        <v>0.10320800000000002</v>
      </c>
      <c r="D4">
        <f>AVERAGE('CORT treament'!N30:N49)</f>
        <v>2.2150000000000003</v>
      </c>
    </row>
    <row r="5" spans="1:9" x14ac:dyDescent="0.35">
      <c r="A5">
        <v>4</v>
      </c>
      <c r="B5" s="12">
        <v>398.58499999999998</v>
      </c>
      <c r="C5">
        <v>0.35472899999999991</v>
      </c>
      <c r="D5">
        <f>AVERAGE('CORT treament'!N19,'CORT treament'!N20,'CORT treament'!N22,'CORT treament'!N23,'CORT treament'!N24,'CORT treament'!N25,'CORT treament'!N26,'CORT treament'!N27,'CORT treament'!N49,'CORT treament'!N50,'CORT treament'!N51,'CORT treament'!N52,'CORT treament'!N53,'CORT treament'!N54,'CORT treament'!N55,'CORT treament'!N56,'CORT treament'!N57,'CORT treament'!N58,'CORT treament'!N59)</f>
        <v>2.8989473684210525</v>
      </c>
    </row>
    <row r="6" spans="1:9" x14ac:dyDescent="0.35">
      <c r="A6">
        <v>5</v>
      </c>
      <c r="B6" s="37">
        <v>404.65899999999999</v>
      </c>
      <c r="C6">
        <v>0.18444899999999995</v>
      </c>
      <c r="D6">
        <f>AVERAGE('CORT treament'!N60:N70)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hormone treatments</vt:lpstr>
      <vt:lpstr>thryoid eggs assay second</vt:lpstr>
      <vt:lpstr>CORT treament</vt:lpstr>
      <vt:lpstr>Extraction efficiency</vt:lpstr>
      <vt:lpstr>CORT Plate data for 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2022-02-15T07:32:52Z</dcterms:created>
  <dcterms:modified xsi:type="dcterms:W3CDTF">2022-10-07T01:02:46Z</dcterms:modified>
</cp:coreProperties>
</file>