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15575\Documents\lampro_cort_temp\data\"/>
    </mc:Choice>
  </mc:AlternateContent>
  <xr:revisionPtr revIDLastSave="0" documentId="8_{07809E3E-4073-466A-9621-AD772C324408}" xr6:coauthVersionLast="47" xr6:coauthVersionMax="47" xr10:uidLastSave="{00000000-0000-0000-0000-000000000000}"/>
  <bookViews>
    <workbookView xWindow="28680" yWindow="-120" windowWidth="29040" windowHeight="17640" xr2:uid="{4FF59741-7DD8-4404-8777-CDCAFCCE9E74}"/>
  </bookViews>
  <sheets>
    <sheet name="Data" sheetId="1" r:id="rId1"/>
    <sheet name="T4 Plate info" sheetId="4" r:id="rId2"/>
    <sheet name="Testosterone Plate info" sheetId="3" r:id="rId3"/>
    <sheet name="CORT Plate Inf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9" i="1" l="1"/>
  <c r="U87" i="1"/>
  <c r="U86" i="1"/>
  <c r="U85" i="1"/>
  <c r="U84" i="1"/>
  <c r="U83" i="1"/>
  <c r="U82" i="1"/>
  <c r="U81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5" i="1"/>
  <c r="U64" i="1"/>
  <c r="U63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2" i="1"/>
  <c r="U41" i="1"/>
  <c r="U40" i="1"/>
  <c r="U39" i="1"/>
  <c r="U38" i="1"/>
  <c r="U37" i="1"/>
  <c r="U36" i="1"/>
  <c r="U34" i="1"/>
  <c r="U33" i="1"/>
  <c r="U32" i="1"/>
  <c r="U30" i="1"/>
  <c r="U29" i="1"/>
  <c r="U28" i="1"/>
  <c r="U27" i="1"/>
  <c r="U25" i="1"/>
  <c r="U22" i="1"/>
  <c r="U21" i="1"/>
  <c r="U20" i="1"/>
  <c r="U19" i="1"/>
  <c r="U18" i="1"/>
  <c r="U17" i="1"/>
  <c r="U15" i="1"/>
  <c r="U14" i="1"/>
  <c r="U13" i="1"/>
  <c r="U12" i="1"/>
  <c r="U11" i="1"/>
  <c r="U10" i="1"/>
  <c r="U8" i="1"/>
  <c r="U7" i="1"/>
  <c r="U6" i="1"/>
  <c r="U5" i="1"/>
  <c r="U4" i="1"/>
  <c r="U3" i="1"/>
  <c r="U2" i="1"/>
  <c r="F2" i="4"/>
  <c r="B4" i="4"/>
  <c r="B5" i="4"/>
  <c r="B3" i="4"/>
  <c r="B2" i="4"/>
  <c r="Q89" i="1"/>
  <c r="Q86" i="1"/>
  <c r="Q85" i="1"/>
  <c r="Q83" i="1"/>
  <c r="Q81" i="1"/>
  <c r="Q80" i="1"/>
  <c r="Q76" i="1"/>
  <c r="Q75" i="1"/>
  <c r="Q74" i="1"/>
  <c r="Q71" i="1"/>
  <c r="Q70" i="1"/>
  <c r="Q68" i="1"/>
  <c r="Q65" i="1"/>
  <c r="Q64" i="1"/>
  <c r="Q63" i="1"/>
  <c r="Q62" i="1"/>
  <c r="Q59" i="1"/>
  <c r="Q56" i="1"/>
  <c r="Q55" i="1"/>
  <c r="Q53" i="1"/>
  <c r="Q52" i="1"/>
  <c r="Q50" i="1"/>
  <c r="Q48" i="1"/>
  <c r="F2" i="3"/>
  <c r="E2" i="3"/>
  <c r="B3" i="3"/>
  <c r="B2" i="3"/>
  <c r="Q47" i="1"/>
  <c r="Q46" i="1"/>
  <c r="Q41" i="1"/>
  <c r="Q40" i="1"/>
  <c r="Q39" i="1"/>
  <c r="Q38" i="1"/>
  <c r="Q37" i="1"/>
  <c r="Q36" i="1"/>
  <c r="Q30" i="1"/>
  <c r="Q28" i="1"/>
  <c r="Q24" i="1"/>
  <c r="Q22" i="1"/>
  <c r="Q20" i="1"/>
  <c r="Q19" i="1"/>
  <c r="Q18" i="1"/>
  <c r="Q17" i="1"/>
  <c r="Q13" i="1"/>
  <c r="Q12" i="1"/>
  <c r="Q10" i="1"/>
  <c r="Q5" i="1"/>
  <c r="Q4" i="1"/>
  <c r="Q2" i="1"/>
  <c r="F2" i="2"/>
  <c r="E2" i="2"/>
  <c r="B6" i="2"/>
  <c r="B5" i="2"/>
  <c r="B4" i="2"/>
  <c r="B3" i="2"/>
  <c r="B2" i="2"/>
  <c r="E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tc={D43E2E96-DCCF-452E-A503-D0703B685081}</author>
    <author>tc={A26AC49E-B7E6-4D85-B424-6ABD60FF5536}</author>
    <author>tc={C7FF5BB9-B75C-4CA7-B92C-B473CAEC704F}</author>
    <author>tc={604FB6DA-C360-4DD4-B38B-BEF41A0912B3}</author>
    <author>tc={FA8F5D32-C920-43F4-8857-4B7136F1A2BE}</author>
    <author>Ondi Crino</author>
    <author>tc={559B26DE-5E73-44B4-A0A6-50B4F0938BB1}</author>
  </authors>
  <commentList>
    <comment ref="A1" authorId="0" shapeId="0" xr:uid="{D43E2E96-DCCF-452E-A503-D0703B68508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date the samples were collected; look alive</t>
      </text>
    </comment>
    <comment ref="B1" authorId="1" shapeId="0" xr:uid="{A26AC49E-B7E6-4D85-B424-6ABD60FF553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the samples were collected</t>
      </text>
    </comment>
    <comment ref="C1" authorId="2" shapeId="0" xr:uid="{C7FF5BB9-B75C-4CA7-B92C-B473CAEC704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plate number for the CORT assays; may be used as covariate in analyses to account for inter plate variation if high</t>
      </text>
    </comment>
    <comment ref="D1" authorId="3" shapeId="0" xr:uid="{604FB6DA-C360-4DD4-B38B-BEF41A0912B3}">
      <text>
        <t>[Threaded comment]
Your version of Excel allows you to read this threaded comment; however, any edits to it will get removed if the file is opened in a newer version of Excel. Learn more: https://go.microsoft.com/fwlink/?linkid=870924
Comment:
    ID used in hormone and mito assays</t>
      </text>
    </comment>
    <comment ref="E1" authorId="4" shapeId="0" xr:uid="{FA8F5D32-C920-43F4-8857-4B7136F1A2BE}">
      <text>
        <t>[Threaded comment]
Your version of Excel allows you to read this threaded comment; however, any edits to it will get removed if the file is opened in a newer version of Excel. Learn more: https://go.microsoft.com/fwlink/?linkid=870924
Comment:
    Determined post-mortem by DN</t>
      </text>
    </comment>
    <comment ref="M1" authorId="5" shapeId="0" xr:uid="{1654CC20-0899-4EA6-959A-2A7372621827}">
      <text>
        <r>
          <rPr>
            <b/>
            <sz val="9"/>
            <color indexed="81"/>
            <rFont val="Tahoma"/>
            <family val="2"/>
          </rPr>
          <t>Ondi Crino:</t>
        </r>
        <r>
          <rPr>
            <sz val="9"/>
            <color indexed="81"/>
            <rFont val="Tahoma"/>
            <family val="2"/>
          </rPr>
          <t xml:space="preserve">
The amount of time between initial disturbance (picking up enclosure) and collecting blood sample</t>
        </r>
      </text>
    </comment>
    <comment ref="U1" authorId="6" shapeId="0" xr:uid="{559B26DE-5E73-44B4-A0A6-50B4F0938BB1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values from assay * dilution factor divided by 1000 to get into ng</t>
      </text>
    </comment>
  </commentList>
</comments>
</file>

<file path=xl/sharedStrings.xml><?xml version="1.0" encoding="utf-8"?>
<sst xmlns="http://schemas.openxmlformats.org/spreadsheetml/2006/main" count="480" uniqueCount="170">
  <si>
    <t>Plate</t>
  </si>
  <si>
    <t>Sample_ID</t>
  </si>
  <si>
    <t>Dilution</t>
  </si>
  <si>
    <t>Avg_IntraCV</t>
  </si>
  <si>
    <t>Sample_volume(ul)</t>
  </si>
  <si>
    <t>HandlingTime(sec)</t>
  </si>
  <si>
    <t>GreenTop(pg/ml)</t>
  </si>
  <si>
    <t>Intra-assayCV(%)</t>
  </si>
  <si>
    <t>Inter-assayCV(%)</t>
  </si>
  <si>
    <t>Lizard_ID</t>
  </si>
  <si>
    <t>LD736_21</t>
  </si>
  <si>
    <t>LD738_21</t>
  </si>
  <si>
    <t>LD767_21</t>
  </si>
  <si>
    <t>LD774_21</t>
  </si>
  <si>
    <t>LD751_21</t>
  </si>
  <si>
    <t>LD798_21</t>
  </si>
  <si>
    <t>LD770_21</t>
  </si>
  <si>
    <t>LD739_21</t>
  </si>
  <si>
    <t>LD765_21</t>
  </si>
  <si>
    <t>LD775_21</t>
  </si>
  <si>
    <t>LD722_21</t>
  </si>
  <si>
    <t>LD843_21</t>
  </si>
  <si>
    <t>LD815_21</t>
  </si>
  <si>
    <t>LD744_21</t>
  </si>
  <si>
    <t>LD747_21</t>
  </si>
  <si>
    <t>LD842_21</t>
  </si>
  <si>
    <t>LD769_21</t>
  </si>
  <si>
    <t>LD743_21</t>
  </si>
  <si>
    <t>LD855_21</t>
  </si>
  <si>
    <t>LD857_21</t>
  </si>
  <si>
    <t>LD848_21</t>
  </si>
  <si>
    <t>LD858_21</t>
  </si>
  <si>
    <t>LD838_21</t>
  </si>
  <si>
    <t>LD758_21</t>
  </si>
  <si>
    <t>LD852_21</t>
  </si>
  <si>
    <t>LD860_21</t>
  </si>
  <si>
    <t>LD768_21</t>
  </si>
  <si>
    <t>LD749_21</t>
  </si>
  <si>
    <t>LD737_21</t>
  </si>
  <si>
    <t>LD784_21</t>
  </si>
  <si>
    <t>LD755_21</t>
  </si>
  <si>
    <t>LD851_21</t>
  </si>
  <si>
    <t>LD753_21</t>
  </si>
  <si>
    <t>LD723_21</t>
  </si>
  <si>
    <t>LD800_21</t>
  </si>
  <si>
    <t>LD825_21</t>
  </si>
  <si>
    <t>LD730_21</t>
  </si>
  <si>
    <t>LD721_21</t>
  </si>
  <si>
    <t>LD780_21</t>
  </si>
  <si>
    <t>Sex</t>
  </si>
  <si>
    <t>F</t>
  </si>
  <si>
    <t>M</t>
  </si>
  <si>
    <t>LD797_21</t>
  </si>
  <si>
    <t>LD818_21</t>
  </si>
  <si>
    <t>LD849_21</t>
  </si>
  <si>
    <t>LD786_21</t>
  </si>
  <si>
    <t>LD734_21</t>
  </si>
  <si>
    <t>LD828_21</t>
  </si>
  <si>
    <t>LD792_21</t>
  </si>
  <si>
    <t>LD836_21</t>
  </si>
  <si>
    <t>LD833_21</t>
  </si>
  <si>
    <t>LD844_21</t>
  </si>
  <si>
    <t>LD861_21</t>
  </si>
  <si>
    <t>LD834_21</t>
  </si>
  <si>
    <t>LD733_21</t>
  </si>
  <si>
    <t>LD812_21</t>
  </si>
  <si>
    <t>LD764_21</t>
  </si>
  <si>
    <t>LD735_21</t>
  </si>
  <si>
    <t>LD793_21</t>
  </si>
  <si>
    <t>LD866_21</t>
  </si>
  <si>
    <t>LD868_21</t>
  </si>
  <si>
    <t>LD845_21</t>
  </si>
  <si>
    <t>LD790_21</t>
  </si>
  <si>
    <t>LD772_21</t>
  </si>
  <si>
    <t>LD732_21</t>
  </si>
  <si>
    <t>LD748_21</t>
  </si>
  <si>
    <t>LD785_21</t>
  </si>
  <si>
    <t>LD811_21</t>
  </si>
  <si>
    <t>LD756_21</t>
  </si>
  <si>
    <t>LD841_21</t>
  </si>
  <si>
    <t>LD795_21</t>
  </si>
  <si>
    <t>LD829_21</t>
  </si>
  <si>
    <t>LD754_21</t>
  </si>
  <si>
    <t>LD823_21</t>
  </si>
  <si>
    <t>LD846_21</t>
  </si>
  <si>
    <t>LD820_21</t>
  </si>
  <si>
    <t>LD850_21</t>
  </si>
  <si>
    <t>LD827_21</t>
  </si>
  <si>
    <t>LD791_21</t>
  </si>
  <si>
    <t>LD821_21</t>
  </si>
  <si>
    <t>LD862_21</t>
  </si>
  <si>
    <t>LD832_21</t>
  </si>
  <si>
    <t>LD819_21</t>
  </si>
  <si>
    <t>LD742_21</t>
  </si>
  <si>
    <t>LD853_21</t>
  </si>
  <si>
    <t>LD835_21</t>
  </si>
  <si>
    <t>LD745_21</t>
  </si>
  <si>
    <t>LD728_21</t>
  </si>
  <si>
    <t>Temperature</t>
  </si>
  <si>
    <t>CORT_Treatment</t>
  </si>
  <si>
    <t>control</t>
  </si>
  <si>
    <t>high</t>
  </si>
  <si>
    <t>low</t>
  </si>
  <si>
    <t>CORT_CV</t>
  </si>
  <si>
    <t>CORT_Avg_Hormone(pg/ml)</t>
  </si>
  <si>
    <t>CORT_Final_Hormone(ng/mL)</t>
  </si>
  <si>
    <t>Testosterone_CV</t>
  </si>
  <si>
    <t>Testosterone_Avg_Hormone</t>
  </si>
  <si>
    <t>Testosterone_Final(ng/ml)</t>
  </si>
  <si>
    <t>T1</t>
  </si>
  <si>
    <t>Avg_Intra</t>
  </si>
  <si>
    <t>PinkTop</t>
  </si>
  <si>
    <t>Plate_CORT</t>
  </si>
  <si>
    <t>T2</t>
  </si>
  <si>
    <t>Intra-assay</t>
  </si>
  <si>
    <t>Inter-assay</t>
  </si>
  <si>
    <t>SVL_mm</t>
  </si>
  <si>
    <t>tail_mm</t>
  </si>
  <si>
    <t>mass_g</t>
  </si>
  <si>
    <t>LD808_21</t>
  </si>
  <si>
    <t>maybe LD816_21</t>
  </si>
  <si>
    <t>Comments</t>
  </si>
  <si>
    <t>no hormone data?</t>
  </si>
  <si>
    <t>spinal fluid in blood sample</t>
  </si>
  <si>
    <t>Date</t>
  </si>
  <si>
    <t>Time</t>
  </si>
  <si>
    <t>dropped tail; 1000ul of sample bradford</t>
  </si>
  <si>
    <t>1000ul sample for bradford</t>
  </si>
  <si>
    <t>injected twice</t>
  </si>
  <si>
    <t>small pellet</t>
  </si>
  <si>
    <t>sample was diluted (see Oro notes)</t>
  </si>
  <si>
    <t>larger liver dilute in 600ul</t>
  </si>
  <si>
    <t>large liver dilute in 600ul; sample ID 38 redone at 12:30 in 072810, chamber A</t>
  </si>
  <si>
    <t>extra 500ul aliquot 41B</t>
  </si>
  <si>
    <t>extra 500ul aliquot 42B</t>
  </si>
  <si>
    <t>LD729_21</t>
  </si>
  <si>
    <t>time not recorded</t>
  </si>
  <si>
    <t>800ul dilute(large sample)</t>
  </si>
  <si>
    <t>very large liver, dilute in 600ul</t>
  </si>
  <si>
    <t>new MIR05 starts here</t>
  </si>
  <si>
    <t>dilute in 750ul</t>
  </si>
  <si>
    <t>swelling on front legs, skin shed?</t>
  </si>
  <si>
    <t>check handling time; in 750ul media</t>
  </si>
  <si>
    <t>750ul media</t>
  </si>
  <si>
    <t>swollen arms; 750ul media</t>
  </si>
  <si>
    <t>1000ul media</t>
  </si>
  <si>
    <t>blood a bit clear</t>
  </si>
  <si>
    <t>big liver 750ul; chamber failed</t>
  </si>
  <si>
    <t>took ages to be euthanized</t>
  </si>
  <si>
    <t>ID unclear from cage card</t>
  </si>
  <si>
    <t>spinal fluid?</t>
  </si>
  <si>
    <t xml:space="preserve">spinal fluid in blood  </t>
  </si>
  <si>
    <t>T4_plate</t>
  </si>
  <si>
    <t>Testosterone_plate</t>
  </si>
  <si>
    <t>T4_CV</t>
  </si>
  <si>
    <t>T4_avg_uncorrected_pgml</t>
  </si>
  <si>
    <t>T4_corrected_ng/mL</t>
  </si>
  <si>
    <t>Issue_Y_N</t>
  </si>
  <si>
    <t>N</t>
  </si>
  <si>
    <t>Y</t>
  </si>
  <si>
    <t>LD809_21</t>
  </si>
  <si>
    <t>injection_time_sec</t>
  </si>
  <si>
    <t>tissue_collection_sec</t>
  </si>
  <si>
    <t>chamber</t>
  </si>
  <si>
    <t>oroboros_num</t>
  </si>
  <si>
    <t>basal_pg_min</t>
  </si>
  <si>
    <t>max_uncoupling_pg_min</t>
  </si>
  <si>
    <t>non_mito_pg_min</t>
  </si>
  <si>
    <t>oxphos_state3_pg_min</t>
  </si>
  <si>
    <t>ets_state4_pg_min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</si>
</sst>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" fontId="0" fillId="0" borderId="0" xfId="0" applyNumberFormat="1"/>
    <xf numFmtId="2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ndi Crino" id="{3D6137EF-A057-45BC-A1AC-9D894D5A5822}" userId="S::crin0006@flinders.edu.au::14d01f18-b834-4109-ba44-5cbdcf7d2f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17T23:17:57.55" personId="{3D6137EF-A057-45BC-A1AC-9D894D5A5822}" id="{D43E2E96-DCCF-452E-A503-D0703B685081}">
    <text>The date the samples were collected; look alive</text>
  </threadedComment>
  <threadedComment ref="B1" dT="2023-10-17T23:17:43.46" personId="{3D6137EF-A057-45BC-A1AC-9D894D5A5822}" id="{A26AC49E-B7E6-4D85-B424-6ABD60FF5536}">
    <text>The time the samples were collected</text>
  </threadedComment>
  <threadedComment ref="C1" dT="2023-10-17T23:17:31.91" personId="{3D6137EF-A057-45BC-A1AC-9D894D5A5822}" id="{C7FF5BB9-B75C-4CA7-B92C-B473CAEC704F}">
    <text>The plate number for the CORT assays; may be used as covariate in analyses to account for inter plate variation if high</text>
  </threadedComment>
  <threadedComment ref="D1" dT="2023-10-17T23:16:52.19" personId="{3D6137EF-A057-45BC-A1AC-9D894D5A5822}" id="{604FB6DA-C360-4DD4-B38B-BEF41A0912B3}">
    <text>ID used in hormone and mito assays</text>
  </threadedComment>
  <threadedComment ref="E1" dT="2023-10-17T23:18:14.72" personId="{3D6137EF-A057-45BC-A1AC-9D894D5A5822}" id="{FA8F5D32-C920-43F4-8857-4B7136F1A2BE}">
    <text>Determined post-mortem by DN</text>
  </threadedComment>
  <threadedComment ref="U1" dT="2023-10-18T00:39:56.72" personId="{3D6137EF-A057-45BC-A1AC-9D894D5A5822}" id="{559B26DE-5E73-44B4-A0A6-50B4F0938BB1}">
    <text>Average values from assay * dilution factor divided by 1000 to get into 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3E3A-76B9-451C-9A26-9AB9C96C4167}">
  <dimension ref="A1:AJ89"/>
  <sheetViews>
    <sheetView tabSelected="1" topLeftCell="X1" zoomScale="150" zoomScaleNormal="150" workbookViewId="0">
      <pane ySplit="1" topLeftCell="A2" activePane="bottomLeft" state="frozen"/>
      <selection pane="bottomLeft" activeCell="AF12" sqref="AF12"/>
    </sheetView>
  </sheetViews>
  <sheetFormatPr defaultColWidth="8.81640625" defaultRowHeight="14.5" x14ac:dyDescent="0.35"/>
  <cols>
    <col min="4" max="4" width="9.6328125" bestFit="1" customWidth="1"/>
    <col min="5" max="6" width="9.6328125" customWidth="1"/>
    <col min="7" max="9" width="21.6328125" customWidth="1"/>
    <col min="10" max="10" width="21.6328125" style="9" customWidth="1"/>
    <col min="11" max="11" width="11.6328125" customWidth="1"/>
    <col min="12" max="12" width="21.6328125" customWidth="1"/>
    <col min="13" max="15" width="16.36328125" customWidth="1"/>
    <col min="16" max="17" width="24.81640625" customWidth="1"/>
    <col min="18" max="18" width="7.81640625" bestFit="1" customWidth="1"/>
    <col min="19" max="20" width="24.81640625" style="13" customWidth="1"/>
    <col min="21" max="21" width="24.81640625" customWidth="1"/>
    <col min="22" max="22" width="8.6328125" style="13"/>
    <col min="23" max="23" width="12.6328125" bestFit="1" customWidth="1"/>
    <col min="24" max="24" width="17.1796875" bestFit="1" customWidth="1"/>
    <col min="26" max="26" width="20.36328125" style="7" bestFit="1" customWidth="1"/>
    <col min="27" max="27" width="16.36328125" style="7" bestFit="1" customWidth="1"/>
    <col min="28" max="28" width="18.36328125" style="7" bestFit="1" customWidth="1"/>
    <col min="29" max="29" width="13.453125" style="7" bestFit="1" customWidth="1"/>
    <col min="30" max="30" width="8.1796875" style="7" bestFit="1" customWidth="1"/>
    <col min="31" max="31" width="12.36328125" style="7" bestFit="1" customWidth="1"/>
    <col min="32" max="32" width="20.453125" style="7" bestFit="1" customWidth="1"/>
    <col min="33" max="33" width="22.7265625" style="7" bestFit="1" customWidth="1"/>
    <col min="34" max="34" width="22.08984375" style="7" bestFit="1" customWidth="1"/>
    <col min="35" max="35" width="16.1796875" style="7" bestFit="1" customWidth="1"/>
  </cols>
  <sheetData>
    <row r="1" spans="1:36" x14ac:dyDescent="0.35">
      <c r="A1" t="s">
        <v>124</v>
      </c>
      <c r="B1" t="s">
        <v>125</v>
      </c>
      <c r="C1" t="s">
        <v>112</v>
      </c>
      <c r="D1" t="s">
        <v>1</v>
      </c>
      <c r="E1" t="s">
        <v>49</v>
      </c>
      <c r="F1" t="s">
        <v>157</v>
      </c>
      <c r="G1" t="s">
        <v>9</v>
      </c>
      <c r="H1" t="s">
        <v>116</v>
      </c>
      <c r="I1" t="s">
        <v>117</v>
      </c>
      <c r="J1" s="9" t="s">
        <v>118</v>
      </c>
      <c r="K1" t="s">
        <v>98</v>
      </c>
      <c r="L1" t="s">
        <v>99</v>
      </c>
      <c r="M1" t="s">
        <v>5</v>
      </c>
      <c r="N1" t="s">
        <v>153</v>
      </c>
      <c r="O1" t="s">
        <v>106</v>
      </c>
      <c r="P1" t="s">
        <v>107</v>
      </c>
      <c r="Q1" s="8" t="s">
        <v>108</v>
      </c>
      <c r="R1" t="s">
        <v>152</v>
      </c>
      <c r="S1" s="13" t="s">
        <v>154</v>
      </c>
      <c r="T1" s="13" t="s">
        <v>155</v>
      </c>
      <c r="U1" s="8" t="s">
        <v>156</v>
      </c>
      <c r="V1" s="13" t="s">
        <v>103</v>
      </c>
      <c r="W1" t="s">
        <v>104</v>
      </c>
      <c r="X1" t="s">
        <v>4</v>
      </c>
      <c r="Y1" t="s">
        <v>2</v>
      </c>
      <c r="Z1" s="7" t="s">
        <v>105</v>
      </c>
      <c r="AA1" s="7" t="s">
        <v>161</v>
      </c>
      <c r="AB1" s="7" t="s">
        <v>162</v>
      </c>
      <c r="AC1" s="7" t="s">
        <v>164</v>
      </c>
      <c r="AD1" s="7" t="s">
        <v>163</v>
      </c>
      <c r="AE1" s="7" t="s">
        <v>165</v>
      </c>
      <c r="AF1" s="7" t="s">
        <v>168</v>
      </c>
      <c r="AG1" s="7" t="s">
        <v>169</v>
      </c>
      <c r="AH1" s="7" t="s">
        <v>166</v>
      </c>
      <c r="AI1" s="7" t="s">
        <v>167</v>
      </c>
      <c r="AJ1" t="s">
        <v>121</v>
      </c>
    </row>
    <row r="2" spans="1:36" x14ac:dyDescent="0.35">
      <c r="A2" s="11">
        <v>45062</v>
      </c>
      <c r="B2" s="12">
        <v>0.39166666666666666</v>
      </c>
      <c r="C2">
        <v>5</v>
      </c>
      <c r="D2">
        <v>9</v>
      </c>
      <c r="E2" t="s">
        <v>51</v>
      </c>
      <c r="F2" t="s">
        <v>158</v>
      </c>
      <c r="G2" t="s">
        <v>10</v>
      </c>
      <c r="H2">
        <v>41</v>
      </c>
      <c r="I2">
        <v>63</v>
      </c>
      <c r="J2" s="9">
        <v>1.28</v>
      </c>
      <c r="K2">
        <v>28</v>
      </c>
      <c r="L2" t="s">
        <v>102</v>
      </c>
      <c r="M2">
        <v>136</v>
      </c>
      <c r="N2" t="s">
        <v>109</v>
      </c>
      <c r="O2" s="1">
        <v>0.9</v>
      </c>
      <c r="P2" s="1">
        <v>7800.8</v>
      </c>
      <c r="Q2" s="1">
        <f>(P2*Y2)/1000</f>
        <v>780.08</v>
      </c>
      <c r="R2" s="1">
        <v>1</v>
      </c>
      <c r="S2" s="14">
        <v>2.5</v>
      </c>
      <c r="T2" s="14">
        <v>4.2</v>
      </c>
      <c r="U2" s="1">
        <f>(T2*Y2)/1000</f>
        <v>0.42</v>
      </c>
      <c r="V2" s="14">
        <v>1.4</v>
      </c>
      <c r="W2" s="1">
        <v>2043.7</v>
      </c>
      <c r="X2">
        <v>5</v>
      </c>
      <c r="Y2">
        <v>100</v>
      </c>
      <c r="Z2" s="7">
        <v>204.37</v>
      </c>
    </row>
    <row r="3" spans="1:36" x14ac:dyDescent="0.35">
      <c r="A3" s="11">
        <v>45062</v>
      </c>
      <c r="B3" s="12">
        <v>0.39583333333333331</v>
      </c>
      <c r="C3">
        <v>7</v>
      </c>
      <c r="D3">
        <v>10</v>
      </c>
      <c r="E3" t="s">
        <v>50</v>
      </c>
      <c r="F3" t="s">
        <v>158</v>
      </c>
      <c r="G3" t="s">
        <v>11</v>
      </c>
      <c r="H3">
        <v>46</v>
      </c>
      <c r="I3">
        <v>69</v>
      </c>
      <c r="J3" s="9">
        <v>1.92</v>
      </c>
      <c r="K3">
        <v>23</v>
      </c>
      <c r="L3" t="s">
        <v>102</v>
      </c>
      <c r="M3">
        <v>120</v>
      </c>
      <c r="R3">
        <v>1</v>
      </c>
      <c r="S3" s="14">
        <v>7.2</v>
      </c>
      <c r="T3" s="14">
        <v>5.4</v>
      </c>
      <c r="U3" s="1">
        <f t="shared" ref="U3:U65" si="0">(T3*Y3)/1000</f>
        <v>0.54</v>
      </c>
      <c r="V3" s="14">
        <v>5.2</v>
      </c>
      <c r="W3" s="1">
        <v>4462</v>
      </c>
      <c r="X3">
        <v>5</v>
      </c>
      <c r="Y3">
        <v>100</v>
      </c>
      <c r="Z3" s="7">
        <v>446.2</v>
      </c>
    </row>
    <row r="4" spans="1:36" x14ac:dyDescent="0.35">
      <c r="A4" s="11">
        <v>45063</v>
      </c>
      <c r="B4" s="12">
        <v>0.41944444444444445</v>
      </c>
      <c r="C4">
        <v>7</v>
      </c>
      <c r="D4">
        <v>11</v>
      </c>
      <c r="E4" t="s">
        <v>51</v>
      </c>
      <c r="F4" t="s">
        <v>158</v>
      </c>
      <c r="G4" t="s">
        <v>12</v>
      </c>
      <c r="H4">
        <v>41</v>
      </c>
      <c r="I4">
        <v>49</v>
      </c>
      <c r="J4" s="9">
        <v>1.3879999999999999</v>
      </c>
      <c r="K4">
        <v>23</v>
      </c>
      <c r="L4" t="s">
        <v>101</v>
      </c>
      <c r="M4">
        <v>124</v>
      </c>
      <c r="N4" t="s">
        <v>109</v>
      </c>
      <c r="O4" s="1">
        <v>1.9</v>
      </c>
      <c r="P4" s="1">
        <v>11050.5</v>
      </c>
      <c r="Q4" s="1">
        <f>(P4*Y4)/1000</f>
        <v>1105.05</v>
      </c>
      <c r="R4" s="1">
        <v>1</v>
      </c>
      <c r="S4" s="14">
        <v>1.9</v>
      </c>
      <c r="T4" s="14">
        <v>6.3</v>
      </c>
      <c r="U4" s="1">
        <f t="shared" si="0"/>
        <v>0.63</v>
      </c>
      <c r="V4" s="14">
        <v>7.1</v>
      </c>
      <c r="W4" s="1">
        <v>1721.1</v>
      </c>
      <c r="X4">
        <v>5</v>
      </c>
      <c r="Y4">
        <v>100</v>
      </c>
      <c r="Z4" s="7">
        <v>172.11</v>
      </c>
      <c r="AJ4" t="s">
        <v>126</v>
      </c>
    </row>
    <row r="5" spans="1:36" x14ac:dyDescent="0.35">
      <c r="A5" s="11">
        <v>45063</v>
      </c>
      <c r="B5" s="12">
        <v>0.42222222222222222</v>
      </c>
      <c r="C5">
        <v>7</v>
      </c>
      <c r="D5">
        <v>12</v>
      </c>
      <c r="E5" t="s">
        <v>51</v>
      </c>
      <c r="F5" t="s">
        <v>158</v>
      </c>
      <c r="G5" t="s">
        <v>13</v>
      </c>
      <c r="H5">
        <v>37</v>
      </c>
      <c r="I5">
        <v>59</v>
      </c>
      <c r="J5" s="9">
        <v>1.2549999999999999</v>
      </c>
      <c r="K5">
        <v>28</v>
      </c>
      <c r="L5" t="s">
        <v>101</v>
      </c>
      <c r="M5">
        <v>141</v>
      </c>
      <c r="N5" t="s">
        <v>109</v>
      </c>
      <c r="O5" s="1">
        <v>0.1</v>
      </c>
      <c r="P5" s="1">
        <v>7953.1</v>
      </c>
      <c r="Q5" s="1">
        <f>(P5*Y5)/1000</f>
        <v>795.31</v>
      </c>
      <c r="R5" s="1">
        <v>1</v>
      </c>
      <c r="S5" s="14">
        <v>0</v>
      </c>
      <c r="T5" s="14">
        <v>5.0999999999999996</v>
      </c>
      <c r="U5" s="1">
        <f t="shared" si="0"/>
        <v>0.5099999999999999</v>
      </c>
      <c r="V5" s="15">
        <v>7.9681000000000002E-2</v>
      </c>
      <c r="W5" s="2">
        <v>1554.5</v>
      </c>
      <c r="X5">
        <v>5</v>
      </c>
      <c r="Y5">
        <v>100</v>
      </c>
      <c r="Z5" s="7">
        <v>155.44999999999999</v>
      </c>
      <c r="AJ5" t="s">
        <v>127</v>
      </c>
    </row>
    <row r="6" spans="1:36" x14ac:dyDescent="0.35">
      <c r="A6" s="11">
        <v>45063</v>
      </c>
      <c r="B6" s="12">
        <v>0.42499999999999999</v>
      </c>
      <c r="C6">
        <v>7</v>
      </c>
      <c r="D6">
        <v>13</v>
      </c>
      <c r="E6" t="s">
        <v>50</v>
      </c>
      <c r="F6" t="s">
        <v>158</v>
      </c>
      <c r="G6" t="s">
        <v>14</v>
      </c>
      <c r="H6">
        <v>40</v>
      </c>
      <c r="I6">
        <v>57</v>
      </c>
      <c r="J6" s="9">
        <v>1.278</v>
      </c>
      <c r="K6">
        <v>28</v>
      </c>
      <c r="L6" t="s">
        <v>100</v>
      </c>
      <c r="M6">
        <v>120</v>
      </c>
      <c r="R6" s="1">
        <v>1</v>
      </c>
      <c r="S6" s="14">
        <v>0.5</v>
      </c>
      <c r="T6" s="14">
        <v>5.9</v>
      </c>
      <c r="U6" s="1">
        <f t="shared" si="0"/>
        <v>0.59</v>
      </c>
      <c r="V6" s="16">
        <v>1.9</v>
      </c>
      <c r="W6" s="3">
        <v>1624.2</v>
      </c>
      <c r="X6">
        <v>5</v>
      </c>
      <c r="Y6">
        <v>100</v>
      </c>
      <c r="Z6" s="7">
        <v>162.41999999999999</v>
      </c>
      <c r="AJ6" t="s">
        <v>127</v>
      </c>
    </row>
    <row r="7" spans="1:36" x14ac:dyDescent="0.35">
      <c r="A7" s="11">
        <v>45063</v>
      </c>
      <c r="B7" s="12">
        <v>0.42708333333333331</v>
      </c>
      <c r="C7">
        <v>7</v>
      </c>
      <c r="D7">
        <v>14</v>
      </c>
      <c r="E7" t="s">
        <v>50</v>
      </c>
      <c r="F7" t="s">
        <v>158</v>
      </c>
      <c r="G7" t="s">
        <v>15</v>
      </c>
      <c r="H7">
        <v>43</v>
      </c>
      <c r="I7">
        <v>63</v>
      </c>
      <c r="J7" s="9">
        <v>1.593</v>
      </c>
      <c r="K7">
        <v>28</v>
      </c>
      <c r="L7" t="s">
        <v>101</v>
      </c>
      <c r="M7">
        <v>91</v>
      </c>
      <c r="R7" s="1">
        <v>1</v>
      </c>
      <c r="S7" s="14">
        <v>0.5</v>
      </c>
      <c r="T7" s="14">
        <v>3.8</v>
      </c>
      <c r="U7" s="1">
        <f t="shared" si="0"/>
        <v>0.38</v>
      </c>
      <c r="V7" s="14">
        <v>1.9</v>
      </c>
      <c r="W7" s="1">
        <v>709.5</v>
      </c>
      <c r="X7">
        <v>5</v>
      </c>
      <c r="Y7">
        <v>100</v>
      </c>
      <c r="Z7" s="7">
        <v>70.95</v>
      </c>
      <c r="AJ7" t="s">
        <v>127</v>
      </c>
    </row>
    <row r="8" spans="1:36" x14ac:dyDescent="0.35">
      <c r="A8" s="11">
        <v>45063</v>
      </c>
      <c r="B8" s="12">
        <v>0.56388888888888888</v>
      </c>
      <c r="C8">
        <v>7</v>
      </c>
      <c r="D8">
        <v>15</v>
      </c>
      <c r="E8" t="s">
        <v>50</v>
      </c>
      <c r="F8" t="s">
        <v>158</v>
      </c>
      <c r="G8" t="s">
        <v>16</v>
      </c>
      <c r="H8">
        <v>48</v>
      </c>
      <c r="I8">
        <v>70</v>
      </c>
      <c r="J8" s="9">
        <v>2.1539999999999999</v>
      </c>
      <c r="K8">
        <v>28</v>
      </c>
      <c r="L8" t="s">
        <v>100</v>
      </c>
      <c r="M8">
        <v>348</v>
      </c>
      <c r="R8" s="1">
        <v>1</v>
      </c>
      <c r="S8" s="15">
        <v>0.4</v>
      </c>
      <c r="T8" s="15">
        <v>6.4</v>
      </c>
      <c r="U8" s="1">
        <f t="shared" si="0"/>
        <v>0.64</v>
      </c>
      <c r="V8" s="14">
        <v>3.4</v>
      </c>
      <c r="W8" s="1">
        <v>1835.1</v>
      </c>
      <c r="X8">
        <v>5</v>
      </c>
      <c r="Y8">
        <v>100</v>
      </c>
      <c r="Z8" s="7">
        <v>183.51</v>
      </c>
      <c r="AJ8" t="s">
        <v>128</v>
      </c>
    </row>
    <row r="9" spans="1:36" x14ac:dyDescent="0.35">
      <c r="A9" s="11">
        <v>45063</v>
      </c>
      <c r="B9" s="12">
        <v>0.56944444444444442</v>
      </c>
      <c r="C9">
        <v>7</v>
      </c>
      <c r="D9">
        <v>16</v>
      </c>
      <c r="E9" t="s">
        <v>50</v>
      </c>
      <c r="F9" t="s">
        <v>158</v>
      </c>
      <c r="G9" t="s">
        <v>17</v>
      </c>
      <c r="H9">
        <v>43</v>
      </c>
      <c r="I9">
        <v>72</v>
      </c>
      <c r="J9" s="9">
        <v>1.8380000000000001</v>
      </c>
      <c r="K9">
        <v>23</v>
      </c>
      <c r="L9" t="s">
        <v>101</v>
      </c>
      <c r="M9">
        <v>137</v>
      </c>
      <c r="U9" s="1"/>
      <c r="V9" s="14">
        <v>0.8</v>
      </c>
      <c r="W9" s="1">
        <v>1531.1</v>
      </c>
      <c r="X9">
        <v>3</v>
      </c>
      <c r="Y9">
        <v>100</v>
      </c>
      <c r="Z9" s="7">
        <v>153.11000000000001</v>
      </c>
    </row>
    <row r="10" spans="1:36" x14ac:dyDescent="0.35">
      <c r="A10" s="11">
        <v>45063</v>
      </c>
      <c r="B10" s="12">
        <v>0.57222222222222219</v>
      </c>
      <c r="C10">
        <v>7</v>
      </c>
      <c r="D10">
        <v>17</v>
      </c>
      <c r="E10" t="s">
        <v>51</v>
      </c>
      <c r="F10" t="s">
        <v>158</v>
      </c>
      <c r="G10" t="s">
        <v>18</v>
      </c>
      <c r="H10">
        <v>40</v>
      </c>
      <c r="I10">
        <v>61</v>
      </c>
      <c r="J10" s="9">
        <v>1.278</v>
      </c>
      <c r="K10">
        <v>23</v>
      </c>
      <c r="L10" t="s">
        <v>102</v>
      </c>
      <c r="M10">
        <v>99</v>
      </c>
      <c r="N10" t="s">
        <v>109</v>
      </c>
      <c r="O10" s="1">
        <v>0.1</v>
      </c>
      <c r="P10" s="1">
        <v>6730.3</v>
      </c>
      <c r="Q10" s="1">
        <f>(P10*Y10)/1000</f>
        <v>673.03</v>
      </c>
      <c r="R10" s="1">
        <v>1</v>
      </c>
      <c r="S10" s="16">
        <v>4.0999999999999996</v>
      </c>
      <c r="T10" s="16">
        <v>5.3</v>
      </c>
      <c r="U10" s="1">
        <f t="shared" si="0"/>
        <v>0.53</v>
      </c>
      <c r="V10" s="14">
        <v>0.7</v>
      </c>
      <c r="W10" s="1">
        <v>1123.3</v>
      </c>
      <c r="X10">
        <v>5</v>
      </c>
      <c r="Y10">
        <v>100</v>
      </c>
      <c r="Z10" s="7">
        <v>112.33</v>
      </c>
      <c r="AJ10" t="s">
        <v>129</v>
      </c>
    </row>
    <row r="11" spans="1:36" x14ac:dyDescent="0.35">
      <c r="A11" s="11">
        <v>45063</v>
      </c>
      <c r="B11" s="12">
        <v>0.57500000000000007</v>
      </c>
      <c r="C11">
        <v>6</v>
      </c>
      <c r="D11">
        <v>18</v>
      </c>
      <c r="E11" t="s">
        <v>50</v>
      </c>
      <c r="F11" t="s">
        <v>158</v>
      </c>
      <c r="G11" t="s">
        <v>19</v>
      </c>
      <c r="H11">
        <v>40</v>
      </c>
      <c r="I11">
        <v>68</v>
      </c>
      <c r="J11" s="9">
        <v>1.2769999999999999</v>
      </c>
      <c r="K11">
        <v>23</v>
      </c>
      <c r="L11" t="s">
        <v>100</v>
      </c>
      <c r="M11">
        <v>113</v>
      </c>
      <c r="R11" s="1">
        <v>1</v>
      </c>
      <c r="S11" s="14">
        <v>3.6</v>
      </c>
      <c r="T11" s="14">
        <v>5.8</v>
      </c>
      <c r="U11" s="1">
        <f t="shared" si="0"/>
        <v>0.57999999999999996</v>
      </c>
      <c r="V11" s="14">
        <v>1.7</v>
      </c>
      <c r="W11" s="1">
        <v>992.8</v>
      </c>
      <c r="X11">
        <v>5</v>
      </c>
      <c r="Y11">
        <v>100</v>
      </c>
      <c r="Z11" s="7">
        <v>99.28</v>
      </c>
    </row>
    <row r="12" spans="1:36" x14ac:dyDescent="0.35">
      <c r="A12" s="11">
        <v>45065</v>
      </c>
      <c r="B12" s="12">
        <v>0.39930555555555558</v>
      </c>
      <c r="C12">
        <v>6</v>
      </c>
      <c r="D12">
        <v>19</v>
      </c>
      <c r="E12" t="s">
        <v>51</v>
      </c>
      <c r="F12" t="s">
        <v>158</v>
      </c>
      <c r="G12" t="s">
        <v>20</v>
      </c>
      <c r="H12">
        <v>44</v>
      </c>
      <c r="I12">
        <v>62</v>
      </c>
      <c r="J12" s="9">
        <v>1.5389999999999999</v>
      </c>
      <c r="K12">
        <v>23</v>
      </c>
      <c r="L12" t="s">
        <v>101</v>
      </c>
      <c r="M12">
        <v>205</v>
      </c>
      <c r="N12" t="s">
        <v>109</v>
      </c>
      <c r="O12" s="1">
        <v>0.7</v>
      </c>
      <c r="P12" s="1">
        <v>11984.9</v>
      </c>
      <c r="Q12" s="1">
        <f>(P12*Y12)/1000</f>
        <v>1198.49</v>
      </c>
      <c r="R12" s="1">
        <v>1</v>
      </c>
      <c r="S12" s="14">
        <v>2.2999999999999998</v>
      </c>
      <c r="T12" s="14">
        <v>4</v>
      </c>
      <c r="U12" s="1">
        <f t="shared" si="0"/>
        <v>0.4</v>
      </c>
      <c r="V12" s="14">
        <v>6.7</v>
      </c>
      <c r="W12" s="1">
        <v>5397.6</v>
      </c>
      <c r="X12">
        <v>5</v>
      </c>
      <c r="Y12">
        <v>100</v>
      </c>
      <c r="Z12" s="7">
        <v>539.76</v>
      </c>
    </row>
    <row r="13" spans="1:36" x14ac:dyDescent="0.35">
      <c r="A13" s="11">
        <v>45065</v>
      </c>
      <c r="B13" s="12">
        <v>0.40347222222222223</v>
      </c>
      <c r="C13">
        <v>6</v>
      </c>
      <c r="D13">
        <v>20</v>
      </c>
      <c r="E13" t="s">
        <v>51</v>
      </c>
      <c r="F13" t="s">
        <v>158</v>
      </c>
      <c r="G13" t="s">
        <v>21</v>
      </c>
      <c r="H13">
        <v>43</v>
      </c>
      <c r="I13">
        <v>62</v>
      </c>
      <c r="J13" s="9">
        <v>1.5529999999999999</v>
      </c>
      <c r="K13">
        <v>28</v>
      </c>
      <c r="L13" t="s">
        <v>102</v>
      </c>
      <c r="M13">
        <v>141</v>
      </c>
      <c r="N13" t="s">
        <v>109</v>
      </c>
      <c r="O13" s="2">
        <v>0.1</v>
      </c>
      <c r="P13" s="2">
        <v>8454.7000000000007</v>
      </c>
      <c r="Q13" s="1">
        <f>(P13*Y13)/1000</f>
        <v>845.47000000000014</v>
      </c>
      <c r="R13" s="1">
        <v>1</v>
      </c>
      <c r="S13" s="14">
        <v>5</v>
      </c>
      <c r="T13" s="14">
        <v>5</v>
      </c>
      <c r="U13" s="1">
        <f t="shared" si="0"/>
        <v>0.5</v>
      </c>
      <c r="V13" s="15">
        <v>2</v>
      </c>
      <c r="W13" s="2">
        <v>752.1</v>
      </c>
      <c r="X13">
        <v>5</v>
      </c>
      <c r="Y13">
        <v>100</v>
      </c>
      <c r="Z13" s="7">
        <v>75.209999999999994</v>
      </c>
    </row>
    <row r="14" spans="1:36" x14ac:dyDescent="0.35">
      <c r="A14" s="11">
        <v>45065</v>
      </c>
      <c r="B14" s="12">
        <v>0.4069444444444445</v>
      </c>
      <c r="C14">
        <v>6</v>
      </c>
      <c r="D14">
        <v>21</v>
      </c>
      <c r="E14" t="s">
        <v>50</v>
      </c>
      <c r="F14" t="s">
        <v>158</v>
      </c>
      <c r="G14" t="s">
        <v>22</v>
      </c>
      <c r="H14">
        <v>40</v>
      </c>
      <c r="I14">
        <v>59</v>
      </c>
      <c r="J14" s="9">
        <v>1.4350000000000001</v>
      </c>
      <c r="K14">
        <v>23</v>
      </c>
      <c r="L14" t="s">
        <v>100</v>
      </c>
      <c r="M14">
        <v>252</v>
      </c>
      <c r="R14" s="1">
        <v>1</v>
      </c>
      <c r="S14" s="14">
        <v>8.8000000000000007</v>
      </c>
      <c r="T14" s="14">
        <v>1</v>
      </c>
      <c r="U14" s="1">
        <f t="shared" si="0"/>
        <v>0.1</v>
      </c>
      <c r="V14" s="17">
        <v>1.5</v>
      </c>
      <c r="W14" s="4">
        <v>415.8</v>
      </c>
      <c r="X14">
        <v>5</v>
      </c>
      <c r="Y14">
        <v>100</v>
      </c>
      <c r="Z14" s="7">
        <v>41.58</v>
      </c>
      <c r="AJ14" t="s">
        <v>120</v>
      </c>
    </row>
    <row r="15" spans="1:36" x14ac:dyDescent="0.35">
      <c r="A15" s="11">
        <v>45065</v>
      </c>
      <c r="B15" s="12">
        <v>0.41180555555555554</v>
      </c>
      <c r="C15">
        <v>6</v>
      </c>
      <c r="D15">
        <v>22</v>
      </c>
      <c r="E15" t="s">
        <v>50</v>
      </c>
      <c r="F15" t="s">
        <v>158</v>
      </c>
      <c r="G15" t="s">
        <v>23</v>
      </c>
      <c r="H15">
        <v>42</v>
      </c>
      <c r="I15">
        <v>65</v>
      </c>
      <c r="J15" s="9">
        <v>1.5549999999999999</v>
      </c>
      <c r="K15">
        <v>28</v>
      </c>
      <c r="L15" t="s">
        <v>100</v>
      </c>
      <c r="M15">
        <v>125</v>
      </c>
      <c r="R15" s="1">
        <v>1</v>
      </c>
      <c r="S15" s="14">
        <v>4</v>
      </c>
      <c r="T15" s="14">
        <v>6.4</v>
      </c>
      <c r="U15" s="1">
        <f t="shared" si="0"/>
        <v>0.64</v>
      </c>
      <c r="V15" s="18">
        <v>0.2</v>
      </c>
      <c r="W15" s="5">
        <v>1448.4</v>
      </c>
      <c r="X15">
        <v>5</v>
      </c>
      <c r="Y15">
        <v>100</v>
      </c>
      <c r="Z15" s="7">
        <v>144.84</v>
      </c>
    </row>
    <row r="16" spans="1:36" x14ac:dyDescent="0.35">
      <c r="A16" s="11">
        <v>45065</v>
      </c>
      <c r="B16" s="12">
        <v>0.58611111111111114</v>
      </c>
      <c r="D16">
        <v>23</v>
      </c>
      <c r="E16" t="s">
        <v>50</v>
      </c>
      <c r="F16" t="s">
        <v>158</v>
      </c>
      <c r="G16" t="s">
        <v>119</v>
      </c>
      <c r="H16">
        <v>44</v>
      </c>
      <c r="I16">
        <v>43</v>
      </c>
      <c r="J16" s="9">
        <v>1.323</v>
      </c>
      <c r="R16" s="1">
        <v>1</v>
      </c>
      <c r="U16" s="1"/>
      <c r="V16" s="18"/>
      <c r="W16" s="5"/>
      <c r="AJ16" t="s">
        <v>122</v>
      </c>
    </row>
    <row r="17" spans="1:36" x14ac:dyDescent="0.35">
      <c r="A17" s="11">
        <v>45065</v>
      </c>
      <c r="B17" s="12">
        <v>0.58958333333333335</v>
      </c>
      <c r="C17">
        <v>6</v>
      </c>
      <c r="D17">
        <v>24</v>
      </c>
      <c r="E17" t="s">
        <v>51</v>
      </c>
      <c r="F17" t="s">
        <v>158</v>
      </c>
      <c r="G17" t="s">
        <v>24</v>
      </c>
      <c r="H17">
        <v>42</v>
      </c>
      <c r="I17">
        <v>66</v>
      </c>
      <c r="J17" s="9">
        <v>1.569</v>
      </c>
      <c r="K17">
        <v>23</v>
      </c>
      <c r="L17" t="s">
        <v>102</v>
      </c>
      <c r="M17">
        <v>147</v>
      </c>
      <c r="N17" t="s">
        <v>109</v>
      </c>
      <c r="O17" s="3">
        <v>0.5</v>
      </c>
      <c r="P17" s="3">
        <v>9779.2999999999993</v>
      </c>
      <c r="Q17" s="1">
        <f>(P17*Y17)/1000</f>
        <v>977.92999999999984</v>
      </c>
      <c r="R17" s="1">
        <v>1</v>
      </c>
      <c r="S17" s="14">
        <v>2.1</v>
      </c>
      <c r="T17" s="14">
        <v>5.3</v>
      </c>
      <c r="U17" s="1">
        <f t="shared" si="0"/>
        <v>0.53</v>
      </c>
      <c r="V17" s="18">
        <v>0.6</v>
      </c>
      <c r="W17" s="5">
        <v>1111.3</v>
      </c>
      <c r="X17">
        <v>5</v>
      </c>
      <c r="Y17">
        <v>100</v>
      </c>
      <c r="Z17" s="7">
        <v>111.13</v>
      </c>
      <c r="AJ17" t="s">
        <v>123</v>
      </c>
    </row>
    <row r="18" spans="1:36" x14ac:dyDescent="0.35">
      <c r="A18" s="11">
        <v>45065</v>
      </c>
      <c r="B18" s="12">
        <v>0.59375</v>
      </c>
      <c r="C18">
        <v>6</v>
      </c>
      <c r="D18">
        <v>25</v>
      </c>
      <c r="E18" t="s">
        <v>51</v>
      </c>
      <c r="F18" t="s">
        <v>158</v>
      </c>
      <c r="G18" t="s">
        <v>25</v>
      </c>
      <c r="H18">
        <v>40</v>
      </c>
      <c r="I18">
        <v>56</v>
      </c>
      <c r="J18" s="9">
        <v>1.18</v>
      </c>
      <c r="K18">
        <v>28</v>
      </c>
      <c r="L18" t="s">
        <v>101</v>
      </c>
      <c r="M18">
        <v>126</v>
      </c>
      <c r="N18" t="s">
        <v>109</v>
      </c>
      <c r="O18" s="1">
        <v>4.3</v>
      </c>
      <c r="P18" s="1">
        <v>7536.9</v>
      </c>
      <c r="Q18" s="1">
        <f>(P18*Y18)/1000</f>
        <v>753.69</v>
      </c>
      <c r="R18" s="1">
        <v>1</v>
      </c>
      <c r="S18" s="15">
        <v>0.2</v>
      </c>
      <c r="T18" s="15">
        <v>6.5</v>
      </c>
      <c r="U18" s="1">
        <f t="shared" si="0"/>
        <v>0.65</v>
      </c>
      <c r="V18" s="18">
        <v>5.3</v>
      </c>
      <c r="W18" s="5">
        <v>949.6</v>
      </c>
      <c r="X18">
        <v>5</v>
      </c>
      <c r="Y18">
        <v>100</v>
      </c>
      <c r="Z18" s="7">
        <v>94.96</v>
      </c>
    </row>
    <row r="19" spans="1:36" x14ac:dyDescent="0.35">
      <c r="A19" s="11">
        <v>45065</v>
      </c>
      <c r="B19" s="12">
        <v>0.59652777777777777</v>
      </c>
      <c r="C19">
        <v>6</v>
      </c>
      <c r="D19">
        <v>26</v>
      </c>
      <c r="E19" t="s">
        <v>51</v>
      </c>
      <c r="F19" t="s">
        <v>158</v>
      </c>
      <c r="G19" t="s">
        <v>26</v>
      </c>
      <c r="H19">
        <v>42</v>
      </c>
      <c r="I19">
        <v>60</v>
      </c>
      <c r="J19" s="9">
        <v>1.452</v>
      </c>
      <c r="K19">
        <v>23</v>
      </c>
      <c r="L19" t="s">
        <v>100</v>
      </c>
      <c r="M19">
        <v>97</v>
      </c>
      <c r="N19" t="s">
        <v>109</v>
      </c>
      <c r="O19" s="1">
        <v>2.5</v>
      </c>
      <c r="P19" s="1">
        <v>5145.3999999999996</v>
      </c>
      <c r="Q19" s="1">
        <f>(P19*Y19)/1000</f>
        <v>514.54</v>
      </c>
      <c r="R19" s="1">
        <v>1</v>
      </c>
      <c r="S19" s="16">
        <v>6.3</v>
      </c>
      <c r="T19" s="16">
        <v>4.0999999999999996</v>
      </c>
      <c r="U19" s="1">
        <f t="shared" si="0"/>
        <v>0.40999999999999992</v>
      </c>
      <c r="V19" s="14">
        <v>1.7</v>
      </c>
      <c r="W19" s="1">
        <v>585.5</v>
      </c>
      <c r="X19">
        <v>5</v>
      </c>
      <c r="Y19">
        <v>100</v>
      </c>
      <c r="Z19" s="7">
        <v>58.55</v>
      </c>
    </row>
    <row r="20" spans="1:36" x14ac:dyDescent="0.35">
      <c r="A20" s="11">
        <v>45068</v>
      </c>
      <c r="B20" s="12">
        <v>0.44444444444444442</v>
      </c>
      <c r="C20">
        <v>6</v>
      </c>
      <c r="D20">
        <v>27</v>
      </c>
      <c r="E20" t="s">
        <v>51</v>
      </c>
      <c r="F20" t="s">
        <v>158</v>
      </c>
      <c r="G20" t="s">
        <v>27</v>
      </c>
      <c r="H20">
        <v>39</v>
      </c>
      <c r="I20">
        <v>60</v>
      </c>
      <c r="J20" s="9">
        <v>1.27</v>
      </c>
      <c r="K20">
        <v>23</v>
      </c>
      <c r="L20" t="s">
        <v>100</v>
      </c>
      <c r="M20">
        <v>104</v>
      </c>
      <c r="N20" t="s">
        <v>109</v>
      </c>
      <c r="O20" s="1">
        <v>1.2</v>
      </c>
      <c r="P20" s="1">
        <v>7266.7</v>
      </c>
      <c r="Q20" s="1">
        <f>(P20*Y20)/1000</f>
        <v>726.67</v>
      </c>
      <c r="R20" s="1">
        <v>1</v>
      </c>
      <c r="S20" s="14">
        <v>2.6</v>
      </c>
      <c r="T20" s="14">
        <v>6.6</v>
      </c>
      <c r="U20" s="1">
        <f t="shared" si="0"/>
        <v>0.66</v>
      </c>
      <c r="V20" s="14">
        <v>0.9</v>
      </c>
      <c r="W20" s="1">
        <v>1123</v>
      </c>
      <c r="X20">
        <v>5</v>
      </c>
      <c r="Y20">
        <v>100</v>
      </c>
      <c r="Z20" s="7">
        <v>112.3</v>
      </c>
    </row>
    <row r="21" spans="1:36" x14ac:dyDescent="0.35">
      <c r="A21" s="11">
        <v>45068</v>
      </c>
      <c r="B21" s="12">
        <v>0.4465277777777778</v>
      </c>
      <c r="C21">
        <v>6</v>
      </c>
      <c r="D21">
        <v>28</v>
      </c>
      <c r="E21" t="s">
        <v>50</v>
      </c>
      <c r="F21" t="s">
        <v>158</v>
      </c>
      <c r="G21" t="s">
        <v>28</v>
      </c>
      <c r="H21">
        <v>43</v>
      </c>
      <c r="I21">
        <v>68</v>
      </c>
      <c r="J21" s="9">
        <v>1.78</v>
      </c>
      <c r="K21">
        <v>23</v>
      </c>
      <c r="L21" t="s">
        <v>101</v>
      </c>
      <c r="M21">
        <v>104</v>
      </c>
      <c r="R21" s="1">
        <v>1</v>
      </c>
      <c r="S21" s="14">
        <v>1.4</v>
      </c>
      <c r="T21" s="14">
        <v>5.3</v>
      </c>
      <c r="U21" s="1">
        <f t="shared" si="0"/>
        <v>0.53</v>
      </c>
      <c r="V21" s="18">
        <v>1</v>
      </c>
      <c r="W21" s="5">
        <v>2333.8000000000002</v>
      </c>
      <c r="X21">
        <v>5</v>
      </c>
      <c r="Y21">
        <v>100</v>
      </c>
      <c r="Z21" s="7">
        <v>233.38000000000002</v>
      </c>
    </row>
    <row r="22" spans="1:36" x14ac:dyDescent="0.35">
      <c r="A22" s="11">
        <v>45068</v>
      </c>
      <c r="B22" s="12">
        <v>0.44930555555555557</v>
      </c>
      <c r="C22">
        <v>6</v>
      </c>
      <c r="D22">
        <v>29</v>
      </c>
      <c r="E22" t="s">
        <v>51</v>
      </c>
      <c r="F22" t="s">
        <v>158</v>
      </c>
      <c r="G22" t="s">
        <v>29</v>
      </c>
      <c r="H22">
        <v>40</v>
      </c>
      <c r="I22">
        <v>68</v>
      </c>
      <c r="J22" s="9">
        <v>1.3160000000000001</v>
      </c>
      <c r="K22">
        <v>23</v>
      </c>
      <c r="L22" t="s">
        <v>100</v>
      </c>
      <c r="M22">
        <v>144</v>
      </c>
      <c r="N22" t="s">
        <v>109</v>
      </c>
      <c r="O22" s="1">
        <v>1.9</v>
      </c>
      <c r="P22" s="1">
        <v>7124.8</v>
      </c>
      <c r="Q22" s="1">
        <f>(P22*Y22)/1000</f>
        <v>712.48</v>
      </c>
      <c r="R22" s="1">
        <v>1</v>
      </c>
      <c r="S22" s="18">
        <v>0.1</v>
      </c>
      <c r="T22" s="18">
        <v>6.7</v>
      </c>
      <c r="U22" s="1">
        <f t="shared" si="0"/>
        <v>0.67</v>
      </c>
      <c r="V22" s="19">
        <v>2.5</v>
      </c>
      <c r="W22" s="6">
        <v>1326</v>
      </c>
      <c r="X22">
        <v>5</v>
      </c>
      <c r="Y22">
        <v>100</v>
      </c>
      <c r="Z22" s="7">
        <v>132.6</v>
      </c>
    </row>
    <row r="23" spans="1:36" x14ac:dyDescent="0.35">
      <c r="A23" s="11">
        <v>45068</v>
      </c>
      <c r="B23" s="12">
        <v>0.45277777777777778</v>
      </c>
      <c r="C23">
        <v>6</v>
      </c>
      <c r="D23">
        <v>30</v>
      </c>
      <c r="E23" t="s">
        <v>50</v>
      </c>
      <c r="F23" t="s">
        <v>158</v>
      </c>
      <c r="G23" t="s">
        <v>30</v>
      </c>
      <c r="H23">
        <v>41</v>
      </c>
      <c r="I23">
        <v>63</v>
      </c>
      <c r="J23" s="9">
        <v>1.3540000000000001</v>
      </c>
      <c r="K23">
        <v>28</v>
      </c>
      <c r="L23" t="s">
        <v>100</v>
      </c>
      <c r="M23">
        <v>157</v>
      </c>
      <c r="U23" s="1"/>
      <c r="V23" s="14">
        <v>1.6</v>
      </c>
      <c r="W23" s="1">
        <v>1263.3</v>
      </c>
      <c r="X23">
        <v>4</v>
      </c>
      <c r="Y23">
        <v>100</v>
      </c>
      <c r="Z23" s="7">
        <v>126.33</v>
      </c>
    </row>
    <row r="24" spans="1:36" x14ac:dyDescent="0.35">
      <c r="A24" s="11">
        <v>45068</v>
      </c>
      <c r="B24" s="12">
        <v>0.60902777777777783</v>
      </c>
      <c r="C24">
        <v>6</v>
      </c>
      <c r="D24">
        <v>31</v>
      </c>
      <c r="E24" t="s">
        <v>51</v>
      </c>
      <c r="F24" t="s">
        <v>158</v>
      </c>
      <c r="G24" t="s">
        <v>33</v>
      </c>
      <c r="H24">
        <v>39</v>
      </c>
      <c r="I24">
        <v>58</v>
      </c>
      <c r="J24" s="9">
        <v>1.228</v>
      </c>
      <c r="K24">
        <v>28</v>
      </c>
      <c r="L24" t="s">
        <v>102</v>
      </c>
      <c r="M24">
        <v>109</v>
      </c>
      <c r="N24" t="s">
        <v>109</v>
      </c>
      <c r="O24" s="1">
        <v>1.3</v>
      </c>
      <c r="P24" s="1">
        <v>6849.6</v>
      </c>
      <c r="Q24" s="1">
        <f>(P24*Y24)/1000</f>
        <v>684.96</v>
      </c>
      <c r="R24" s="1"/>
      <c r="U24" s="1"/>
      <c r="V24" s="14">
        <v>0.6</v>
      </c>
      <c r="W24" s="1">
        <v>708.4</v>
      </c>
      <c r="X24">
        <v>4</v>
      </c>
      <c r="Y24">
        <v>100</v>
      </c>
      <c r="Z24" s="7">
        <v>70.84</v>
      </c>
    </row>
    <row r="25" spans="1:36" x14ac:dyDescent="0.35">
      <c r="A25" s="11">
        <v>45068</v>
      </c>
      <c r="B25" s="12">
        <v>0.61111111111111105</v>
      </c>
      <c r="C25">
        <v>6</v>
      </c>
      <c r="D25">
        <v>32</v>
      </c>
      <c r="E25" t="s">
        <v>50</v>
      </c>
      <c r="F25" t="s">
        <v>158</v>
      </c>
      <c r="G25" t="s">
        <v>34</v>
      </c>
      <c r="H25">
        <v>46</v>
      </c>
      <c r="I25">
        <v>69</v>
      </c>
      <c r="J25" s="9">
        <v>1.77</v>
      </c>
      <c r="K25">
        <v>28</v>
      </c>
      <c r="L25" t="s">
        <v>102</v>
      </c>
      <c r="M25">
        <v>147</v>
      </c>
      <c r="R25" s="1">
        <v>1</v>
      </c>
      <c r="S25" s="18">
        <v>0.2</v>
      </c>
      <c r="T25" s="18">
        <v>4.4000000000000004</v>
      </c>
      <c r="U25" s="1">
        <f t="shared" si="0"/>
        <v>0.44000000000000006</v>
      </c>
      <c r="V25" s="14">
        <v>4.5999999999999996</v>
      </c>
      <c r="W25" s="1">
        <v>2088.1999999999998</v>
      </c>
      <c r="X25">
        <v>5</v>
      </c>
      <c r="Y25">
        <v>100</v>
      </c>
      <c r="Z25" s="7">
        <v>208.81999999999996</v>
      </c>
    </row>
    <row r="26" spans="1:36" x14ac:dyDescent="0.35">
      <c r="A26" s="11">
        <v>45068</v>
      </c>
      <c r="B26" s="12">
        <v>0.61458333333333337</v>
      </c>
      <c r="C26">
        <v>6</v>
      </c>
      <c r="D26">
        <v>33</v>
      </c>
      <c r="E26" t="s">
        <v>50</v>
      </c>
      <c r="F26" t="s">
        <v>158</v>
      </c>
      <c r="G26" t="s">
        <v>35</v>
      </c>
      <c r="H26">
        <v>37</v>
      </c>
      <c r="I26">
        <v>53</v>
      </c>
      <c r="J26" s="9">
        <v>1.151</v>
      </c>
      <c r="K26">
        <v>23</v>
      </c>
      <c r="L26" t="s">
        <v>101</v>
      </c>
      <c r="M26">
        <v>142</v>
      </c>
      <c r="U26" s="1"/>
      <c r="V26" s="15">
        <v>3.1</v>
      </c>
      <c r="W26" s="2">
        <v>1650.1</v>
      </c>
      <c r="X26">
        <v>3</v>
      </c>
      <c r="Y26">
        <v>100</v>
      </c>
      <c r="Z26" s="7">
        <v>165.01</v>
      </c>
    </row>
    <row r="27" spans="1:36" x14ac:dyDescent="0.35">
      <c r="A27" s="11">
        <v>45068</v>
      </c>
      <c r="B27" s="12">
        <v>0.61736111111111114</v>
      </c>
      <c r="C27">
        <v>6</v>
      </c>
      <c r="D27">
        <v>34</v>
      </c>
      <c r="E27" t="s">
        <v>50</v>
      </c>
      <c r="F27" t="s">
        <v>158</v>
      </c>
      <c r="G27" t="s">
        <v>36</v>
      </c>
      <c r="H27">
        <v>46</v>
      </c>
      <c r="I27">
        <v>71</v>
      </c>
      <c r="J27" s="9">
        <v>2.0409999999999999</v>
      </c>
      <c r="K27">
        <v>23</v>
      </c>
      <c r="L27" t="s">
        <v>102</v>
      </c>
      <c r="M27">
        <v>107</v>
      </c>
      <c r="R27">
        <v>1</v>
      </c>
      <c r="S27" s="18">
        <v>3.5</v>
      </c>
      <c r="T27" s="18">
        <v>4.3</v>
      </c>
      <c r="U27" s="1">
        <f t="shared" si="0"/>
        <v>0.43</v>
      </c>
      <c r="V27" s="16">
        <v>2</v>
      </c>
      <c r="W27" s="3">
        <v>1408.8</v>
      </c>
      <c r="X27">
        <v>5</v>
      </c>
      <c r="Y27">
        <v>100</v>
      </c>
      <c r="Z27" s="7">
        <v>140.88</v>
      </c>
      <c r="AJ27" t="s">
        <v>130</v>
      </c>
    </row>
    <row r="28" spans="1:36" x14ac:dyDescent="0.35">
      <c r="A28" s="11">
        <v>45069</v>
      </c>
      <c r="B28" s="12">
        <v>0.3743055555555555</v>
      </c>
      <c r="C28">
        <v>6</v>
      </c>
      <c r="D28">
        <v>35</v>
      </c>
      <c r="E28" t="s">
        <v>51</v>
      </c>
      <c r="F28" t="s">
        <v>158</v>
      </c>
      <c r="G28" t="s">
        <v>37</v>
      </c>
      <c r="H28">
        <v>40</v>
      </c>
      <c r="I28">
        <v>60</v>
      </c>
      <c r="J28" s="9">
        <v>1.284</v>
      </c>
      <c r="K28">
        <v>28</v>
      </c>
      <c r="L28" t="s">
        <v>101</v>
      </c>
      <c r="M28">
        <v>122</v>
      </c>
      <c r="N28" t="s">
        <v>109</v>
      </c>
      <c r="O28" s="1">
        <v>0.9</v>
      </c>
      <c r="P28" s="1">
        <v>8316.4</v>
      </c>
      <c r="Q28" s="1">
        <f>(P28*Y28)/1000</f>
        <v>831.64</v>
      </c>
      <c r="R28" s="1">
        <v>1</v>
      </c>
      <c r="S28" s="18">
        <v>3.1</v>
      </c>
      <c r="T28" s="18">
        <v>7</v>
      </c>
      <c r="U28" s="1">
        <f t="shared" si="0"/>
        <v>0.7</v>
      </c>
      <c r="V28" s="14">
        <v>1.4</v>
      </c>
      <c r="W28" s="1">
        <v>1272.8</v>
      </c>
      <c r="X28">
        <v>5</v>
      </c>
      <c r="Y28">
        <v>100</v>
      </c>
      <c r="Z28" s="7">
        <v>127.28</v>
      </c>
    </row>
    <row r="29" spans="1:36" x14ac:dyDescent="0.35">
      <c r="A29" s="11">
        <v>45069</v>
      </c>
      <c r="B29" s="12">
        <v>0.37777777777777777</v>
      </c>
      <c r="C29">
        <v>6</v>
      </c>
      <c r="D29">
        <v>36</v>
      </c>
      <c r="E29" t="s">
        <v>50</v>
      </c>
      <c r="F29" t="s">
        <v>158</v>
      </c>
      <c r="G29" t="s">
        <v>38</v>
      </c>
      <c r="H29">
        <v>48</v>
      </c>
      <c r="I29">
        <v>73</v>
      </c>
      <c r="J29" s="9">
        <v>2.202</v>
      </c>
      <c r="M29">
        <v>248</v>
      </c>
      <c r="R29" s="1">
        <v>1</v>
      </c>
      <c r="S29" s="15">
        <v>5.8</v>
      </c>
      <c r="T29" s="15">
        <v>6.3</v>
      </c>
      <c r="U29" s="1">
        <f t="shared" si="0"/>
        <v>0.63</v>
      </c>
      <c r="V29" s="14">
        <v>0.3</v>
      </c>
      <c r="W29" s="1">
        <v>2055.6999999999998</v>
      </c>
      <c r="X29">
        <v>5</v>
      </c>
      <c r="Y29">
        <v>100</v>
      </c>
      <c r="Z29" s="7">
        <v>205.56999999999996</v>
      </c>
      <c r="AJ29" t="s">
        <v>131</v>
      </c>
    </row>
    <row r="30" spans="1:36" x14ac:dyDescent="0.35">
      <c r="A30" s="11">
        <v>45069</v>
      </c>
      <c r="B30" s="12">
        <v>0.38194444444444442</v>
      </c>
      <c r="C30">
        <v>6</v>
      </c>
      <c r="D30">
        <v>37</v>
      </c>
      <c r="E30" t="s">
        <v>51</v>
      </c>
      <c r="F30" t="s">
        <v>158</v>
      </c>
      <c r="G30" t="s">
        <v>39</v>
      </c>
      <c r="H30">
        <v>40</v>
      </c>
      <c r="I30">
        <v>67</v>
      </c>
      <c r="J30" s="9">
        <v>1.3540000000000001</v>
      </c>
      <c r="K30">
        <v>28</v>
      </c>
      <c r="L30" t="s">
        <v>100</v>
      </c>
      <c r="M30">
        <v>117</v>
      </c>
      <c r="N30" t="s">
        <v>109</v>
      </c>
      <c r="O30" s="2">
        <v>0.9</v>
      </c>
      <c r="P30" s="2">
        <v>8819.2000000000007</v>
      </c>
      <c r="Q30" s="1">
        <f>(P30*Y30)/1000</f>
        <v>881.92000000000007</v>
      </c>
      <c r="R30" s="1">
        <v>2</v>
      </c>
      <c r="S30" s="14">
        <v>3.2</v>
      </c>
      <c r="T30" s="14">
        <v>8.1</v>
      </c>
      <c r="U30" s="1">
        <f t="shared" si="0"/>
        <v>0.81</v>
      </c>
      <c r="V30" s="14">
        <v>4.4000000000000004</v>
      </c>
      <c r="W30" s="1">
        <v>1657.9</v>
      </c>
      <c r="X30">
        <v>5</v>
      </c>
      <c r="Y30">
        <v>100</v>
      </c>
      <c r="Z30" s="7">
        <v>165.79</v>
      </c>
    </row>
    <row r="31" spans="1:36" x14ac:dyDescent="0.35">
      <c r="A31" s="11">
        <v>45069</v>
      </c>
      <c r="B31" s="12">
        <v>0.38541666666666669</v>
      </c>
      <c r="C31">
        <v>6</v>
      </c>
      <c r="D31">
        <v>38</v>
      </c>
      <c r="E31" t="s">
        <v>50</v>
      </c>
      <c r="F31" t="s">
        <v>158</v>
      </c>
      <c r="G31" t="s">
        <v>40</v>
      </c>
      <c r="H31">
        <v>45</v>
      </c>
      <c r="I31">
        <v>68</v>
      </c>
      <c r="J31" s="9">
        <v>2.06</v>
      </c>
      <c r="K31">
        <v>28</v>
      </c>
      <c r="L31" t="s">
        <v>102</v>
      </c>
      <c r="M31">
        <v>123</v>
      </c>
      <c r="U31" s="1"/>
      <c r="V31" s="14">
        <v>1.9</v>
      </c>
      <c r="W31" s="1">
        <v>1329.7</v>
      </c>
      <c r="X31">
        <v>5</v>
      </c>
      <c r="Y31">
        <v>100</v>
      </c>
      <c r="Z31" s="7">
        <v>132.97</v>
      </c>
      <c r="AJ31" t="s">
        <v>132</v>
      </c>
    </row>
    <row r="32" spans="1:36" x14ac:dyDescent="0.35">
      <c r="A32" s="11">
        <v>45069</v>
      </c>
      <c r="B32" s="12">
        <v>0.59791666666666665</v>
      </c>
      <c r="C32">
        <v>3</v>
      </c>
      <c r="D32">
        <v>39</v>
      </c>
      <c r="E32" t="s">
        <v>50</v>
      </c>
      <c r="F32" t="s">
        <v>158</v>
      </c>
      <c r="G32" t="s">
        <v>41</v>
      </c>
      <c r="H32">
        <v>43</v>
      </c>
      <c r="I32">
        <v>70</v>
      </c>
      <c r="J32" s="9">
        <v>1.766</v>
      </c>
      <c r="K32">
        <v>23</v>
      </c>
      <c r="L32" t="s">
        <v>101</v>
      </c>
      <c r="M32">
        <v>242</v>
      </c>
      <c r="R32" s="1">
        <v>2</v>
      </c>
      <c r="S32" s="14">
        <v>11.4</v>
      </c>
      <c r="T32" s="14">
        <v>7.8</v>
      </c>
      <c r="U32" s="1">
        <f t="shared" si="0"/>
        <v>0.78</v>
      </c>
      <c r="V32" s="14">
        <v>3.9</v>
      </c>
      <c r="W32" s="1">
        <v>2719.2</v>
      </c>
      <c r="X32">
        <v>5</v>
      </c>
      <c r="Y32">
        <v>100</v>
      </c>
      <c r="Z32" s="7">
        <v>271.92</v>
      </c>
    </row>
    <row r="33" spans="1:36" x14ac:dyDescent="0.35">
      <c r="A33" s="11">
        <v>45069</v>
      </c>
      <c r="B33" s="12">
        <v>0.6020833333333333</v>
      </c>
      <c r="C33">
        <v>3</v>
      </c>
      <c r="D33">
        <v>40</v>
      </c>
      <c r="E33" t="s">
        <v>50</v>
      </c>
      <c r="F33" t="s">
        <v>158</v>
      </c>
      <c r="G33" t="s">
        <v>42</v>
      </c>
      <c r="H33">
        <v>44</v>
      </c>
      <c r="I33">
        <v>70</v>
      </c>
      <c r="J33" s="9">
        <v>1.86</v>
      </c>
      <c r="K33">
        <v>23</v>
      </c>
      <c r="L33" t="s">
        <v>102</v>
      </c>
      <c r="M33">
        <v>115</v>
      </c>
      <c r="R33" s="1">
        <v>2</v>
      </c>
      <c r="S33" s="14">
        <v>19.3</v>
      </c>
      <c r="T33" s="14">
        <v>6.4</v>
      </c>
      <c r="U33" s="1">
        <f t="shared" si="0"/>
        <v>0.64</v>
      </c>
      <c r="V33" s="14">
        <v>1</v>
      </c>
      <c r="W33" s="1">
        <v>3430.1</v>
      </c>
      <c r="X33">
        <v>5</v>
      </c>
      <c r="Y33">
        <v>100</v>
      </c>
      <c r="Z33" s="7">
        <v>343.01</v>
      </c>
    </row>
    <row r="34" spans="1:36" x14ac:dyDescent="0.35">
      <c r="A34" s="11">
        <v>45069</v>
      </c>
      <c r="B34" s="12">
        <v>0.60486111111111118</v>
      </c>
      <c r="C34">
        <v>3</v>
      </c>
      <c r="D34">
        <v>41</v>
      </c>
      <c r="E34" t="s">
        <v>50</v>
      </c>
      <c r="F34" t="s">
        <v>158</v>
      </c>
      <c r="G34" t="s">
        <v>43</v>
      </c>
      <c r="H34">
        <v>43</v>
      </c>
      <c r="I34">
        <v>61</v>
      </c>
      <c r="J34" s="9">
        <v>1.752</v>
      </c>
      <c r="K34">
        <v>23</v>
      </c>
      <c r="L34" t="s">
        <v>102</v>
      </c>
      <c r="M34">
        <v>147</v>
      </c>
      <c r="R34" s="1">
        <v>2</v>
      </c>
      <c r="S34" s="14">
        <v>3.2</v>
      </c>
      <c r="T34" s="14">
        <v>8.3000000000000007</v>
      </c>
      <c r="U34" s="1">
        <f t="shared" si="0"/>
        <v>0.83000000000000007</v>
      </c>
      <c r="V34" s="15">
        <v>3.3</v>
      </c>
      <c r="W34" s="2">
        <v>3744</v>
      </c>
      <c r="X34">
        <v>5</v>
      </c>
      <c r="Y34">
        <v>100</v>
      </c>
      <c r="Z34" s="7">
        <v>374.4</v>
      </c>
      <c r="AJ34" t="s">
        <v>133</v>
      </c>
    </row>
    <row r="35" spans="1:36" x14ac:dyDescent="0.35">
      <c r="A35" s="11">
        <v>45069</v>
      </c>
      <c r="B35" s="12">
        <v>0.60833333333333328</v>
      </c>
      <c r="D35">
        <v>42</v>
      </c>
      <c r="E35" t="s">
        <v>50</v>
      </c>
      <c r="F35" t="s">
        <v>158</v>
      </c>
      <c r="G35" t="s">
        <v>135</v>
      </c>
      <c r="H35">
        <v>42</v>
      </c>
      <c r="I35">
        <v>66</v>
      </c>
      <c r="J35" s="9">
        <v>1.526</v>
      </c>
      <c r="U35" s="1"/>
      <c r="V35" s="14"/>
      <c r="W35" s="1"/>
      <c r="AJ35" t="s">
        <v>134</v>
      </c>
    </row>
    <row r="36" spans="1:36" x14ac:dyDescent="0.35">
      <c r="A36" s="11">
        <v>45070</v>
      </c>
      <c r="B36" s="12">
        <v>0.37638888888888888</v>
      </c>
      <c r="C36">
        <v>3</v>
      </c>
      <c r="D36">
        <v>43</v>
      </c>
      <c r="E36" t="s">
        <v>51</v>
      </c>
      <c r="F36" t="s">
        <v>158</v>
      </c>
      <c r="G36" t="s">
        <v>44</v>
      </c>
      <c r="H36">
        <v>41</v>
      </c>
      <c r="I36">
        <v>61</v>
      </c>
      <c r="J36" s="9">
        <v>1.286</v>
      </c>
      <c r="K36">
        <v>28</v>
      </c>
      <c r="L36" t="s">
        <v>100</v>
      </c>
      <c r="M36">
        <v>148</v>
      </c>
      <c r="N36" t="s">
        <v>109</v>
      </c>
      <c r="O36" s="3">
        <v>2.8827999999999999E-2</v>
      </c>
      <c r="P36" s="3">
        <v>9747.4</v>
      </c>
      <c r="Q36" s="1">
        <f t="shared" ref="Q36:Q41" si="1">(P36*Y36)/1000</f>
        <v>974.74</v>
      </c>
      <c r="R36" s="1">
        <v>2</v>
      </c>
      <c r="S36" s="14">
        <v>9.3000000000000007</v>
      </c>
      <c r="T36" s="14">
        <v>5.2</v>
      </c>
      <c r="U36" s="1">
        <f t="shared" si="0"/>
        <v>0.52</v>
      </c>
      <c r="V36" s="16">
        <v>0.5</v>
      </c>
      <c r="W36" s="3">
        <v>1324.3</v>
      </c>
      <c r="X36">
        <v>5</v>
      </c>
      <c r="Y36">
        <v>100</v>
      </c>
      <c r="Z36" s="7">
        <v>132.43</v>
      </c>
    </row>
    <row r="37" spans="1:36" x14ac:dyDescent="0.35">
      <c r="A37" s="11">
        <v>45070</v>
      </c>
      <c r="B37" s="12">
        <v>0.38055555555555554</v>
      </c>
      <c r="C37">
        <v>3</v>
      </c>
      <c r="D37">
        <v>44</v>
      </c>
      <c r="E37" t="s">
        <v>51</v>
      </c>
      <c r="F37" t="s">
        <v>158</v>
      </c>
      <c r="G37" t="s">
        <v>45</v>
      </c>
      <c r="H37">
        <v>43</v>
      </c>
      <c r="I37">
        <v>66</v>
      </c>
      <c r="J37" s="9">
        <v>1.585</v>
      </c>
      <c r="K37">
        <v>28</v>
      </c>
      <c r="L37" t="s">
        <v>100</v>
      </c>
      <c r="M37">
        <v>110</v>
      </c>
      <c r="N37" t="s">
        <v>109</v>
      </c>
      <c r="O37" s="1">
        <v>0.7</v>
      </c>
      <c r="P37" s="1">
        <v>9664.4</v>
      </c>
      <c r="Q37" s="1">
        <f t="shared" si="1"/>
        <v>966.44</v>
      </c>
      <c r="R37" s="1">
        <v>2</v>
      </c>
      <c r="S37" s="14">
        <v>1.5</v>
      </c>
      <c r="T37" s="14">
        <v>6</v>
      </c>
      <c r="U37" s="1">
        <f t="shared" si="0"/>
        <v>0.6</v>
      </c>
      <c r="V37" s="14">
        <v>1.4</v>
      </c>
      <c r="W37" s="1">
        <v>1081.5999999999999</v>
      </c>
      <c r="X37">
        <v>5</v>
      </c>
      <c r="Y37">
        <v>100</v>
      </c>
      <c r="Z37" s="7">
        <v>108.15999999999998</v>
      </c>
      <c r="AJ37" t="s">
        <v>136</v>
      </c>
    </row>
    <row r="38" spans="1:36" x14ac:dyDescent="0.35">
      <c r="A38" s="11">
        <v>45070</v>
      </c>
      <c r="B38" s="12">
        <v>0.38611111111111113</v>
      </c>
      <c r="C38">
        <v>3</v>
      </c>
      <c r="D38">
        <v>45</v>
      </c>
      <c r="E38" t="s">
        <v>51</v>
      </c>
      <c r="F38" t="s">
        <v>158</v>
      </c>
      <c r="G38" t="s">
        <v>46</v>
      </c>
      <c r="H38">
        <v>42</v>
      </c>
      <c r="I38">
        <v>66</v>
      </c>
      <c r="J38" s="9">
        <v>1.456</v>
      </c>
      <c r="K38">
        <v>23</v>
      </c>
      <c r="L38" t="s">
        <v>101</v>
      </c>
      <c r="M38">
        <v>126</v>
      </c>
      <c r="N38" t="s">
        <v>109</v>
      </c>
      <c r="O38" s="1">
        <v>0.3</v>
      </c>
      <c r="P38" s="1">
        <v>11834.2</v>
      </c>
      <c r="Q38" s="1">
        <f t="shared" si="1"/>
        <v>1183.42</v>
      </c>
      <c r="R38" s="1">
        <v>2</v>
      </c>
      <c r="S38" s="15">
        <v>1.4</v>
      </c>
      <c r="T38" s="15">
        <v>10.3</v>
      </c>
      <c r="U38" s="1">
        <f t="shared" si="0"/>
        <v>1.03</v>
      </c>
      <c r="V38" s="14">
        <v>3.1</v>
      </c>
      <c r="W38" s="1">
        <v>1993.6</v>
      </c>
      <c r="X38">
        <v>5</v>
      </c>
      <c r="Y38">
        <v>100</v>
      </c>
      <c r="Z38" s="7">
        <v>199.36</v>
      </c>
      <c r="AJ38" t="s">
        <v>137</v>
      </c>
    </row>
    <row r="39" spans="1:36" x14ac:dyDescent="0.35">
      <c r="A39" s="11">
        <v>45070</v>
      </c>
      <c r="B39" s="12">
        <v>0.38958333333333334</v>
      </c>
      <c r="C39">
        <v>3</v>
      </c>
      <c r="D39">
        <v>46</v>
      </c>
      <c r="E39" t="s">
        <v>51</v>
      </c>
      <c r="F39" t="s">
        <v>158</v>
      </c>
      <c r="G39" t="s">
        <v>47</v>
      </c>
      <c r="H39">
        <v>43</v>
      </c>
      <c r="I39">
        <v>67</v>
      </c>
      <c r="J39" s="9">
        <v>1.627</v>
      </c>
      <c r="K39">
        <v>23</v>
      </c>
      <c r="L39" t="s">
        <v>100</v>
      </c>
      <c r="M39">
        <v>162</v>
      </c>
      <c r="N39" t="s">
        <v>109</v>
      </c>
      <c r="O39" s="6">
        <v>1.4</v>
      </c>
      <c r="P39" s="6">
        <v>13440.2</v>
      </c>
      <c r="Q39" s="1">
        <f t="shared" si="1"/>
        <v>1344.02</v>
      </c>
      <c r="R39" s="1">
        <v>2</v>
      </c>
      <c r="S39" s="16">
        <v>9.4</v>
      </c>
      <c r="T39" s="16">
        <v>3.5</v>
      </c>
      <c r="U39" s="1">
        <f t="shared" si="0"/>
        <v>0.35</v>
      </c>
      <c r="V39" s="14">
        <v>3.2</v>
      </c>
      <c r="W39" s="1">
        <v>3754.1</v>
      </c>
      <c r="X39">
        <v>5</v>
      </c>
      <c r="Y39">
        <v>100</v>
      </c>
      <c r="Z39" s="7">
        <v>375.41</v>
      </c>
      <c r="AJ39" t="s">
        <v>138</v>
      </c>
    </row>
    <row r="40" spans="1:36" x14ac:dyDescent="0.35">
      <c r="A40" s="11">
        <v>45071</v>
      </c>
      <c r="B40" s="12">
        <v>0.37083333333333335</v>
      </c>
      <c r="C40">
        <v>3</v>
      </c>
      <c r="D40">
        <v>47</v>
      </c>
      <c r="E40" t="s">
        <v>51</v>
      </c>
      <c r="F40" t="s">
        <v>158</v>
      </c>
      <c r="G40" t="s">
        <v>48</v>
      </c>
      <c r="H40">
        <v>40</v>
      </c>
      <c r="I40">
        <v>65</v>
      </c>
      <c r="J40" s="9">
        <v>1.379</v>
      </c>
      <c r="K40">
        <v>28</v>
      </c>
      <c r="L40" t="s">
        <v>101</v>
      </c>
      <c r="M40">
        <v>127</v>
      </c>
      <c r="N40" t="s">
        <v>109</v>
      </c>
      <c r="O40" s="1">
        <v>1.5</v>
      </c>
      <c r="P40" s="1">
        <v>7290.6</v>
      </c>
      <c r="Q40" s="1">
        <f t="shared" si="1"/>
        <v>729.06</v>
      </c>
      <c r="R40" s="1">
        <v>2</v>
      </c>
      <c r="S40" s="14">
        <v>5.3</v>
      </c>
      <c r="T40" s="14">
        <v>3</v>
      </c>
      <c r="U40" s="1">
        <f t="shared" si="0"/>
        <v>0.3</v>
      </c>
      <c r="V40" s="14">
        <v>4.3</v>
      </c>
      <c r="W40" s="1">
        <v>1474.5</v>
      </c>
      <c r="X40">
        <v>5</v>
      </c>
      <c r="Y40">
        <v>100</v>
      </c>
      <c r="Z40" s="7">
        <v>147.44999999999999</v>
      </c>
      <c r="AJ40" t="s">
        <v>139</v>
      </c>
    </row>
    <row r="41" spans="1:36" x14ac:dyDescent="0.35">
      <c r="A41" s="11">
        <v>45071</v>
      </c>
      <c r="B41" s="12">
        <v>0.3743055555555555</v>
      </c>
      <c r="C41">
        <v>3</v>
      </c>
      <c r="D41">
        <v>48</v>
      </c>
      <c r="E41" t="s">
        <v>51</v>
      </c>
      <c r="F41" t="s">
        <v>158</v>
      </c>
      <c r="G41" t="s">
        <v>52</v>
      </c>
      <c r="H41">
        <v>42</v>
      </c>
      <c r="I41">
        <v>57</v>
      </c>
      <c r="J41" s="9">
        <v>1.3089999999999999</v>
      </c>
      <c r="K41">
        <v>23</v>
      </c>
      <c r="L41" t="s">
        <v>102</v>
      </c>
      <c r="M41">
        <v>151</v>
      </c>
      <c r="N41" t="s">
        <v>109</v>
      </c>
      <c r="O41" s="1">
        <v>1.9</v>
      </c>
      <c r="P41" s="1">
        <v>10083.4</v>
      </c>
      <c r="Q41" s="1">
        <f t="shared" si="1"/>
        <v>1008.34</v>
      </c>
      <c r="R41" s="1">
        <v>2</v>
      </c>
      <c r="S41" s="14">
        <v>17.3</v>
      </c>
      <c r="T41" s="14">
        <v>1.4</v>
      </c>
      <c r="U41" s="1">
        <f t="shared" si="0"/>
        <v>0.14000000000000001</v>
      </c>
      <c r="V41" s="14">
        <v>2.2000000000000002</v>
      </c>
      <c r="W41" s="1">
        <v>2343.3000000000002</v>
      </c>
      <c r="X41">
        <v>5</v>
      </c>
      <c r="Y41">
        <v>100</v>
      </c>
      <c r="Z41" s="7">
        <v>234.33000000000004</v>
      </c>
    </row>
    <row r="42" spans="1:36" x14ac:dyDescent="0.35">
      <c r="A42" s="11">
        <v>45071</v>
      </c>
      <c r="B42" s="12">
        <v>0.37777777777777777</v>
      </c>
      <c r="C42">
        <v>3</v>
      </c>
      <c r="D42">
        <v>49</v>
      </c>
      <c r="E42" t="s">
        <v>50</v>
      </c>
      <c r="F42" t="s">
        <v>158</v>
      </c>
      <c r="G42" t="s">
        <v>53</v>
      </c>
      <c r="H42">
        <v>42</v>
      </c>
      <c r="I42">
        <v>61</v>
      </c>
      <c r="J42" s="9">
        <v>1.655</v>
      </c>
      <c r="K42">
        <v>23</v>
      </c>
      <c r="L42" t="s">
        <v>101</v>
      </c>
      <c r="M42">
        <v>127</v>
      </c>
      <c r="R42" s="1">
        <v>2</v>
      </c>
      <c r="S42" s="14">
        <v>0.7</v>
      </c>
      <c r="T42" s="14">
        <v>5.7</v>
      </c>
      <c r="U42" s="1">
        <f t="shared" si="0"/>
        <v>0.56999999999999995</v>
      </c>
      <c r="V42" s="14">
        <v>1.2</v>
      </c>
      <c r="W42" s="1">
        <v>1514.2</v>
      </c>
      <c r="X42">
        <v>5</v>
      </c>
      <c r="Y42">
        <v>100</v>
      </c>
      <c r="Z42" s="7">
        <v>151.41999999999999</v>
      </c>
      <c r="AJ42" t="s">
        <v>140</v>
      </c>
    </row>
    <row r="43" spans="1:36" x14ac:dyDescent="0.35">
      <c r="A43" s="11">
        <v>45071</v>
      </c>
      <c r="B43" s="12">
        <v>0.38125000000000003</v>
      </c>
      <c r="C43">
        <v>3</v>
      </c>
      <c r="D43">
        <v>50</v>
      </c>
      <c r="E43" t="s">
        <v>50</v>
      </c>
      <c r="F43" t="s">
        <v>158</v>
      </c>
      <c r="G43" t="s">
        <v>54</v>
      </c>
      <c r="H43">
        <v>42</v>
      </c>
      <c r="I43">
        <v>63</v>
      </c>
      <c r="J43" s="9">
        <v>1.645</v>
      </c>
      <c r="K43">
        <v>28</v>
      </c>
      <c r="L43" t="s">
        <v>102</v>
      </c>
      <c r="M43">
        <v>290</v>
      </c>
      <c r="U43" s="1"/>
      <c r="V43" s="15">
        <v>3.1</v>
      </c>
      <c r="W43" s="2">
        <v>265.7</v>
      </c>
      <c r="X43">
        <v>3</v>
      </c>
      <c r="Y43">
        <v>100</v>
      </c>
      <c r="Z43" s="7">
        <v>26.57</v>
      </c>
      <c r="AJ43" t="s">
        <v>140</v>
      </c>
    </row>
    <row r="44" spans="1:36" x14ac:dyDescent="0.35">
      <c r="A44" s="11">
        <v>45076</v>
      </c>
      <c r="B44" s="12">
        <v>0.36527777777777781</v>
      </c>
      <c r="C44">
        <v>3</v>
      </c>
      <c r="D44">
        <v>51</v>
      </c>
      <c r="E44" t="s">
        <v>50</v>
      </c>
      <c r="F44" t="s">
        <v>158</v>
      </c>
      <c r="G44" t="s">
        <v>55</v>
      </c>
      <c r="H44">
        <v>42</v>
      </c>
      <c r="I44">
        <v>65</v>
      </c>
      <c r="J44" s="9">
        <v>1.5860000000000001</v>
      </c>
      <c r="K44">
        <v>28</v>
      </c>
      <c r="L44" t="s">
        <v>101</v>
      </c>
      <c r="M44">
        <v>112</v>
      </c>
      <c r="R44" s="1">
        <v>2</v>
      </c>
      <c r="S44" s="14">
        <v>25.6</v>
      </c>
      <c r="T44" s="14">
        <v>13.6</v>
      </c>
      <c r="U44" s="1">
        <f t="shared" si="0"/>
        <v>1.36</v>
      </c>
      <c r="V44" s="14">
        <v>5.2</v>
      </c>
      <c r="W44" s="1">
        <v>2580.1999999999998</v>
      </c>
      <c r="X44">
        <v>5</v>
      </c>
      <c r="Y44">
        <v>100</v>
      </c>
      <c r="Z44" s="7">
        <v>258.02</v>
      </c>
    </row>
    <row r="45" spans="1:36" x14ac:dyDescent="0.35">
      <c r="A45" s="11">
        <v>45076</v>
      </c>
      <c r="B45" s="12">
        <v>0.36874999999999997</v>
      </c>
      <c r="C45">
        <v>3</v>
      </c>
      <c r="D45">
        <v>52</v>
      </c>
      <c r="E45" t="s">
        <v>50</v>
      </c>
      <c r="F45" t="s">
        <v>158</v>
      </c>
      <c r="G45" t="s">
        <v>56</v>
      </c>
      <c r="H45">
        <v>42</v>
      </c>
      <c r="I45">
        <v>63</v>
      </c>
      <c r="J45" s="9">
        <v>1.645</v>
      </c>
      <c r="K45">
        <v>28</v>
      </c>
      <c r="L45" t="s">
        <v>100</v>
      </c>
      <c r="M45">
        <v>120</v>
      </c>
      <c r="R45" s="1">
        <v>2</v>
      </c>
      <c r="S45" s="14">
        <v>3.7</v>
      </c>
      <c r="T45" s="14">
        <v>8.1999999999999993</v>
      </c>
      <c r="U45" s="1">
        <f t="shared" si="0"/>
        <v>0.81999999999999984</v>
      </c>
      <c r="V45" s="14">
        <v>0.2</v>
      </c>
      <c r="W45" s="1">
        <v>1880.5</v>
      </c>
      <c r="X45">
        <v>5</v>
      </c>
      <c r="Y45">
        <v>100</v>
      </c>
      <c r="Z45" s="7">
        <v>188.05</v>
      </c>
    </row>
    <row r="46" spans="1:36" x14ac:dyDescent="0.35">
      <c r="A46" s="11">
        <v>45076</v>
      </c>
      <c r="B46" s="12">
        <v>0.37222222222222223</v>
      </c>
      <c r="C46">
        <v>3</v>
      </c>
      <c r="D46">
        <v>53</v>
      </c>
      <c r="E46" t="s">
        <v>51</v>
      </c>
      <c r="F46" t="s">
        <v>158</v>
      </c>
      <c r="G46" t="s">
        <v>57</v>
      </c>
      <c r="H46">
        <v>42</v>
      </c>
      <c r="I46">
        <v>64</v>
      </c>
      <c r="J46" s="9">
        <v>1.4279999999999999</v>
      </c>
      <c r="K46">
        <v>23</v>
      </c>
      <c r="L46" t="s">
        <v>100</v>
      </c>
      <c r="M46">
        <v>141</v>
      </c>
      <c r="N46" t="s">
        <v>109</v>
      </c>
      <c r="O46" s="5">
        <v>2.6</v>
      </c>
      <c r="P46" s="1">
        <v>4997.7</v>
      </c>
      <c r="Q46" s="1">
        <f>(P46*Y46)/1000</f>
        <v>499.77</v>
      </c>
      <c r="R46" s="1">
        <v>2</v>
      </c>
      <c r="S46" s="14">
        <v>1.6</v>
      </c>
      <c r="T46" s="14">
        <v>4.3</v>
      </c>
      <c r="U46" s="1">
        <f t="shared" si="0"/>
        <v>0.43</v>
      </c>
      <c r="V46" s="14">
        <v>1.9</v>
      </c>
      <c r="W46" s="1">
        <v>1084.7</v>
      </c>
      <c r="X46">
        <v>5</v>
      </c>
      <c r="Y46">
        <v>100</v>
      </c>
      <c r="Z46" s="7">
        <v>108.47</v>
      </c>
    </row>
    <row r="47" spans="1:36" x14ac:dyDescent="0.35">
      <c r="A47" s="11">
        <v>45076</v>
      </c>
      <c r="B47" s="12">
        <v>0.3756944444444445</v>
      </c>
      <c r="C47">
        <v>3</v>
      </c>
      <c r="D47">
        <v>54</v>
      </c>
      <c r="E47" t="s">
        <v>51</v>
      </c>
      <c r="F47" t="s">
        <v>158</v>
      </c>
      <c r="G47" t="s">
        <v>58</v>
      </c>
      <c r="H47">
        <v>39</v>
      </c>
      <c r="I47">
        <v>58</v>
      </c>
      <c r="J47" s="9">
        <v>1.2769999999999999</v>
      </c>
      <c r="K47">
        <v>28</v>
      </c>
      <c r="L47" t="s">
        <v>101</v>
      </c>
      <c r="M47">
        <v>193</v>
      </c>
      <c r="N47" t="s">
        <v>109</v>
      </c>
      <c r="O47" s="5">
        <v>1.2</v>
      </c>
      <c r="P47" s="1">
        <v>6328.7</v>
      </c>
      <c r="Q47" s="1">
        <f>(P47*Y47)/1000</f>
        <v>632.87</v>
      </c>
      <c r="R47" s="1">
        <v>2</v>
      </c>
      <c r="S47" s="15">
        <v>5.6</v>
      </c>
      <c r="T47" s="15">
        <v>3.3</v>
      </c>
      <c r="U47" s="1">
        <f t="shared" si="0"/>
        <v>0.33</v>
      </c>
      <c r="V47" s="15">
        <v>0.5</v>
      </c>
      <c r="W47" s="2">
        <v>1765.9</v>
      </c>
      <c r="X47">
        <v>5</v>
      </c>
      <c r="Y47">
        <v>100</v>
      </c>
      <c r="Z47" s="7">
        <v>176.59</v>
      </c>
      <c r="AJ47" t="s">
        <v>141</v>
      </c>
    </row>
    <row r="48" spans="1:36" x14ac:dyDescent="0.35">
      <c r="A48" s="11">
        <v>45076</v>
      </c>
      <c r="B48" s="12">
        <v>0.48402777777777778</v>
      </c>
      <c r="C48">
        <v>3</v>
      </c>
      <c r="D48">
        <v>55</v>
      </c>
      <c r="E48" t="s">
        <v>51</v>
      </c>
      <c r="F48" t="s">
        <v>158</v>
      </c>
      <c r="G48" t="s">
        <v>59</v>
      </c>
      <c r="H48">
        <v>40</v>
      </c>
      <c r="I48">
        <v>60</v>
      </c>
      <c r="J48" s="9">
        <v>1.367</v>
      </c>
      <c r="K48">
        <v>23</v>
      </c>
      <c r="L48" t="s">
        <v>102</v>
      </c>
      <c r="M48">
        <v>114</v>
      </c>
      <c r="N48" t="s">
        <v>113</v>
      </c>
      <c r="O48" s="1">
        <v>1.5</v>
      </c>
      <c r="P48" s="1">
        <v>8282.7999999999993</v>
      </c>
      <c r="Q48" s="1">
        <f>(P48*Y48)/1000</f>
        <v>828.27999999999986</v>
      </c>
      <c r="R48" s="1">
        <v>2</v>
      </c>
      <c r="S48" s="16">
        <v>4.9000000000000004</v>
      </c>
      <c r="T48" s="16">
        <v>8.4</v>
      </c>
      <c r="U48" s="1">
        <f t="shared" si="0"/>
        <v>0.84</v>
      </c>
      <c r="V48" s="16">
        <v>0.2</v>
      </c>
      <c r="W48" s="3">
        <v>1591</v>
      </c>
      <c r="X48">
        <v>5</v>
      </c>
      <c r="Y48">
        <v>100</v>
      </c>
      <c r="Z48" s="7">
        <v>159.1</v>
      </c>
    </row>
    <row r="49" spans="1:36" x14ac:dyDescent="0.35">
      <c r="A49" s="11">
        <v>45076</v>
      </c>
      <c r="B49" s="12">
        <v>0.48749999999999999</v>
      </c>
      <c r="C49">
        <v>3</v>
      </c>
      <c r="D49">
        <v>56</v>
      </c>
      <c r="E49" t="s">
        <v>50</v>
      </c>
      <c r="F49" t="s">
        <v>158</v>
      </c>
      <c r="G49" t="s">
        <v>60</v>
      </c>
      <c r="H49">
        <v>44</v>
      </c>
      <c r="I49">
        <v>58</v>
      </c>
      <c r="J49" s="9">
        <v>1.53</v>
      </c>
      <c r="K49">
        <v>23</v>
      </c>
      <c r="L49" t="s">
        <v>101</v>
      </c>
      <c r="M49">
        <v>139</v>
      </c>
      <c r="R49" s="1">
        <v>2</v>
      </c>
      <c r="S49" s="14">
        <v>3.9</v>
      </c>
      <c r="T49" s="14">
        <v>10.5</v>
      </c>
      <c r="U49" s="1">
        <f t="shared" si="0"/>
        <v>1.05</v>
      </c>
      <c r="V49" s="14">
        <v>1.5</v>
      </c>
      <c r="W49" s="1">
        <v>2014</v>
      </c>
      <c r="X49">
        <v>5</v>
      </c>
      <c r="Y49">
        <v>100</v>
      </c>
      <c r="Z49" s="7">
        <v>201.4</v>
      </c>
      <c r="AJ49" t="s">
        <v>142</v>
      </c>
    </row>
    <row r="50" spans="1:36" x14ac:dyDescent="0.35">
      <c r="A50" s="11">
        <v>45076</v>
      </c>
      <c r="B50" s="12">
        <v>0.49027777777777781</v>
      </c>
      <c r="C50">
        <v>3</v>
      </c>
      <c r="D50">
        <v>57</v>
      </c>
      <c r="E50" t="s">
        <v>51</v>
      </c>
      <c r="F50" t="s">
        <v>158</v>
      </c>
      <c r="G50" t="s">
        <v>62</v>
      </c>
      <c r="H50">
        <v>39</v>
      </c>
      <c r="I50">
        <v>65</v>
      </c>
      <c r="J50" s="9">
        <v>1.1160000000000001</v>
      </c>
      <c r="K50">
        <v>23</v>
      </c>
      <c r="L50" t="s">
        <v>100</v>
      </c>
      <c r="M50">
        <v>128</v>
      </c>
      <c r="N50" t="s">
        <v>113</v>
      </c>
      <c r="O50" s="1">
        <v>0.2</v>
      </c>
      <c r="P50" s="1">
        <v>7174.4</v>
      </c>
      <c r="Q50" s="1">
        <f>(P50*Y50)/1000</f>
        <v>717.44</v>
      </c>
      <c r="R50" s="1">
        <v>2</v>
      </c>
      <c r="S50" s="14">
        <v>0.8</v>
      </c>
      <c r="T50" s="14">
        <v>5.9</v>
      </c>
      <c r="U50" s="1">
        <f t="shared" si="0"/>
        <v>0.59</v>
      </c>
      <c r="V50" s="14">
        <v>1</v>
      </c>
      <c r="W50" s="1">
        <v>1886.1</v>
      </c>
      <c r="X50">
        <v>5</v>
      </c>
      <c r="Y50">
        <v>100</v>
      </c>
      <c r="Z50" s="7">
        <v>188.61</v>
      </c>
      <c r="AJ50" t="s">
        <v>143</v>
      </c>
    </row>
    <row r="51" spans="1:36" x14ac:dyDescent="0.35">
      <c r="A51" s="11">
        <v>45076</v>
      </c>
      <c r="B51" s="12">
        <v>0.49305555555555558</v>
      </c>
      <c r="C51">
        <v>3</v>
      </c>
      <c r="D51">
        <v>58</v>
      </c>
      <c r="E51" t="s">
        <v>50</v>
      </c>
      <c r="F51" t="s">
        <v>158</v>
      </c>
      <c r="G51" t="s">
        <v>63</v>
      </c>
      <c r="H51">
        <v>44</v>
      </c>
      <c r="I51">
        <v>68</v>
      </c>
      <c r="J51" s="9">
        <v>1.629</v>
      </c>
      <c r="K51">
        <v>28</v>
      </c>
      <c r="L51" t="s">
        <v>102</v>
      </c>
      <c r="M51">
        <v>119</v>
      </c>
      <c r="R51" s="1">
        <v>2</v>
      </c>
      <c r="S51" s="14">
        <v>5.6</v>
      </c>
      <c r="T51" s="14">
        <v>6.7</v>
      </c>
      <c r="U51" s="1">
        <f t="shared" si="0"/>
        <v>0.67</v>
      </c>
      <c r="V51" s="14">
        <v>2.1</v>
      </c>
      <c r="W51" s="1">
        <v>2140.4</v>
      </c>
      <c r="X51">
        <v>5</v>
      </c>
      <c r="Y51">
        <v>100</v>
      </c>
      <c r="Z51" s="7">
        <v>214.04</v>
      </c>
      <c r="AJ51" t="s">
        <v>143</v>
      </c>
    </row>
    <row r="52" spans="1:36" x14ac:dyDescent="0.35">
      <c r="A52" s="11">
        <v>45077</v>
      </c>
      <c r="B52" s="12">
        <v>0.3666666666666667</v>
      </c>
      <c r="C52">
        <v>3</v>
      </c>
      <c r="D52">
        <v>59</v>
      </c>
      <c r="E52" t="s">
        <v>51</v>
      </c>
      <c r="F52" t="s">
        <v>158</v>
      </c>
      <c r="G52" t="s">
        <v>64</v>
      </c>
      <c r="H52">
        <v>41</v>
      </c>
      <c r="I52">
        <v>67</v>
      </c>
      <c r="J52" s="9">
        <v>1.3660000000000001</v>
      </c>
      <c r="K52">
        <v>28</v>
      </c>
      <c r="L52" t="s">
        <v>101</v>
      </c>
      <c r="M52">
        <v>100</v>
      </c>
      <c r="N52" t="s">
        <v>113</v>
      </c>
      <c r="O52" s="1">
        <v>2.5</v>
      </c>
      <c r="P52" s="1">
        <v>8426.1</v>
      </c>
      <c r="Q52" s="1">
        <f>(P52*Y52)/1000</f>
        <v>842.61</v>
      </c>
      <c r="R52" s="1">
        <v>2</v>
      </c>
      <c r="S52" s="14">
        <v>11.1</v>
      </c>
      <c r="T52" s="14">
        <v>4.4000000000000004</v>
      </c>
      <c r="U52" s="1">
        <f t="shared" si="0"/>
        <v>0.44000000000000006</v>
      </c>
      <c r="V52" s="14">
        <v>4.3</v>
      </c>
      <c r="W52" s="1">
        <v>1982.2</v>
      </c>
      <c r="X52">
        <v>5</v>
      </c>
      <c r="Y52">
        <v>100</v>
      </c>
      <c r="Z52" s="7">
        <v>198.22</v>
      </c>
      <c r="AJ52" t="s">
        <v>143</v>
      </c>
    </row>
    <row r="53" spans="1:36" x14ac:dyDescent="0.35">
      <c r="A53" s="11">
        <v>45077</v>
      </c>
      <c r="B53" s="12">
        <v>0.36944444444444446</v>
      </c>
      <c r="C53">
        <v>4</v>
      </c>
      <c r="D53">
        <v>60</v>
      </c>
      <c r="E53" t="s">
        <v>51</v>
      </c>
      <c r="F53" t="s">
        <v>158</v>
      </c>
      <c r="G53" t="s">
        <v>65</v>
      </c>
      <c r="H53">
        <v>40</v>
      </c>
      <c r="I53">
        <v>59</v>
      </c>
      <c r="J53" s="9">
        <v>1.2789999999999999</v>
      </c>
      <c r="K53">
        <v>28</v>
      </c>
      <c r="L53" t="s">
        <v>102</v>
      </c>
      <c r="M53">
        <v>159</v>
      </c>
      <c r="N53" t="s">
        <v>113</v>
      </c>
      <c r="O53" s="1">
        <v>0.9</v>
      </c>
      <c r="P53" s="1">
        <v>7423.4</v>
      </c>
      <c r="Q53" s="1">
        <f>(P53*Y53)/1000</f>
        <v>742.34</v>
      </c>
      <c r="R53" s="1">
        <v>2</v>
      </c>
      <c r="S53" s="18">
        <v>10.1</v>
      </c>
      <c r="T53" s="18">
        <v>8.1999999999999993</v>
      </c>
      <c r="U53" s="1">
        <f t="shared" si="0"/>
        <v>0.81999999999999984</v>
      </c>
      <c r="V53" s="14">
        <v>3.2</v>
      </c>
      <c r="W53" s="1">
        <v>2729.1</v>
      </c>
      <c r="X53">
        <v>5</v>
      </c>
      <c r="Y53">
        <v>100</v>
      </c>
      <c r="Z53" s="7">
        <v>272.91000000000003</v>
      </c>
      <c r="AJ53" t="s">
        <v>144</v>
      </c>
    </row>
    <row r="54" spans="1:36" x14ac:dyDescent="0.35">
      <c r="A54" s="11">
        <v>45077</v>
      </c>
      <c r="B54" s="12">
        <v>0.37291666666666662</v>
      </c>
      <c r="C54">
        <v>4</v>
      </c>
      <c r="D54">
        <v>61</v>
      </c>
      <c r="E54" t="s">
        <v>50</v>
      </c>
      <c r="F54" t="s">
        <v>158</v>
      </c>
      <c r="G54" t="s">
        <v>66</v>
      </c>
      <c r="H54">
        <v>43</v>
      </c>
      <c r="I54">
        <v>63</v>
      </c>
      <c r="J54" s="9">
        <v>1.597</v>
      </c>
      <c r="K54">
        <v>23</v>
      </c>
      <c r="L54" t="s">
        <v>100</v>
      </c>
      <c r="M54">
        <v>151</v>
      </c>
      <c r="R54" s="1">
        <v>2</v>
      </c>
      <c r="S54" s="18">
        <v>2.2999999999999998</v>
      </c>
      <c r="T54" s="18">
        <v>8.3000000000000007</v>
      </c>
      <c r="U54" s="1">
        <f t="shared" si="0"/>
        <v>0.83000000000000007</v>
      </c>
      <c r="V54" s="14">
        <v>0.1</v>
      </c>
      <c r="W54" s="1">
        <v>3139</v>
      </c>
      <c r="X54">
        <v>5</v>
      </c>
      <c r="Y54">
        <v>100</v>
      </c>
      <c r="Z54" s="7">
        <v>313.89999999999998</v>
      </c>
      <c r="AJ54" t="s">
        <v>143</v>
      </c>
    </row>
    <row r="55" spans="1:36" x14ac:dyDescent="0.35">
      <c r="A55" s="11">
        <v>45077</v>
      </c>
      <c r="B55" s="12">
        <v>0.3756944444444445</v>
      </c>
      <c r="C55">
        <v>4</v>
      </c>
      <c r="D55">
        <v>62</v>
      </c>
      <c r="E55" t="s">
        <v>51</v>
      </c>
      <c r="F55" t="s">
        <v>158</v>
      </c>
      <c r="G55" t="s">
        <v>67</v>
      </c>
      <c r="H55">
        <v>46</v>
      </c>
      <c r="I55">
        <v>70</v>
      </c>
      <c r="J55" s="9">
        <v>2.0590000000000002</v>
      </c>
      <c r="K55">
        <v>28</v>
      </c>
      <c r="L55" t="s">
        <v>100</v>
      </c>
      <c r="M55">
        <v>136</v>
      </c>
      <c r="N55" t="s">
        <v>113</v>
      </c>
      <c r="O55" s="1">
        <v>1.2</v>
      </c>
      <c r="P55" s="1">
        <v>11715.4</v>
      </c>
      <c r="Q55" s="1">
        <f>(P55*Y55)/1000</f>
        <v>1171.54</v>
      </c>
      <c r="R55" s="1">
        <v>2</v>
      </c>
      <c r="S55" s="19">
        <v>12.6</v>
      </c>
      <c r="T55" s="19">
        <v>8.4</v>
      </c>
      <c r="U55" s="1">
        <f t="shared" si="0"/>
        <v>0.84</v>
      </c>
      <c r="V55" s="15">
        <v>0.2</v>
      </c>
      <c r="W55" s="2">
        <v>3043.8</v>
      </c>
      <c r="X55">
        <v>5</v>
      </c>
      <c r="Y55">
        <v>100</v>
      </c>
      <c r="Z55" s="7">
        <v>304.38</v>
      </c>
      <c r="AJ55" t="s">
        <v>145</v>
      </c>
    </row>
    <row r="56" spans="1:36" x14ac:dyDescent="0.35">
      <c r="A56" s="11">
        <v>45077</v>
      </c>
      <c r="B56" s="12">
        <v>0.50347222222222221</v>
      </c>
      <c r="C56">
        <v>4</v>
      </c>
      <c r="D56">
        <v>63</v>
      </c>
      <c r="E56" t="s">
        <v>51</v>
      </c>
      <c r="F56" t="s">
        <v>158</v>
      </c>
      <c r="G56" t="s">
        <v>68</v>
      </c>
      <c r="H56">
        <v>41</v>
      </c>
      <c r="I56">
        <v>70</v>
      </c>
      <c r="J56" s="9">
        <v>1.5169999999999999</v>
      </c>
      <c r="K56">
        <v>23</v>
      </c>
      <c r="L56" t="s">
        <v>102</v>
      </c>
      <c r="M56">
        <v>126</v>
      </c>
      <c r="N56" t="s">
        <v>113</v>
      </c>
      <c r="O56" s="2">
        <v>1.3</v>
      </c>
      <c r="P56" s="2">
        <v>5181.2</v>
      </c>
      <c r="Q56" s="1">
        <f>(P56*Y56)/1000</f>
        <v>518.12</v>
      </c>
      <c r="R56" s="1">
        <v>4</v>
      </c>
      <c r="S56" s="14">
        <v>5.6</v>
      </c>
      <c r="T56" s="14">
        <v>3.9</v>
      </c>
      <c r="U56" s="1">
        <f t="shared" si="0"/>
        <v>0.39</v>
      </c>
      <c r="V56" s="16">
        <v>2.6</v>
      </c>
      <c r="W56" s="3">
        <v>1539.4</v>
      </c>
      <c r="X56">
        <v>5</v>
      </c>
      <c r="Y56">
        <v>100</v>
      </c>
      <c r="Z56" s="7">
        <v>153.94</v>
      </c>
    </row>
    <row r="57" spans="1:36" x14ac:dyDescent="0.35">
      <c r="A57" s="11">
        <v>45077</v>
      </c>
      <c r="B57" s="12">
        <v>0.50624999999999998</v>
      </c>
      <c r="C57">
        <v>4</v>
      </c>
      <c r="D57">
        <v>64</v>
      </c>
      <c r="E57" t="s">
        <v>50</v>
      </c>
      <c r="F57" t="s">
        <v>158</v>
      </c>
      <c r="G57" t="s">
        <v>32</v>
      </c>
      <c r="H57">
        <v>42</v>
      </c>
      <c r="I57">
        <v>56</v>
      </c>
      <c r="J57" s="9">
        <v>1.3680000000000001</v>
      </c>
      <c r="K57">
        <v>23</v>
      </c>
      <c r="L57" t="s">
        <v>101</v>
      </c>
      <c r="M57">
        <v>242</v>
      </c>
      <c r="R57" s="1">
        <v>4</v>
      </c>
      <c r="S57" s="14">
        <v>1.1000000000000001</v>
      </c>
      <c r="T57" s="14">
        <v>4.9000000000000004</v>
      </c>
      <c r="U57" s="1">
        <f t="shared" si="0"/>
        <v>0.49000000000000005</v>
      </c>
      <c r="V57" s="14">
        <v>1.2</v>
      </c>
      <c r="W57" s="1">
        <v>1073.4000000000001</v>
      </c>
      <c r="X57">
        <v>5</v>
      </c>
      <c r="Y57">
        <v>100</v>
      </c>
      <c r="Z57" s="7">
        <v>107.34000000000002</v>
      </c>
    </row>
    <row r="58" spans="1:36" x14ac:dyDescent="0.35">
      <c r="A58" s="11">
        <v>45077</v>
      </c>
      <c r="B58" s="12">
        <v>0.5131944444444444</v>
      </c>
      <c r="C58">
        <v>4</v>
      </c>
      <c r="D58">
        <v>66</v>
      </c>
      <c r="E58" t="s">
        <v>50</v>
      </c>
      <c r="F58" t="s">
        <v>158</v>
      </c>
      <c r="G58" t="s">
        <v>71</v>
      </c>
      <c r="H58">
        <v>39</v>
      </c>
      <c r="I58">
        <v>54</v>
      </c>
      <c r="J58" s="9">
        <v>1.3129999999999999</v>
      </c>
      <c r="K58">
        <v>23</v>
      </c>
      <c r="L58" t="s">
        <v>100</v>
      </c>
      <c r="M58">
        <v>137</v>
      </c>
      <c r="R58" s="1">
        <v>4</v>
      </c>
      <c r="S58" s="14">
        <v>1</v>
      </c>
      <c r="T58" s="14">
        <v>6.4</v>
      </c>
      <c r="U58" s="1">
        <f t="shared" si="0"/>
        <v>0.64</v>
      </c>
      <c r="V58" s="14">
        <v>2.7</v>
      </c>
      <c r="W58" s="1">
        <v>1647.6</v>
      </c>
      <c r="X58">
        <v>5</v>
      </c>
      <c r="Y58">
        <v>100</v>
      </c>
      <c r="Z58" s="7">
        <v>164.76</v>
      </c>
    </row>
    <row r="59" spans="1:36" x14ac:dyDescent="0.35">
      <c r="A59" s="11">
        <v>45078</v>
      </c>
      <c r="B59" s="12">
        <v>0.37777777777777777</v>
      </c>
      <c r="C59">
        <v>4</v>
      </c>
      <c r="D59">
        <v>67</v>
      </c>
      <c r="E59" t="s">
        <v>51</v>
      </c>
      <c r="F59" t="s">
        <v>158</v>
      </c>
      <c r="G59" t="s">
        <v>72</v>
      </c>
      <c r="H59">
        <v>37</v>
      </c>
      <c r="I59">
        <v>63</v>
      </c>
      <c r="J59" s="9">
        <v>1.127</v>
      </c>
      <c r="K59">
        <v>23</v>
      </c>
      <c r="L59" t="s">
        <v>102</v>
      </c>
      <c r="M59">
        <v>142</v>
      </c>
      <c r="N59" t="s">
        <v>113</v>
      </c>
      <c r="O59" s="3">
        <v>1.1000000000000001</v>
      </c>
      <c r="P59" s="3">
        <v>10343.9</v>
      </c>
      <c r="Q59" s="1">
        <f>(P59*Y59)/1000</f>
        <v>1034.3900000000001</v>
      </c>
      <c r="R59" s="1">
        <v>4</v>
      </c>
      <c r="S59" s="14">
        <v>9.1</v>
      </c>
      <c r="T59" s="14">
        <v>6.5</v>
      </c>
      <c r="U59" s="1">
        <f t="shared" si="0"/>
        <v>0.65</v>
      </c>
      <c r="V59" s="14">
        <v>1.4</v>
      </c>
      <c r="W59" s="1">
        <v>1912.2</v>
      </c>
      <c r="X59">
        <v>5</v>
      </c>
      <c r="Y59">
        <v>100</v>
      </c>
      <c r="Z59" s="7">
        <v>191.22</v>
      </c>
    </row>
    <row r="60" spans="1:36" x14ac:dyDescent="0.35">
      <c r="A60" s="11">
        <v>45078</v>
      </c>
      <c r="B60" s="12">
        <v>0.38055555555555554</v>
      </c>
      <c r="C60">
        <v>4</v>
      </c>
      <c r="D60">
        <v>68</v>
      </c>
      <c r="E60" t="s">
        <v>50</v>
      </c>
      <c r="F60" t="s">
        <v>158</v>
      </c>
      <c r="G60" t="s">
        <v>73</v>
      </c>
      <c r="H60">
        <v>45</v>
      </c>
      <c r="I60">
        <v>61</v>
      </c>
      <c r="J60" s="9">
        <v>1.6279999999999999</v>
      </c>
      <c r="K60">
        <v>28</v>
      </c>
      <c r="L60" t="s">
        <v>102</v>
      </c>
      <c r="M60">
        <v>168</v>
      </c>
      <c r="R60" s="1">
        <v>4</v>
      </c>
      <c r="S60" s="14">
        <v>3.6</v>
      </c>
      <c r="T60" s="14">
        <v>4.0999999999999996</v>
      </c>
      <c r="U60" s="1">
        <f t="shared" si="0"/>
        <v>0.40999999999999992</v>
      </c>
      <c r="V60" s="14">
        <v>1.1000000000000001</v>
      </c>
      <c r="W60" s="1">
        <v>5565.6</v>
      </c>
      <c r="X60">
        <v>5</v>
      </c>
      <c r="Y60">
        <v>100</v>
      </c>
      <c r="Z60" s="7">
        <v>556.55999999999995</v>
      </c>
    </row>
    <row r="61" spans="1:36" x14ac:dyDescent="0.35">
      <c r="A61" s="11">
        <v>45078</v>
      </c>
      <c r="B61" s="12">
        <v>0.38611111111111113</v>
      </c>
      <c r="C61">
        <v>4</v>
      </c>
      <c r="D61">
        <v>69</v>
      </c>
      <c r="E61" t="s">
        <v>50</v>
      </c>
      <c r="F61" t="s">
        <v>158</v>
      </c>
      <c r="G61" t="s">
        <v>74</v>
      </c>
      <c r="H61">
        <v>45</v>
      </c>
      <c r="I61">
        <v>72</v>
      </c>
      <c r="J61" s="9">
        <v>1.8879999999999999</v>
      </c>
      <c r="K61">
        <v>23</v>
      </c>
      <c r="L61" t="s">
        <v>100</v>
      </c>
      <c r="M61">
        <v>219</v>
      </c>
      <c r="R61" s="1">
        <v>4</v>
      </c>
      <c r="S61" s="14">
        <v>0.4</v>
      </c>
      <c r="T61" s="14">
        <v>6.1</v>
      </c>
      <c r="U61" s="1">
        <f t="shared" si="0"/>
        <v>0.61</v>
      </c>
      <c r="V61" s="14">
        <v>1.4</v>
      </c>
      <c r="W61" s="1">
        <v>2427.4</v>
      </c>
      <c r="X61">
        <v>5</v>
      </c>
      <c r="Y61">
        <v>100</v>
      </c>
      <c r="Z61" s="7">
        <v>242.74</v>
      </c>
    </row>
    <row r="62" spans="1:36" x14ac:dyDescent="0.35">
      <c r="A62" s="11">
        <v>45078</v>
      </c>
      <c r="B62" s="12">
        <v>0.39166666666666666</v>
      </c>
      <c r="C62">
        <v>4</v>
      </c>
      <c r="D62">
        <v>70</v>
      </c>
      <c r="E62" t="s">
        <v>51</v>
      </c>
      <c r="F62" t="s">
        <v>158</v>
      </c>
      <c r="G62" t="s">
        <v>75</v>
      </c>
      <c r="H62">
        <v>44</v>
      </c>
      <c r="I62">
        <v>62</v>
      </c>
      <c r="J62" s="9">
        <v>1.385</v>
      </c>
      <c r="K62">
        <v>23</v>
      </c>
      <c r="L62" t="s">
        <v>101</v>
      </c>
      <c r="M62">
        <v>310</v>
      </c>
      <c r="N62" t="s">
        <v>113</v>
      </c>
      <c r="O62" s="1">
        <v>2.2999999999999998</v>
      </c>
      <c r="P62" s="1">
        <v>5935.2</v>
      </c>
      <c r="Q62" s="1">
        <f>(P62*Y62)/1000</f>
        <v>593.52</v>
      </c>
      <c r="R62" s="1"/>
      <c r="U62" s="1"/>
      <c r="V62" s="15">
        <v>1.6</v>
      </c>
      <c r="W62" s="2">
        <v>596.1</v>
      </c>
      <c r="X62">
        <v>3</v>
      </c>
      <c r="Y62">
        <v>100</v>
      </c>
      <c r="Z62" s="7">
        <v>59.61</v>
      </c>
      <c r="AJ62" t="s">
        <v>148</v>
      </c>
    </row>
    <row r="63" spans="1:36" x14ac:dyDescent="0.35">
      <c r="A63" s="11">
        <v>45078</v>
      </c>
      <c r="B63" s="12">
        <v>0.55625000000000002</v>
      </c>
      <c r="C63">
        <v>4</v>
      </c>
      <c r="D63">
        <v>71</v>
      </c>
      <c r="E63" t="s">
        <v>51</v>
      </c>
      <c r="F63" t="s">
        <v>158</v>
      </c>
      <c r="G63" t="s">
        <v>76</v>
      </c>
      <c r="H63">
        <v>41</v>
      </c>
      <c r="I63">
        <v>60</v>
      </c>
      <c r="J63" s="9">
        <v>1.258</v>
      </c>
      <c r="K63">
        <v>28</v>
      </c>
      <c r="L63" t="s">
        <v>100</v>
      </c>
      <c r="M63">
        <v>176</v>
      </c>
      <c r="N63" t="s">
        <v>113</v>
      </c>
      <c r="O63" s="1">
        <v>0.9</v>
      </c>
      <c r="P63" s="1">
        <v>10206.5</v>
      </c>
      <c r="Q63" s="1">
        <f>(P63*Y63)/1000</f>
        <v>1020.65</v>
      </c>
      <c r="R63" s="1">
        <v>4</v>
      </c>
      <c r="S63" s="15">
        <v>2.7</v>
      </c>
      <c r="T63" s="15">
        <v>3.3</v>
      </c>
      <c r="U63" s="1">
        <f t="shared" si="0"/>
        <v>0.33</v>
      </c>
      <c r="V63" s="14">
        <v>1.7</v>
      </c>
      <c r="W63" s="1">
        <v>1790.9</v>
      </c>
      <c r="X63">
        <v>5</v>
      </c>
      <c r="Y63">
        <v>100</v>
      </c>
      <c r="Z63" s="7">
        <v>179.09</v>
      </c>
    </row>
    <row r="64" spans="1:36" x14ac:dyDescent="0.35">
      <c r="A64" s="11">
        <v>45078</v>
      </c>
      <c r="B64" s="12">
        <v>0.56111111111111112</v>
      </c>
      <c r="C64">
        <v>4</v>
      </c>
      <c r="D64">
        <v>72</v>
      </c>
      <c r="E64" t="s">
        <v>51</v>
      </c>
      <c r="F64" t="s">
        <v>158</v>
      </c>
      <c r="G64" t="s">
        <v>77</v>
      </c>
      <c r="H64">
        <v>40</v>
      </c>
      <c r="I64">
        <v>59</v>
      </c>
      <c r="J64" s="9">
        <v>1.337</v>
      </c>
      <c r="K64">
        <v>28</v>
      </c>
      <c r="L64" t="s">
        <v>101</v>
      </c>
      <c r="M64">
        <v>113</v>
      </c>
      <c r="N64" t="s">
        <v>113</v>
      </c>
      <c r="O64" s="1">
        <v>1.8</v>
      </c>
      <c r="P64" s="1">
        <v>8331.4</v>
      </c>
      <c r="Q64" s="1">
        <f>(P64*Y64)/1000</f>
        <v>833.14</v>
      </c>
      <c r="R64" s="1">
        <v>4</v>
      </c>
      <c r="S64" s="16">
        <v>10.1</v>
      </c>
      <c r="T64" s="16">
        <v>4</v>
      </c>
      <c r="U64" s="1">
        <f t="shared" si="0"/>
        <v>0.4</v>
      </c>
      <c r="V64" s="14">
        <v>5.4</v>
      </c>
      <c r="W64" s="1">
        <v>1899.8</v>
      </c>
      <c r="X64">
        <v>5</v>
      </c>
      <c r="Y64">
        <v>100</v>
      </c>
      <c r="Z64" s="7">
        <v>189.98</v>
      </c>
    </row>
    <row r="65" spans="1:36" x14ac:dyDescent="0.35">
      <c r="A65" s="11">
        <v>45078</v>
      </c>
      <c r="B65" s="12">
        <v>0.56527777777777777</v>
      </c>
      <c r="C65">
        <v>4</v>
      </c>
      <c r="D65">
        <v>73</v>
      </c>
      <c r="E65" t="s">
        <v>51</v>
      </c>
      <c r="F65" t="s">
        <v>158</v>
      </c>
      <c r="G65" t="s">
        <v>69</v>
      </c>
      <c r="H65">
        <v>42</v>
      </c>
      <c r="I65">
        <v>67</v>
      </c>
      <c r="J65" s="9">
        <v>1.444</v>
      </c>
      <c r="K65">
        <v>28</v>
      </c>
      <c r="L65" t="s">
        <v>100</v>
      </c>
      <c r="M65">
        <v>186</v>
      </c>
      <c r="N65" t="s">
        <v>113</v>
      </c>
      <c r="O65" s="1">
        <v>1.4</v>
      </c>
      <c r="P65" s="1">
        <v>10308.299999999999</v>
      </c>
      <c r="Q65" s="1">
        <f>(P65*Y65)/1000</f>
        <v>1030.83</v>
      </c>
      <c r="R65" s="1">
        <v>4</v>
      </c>
      <c r="S65" s="14">
        <v>6.7</v>
      </c>
      <c r="T65" s="14">
        <v>4.5999999999999996</v>
      </c>
      <c r="U65" s="1">
        <f t="shared" si="0"/>
        <v>0.45999999999999996</v>
      </c>
      <c r="V65" s="14">
        <v>8.7205000000000005E-2</v>
      </c>
      <c r="W65" s="1">
        <v>1667.6</v>
      </c>
      <c r="X65">
        <v>5</v>
      </c>
      <c r="Y65">
        <v>100</v>
      </c>
      <c r="Z65" s="7">
        <v>166.76</v>
      </c>
    </row>
    <row r="66" spans="1:36" x14ac:dyDescent="0.35">
      <c r="A66" s="11">
        <v>45078</v>
      </c>
      <c r="B66" s="12">
        <v>0.5708333333333333</v>
      </c>
      <c r="C66">
        <v>4</v>
      </c>
      <c r="D66">
        <v>74</v>
      </c>
      <c r="E66" t="s">
        <v>50</v>
      </c>
      <c r="F66" t="s">
        <v>158</v>
      </c>
      <c r="G66" t="s">
        <v>78</v>
      </c>
      <c r="H66">
        <v>45</v>
      </c>
      <c r="I66">
        <v>68</v>
      </c>
      <c r="J66" s="9">
        <v>1.837</v>
      </c>
      <c r="K66">
        <v>28</v>
      </c>
      <c r="L66" t="s">
        <v>100</v>
      </c>
      <c r="M66">
        <v>140</v>
      </c>
      <c r="U66" s="1"/>
      <c r="V66" s="15">
        <v>1.1000000000000001</v>
      </c>
      <c r="W66" s="2">
        <v>1721.2</v>
      </c>
      <c r="X66">
        <v>5</v>
      </c>
      <c r="Y66">
        <v>100</v>
      </c>
      <c r="Z66" s="7">
        <v>172.12</v>
      </c>
      <c r="AJ66" t="s">
        <v>147</v>
      </c>
    </row>
    <row r="67" spans="1:36" x14ac:dyDescent="0.35">
      <c r="A67" s="11">
        <v>45083</v>
      </c>
      <c r="B67" s="12">
        <v>0.36874999999999997</v>
      </c>
      <c r="C67">
        <v>4</v>
      </c>
      <c r="D67">
        <v>75</v>
      </c>
      <c r="E67" t="s">
        <v>50</v>
      </c>
      <c r="F67" t="s">
        <v>158</v>
      </c>
      <c r="G67" t="s">
        <v>79</v>
      </c>
      <c r="H67">
        <v>44</v>
      </c>
      <c r="I67">
        <v>64</v>
      </c>
      <c r="J67" s="9">
        <v>1.7749999999999999</v>
      </c>
      <c r="K67">
        <v>28</v>
      </c>
      <c r="L67" t="s">
        <v>102</v>
      </c>
      <c r="M67">
        <v>120</v>
      </c>
      <c r="R67" s="1">
        <v>4</v>
      </c>
      <c r="S67" s="14">
        <v>0.5</v>
      </c>
      <c r="T67" s="14">
        <v>9.4</v>
      </c>
      <c r="U67" s="1">
        <f t="shared" ref="U67:U89" si="2">(T67*Y67)/1000</f>
        <v>0.94</v>
      </c>
      <c r="V67" s="16">
        <v>4.8</v>
      </c>
      <c r="W67" s="3">
        <v>2408.1</v>
      </c>
      <c r="X67">
        <v>5</v>
      </c>
      <c r="Y67">
        <v>100</v>
      </c>
      <c r="Z67" s="7">
        <v>240.81</v>
      </c>
    </row>
    <row r="68" spans="1:36" x14ac:dyDescent="0.35">
      <c r="A68" s="11">
        <v>45083</v>
      </c>
      <c r="B68" s="12">
        <v>0.37222222222222223</v>
      </c>
      <c r="C68">
        <v>4</v>
      </c>
      <c r="D68">
        <v>76</v>
      </c>
      <c r="E68" t="s">
        <v>51</v>
      </c>
      <c r="F68" t="s">
        <v>158</v>
      </c>
      <c r="G68" t="s">
        <v>80</v>
      </c>
      <c r="H68">
        <v>42</v>
      </c>
      <c r="I68">
        <v>65</v>
      </c>
      <c r="J68" s="9">
        <v>1.448</v>
      </c>
      <c r="K68">
        <v>23</v>
      </c>
      <c r="L68" t="s">
        <v>102</v>
      </c>
      <c r="M68">
        <v>156</v>
      </c>
      <c r="N68" t="s">
        <v>113</v>
      </c>
      <c r="O68" s="1">
        <v>0.3</v>
      </c>
      <c r="P68" s="1">
        <v>10203.4</v>
      </c>
      <c r="Q68" s="1">
        <f>(P68*Y68)/1000</f>
        <v>1020.34</v>
      </c>
      <c r="R68" s="1">
        <v>4</v>
      </c>
      <c r="S68" s="14">
        <v>0.7</v>
      </c>
      <c r="T68" s="14">
        <v>1.9</v>
      </c>
      <c r="U68" s="1">
        <f t="shared" si="2"/>
        <v>0.19</v>
      </c>
      <c r="V68" s="14">
        <v>7.1833999999999995E-2</v>
      </c>
      <c r="W68" s="1">
        <v>4492.3</v>
      </c>
      <c r="X68">
        <v>5</v>
      </c>
      <c r="Y68">
        <v>100</v>
      </c>
      <c r="Z68" s="7">
        <v>449.23</v>
      </c>
    </row>
    <row r="69" spans="1:36" x14ac:dyDescent="0.35">
      <c r="A69" s="11">
        <v>45083</v>
      </c>
      <c r="B69" s="12">
        <v>0.37638888888888888</v>
      </c>
      <c r="C69">
        <v>4</v>
      </c>
      <c r="D69">
        <v>77</v>
      </c>
      <c r="E69" t="s">
        <v>50</v>
      </c>
      <c r="F69" t="s">
        <v>158</v>
      </c>
      <c r="G69" t="s">
        <v>81</v>
      </c>
      <c r="H69">
        <v>40</v>
      </c>
      <c r="I69">
        <v>60</v>
      </c>
      <c r="J69" s="9">
        <v>1.5169999999999999</v>
      </c>
      <c r="K69">
        <v>28</v>
      </c>
      <c r="L69" t="s">
        <v>101</v>
      </c>
      <c r="M69">
        <v>105</v>
      </c>
      <c r="R69" s="1">
        <v>4</v>
      </c>
      <c r="S69" s="14">
        <v>4.0999999999999996</v>
      </c>
      <c r="T69" s="14">
        <v>5.6</v>
      </c>
      <c r="U69" s="1">
        <f t="shared" si="2"/>
        <v>0.56000000000000005</v>
      </c>
      <c r="V69" s="14">
        <v>0.4</v>
      </c>
      <c r="W69" s="1">
        <v>1943.6</v>
      </c>
      <c r="X69">
        <v>5</v>
      </c>
      <c r="Y69">
        <v>100</v>
      </c>
      <c r="Z69" s="7">
        <v>194.36</v>
      </c>
    </row>
    <row r="70" spans="1:36" x14ac:dyDescent="0.35">
      <c r="A70" s="11">
        <v>45083</v>
      </c>
      <c r="B70" s="12">
        <v>0.37847222222222227</v>
      </c>
      <c r="C70">
        <v>4</v>
      </c>
      <c r="D70">
        <v>78</v>
      </c>
      <c r="E70" t="s">
        <v>51</v>
      </c>
      <c r="F70" t="s">
        <v>158</v>
      </c>
      <c r="G70" t="s">
        <v>82</v>
      </c>
      <c r="H70">
        <v>42</v>
      </c>
      <c r="I70">
        <v>71</v>
      </c>
      <c r="J70" s="9">
        <v>1.514</v>
      </c>
      <c r="K70">
        <v>23</v>
      </c>
      <c r="L70" t="s">
        <v>100</v>
      </c>
      <c r="M70">
        <v>140</v>
      </c>
      <c r="N70" t="s">
        <v>113</v>
      </c>
      <c r="O70" s="1">
        <v>0.3</v>
      </c>
      <c r="P70" s="1">
        <v>9349.1</v>
      </c>
      <c r="Q70" s="1">
        <f>(P70*Y70)/1000</f>
        <v>934.91</v>
      </c>
      <c r="R70" s="1">
        <v>4</v>
      </c>
      <c r="S70" s="14">
        <v>4.8828000000000003E-2</v>
      </c>
      <c r="T70" s="14">
        <v>5</v>
      </c>
      <c r="U70" s="1">
        <f t="shared" si="2"/>
        <v>0.5</v>
      </c>
      <c r="V70" s="14">
        <v>6.7</v>
      </c>
      <c r="W70" s="1">
        <v>2028.3</v>
      </c>
      <c r="X70">
        <v>5</v>
      </c>
      <c r="Y70">
        <v>100</v>
      </c>
      <c r="Z70" s="7">
        <v>202.83</v>
      </c>
    </row>
    <row r="71" spans="1:36" x14ac:dyDescent="0.35">
      <c r="A71" s="11">
        <v>45083</v>
      </c>
      <c r="B71" s="12">
        <v>0.5444444444444444</v>
      </c>
      <c r="C71">
        <v>4</v>
      </c>
      <c r="D71">
        <v>79</v>
      </c>
      <c r="E71" t="s">
        <v>51</v>
      </c>
      <c r="F71" t="s">
        <v>158</v>
      </c>
      <c r="G71" t="s">
        <v>83</v>
      </c>
      <c r="H71">
        <v>40</v>
      </c>
      <c r="I71">
        <v>62</v>
      </c>
      <c r="J71" s="9">
        <v>1.3520000000000001</v>
      </c>
      <c r="K71">
        <v>28</v>
      </c>
      <c r="L71" t="s">
        <v>100</v>
      </c>
      <c r="M71">
        <v>141</v>
      </c>
      <c r="N71" t="s">
        <v>113</v>
      </c>
      <c r="O71" s="2">
        <v>0.2</v>
      </c>
      <c r="P71" s="2">
        <v>9524.4</v>
      </c>
      <c r="Q71" s="1">
        <f>(P71*Y71)/1000</f>
        <v>952.44</v>
      </c>
      <c r="R71" s="1">
        <v>4</v>
      </c>
      <c r="S71" s="14">
        <v>0.2</v>
      </c>
      <c r="T71" s="14">
        <v>6</v>
      </c>
      <c r="U71" s="1">
        <f t="shared" si="2"/>
        <v>0.6</v>
      </c>
      <c r="V71" s="14">
        <v>1.9</v>
      </c>
      <c r="W71" s="1">
        <v>1522.8</v>
      </c>
      <c r="X71">
        <v>5</v>
      </c>
      <c r="Y71">
        <v>100</v>
      </c>
      <c r="Z71" s="7">
        <v>152.28</v>
      </c>
    </row>
    <row r="72" spans="1:36" x14ac:dyDescent="0.35">
      <c r="A72" s="11">
        <v>45083</v>
      </c>
      <c r="B72" s="12">
        <v>0.54791666666666672</v>
      </c>
      <c r="C72">
        <v>5</v>
      </c>
      <c r="D72">
        <v>80</v>
      </c>
      <c r="E72" t="s">
        <v>50</v>
      </c>
      <c r="F72" t="s">
        <v>158</v>
      </c>
      <c r="G72" t="s">
        <v>84</v>
      </c>
      <c r="H72">
        <v>40</v>
      </c>
      <c r="I72">
        <v>59</v>
      </c>
      <c r="J72" s="9">
        <v>1.3979999999999999</v>
      </c>
      <c r="K72">
        <v>23</v>
      </c>
      <c r="L72" t="s">
        <v>101</v>
      </c>
      <c r="M72">
        <v>222</v>
      </c>
      <c r="R72" s="1">
        <v>4</v>
      </c>
      <c r="S72" s="15">
        <v>0.6</v>
      </c>
      <c r="T72" s="15">
        <v>7.1</v>
      </c>
      <c r="U72" s="1">
        <f t="shared" si="2"/>
        <v>0.71</v>
      </c>
      <c r="V72" s="14">
        <v>1.9</v>
      </c>
      <c r="W72" s="1">
        <v>1889.1</v>
      </c>
      <c r="X72">
        <v>5</v>
      </c>
      <c r="Y72">
        <v>100</v>
      </c>
      <c r="Z72" s="7">
        <v>188.91</v>
      </c>
    </row>
    <row r="73" spans="1:36" x14ac:dyDescent="0.35">
      <c r="A73" s="11">
        <v>45083</v>
      </c>
      <c r="B73" s="12">
        <v>0.55347222222222225</v>
      </c>
      <c r="C73">
        <v>5</v>
      </c>
      <c r="D73">
        <v>81</v>
      </c>
      <c r="E73" t="s">
        <v>50</v>
      </c>
      <c r="F73" t="s">
        <v>158</v>
      </c>
      <c r="G73" t="s">
        <v>85</v>
      </c>
      <c r="H73">
        <v>41</v>
      </c>
      <c r="I73">
        <v>60</v>
      </c>
      <c r="J73" s="9">
        <v>1.617</v>
      </c>
      <c r="K73">
        <v>28</v>
      </c>
      <c r="L73" t="s">
        <v>102</v>
      </c>
      <c r="M73">
        <v>131</v>
      </c>
      <c r="R73" s="1">
        <v>4</v>
      </c>
      <c r="S73" s="17">
        <v>1.9</v>
      </c>
      <c r="T73" s="17">
        <v>6.8</v>
      </c>
      <c r="U73" s="1">
        <f t="shared" si="2"/>
        <v>0.68</v>
      </c>
      <c r="V73" s="14">
        <v>5.3</v>
      </c>
      <c r="W73" s="1">
        <v>2539.8000000000002</v>
      </c>
      <c r="X73">
        <v>5</v>
      </c>
      <c r="Y73">
        <v>100</v>
      </c>
      <c r="Z73" s="7">
        <v>253.98000000000002</v>
      </c>
    </row>
    <row r="74" spans="1:36" x14ac:dyDescent="0.35">
      <c r="A74" s="11">
        <v>45083</v>
      </c>
      <c r="B74" s="12">
        <v>0.55625000000000002</v>
      </c>
      <c r="C74">
        <v>5</v>
      </c>
      <c r="D74">
        <v>82</v>
      </c>
      <c r="E74" t="s">
        <v>51</v>
      </c>
      <c r="F74" t="s">
        <v>158</v>
      </c>
      <c r="G74" t="s">
        <v>86</v>
      </c>
      <c r="H74">
        <v>40</v>
      </c>
      <c r="I74">
        <v>60</v>
      </c>
      <c r="J74" s="9">
        <v>1.2689999999999999</v>
      </c>
      <c r="K74">
        <v>28</v>
      </c>
      <c r="L74" t="s">
        <v>101</v>
      </c>
      <c r="M74">
        <v>141</v>
      </c>
      <c r="N74" t="s">
        <v>113</v>
      </c>
      <c r="O74" s="3">
        <v>1.3</v>
      </c>
      <c r="P74" s="3">
        <v>12024.9</v>
      </c>
      <c r="Q74" s="1">
        <f>(P74*Y74)/1000</f>
        <v>1202.49</v>
      </c>
      <c r="R74" s="1">
        <v>4</v>
      </c>
      <c r="S74" s="18">
        <v>1.7</v>
      </c>
      <c r="T74" s="18">
        <v>3.6</v>
      </c>
      <c r="U74" s="1">
        <f t="shared" si="2"/>
        <v>0.36</v>
      </c>
      <c r="V74" s="15">
        <v>1.4</v>
      </c>
      <c r="W74" s="2">
        <v>2908.6</v>
      </c>
      <c r="X74">
        <v>5</v>
      </c>
      <c r="Y74">
        <v>100</v>
      </c>
      <c r="Z74" s="7">
        <v>290.86</v>
      </c>
      <c r="AJ74" t="s">
        <v>146</v>
      </c>
    </row>
    <row r="75" spans="1:36" x14ac:dyDescent="0.35">
      <c r="A75" s="11">
        <v>45084</v>
      </c>
      <c r="B75" s="12">
        <v>0.35972222222222222</v>
      </c>
      <c r="C75">
        <v>5</v>
      </c>
      <c r="D75">
        <v>83</v>
      </c>
      <c r="E75" t="s">
        <v>51</v>
      </c>
      <c r="F75" t="s">
        <v>158</v>
      </c>
      <c r="G75" t="s">
        <v>87</v>
      </c>
      <c r="H75">
        <v>40</v>
      </c>
      <c r="I75">
        <v>63</v>
      </c>
      <c r="J75" s="9">
        <v>1.4339999999999999</v>
      </c>
      <c r="K75">
        <v>28</v>
      </c>
      <c r="L75" t="s">
        <v>102</v>
      </c>
      <c r="M75">
        <v>105</v>
      </c>
      <c r="N75" t="s">
        <v>113</v>
      </c>
      <c r="O75" s="1">
        <v>0.9</v>
      </c>
      <c r="P75" s="1">
        <v>8515</v>
      </c>
      <c r="Q75" s="1">
        <f>(P75*Y75)/1000</f>
        <v>851.5</v>
      </c>
      <c r="R75" s="1">
        <v>4</v>
      </c>
      <c r="S75" s="18">
        <v>2.2000000000000002</v>
      </c>
      <c r="T75" s="18">
        <v>6.2</v>
      </c>
      <c r="U75" s="1">
        <f t="shared" si="2"/>
        <v>0.62</v>
      </c>
      <c r="V75" s="16">
        <v>2.4</v>
      </c>
      <c r="W75" s="3">
        <v>1352.7</v>
      </c>
      <c r="X75">
        <v>5</v>
      </c>
      <c r="Y75">
        <v>100</v>
      </c>
      <c r="Z75" s="7">
        <v>135.27000000000001</v>
      </c>
    </row>
    <row r="76" spans="1:36" x14ac:dyDescent="0.35">
      <c r="A76" s="11">
        <v>45084</v>
      </c>
      <c r="B76" s="12">
        <v>0.36249999999999999</v>
      </c>
      <c r="C76">
        <v>5</v>
      </c>
      <c r="D76">
        <v>84</v>
      </c>
      <c r="E76" t="s">
        <v>51</v>
      </c>
      <c r="F76" t="s">
        <v>158</v>
      </c>
      <c r="G76" t="s">
        <v>88</v>
      </c>
      <c r="H76">
        <v>41</v>
      </c>
      <c r="I76">
        <v>66</v>
      </c>
      <c r="J76" s="9">
        <v>1.5960000000000001</v>
      </c>
      <c r="K76">
        <v>23</v>
      </c>
      <c r="L76" t="s">
        <v>101</v>
      </c>
      <c r="M76">
        <v>133</v>
      </c>
      <c r="N76" t="s">
        <v>113</v>
      </c>
      <c r="O76" s="1">
        <v>0.8</v>
      </c>
      <c r="P76" s="1">
        <v>7750.5</v>
      </c>
      <c r="Q76" s="1">
        <f>(P76*Y76)/1000</f>
        <v>775.05</v>
      </c>
      <c r="R76" s="1">
        <v>4</v>
      </c>
      <c r="S76" s="18">
        <v>0.2</v>
      </c>
      <c r="T76" s="18">
        <v>4.7</v>
      </c>
      <c r="U76" s="1">
        <f t="shared" si="2"/>
        <v>0.47</v>
      </c>
      <c r="V76" s="14">
        <v>4.2032E-2</v>
      </c>
      <c r="W76" s="1">
        <v>1851.5</v>
      </c>
      <c r="X76">
        <v>5</v>
      </c>
      <c r="Y76">
        <v>100</v>
      </c>
      <c r="Z76" s="7">
        <v>185.15</v>
      </c>
    </row>
    <row r="77" spans="1:36" x14ac:dyDescent="0.35">
      <c r="A77" s="11">
        <v>45084</v>
      </c>
      <c r="B77" s="12">
        <v>0.36527777777777781</v>
      </c>
      <c r="C77">
        <v>5</v>
      </c>
      <c r="D77">
        <v>85</v>
      </c>
      <c r="E77" t="s">
        <v>50</v>
      </c>
      <c r="F77" t="s">
        <v>158</v>
      </c>
      <c r="G77" t="s">
        <v>89</v>
      </c>
      <c r="H77">
        <v>43</v>
      </c>
      <c r="I77">
        <v>62</v>
      </c>
      <c r="J77" s="9">
        <v>1.6659999999999999</v>
      </c>
      <c r="K77">
        <v>23</v>
      </c>
      <c r="L77" t="s">
        <v>102</v>
      </c>
      <c r="M77">
        <v>131</v>
      </c>
      <c r="R77" s="1">
        <v>4</v>
      </c>
      <c r="S77" s="14">
        <v>0.3</v>
      </c>
      <c r="T77" s="14">
        <v>8.4</v>
      </c>
      <c r="U77" s="1">
        <f t="shared" si="2"/>
        <v>0.84</v>
      </c>
      <c r="V77" s="14">
        <v>0.8</v>
      </c>
      <c r="W77" s="1">
        <v>2431.6999999999998</v>
      </c>
      <c r="X77">
        <v>5</v>
      </c>
      <c r="Y77">
        <v>100</v>
      </c>
      <c r="Z77" s="7">
        <v>243.16999999999996</v>
      </c>
    </row>
    <row r="78" spans="1:36" x14ac:dyDescent="0.35">
      <c r="A78" s="11">
        <v>45084</v>
      </c>
      <c r="B78" s="12">
        <v>0.36874999999999997</v>
      </c>
      <c r="C78">
        <v>5</v>
      </c>
      <c r="D78">
        <v>86</v>
      </c>
      <c r="E78" t="s">
        <v>50</v>
      </c>
      <c r="F78" t="s">
        <v>158</v>
      </c>
      <c r="G78" t="s">
        <v>61</v>
      </c>
      <c r="H78">
        <v>45</v>
      </c>
      <c r="I78">
        <v>64</v>
      </c>
      <c r="J78" s="9">
        <v>1.88</v>
      </c>
      <c r="K78">
        <v>23</v>
      </c>
      <c r="L78" t="s">
        <v>100</v>
      </c>
      <c r="M78">
        <v>135</v>
      </c>
      <c r="R78" s="1">
        <v>4</v>
      </c>
      <c r="S78" s="14">
        <v>0.8</v>
      </c>
      <c r="T78" s="14">
        <v>9.9</v>
      </c>
      <c r="U78" s="1">
        <f t="shared" si="2"/>
        <v>0.99</v>
      </c>
      <c r="V78" s="14">
        <v>5.6</v>
      </c>
      <c r="W78" s="1">
        <v>3455.6</v>
      </c>
      <c r="X78">
        <v>5</v>
      </c>
      <c r="Y78">
        <v>100</v>
      </c>
      <c r="Z78" s="7">
        <v>345.56</v>
      </c>
    </row>
    <row r="79" spans="1:36" x14ac:dyDescent="0.35">
      <c r="A79" s="11">
        <v>45084</v>
      </c>
      <c r="B79" s="12">
        <v>0.50069444444444444</v>
      </c>
      <c r="C79">
        <v>5</v>
      </c>
      <c r="D79">
        <v>87</v>
      </c>
      <c r="E79" t="s">
        <v>50</v>
      </c>
      <c r="F79" t="s">
        <v>158</v>
      </c>
      <c r="G79" t="s">
        <v>90</v>
      </c>
      <c r="H79">
        <v>42</v>
      </c>
      <c r="I79">
        <v>65</v>
      </c>
      <c r="J79" s="9">
        <v>1.79</v>
      </c>
      <c r="K79">
        <v>28</v>
      </c>
      <c r="L79" t="s">
        <v>100</v>
      </c>
      <c r="M79">
        <v>278</v>
      </c>
      <c r="R79" s="1">
        <v>4</v>
      </c>
      <c r="S79" s="14">
        <v>1.4</v>
      </c>
      <c r="T79" s="14">
        <v>7.7</v>
      </c>
      <c r="U79" s="1">
        <f t="shared" si="2"/>
        <v>0.77</v>
      </c>
      <c r="V79" s="18">
        <v>4.3</v>
      </c>
      <c r="W79" s="5">
        <v>2555.3000000000002</v>
      </c>
      <c r="X79">
        <v>5</v>
      </c>
      <c r="Y79">
        <v>100</v>
      </c>
      <c r="Z79" s="7">
        <v>255.53000000000003</v>
      </c>
    </row>
    <row r="80" spans="1:36" x14ac:dyDescent="0.35">
      <c r="A80" s="11">
        <v>45084</v>
      </c>
      <c r="B80" s="12">
        <v>0.50555555555555554</v>
      </c>
      <c r="C80">
        <v>5</v>
      </c>
      <c r="D80">
        <v>88</v>
      </c>
      <c r="E80" t="s">
        <v>51</v>
      </c>
      <c r="F80" t="s">
        <v>159</v>
      </c>
      <c r="G80" s="8" t="s">
        <v>160</v>
      </c>
      <c r="H80" s="8">
        <v>42</v>
      </c>
      <c r="I80" s="8">
        <v>55</v>
      </c>
      <c r="J80" s="10">
        <v>1.391</v>
      </c>
      <c r="K80">
        <v>23</v>
      </c>
      <c r="M80">
        <v>106</v>
      </c>
      <c r="N80" t="s">
        <v>113</v>
      </c>
      <c r="O80" s="1">
        <v>0.7</v>
      </c>
      <c r="P80" s="1">
        <v>6792.7</v>
      </c>
      <c r="Q80" s="1">
        <f>(P80*Y80)/1000</f>
        <v>679.27</v>
      </c>
      <c r="R80" s="1"/>
      <c r="S80" s="14"/>
      <c r="T80" s="14"/>
      <c r="U80" s="1"/>
      <c r="V80" s="18">
        <v>2.5</v>
      </c>
      <c r="W80" s="5">
        <v>2849.4</v>
      </c>
      <c r="X80">
        <v>5</v>
      </c>
      <c r="Y80">
        <v>100</v>
      </c>
      <c r="Z80" s="7">
        <v>284.94</v>
      </c>
      <c r="AJ80" t="s">
        <v>149</v>
      </c>
    </row>
    <row r="81" spans="1:36" x14ac:dyDescent="0.35">
      <c r="A81" s="11">
        <v>45084</v>
      </c>
      <c r="B81" s="12">
        <v>0.50763888888888886</v>
      </c>
      <c r="C81">
        <v>5</v>
      </c>
      <c r="D81">
        <v>89</v>
      </c>
      <c r="E81" t="s">
        <v>51</v>
      </c>
      <c r="F81" t="s">
        <v>158</v>
      </c>
      <c r="G81" t="s">
        <v>70</v>
      </c>
      <c r="H81">
        <v>40</v>
      </c>
      <c r="I81">
        <v>70</v>
      </c>
      <c r="J81" s="9">
        <v>1.502</v>
      </c>
      <c r="K81">
        <v>23</v>
      </c>
      <c r="L81" t="s">
        <v>102</v>
      </c>
      <c r="M81">
        <v>104</v>
      </c>
      <c r="N81" t="s">
        <v>113</v>
      </c>
      <c r="O81" s="1">
        <v>2.8365000000000001E-2</v>
      </c>
      <c r="P81" s="1">
        <v>11115.8</v>
      </c>
      <c r="Q81" s="1">
        <f>(P81*Y81)/1000</f>
        <v>1111.58</v>
      </c>
      <c r="R81" s="1">
        <v>4</v>
      </c>
      <c r="S81" s="19">
        <v>2.4</v>
      </c>
      <c r="T81" s="19">
        <v>6.7</v>
      </c>
      <c r="U81" s="1">
        <f t="shared" si="2"/>
        <v>0.67</v>
      </c>
      <c r="V81" s="18">
        <v>1.7</v>
      </c>
      <c r="W81" s="5">
        <v>4175.8999999999996</v>
      </c>
      <c r="X81">
        <v>5</v>
      </c>
      <c r="Y81">
        <v>100</v>
      </c>
      <c r="Z81" s="7">
        <v>417.58999999999992</v>
      </c>
    </row>
    <row r="82" spans="1:36" x14ac:dyDescent="0.35">
      <c r="A82" s="11">
        <v>45084</v>
      </c>
      <c r="B82" s="12">
        <v>0.51111111111111118</v>
      </c>
      <c r="C82">
        <v>5</v>
      </c>
      <c r="D82">
        <v>90</v>
      </c>
      <c r="E82" t="s">
        <v>50</v>
      </c>
      <c r="F82" t="s">
        <v>158</v>
      </c>
      <c r="G82" t="s">
        <v>91</v>
      </c>
      <c r="H82">
        <v>42</v>
      </c>
      <c r="I82">
        <v>63</v>
      </c>
      <c r="J82" s="9">
        <v>1.411</v>
      </c>
      <c r="K82">
        <v>28</v>
      </c>
      <c r="L82" t="s">
        <v>100</v>
      </c>
      <c r="M82">
        <v>199</v>
      </c>
      <c r="R82" s="1">
        <v>3</v>
      </c>
      <c r="S82" s="14">
        <v>7.2</v>
      </c>
      <c r="T82" s="1">
        <v>6.2</v>
      </c>
      <c r="U82" s="1">
        <f t="shared" si="2"/>
        <v>0.62</v>
      </c>
      <c r="V82" s="19">
        <v>6.3</v>
      </c>
      <c r="W82" s="6">
        <v>1683.2</v>
      </c>
      <c r="X82">
        <v>5</v>
      </c>
      <c r="Y82">
        <v>100</v>
      </c>
      <c r="Z82" s="7">
        <v>168.32</v>
      </c>
    </row>
    <row r="83" spans="1:36" x14ac:dyDescent="0.35">
      <c r="A83" s="11">
        <v>45085</v>
      </c>
      <c r="B83" s="12">
        <v>0.37222222222222223</v>
      </c>
      <c r="C83">
        <v>5</v>
      </c>
      <c r="D83">
        <v>91</v>
      </c>
      <c r="E83" t="s">
        <v>51</v>
      </c>
      <c r="F83" t="s">
        <v>158</v>
      </c>
      <c r="G83" t="s">
        <v>31</v>
      </c>
      <c r="H83">
        <v>39</v>
      </c>
      <c r="I83">
        <v>61</v>
      </c>
      <c r="J83" s="9">
        <v>1.2769999999999999</v>
      </c>
      <c r="K83">
        <v>28</v>
      </c>
      <c r="L83" t="s">
        <v>100</v>
      </c>
      <c r="M83">
        <v>119</v>
      </c>
      <c r="N83" t="s">
        <v>113</v>
      </c>
      <c r="O83" s="1">
        <v>0.7</v>
      </c>
      <c r="P83" s="1">
        <v>10717.5</v>
      </c>
      <c r="Q83" s="1">
        <f>(P83*Y83)/1000</f>
        <v>1071.75</v>
      </c>
      <c r="R83" s="1">
        <v>3</v>
      </c>
      <c r="S83" s="14">
        <v>0.3</v>
      </c>
      <c r="T83" s="1">
        <v>5.4</v>
      </c>
      <c r="U83" s="1">
        <f t="shared" si="2"/>
        <v>0.54</v>
      </c>
      <c r="V83" s="14">
        <v>3.8</v>
      </c>
      <c r="W83" s="1">
        <v>1951.9</v>
      </c>
      <c r="X83">
        <v>5</v>
      </c>
      <c r="Y83">
        <v>100</v>
      </c>
      <c r="Z83" s="7">
        <v>195.19</v>
      </c>
    </row>
    <row r="84" spans="1:36" x14ac:dyDescent="0.35">
      <c r="A84" s="11">
        <v>45085</v>
      </c>
      <c r="B84" s="12">
        <v>0.37916666666666665</v>
      </c>
      <c r="C84">
        <v>5</v>
      </c>
      <c r="D84">
        <v>93</v>
      </c>
      <c r="E84" t="s">
        <v>50</v>
      </c>
      <c r="F84" t="s">
        <v>158</v>
      </c>
      <c r="G84" t="s">
        <v>92</v>
      </c>
      <c r="H84">
        <v>41</v>
      </c>
      <c r="I84">
        <v>55</v>
      </c>
      <c r="J84" s="9">
        <v>1.46</v>
      </c>
      <c r="K84">
        <v>28</v>
      </c>
      <c r="L84" t="s">
        <v>101</v>
      </c>
      <c r="M84">
        <v>144</v>
      </c>
      <c r="R84" s="1">
        <v>3</v>
      </c>
      <c r="S84" s="14">
        <v>3.3</v>
      </c>
      <c r="T84" s="1">
        <v>6.7</v>
      </c>
      <c r="U84" s="1">
        <f t="shared" si="2"/>
        <v>0.67</v>
      </c>
      <c r="V84" s="14">
        <v>1.5</v>
      </c>
      <c r="W84" s="1">
        <v>1399.8</v>
      </c>
      <c r="X84">
        <v>5</v>
      </c>
      <c r="Y84">
        <v>100</v>
      </c>
      <c r="Z84" s="7">
        <v>139.97999999999999</v>
      </c>
      <c r="AJ84" t="s">
        <v>151</v>
      </c>
    </row>
    <row r="85" spans="1:36" x14ac:dyDescent="0.35">
      <c r="A85" s="11">
        <v>45085</v>
      </c>
      <c r="B85" s="12">
        <v>0.38263888888888892</v>
      </c>
      <c r="C85">
        <v>5</v>
      </c>
      <c r="D85">
        <v>94</v>
      </c>
      <c r="E85" t="s">
        <v>51</v>
      </c>
      <c r="F85" t="s">
        <v>158</v>
      </c>
      <c r="G85" t="s">
        <v>93</v>
      </c>
      <c r="H85">
        <v>39</v>
      </c>
      <c r="I85">
        <v>62</v>
      </c>
      <c r="J85" s="9">
        <v>1.2390000000000001</v>
      </c>
      <c r="K85">
        <v>28</v>
      </c>
      <c r="L85" t="s">
        <v>102</v>
      </c>
      <c r="M85">
        <v>115</v>
      </c>
      <c r="N85" t="s">
        <v>113</v>
      </c>
      <c r="O85" s="1">
        <v>1.1000000000000001</v>
      </c>
      <c r="P85" s="1">
        <v>9371.7999999999993</v>
      </c>
      <c r="Q85" s="1">
        <f>(P85*Y85)/1000</f>
        <v>937.17999999999984</v>
      </c>
      <c r="R85" s="1">
        <v>3</v>
      </c>
      <c r="S85" s="14">
        <v>4.3</v>
      </c>
      <c r="T85" s="1">
        <v>6.6</v>
      </c>
      <c r="U85" s="1">
        <f t="shared" si="2"/>
        <v>0.66</v>
      </c>
      <c r="V85" s="15">
        <v>1.9</v>
      </c>
      <c r="W85" s="2">
        <v>1890</v>
      </c>
      <c r="X85">
        <v>5</v>
      </c>
      <c r="Y85">
        <v>100</v>
      </c>
      <c r="Z85" s="7">
        <v>189</v>
      </c>
    </row>
    <row r="86" spans="1:36" x14ac:dyDescent="0.35">
      <c r="A86" s="11">
        <v>45085</v>
      </c>
      <c r="B86" s="12">
        <v>0.5</v>
      </c>
      <c r="C86">
        <v>5</v>
      </c>
      <c r="D86">
        <v>95</v>
      </c>
      <c r="E86" t="s">
        <v>51</v>
      </c>
      <c r="F86" t="s">
        <v>158</v>
      </c>
      <c r="G86" t="s">
        <v>94</v>
      </c>
      <c r="H86">
        <v>41</v>
      </c>
      <c r="I86">
        <v>69</v>
      </c>
      <c r="J86" s="9">
        <v>1.3360000000000001</v>
      </c>
      <c r="K86">
        <v>23</v>
      </c>
      <c r="L86" t="s">
        <v>102</v>
      </c>
      <c r="M86">
        <v>215</v>
      </c>
      <c r="N86" t="s">
        <v>113</v>
      </c>
      <c r="O86" s="2">
        <v>2</v>
      </c>
      <c r="P86" s="2">
        <v>10505.5</v>
      </c>
      <c r="Q86" s="1">
        <f>(P86*Y86)/1000</f>
        <v>1050.55</v>
      </c>
      <c r="R86" s="1">
        <v>3</v>
      </c>
      <c r="S86" s="14">
        <v>0.4</v>
      </c>
      <c r="T86" s="1">
        <v>4.2</v>
      </c>
      <c r="U86" s="1">
        <f t="shared" si="2"/>
        <v>0.42</v>
      </c>
      <c r="V86" s="16">
        <v>5.3</v>
      </c>
      <c r="W86" s="3">
        <v>1803.6</v>
      </c>
      <c r="X86">
        <v>5</v>
      </c>
      <c r="Y86">
        <v>100</v>
      </c>
      <c r="Z86" s="7">
        <v>180.36</v>
      </c>
      <c r="AJ86" t="s">
        <v>150</v>
      </c>
    </row>
    <row r="87" spans="1:36" x14ac:dyDescent="0.35">
      <c r="A87" s="11">
        <v>45085</v>
      </c>
      <c r="B87" s="12">
        <v>0.50347222222222221</v>
      </c>
      <c r="C87">
        <v>5</v>
      </c>
      <c r="D87">
        <v>96</v>
      </c>
      <c r="E87" t="s">
        <v>50</v>
      </c>
      <c r="F87" t="s">
        <v>158</v>
      </c>
      <c r="G87" t="s">
        <v>95</v>
      </c>
      <c r="H87">
        <v>39</v>
      </c>
      <c r="I87">
        <v>61</v>
      </c>
      <c r="J87" s="9">
        <v>1.298</v>
      </c>
      <c r="K87">
        <v>28</v>
      </c>
      <c r="L87" t="s">
        <v>101</v>
      </c>
      <c r="M87">
        <v>154</v>
      </c>
      <c r="R87" s="1">
        <v>3</v>
      </c>
      <c r="S87" s="14">
        <v>1.3</v>
      </c>
      <c r="T87" s="1">
        <v>6.9</v>
      </c>
      <c r="U87" s="1">
        <f t="shared" si="2"/>
        <v>0.69</v>
      </c>
      <c r="V87" s="14">
        <v>1.7</v>
      </c>
      <c r="W87" s="1">
        <v>1359.6</v>
      </c>
      <c r="X87">
        <v>5</v>
      </c>
      <c r="Y87">
        <v>100</v>
      </c>
      <c r="Z87" s="7">
        <v>135.96</v>
      </c>
      <c r="AJ87" t="s">
        <v>150</v>
      </c>
    </row>
    <row r="88" spans="1:36" x14ac:dyDescent="0.35">
      <c r="A88" s="11">
        <v>45085</v>
      </c>
      <c r="B88" s="12">
        <v>0.50555555555555554</v>
      </c>
      <c r="C88">
        <v>5</v>
      </c>
      <c r="D88">
        <v>97</v>
      </c>
      <c r="E88" t="s">
        <v>51</v>
      </c>
      <c r="F88" t="s">
        <v>158</v>
      </c>
      <c r="G88" t="s">
        <v>96</v>
      </c>
      <c r="H88">
        <v>42</v>
      </c>
      <c r="I88">
        <v>70</v>
      </c>
      <c r="J88" s="9">
        <v>1.5529999999999999</v>
      </c>
      <c r="M88">
        <v>150</v>
      </c>
      <c r="S88" s="14"/>
      <c r="U88" s="1"/>
      <c r="V88" s="14">
        <v>0.7</v>
      </c>
      <c r="W88" s="1">
        <v>121.8</v>
      </c>
      <c r="X88">
        <v>2</v>
      </c>
      <c r="Y88">
        <v>125</v>
      </c>
      <c r="Z88" s="7">
        <v>15.225</v>
      </c>
    </row>
    <row r="89" spans="1:36" x14ac:dyDescent="0.35">
      <c r="A89" s="11">
        <v>45085</v>
      </c>
      <c r="B89" s="12">
        <v>0.50972222222222219</v>
      </c>
      <c r="C89">
        <v>5</v>
      </c>
      <c r="D89">
        <v>98</v>
      </c>
      <c r="E89" t="s">
        <v>51</v>
      </c>
      <c r="F89" t="s">
        <v>158</v>
      </c>
      <c r="G89" t="s">
        <v>97</v>
      </c>
      <c r="H89">
        <v>44</v>
      </c>
      <c r="I89">
        <v>51</v>
      </c>
      <c r="J89" s="9">
        <v>1.7330000000000001</v>
      </c>
      <c r="K89">
        <v>28</v>
      </c>
      <c r="L89" t="s">
        <v>102</v>
      </c>
      <c r="M89">
        <v>117</v>
      </c>
      <c r="N89" t="s">
        <v>113</v>
      </c>
      <c r="O89" s="6">
        <v>8.1</v>
      </c>
      <c r="P89" s="6">
        <v>8398.2000000000007</v>
      </c>
      <c r="Q89" s="1">
        <f>(P89*Y89)/1000</f>
        <v>839.82000000000016</v>
      </c>
      <c r="R89" s="1">
        <v>3</v>
      </c>
      <c r="S89" s="15">
        <v>4.8</v>
      </c>
      <c r="T89" s="2">
        <v>6.7</v>
      </c>
      <c r="U89" s="1">
        <f t="shared" si="2"/>
        <v>0.67</v>
      </c>
      <c r="V89" s="14">
        <v>1.3</v>
      </c>
      <c r="W89" s="1">
        <v>1649</v>
      </c>
      <c r="X89">
        <v>5</v>
      </c>
      <c r="Y89">
        <v>100</v>
      </c>
      <c r="Z89" s="7">
        <v>164.9</v>
      </c>
    </row>
  </sheetData>
  <sortState xmlns:xlrd2="http://schemas.microsoft.com/office/spreadsheetml/2017/richdata2" ref="C2:AJ89">
    <sortCondition ref="D2:D89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1F96-2F36-4178-AC87-ED7C97177016}">
  <dimension ref="A1:F5"/>
  <sheetViews>
    <sheetView workbookViewId="0">
      <selection activeCell="G14" sqref="G14"/>
    </sheetView>
  </sheetViews>
  <sheetFormatPr defaultColWidth="8.81640625" defaultRowHeight="14.5" x14ac:dyDescent="0.35"/>
  <sheetData>
    <row r="1" spans="1:6" x14ac:dyDescent="0.35">
      <c r="A1" t="s">
        <v>0</v>
      </c>
      <c r="B1" t="s">
        <v>110</v>
      </c>
      <c r="C1" t="s">
        <v>111</v>
      </c>
      <c r="E1" s="8" t="s">
        <v>114</v>
      </c>
      <c r="F1" s="8" t="s">
        <v>115</v>
      </c>
    </row>
    <row r="2" spans="1:6" x14ac:dyDescent="0.35">
      <c r="A2">
        <v>1</v>
      </c>
      <c r="B2">
        <f>AVERAGE(Data!S2:S28)</f>
        <v>2.7409090909090916</v>
      </c>
      <c r="C2">
        <v>5.2</v>
      </c>
      <c r="E2" s="8">
        <f>AVERAGE(B2:B5)</f>
        <v>3.906149033879164</v>
      </c>
      <c r="F2" s="8">
        <f>(STDEV(C2:C5)/AVERAGE(C2:C5))*100</f>
        <v>6.965174129353235</v>
      </c>
    </row>
    <row r="3" spans="1:6" x14ac:dyDescent="0.35">
      <c r="A3">
        <v>2</v>
      </c>
      <c r="B3">
        <f>AVERAGE(Data!S29:S53)</f>
        <v>7.3045454545454538</v>
      </c>
      <c r="C3" s="3">
        <v>5.2</v>
      </c>
    </row>
    <row r="4" spans="1:6" x14ac:dyDescent="0.35">
      <c r="A4">
        <v>3</v>
      </c>
      <c r="B4">
        <f>AVERAGE(Data!S82:S89)</f>
        <v>3.0857142857142859</v>
      </c>
      <c r="C4" s="3">
        <v>4.5</v>
      </c>
    </row>
    <row r="5" spans="1:6" x14ac:dyDescent="0.35">
      <c r="A5">
        <v>4</v>
      </c>
      <c r="B5">
        <f>AVERAGE(Data!S56:S81)</f>
        <v>2.4934273043478261</v>
      </c>
      <c r="C5" s="3">
        <v>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59F2-5BD0-422E-9806-58A8A33B6CD1}">
  <dimension ref="A1:F3"/>
  <sheetViews>
    <sheetView workbookViewId="0">
      <selection activeCell="F2" sqref="F2"/>
    </sheetView>
  </sheetViews>
  <sheetFormatPr defaultColWidth="8.81640625" defaultRowHeight="14.5" x14ac:dyDescent="0.35"/>
  <cols>
    <col min="5" max="5" width="10" bestFit="1" customWidth="1"/>
    <col min="6" max="6" width="11.81640625" bestFit="1" customWidth="1"/>
  </cols>
  <sheetData>
    <row r="1" spans="1:6" x14ac:dyDescent="0.35">
      <c r="A1" t="s">
        <v>0</v>
      </c>
      <c r="B1" t="s">
        <v>110</v>
      </c>
      <c r="C1" t="s">
        <v>111</v>
      </c>
      <c r="E1" s="8" t="s">
        <v>114</v>
      </c>
      <c r="F1" s="8" t="s">
        <v>115</v>
      </c>
    </row>
    <row r="2" spans="1:6" x14ac:dyDescent="0.35">
      <c r="A2" t="s">
        <v>109</v>
      </c>
      <c r="B2">
        <f>AVERAGE(Data!O2:O47)</f>
        <v>1.2240376363636363</v>
      </c>
      <c r="C2" s="1">
        <v>1581.8</v>
      </c>
      <c r="E2" s="8">
        <f>AVERAGE(Data!O2:O89)</f>
        <v>1.2990487333333331</v>
      </c>
      <c r="F2" s="8">
        <f>(STDEV(C2:C3)/AVERAGE(C2:C3))*100</f>
        <v>3.3450578032510316</v>
      </c>
    </row>
    <row r="3" spans="1:6" x14ac:dyDescent="0.35">
      <c r="A3" t="s">
        <v>113</v>
      </c>
      <c r="B3">
        <f>AVERAGE(Data!O48:O89)</f>
        <v>1.3707984782608695</v>
      </c>
      <c r="C3" s="1">
        <v>1508.7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49BE-AA2B-4776-B2CD-DF7E9352FA0C}">
  <dimension ref="A1:F6"/>
  <sheetViews>
    <sheetView workbookViewId="0">
      <selection activeCell="F6" sqref="F5:F6"/>
    </sheetView>
  </sheetViews>
  <sheetFormatPr defaultColWidth="8.81640625" defaultRowHeight="14.5" x14ac:dyDescent="0.35"/>
  <cols>
    <col min="2" max="2" width="11" bestFit="1" customWidth="1"/>
    <col min="3" max="3" width="15.36328125" bestFit="1" customWidth="1"/>
    <col min="5" max="6" width="15" bestFit="1" customWidth="1"/>
  </cols>
  <sheetData>
    <row r="1" spans="1:6" x14ac:dyDescent="0.35">
      <c r="A1" t="s">
        <v>0</v>
      </c>
      <c r="B1" t="s">
        <v>3</v>
      </c>
      <c r="C1" t="s">
        <v>6</v>
      </c>
      <c r="E1" s="8" t="s">
        <v>7</v>
      </c>
      <c r="F1" s="8" t="s">
        <v>8</v>
      </c>
    </row>
    <row r="2" spans="1:6" x14ac:dyDescent="0.35">
      <c r="A2">
        <v>3</v>
      </c>
      <c r="B2">
        <f>AVERAGE(Data!V2:V22)</f>
        <v>2.3289840499999999</v>
      </c>
      <c r="C2">
        <v>604.4</v>
      </c>
      <c r="E2" s="8">
        <f>AVERAGE(Data!V:V)</f>
        <v>2.2869854883720944</v>
      </c>
      <c r="F2" s="8">
        <f>((STDEV(C2:C6))/(AVERAGE(C2:C6)))*100</f>
        <v>3.3636529925478942</v>
      </c>
    </row>
    <row r="3" spans="1:6" x14ac:dyDescent="0.35">
      <c r="A3">
        <v>4</v>
      </c>
      <c r="B3">
        <f>AVERAGE(Data!V23:V43)</f>
        <v>2.355</v>
      </c>
      <c r="C3">
        <v>610.1</v>
      </c>
    </row>
    <row r="4" spans="1:6" x14ac:dyDescent="0.35">
      <c r="A4">
        <v>5</v>
      </c>
      <c r="B4">
        <f>AVERAGE(Data!V44:V62)</f>
        <v>1.7052631578947368</v>
      </c>
      <c r="C4" s="1">
        <v>617</v>
      </c>
    </row>
    <row r="5" spans="1:6" x14ac:dyDescent="0.35">
      <c r="A5">
        <v>6</v>
      </c>
      <c r="B5">
        <f>AVERAGE(Data!V63:V82)</f>
        <v>2.7200535499999998</v>
      </c>
      <c r="C5" s="1">
        <v>609.70000000000005</v>
      </c>
    </row>
    <row r="6" spans="1:6" x14ac:dyDescent="0.35">
      <c r="A6">
        <v>7</v>
      </c>
      <c r="B6">
        <f>AVERAGE(Data!V83:V89)</f>
        <v>2.3142857142857141</v>
      </c>
      <c r="C6" s="1">
        <v>655.8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T4 Plate info</vt:lpstr>
      <vt:lpstr>Testosterone Plate info</vt:lpstr>
      <vt:lpstr>CORT Plate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Ondi Crino</cp:lastModifiedBy>
  <dcterms:created xsi:type="dcterms:W3CDTF">2023-06-20T04:40:58Z</dcterms:created>
  <dcterms:modified xsi:type="dcterms:W3CDTF">2023-10-20T05:44:37Z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6fef03-d487-4433-8e43-6b81c0a1b7be_Enabled">
    <vt:lpwstr>true</vt:lpwstr>
  </property>
  <property fmtid="{D5CDD505-2E9C-101B-9397-08002B2CF9AE}" pid="3" name="MSIP_Label_bf6fef03-d487-4433-8e43-6b81c0a1b7be_SetDate">
    <vt:lpwstr>2023-10-18T00:53:23Z</vt:lpwstr>
  </property>
  <property fmtid="{D5CDD505-2E9C-101B-9397-08002B2CF9AE}" pid="4" name="MSIP_Label_bf6fef03-d487-4433-8e43-6b81c0a1b7be_Method">
    <vt:lpwstr>Standard</vt:lpwstr>
  </property>
  <property fmtid="{D5CDD505-2E9C-101B-9397-08002B2CF9AE}" pid="5" name="MSIP_Label_bf6fef03-d487-4433-8e43-6b81c0a1b7be_Name">
    <vt:lpwstr>Unclassified</vt:lpwstr>
  </property>
  <property fmtid="{D5CDD505-2E9C-101B-9397-08002B2CF9AE}" pid="6" name="MSIP_Label_bf6fef03-d487-4433-8e43-6b81c0a1b7be_SiteId">
    <vt:lpwstr>1daf5147-a543-4707-a2fb-2acf0b2a3936</vt:lpwstr>
  </property>
  <property fmtid="{D5CDD505-2E9C-101B-9397-08002B2CF9AE}" pid="7" name="MSIP_Label_bf6fef03-d487-4433-8e43-6b81c0a1b7be_ActionId">
    <vt:lpwstr>67d8a1e2-03a2-4c59-9658-b0e1c6f334ce</vt:lpwstr>
  </property>
  <property fmtid="{D5CDD505-2E9C-101B-9397-08002B2CF9AE}" pid="8" name="MSIP_Label_bf6fef03-d487-4433-8e43-6b81c0a1b7be_ContentBits">
    <vt:lpwstr>0</vt:lpwstr>
  </property>
</Properties>
</file>