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115575\Documents\lampro_cort_temp\Projects\Dosed Yolk hormones\Thyroid hormone\"/>
    </mc:Choice>
  </mc:AlternateContent>
  <xr:revisionPtr revIDLastSave="0" documentId="13_ncr:1_{720CF7B3-B267-4931-A7AB-01FBFA4530B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4" sheetId="1" r:id="rId1"/>
    <sheet name="T4 extraction efficiency" sheetId="3" r:id="rId2"/>
    <sheet name="T4 Assay stats" sheetId="4" r:id="rId3"/>
    <sheet name="T3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4" i="3"/>
  <c r="E3" i="3"/>
  <c r="E2" i="3"/>
  <c r="E2" i="4"/>
  <c r="C5" i="4"/>
  <c r="C4" i="4"/>
  <c r="C3" i="4"/>
  <c r="C2" i="4"/>
  <c r="D2" i="4"/>
  <c r="Q59" i="1"/>
  <c r="Q53" i="1"/>
  <c r="Q50" i="1"/>
  <c r="Q43" i="1"/>
  <c r="Q36" i="1"/>
  <c r="Q28" i="1"/>
  <c r="Q26" i="1"/>
  <c r="Q5" i="1"/>
  <c r="O40" i="1"/>
  <c r="P40" i="1" s="1"/>
  <c r="Q40" i="1" s="1"/>
  <c r="P17" i="1"/>
  <c r="Q17" i="1" s="1"/>
  <c r="P5" i="1"/>
  <c r="O22" i="1"/>
  <c r="P22" i="1" s="1"/>
  <c r="Q22" i="1" s="1"/>
  <c r="O21" i="1"/>
  <c r="P21" i="1" s="1"/>
  <c r="Q21" i="1" s="1"/>
  <c r="O19" i="1"/>
  <c r="P19" i="1" s="1"/>
  <c r="Q19" i="1" s="1"/>
  <c r="O17" i="1"/>
  <c r="O16" i="1"/>
  <c r="P16" i="1" s="1"/>
  <c r="Q16" i="1" s="1"/>
  <c r="O14" i="1"/>
  <c r="P14" i="1" s="1"/>
  <c r="Q14" i="1" s="1"/>
  <c r="O13" i="1"/>
  <c r="P13" i="1" s="1"/>
  <c r="Q13" i="1" s="1"/>
  <c r="O9" i="1"/>
  <c r="P9" i="1" s="1"/>
  <c r="Q9" i="1" s="1"/>
  <c r="O5" i="1"/>
  <c r="O24" i="1"/>
  <c r="P24" i="1" s="1"/>
  <c r="Q24" i="1" s="1"/>
  <c r="O23" i="1"/>
  <c r="P23" i="1" s="1"/>
  <c r="Q23" i="1" s="1"/>
  <c r="O36" i="1"/>
  <c r="P36" i="1" s="1"/>
  <c r="O35" i="1"/>
  <c r="P35" i="1" s="1"/>
  <c r="Q35" i="1" s="1"/>
  <c r="O33" i="1"/>
  <c r="P33" i="1" s="1"/>
  <c r="Q33" i="1" s="1"/>
  <c r="O31" i="1"/>
  <c r="P31" i="1" s="1"/>
  <c r="Q31" i="1" s="1"/>
  <c r="O30" i="1"/>
  <c r="P30" i="1" s="1"/>
  <c r="Q30" i="1" s="1"/>
  <c r="O29" i="1"/>
  <c r="P29" i="1" s="1"/>
  <c r="Q29" i="1" s="1"/>
  <c r="O28" i="1"/>
  <c r="P28" i="1" s="1"/>
  <c r="O27" i="1"/>
  <c r="P27" i="1" s="1"/>
  <c r="Q27" i="1" s="1"/>
  <c r="O26" i="1"/>
  <c r="P26" i="1" s="1"/>
  <c r="O6" i="1"/>
  <c r="P6" i="1" s="1"/>
  <c r="Q6" i="1" s="1"/>
  <c r="O10" i="1"/>
  <c r="P10" i="1" s="1"/>
  <c r="Q10" i="1" s="1"/>
  <c r="O8" i="1"/>
  <c r="P8" i="1" s="1"/>
  <c r="Q8" i="1" s="1"/>
  <c r="O3" i="1"/>
  <c r="P3" i="1" s="1"/>
  <c r="Q3" i="1" s="1"/>
  <c r="O60" i="1"/>
  <c r="P60" i="1" s="1"/>
  <c r="Q60" i="1" s="1"/>
  <c r="O59" i="1"/>
  <c r="P59" i="1" s="1"/>
  <c r="O58" i="1"/>
  <c r="P58" i="1" s="1"/>
  <c r="Q58" i="1" s="1"/>
  <c r="O57" i="1"/>
  <c r="P57" i="1" s="1"/>
  <c r="Q57" i="1" s="1"/>
  <c r="O56" i="1"/>
  <c r="P56" i="1" s="1"/>
  <c r="Q56" i="1" s="1"/>
  <c r="O55" i="1"/>
  <c r="P55" i="1" s="1"/>
  <c r="Q55" i="1" s="1"/>
  <c r="O54" i="1"/>
  <c r="P54" i="1" s="1"/>
  <c r="Q54" i="1" s="1"/>
  <c r="O53" i="1"/>
  <c r="P53" i="1" s="1"/>
  <c r="O51" i="1"/>
  <c r="P51" i="1" s="1"/>
  <c r="Q51" i="1" s="1"/>
  <c r="O50" i="1"/>
  <c r="P50" i="1" s="1"/>
  <c r="O49" i="1"/>
  <c r="P49" i="1" s="1"/>
  <c r="Q49" i="1" s="1"/>
  <c r="O48" i="1"/>
  <c r="P48" i="1" s="1"/>
  <c r="Q48" i="1" s="1"/>
  <c r="O47" i="1"/>
  <c r="P47" i="1" s="1"/>
  <c r="Q47" i="1" s="1"/>
  <c r="O46" i="1"/>
  <c r="P46" i="1" s="1"/>
  <c r="Q46" i="1" s="1"/>
  <c r="O45" i="1"/>
  <c r="P45" i="1" s="1"/>
  <c r="Q45" i="1" s="1"/>
  <c r="O43" i="1"/>
  <c r="P43" i="1" s="1"/>
  <c r="H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tc={F7DCB01C-D7D4-4996-95F3-D812514AC101}</author>
  </authors>
  <commentList>
    <comment ref="O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Plate 2: Samples that didn't fall of curve were reconstituted in 300ul 
Plate 3: Samples used were reconstituted in 300ul (these were the lower dilution samples from plate 2 that fell of the curve for plate 2)
Plate 4: samples were reconstituted in 100ul of buffer
Plate 5: samples were reconstituted in 50ul of buffer</t>
      </text>
    </comment>
  </commentList>
</comments>
</file>

<file path=xl/sharedStrings.xml><?xml version="1.0" encoding="utf-8"?>
<sst xmlns="http://schemas.openxmlformats.org/spreadsheetml/2006/main" count="479" uniqueCount="193">
  <si>
    <t>egg_id</t>
  </si>
  <si>
    <t>dissection_id</t>
  </si>
  <si>
    <t>Sample ID</t>
  </si>
  <si>
    <t>clutch</t>
  </si>
  <si>
    <t>enclosure</t>
  </si>
  <si>
    <t>date_treated</t>
  </si>
  <si>
    <t>egg_length</t>
  </si>
  <si>
    <t>egg_width</t>
  </si>
  <si>
    <t>egg_mass_mg</t>
  </si>
  <si>
    <t>yolk_mass_mg</t>
  </si>
  <si>
    <t>treatment</t>
  </si>
  <si>
    <t>comments</t>
  </si>
  <si>
    <t>Plate</t>
  </si>
  <si>
    <t>CV</t>
  </si>
  <si>
    <t>raw_T4(ng/ml)</t>
  </si>
  <si>
    <t>assay_dilution</t>
  </si>
  <si>
    <t>yolk_concentration(mg/ul)</t>
  </si>
  <si>
    <t>yolk_concentration(mg/ml)</t>
  </si>
  <si>
    <t>assay_yolk_conc(mg/ml)</t>
  </si>
  <si>
    <t>final_T4(pg/mg)</t>
  </si>
  <si>
    <t>EG1073</t>
  </si>
  <si>
    <t>CL292_21</t>
  </si>
  <si>
    <t>EO25_M</t>
  </si>
  <si>
    <t>T4_High_Topical</t>
  </si>
  <si>
    <t>EG1072</t>
  </si>
  <si>
    <t>T4_Low_Topical</t>
  </si>
  <si>
    <t>EG1069</t>
  </si>
  <si>
    <t>CL291_21</t>
  </si>
  <si>
    <t>E021_M</t>
  </si>
  <si>
    <t>EG1070</t>
  </si>
  <si>
    <t>154D</t>
  </si>
  <si>
    <t>T3_Low_Topical</t>
  </si>
  <si>
    <t>EG1068</t>
  </si>
  <si>
    <t>EG1075</t>
  </si>
  <si>
    <t>156D</t>
  </si>
  <si>
    <t>EG1074</t>
  </si>
  <si>
    <t>157D</t>
  </si>
  <si>
    <t>T3_High_Topical</t>
  </si>
  <si>
    <t>EG1071</t>
  </si>
  <si>
    <t>5%DMSO</t>
  </si>
  <si>
    <t>EG1078</t>
  </si>
  <si>
    <t>CL293_21</t>
  </si>
  <si>
    <t>the yolk and albumin were not clearly separated; yolk volume high in several eggs from this clutch</t>
  </si>
  <si>
    <t>EG1079</t>
  </si>
  <si>
    <t>160D</t>
  </si>
  <si>
    <t>EG1077</t>
  </si>
  <si>
    <t>161D</t>
  </si>
  <si>
    <t>EG1076</t>
  </si>
  <si>
    <t>EG1083</t>
  </si>
  <si>
    <t>CL294_21</t>
  </si>
  <si>
    <t>E021_F120</t>
  </si>
  <si>
    <t>EG1090</t>
  </si>
  <si>
    <t>CL296_21</t>
  </si>
  <si>
    <t>E013_M</t>
  </si>
  <si>
    <t>EG1080</t>
  </si>
  <si>
    <t>165D</t>
  </si>
  <si>
    <t>EG1084</t>
  </si>
  <si>
    <t>CL295_21</t>
  </si>
  <si>
    <t>E014_F120</t>
  </si>
  <si>
    <t>EG1081</t>
  </si>
  <si>
    <t>EG1086</t>
  </si>
  <si>
    <t>168D</t>
  </si>
  <si>
    <t>EG1085</t>
  </si>
  <si>
    <t>EG1082</t>
  </si>
  <si>
    <t>170D</t>
  </si>
  <si>
    <t>EG1094</t>
  </si>
  <si>
    <t>CL297_21</t>
  </si>
  <si>
    <t>EG1093</t>
  </si>
  <si>
    <t>EG1091</t>
  </si>
  <si>
    <t>173D</t>
  </si>
  <si>
    <t>EG1092</t>
  </si>
  <si>
    <t>whole egg mass not measured</t>
  </si>
  <si>
    <t>EG1095</t>
  </si>
  <si>
    <t>175D</t>
  </si>
  <si>
    <t>EG1088</t>
  </si>
  <si>
    <t>EG1087</t>
  </si>
  <si>
    <t>177D</t>
  </si>
  <si>
    <t>EG1089</t>
  </si>
  <si>
    <t>EG1099</t>
  </si>
  <si>
    <t>CL298_21</t>
  </si>
  <si>
    <t>E012_M</t>
  </si>
  <si>
    <t>EG1096</t>
  </si>
  <si>
    <t>180D</t>
  </si>
  <si>
    <t>EG1103</t>
  </si>
  <si>
    <t>181D</t>
  </si>
  <si>
    <t>CL299_21</t>
  </si>
  <si>
    <t>E025_M</t>
  </si>
  <si>
    <t>EG1104</t>
  </si>
  <si>
    <t>EG1105</t>
  </si>
  <si>
    <t>183D</t>
  </si>
  <si>
    <t>EG1102</t>
  </si>
  <si>
    <t>EG1098</t>
  </si>
  <si>
    <t>EG1101</t>
  </si>
  <si>
    <t>EG1100</t>
  </si>
  <si>
    <t>187D</t>
  </si>
  <si>
    <t>EG1097</t>
  </si>
  <si>
    <t>EG1106</t>
  </si>
  <si>
    <t>CL300_21</t>
  </si>
  <si>
    <t>E011_M</t>
  </si>
  <si>
    <t>EG1107</t>
  </si>
  <si>
    <t>EG1108</t>
  </si>
  <si>
    <t>EG1109</t>
  </si>
  <si>
    <t>EG1110</t>
  </si>
  <si>
    <t>EG1111</t>
  </si>
  <si>
    <t>CL301_21</t>
  </si>
  <si>
    <t>E004_F120</t>
  </si>
  <si>
    <t>EG1112</t>
  </si>
  <si>
    <t>EG1113</t>
  </si>
  <si>
    <t>EG1114</t>
  </si>
  <si>
    <t>EG1115</t>
  </si>
  <si>
    <t>CL302_21</t>
  </si>
  <si>
    <t>E019_M</t>
  </si>
  <si>
    <t>EG1116</t>
  </si>
  <si>
    <t>EG1117</t>
  </si>
  <si>
    <t>EG1118</t>
  </si>
  <si>
    <t>CL_303_21</t>
  </si>
  <si>
    <t>E007_F120</t>
  </si>
  <si>
    <t>EG1119</t>
  </si>
  <si>
    <t>EG1120</t>
  </si>
  <si>
    <t>EG1121</t>
  </si>
  <si>
    <t>EG1122</t>
  </si>
  <si>
    <t>EG1123</t>
  </si>
  <si>
    <t>CL304_21</t>
  </si>
  <si>
    <t>E030_M</t>
  </si>
  <si>
    <t>EG1124</t>
  </si>
  <si>
    <t>NO EGG MASS</t>
  </si>
  <si>
    <t>EG1125</t>
  </si>
  <si>
    <t>EG1126</t>
  </si>
  <si>
    <t>EG1127</t>
  </si>
  <si>
    <t>EG1128</t>
  </si>
  <si>
    <t>CL305_21</t>
  </si>
  <si>
    <t>EG1129</t>
  </si>
  <si>
    <t>EG1130</t>
  </si>
  <si>
    <t>EG1131</t>
  </si>
  <si>
    <t>EG1132</t>
  </si>
  <si>
    <t>CL306_21</t>
  </si>
  <si>
    <t>E026_M</t>
  </si>
  <si>
    <t>EG1133</t>
  </si>
  <si>
    <t>EG1134</t>
  </si>
  <si>
    <t>EG1135</t>
  </si>
  <si>
    <t>EG1136</t>
  </si>
  <si>
    <t>EG1137</t>
  </si>
  <si>
    <t>fell off curve</t>
  </si>
  <si>
    <t>EG1138</t>
  </si>
  <si>
    <t>CL307_21</t>
  </si>
  <si>
    <t>EG1139</t>
  </si>
  <si>
    <t>EG1140</t>
  </si>
  <si>
    <t>EG1141</t>
  </si>
  <si>
    <t>EG1142</t>
  </si>
  <si>
    <t>EG1143</t>
  </si>
  <si>
    <t>EG1144</t>
  </si>
  <si>
    <t>CL308_21</t>
  </si>
  <si>
    <t>check data in relation to 1148</t>
  </si>
  <si>
    <t>EG1145</t>
  </si>
  <si>
    <t>EG1146</t>
  </si>
  <si>
    <t>EG1147</t>
  </si>
  <si>
    <t>EG1148</t>
  </si>
  <si>
    <t>EG1149</t>
  </si>
  <si>
    <t>EG1150</t>
  </si>
  <si>
    <t>CL309_21</t>
  </si>
  <si>
    <t>E014_M</t>
  </si>
  <si>
    <t>EG1151</t>
  </si>
  <si>
    <t>EG1152</t>
  </si>
  <si>
    <t>EG1153</t>
  </si>
  <si>
    <t>EG1154</t>
  </si>
  <si>
    <t>EG1155</t>
  </si>
  <si>
    <t>CL310_21</t>
  </si>
  <si>
    <t>E027_M</t>
  </si>
  <si>
    <t>EG1156</t>
  </si>
  <si>
    <t>EG1157</t>
  </si>
  <si>
    <t>EG1158</t>
  </si>
  <si>
    <t>EG1159</t>
  </si>
  <si>
    <t>CL311_21</t>
  </si>
  <si>
    <t>EG1160</t>
  </si>
  <si>
    <t>EG1161</t>
  </si>
  <si>
    <t>EG1162</t>
  </si>
  <si>
    <t>EG1163</t>
  </si>
  <si>
    <t>EG1164</t>
  </si>
  <si>
    <t>EG1165</t>
  </si>
  <si>
    <t>Assay comments</t>
  </si>
  <si>
    <t>Spike</t>
  </si>
  <si>
    <t>Not spiked</t>
  </si>
  <si>
    <t xml:space="preserve">Extraction Efficiency </t>
  </si>
  <si>
    <t>Concentration of spike(ng)</t>
  </si>
  <si>
    <t>Comments</t>
  </si>
  <si>
    <t>AverageEE</t>
  </si>
  <si>
    <t>all but one value fell off curve</t>
  </si>
  <si>
    <t>final_T4(ng/mg)</t>
  </si>
  <si>
    <t>YellowTop (ng/ml)</t>
  </si>
  <si>
    <t xml:space="preserve">AverageIntraassay </t>
  </si>
  <si>
    <t>Interassay</t>
  </si>
  <si>
    <t>IntrassayCV</t>
  </si>
  <si>
    <t xml:space="preserve">unspiked fell off curve so can't calculate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</si>
</sst>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ndi Crino" id="{ED5F4740-8D1C-4F86-A90A-C0DDB6442B70}" userId="S::u1115575@anu.edu.au::aa69a475-9c1e-44e6-8a0b-3bd02448d91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2-10-28T04:36:36.05" personId="{ED5F4740-8D1C-4F86-A90A-C0DDB6442B70}" id="{F7DCB01C-D7D4-4996-95F3-D812514AC101}">
    <text>Plate 2: Samples that didn't fall of curve were reconstituted in 300ul 
Plate 3: Samples used were reconstituted in 300ul (these were the lower dilution samples from plate 2 that fell of the curve for plate 2)
Plate 4: samples were reconstituted in 100ul of buffer
Plate 5: samples were reconstituted in 50ul of buffer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O27" sqref="O27"/>
    </sheetView>
  </sheetViews>
  <sheetFormatPr defaultRowHeight="14.5" x14ac:dyDescent="0.35"/>
  <cols>
    <col min="5" max="5" width="12" bestFit="1" customWidth="1"/>
    <col min="14" max="14" width="13.453125" bestFit="1" customWidth="1"/>
    <col min="15" max="15" width="24" bestFit="1" customWidth="1"/>
    <col min="16" max="16" width="24.6328125" bestFit="1" customWidth="1"/>
    <col min="17" max="17" width="14.54296875" bestFit="1" customWidth="1"/>
    <col min="18" max="18" width="15.08984375" bestFit="1" customWidth="1"/>
  </cols>
  <sheetData>
    <row r="1" spans="1:18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16</v>
      </c>
      <c r="P1" t="s">
        <v>17</v>
      </c>
      <c r="Q1" t="s">
        <v>187</v>
      </c>
      <c r="R1" t="s">
        <v>179</v>
      </c>
    </row>
    <row r="2" spans="1:18" x14ac:dyDescent="0.35">
      <c r="A2" t="s">
        <v>20</v>
      </c>
      <c r="B2">
        <v>158</v>
      </c>
      <c r="C2" t="s">
        <v>21</v>
      </c>
      <c r="D2" t="s">
        <v>22</v>
      </c>
      <c r="E2" s="1">
        <v>44621</v>
      </c>
      <c r="F2">
        <v>7.17</v>
      </c>
      <c r="G2">
        <v>6.09</v>
      </c>
      <c r="H2">
        <v>168.42</v>
      </c>
      <c r="I2">
        <v>33.298000000000002</v>
      </c>
      <c r="J2" t="s">
        <v>23</v>
      </c>
      <c r="L2">
        <v>3</v>
      </c>
      <c r="M2" s="2"/>
      <c r="N2" s="2"/>
      <c r="O2" s="2"/>
      <c r="P2" s="2"/>
      <c r="Q2" s="2"/>
      <c r="R2" t="s">
        <v>142</v>
      </c>
    </row>
    <row r="3" spans="1:18" x14ac:dyDescent="0.35">
      <c r="A3" t="s">
        <v>24</v>
      </c>
      <c r="B3">
        <v>159</v>
      </c>
      <c r="C3" t="s">
        <v>21</v>
      </c>
      <c r="D3" t="s">
        <v>22</v>
      </c>
      <c r="E3" s="1">
        <v>44621</v>
      </c>
      <c r="F3">
        <v>7.43</v>
      </c>
      <c r="G3">
        <v>6.19</v>
      </c>
      <c r="H3">
        <v>173.02</v>
      </c>
      <c r="I3">
        <v>49.668999999999997</v>
      </c>
      <c r="J3" t="s">
        <v>25</v>
      </c>
      <c r="L3">
        <v>2</v>
      </c>
      <c r="M3" s="3">
        <v>2.7</v>
      </c>
      <c r="N3" s="3">
        <v>1.3340000000000001</v>
      </c>
      <c r="O3">
        <f>I3/300</f>
        <v>0.16556333333333331</v>
      </c>
      <c r="P3">
        <f>O3*1000</f>
        <v>165.5633333333333</v>
      </c>
      <c r="Q3">
        <f>N3/P3</f>
        <v>8.0573395880730453E-3</v>
      </c>
    </row>
    <row r="4" spans="1:18" x14ac:dyDescent="0.35">
      <c r="A4" t="s">
        <v>26</v>
      </c>
      <c r="B4">
        <v>160</v>
      </c>
      <c r="C4" t="s">
        <v>27</v>
      </c>
      <c r="D4" t="s">
        <v>28</v>
      </c>
      <c r="E4" s="1">
        <v>44621</v>
      </c>
      <c r="F4">
        <v>9.16</v>
      </c>
      <c r="G4">
        <v>6.2</v>
      </c>
      <c r="H4">
        <v>207.21100000000001</v>
      </c>
      <c r="I4">
        <v>56.41</v>
      </c>
      <c r="J4" t="s">
        <v>25</v>
      </c>
    </row>
    <row r="5" spans="1:18" x14ac:dyDescent="0.35">
      <c r="A5" t="s">
        <v>32</v>
      </c>
      <c r="B5">
        <v>162</v>
      </c>
      <c r="C5" t="s">
        <v>27</v>
      </c>
      <c r="D5" t="s">
        <v>28</v>
      </c>
      <c r="E5" s="1">
        <v>44621</v>
      </c>
      <c r="F5">
        <v>9.6</v>
      </c>
      <c r="G5">
        <v>6.31</v>
      </c>
      <c r="H5">
        <v>202.02600000000001</v>
      </c>
      <c r="I5">
        <v>69.593000000000004</v>
      </c>
      <c r="J5" t="s">
        <v>23</v>
      </c>
      <c r="L5">
        <v>3</v>
      </c>
      <c r="M5">
        <v>10.5</v>
      </c>
      <c r="N5">
        <v>0.27600000000000002</v>
      </c>
      <c r="O5">
        <f>I5/300</f>
        <v>0.23197666666666669</v>
      </c>
      <c r="P5">
        <f t="shared" ref="P5:P60" si="0">O5*1000</f>
        <v>231.97666666666669</v>
      </c>
      <c r="Q5">
        <f t="shared" ref="Q5:Q6" si="1">N5/P5</f>
        <v>1.1897748336758007E-3</v>
      </c>
    </row>
    <row r="6" spans="1:18" x14ac:dyDescent="0.35">
      <c r="A6" t="s">
        <v>38</v>
      </c>
      <c r="B6">
        <v>165</v>
      </c>
      <c r="C6" t="s">
        <v>21</v>
      </c>
      <c r="D6" t="s">
        <v>22</v>
      </c>
      <c r="E6" s="1">
        <v>44621</v>
      </c>
      <c r="F6">
        <v>7.82</v>
      </c>
      <c r="G6">
        <v>6.05</v>
      </c>
      <c r="H6">
        <v>161.58099999999999</v>
      </c>
      <c r="I6">
        <v>41.863</v>
      </c>
      <c r="J6" t="s">
        <v>39</v>
      </c>
      <c r="L6">
        <v>2</v>
      </c>
      <c r="M6" s="3">
        <v>2.1</v>
      </c>
      <c r="N6" s="3">
        <v>0.161</v>
      </c>
      <c r="O6">
        <f>I6/300</f>
        <v>0.13954333333333332</v>
      </c>
      <c r="P6">
        <f t="shared" si="0"/>
        <v>139.54333333333332</v>
      </c>
      <c r="Q6">
        <f t="shared" si="1"/>
        <v>1.1537634665456371E-3</v>
      </c>
    </row>
    <row r="7" spans="1:18" x14ac:dyDescent="0.35">
      <c r="A7" t="s">
        <v>40</v>
      </c>
      <c r="B7">
        <v>166</v>
      </c>
      <c r="C7" t="s">
        <v>41</v>
      </c>
      <c r="D7" t="s">
        <v>28</v>
      </c>
      <c r="E7" s="1">
        <v>44623</v>
      </c>
      <c r="F7">
        <v>9.75</v>
      </c>
      <c r="G7">
        <v>5.81</v>
      </c>
      <c r="H7">
        <v>219.684</v>
      </c>
      <c r="I7">
        <v>77.710999999999999</v>
      </c>
      <c r="J7" t="s">
        <v>23</v>
      </c>
      <c r="K7" t="s">
        <v>42</v>
      </c>
      <c r="L7">
        <v>3</v>
      </c>
      <c r="M7">
        <v>47</v>
      </c>
      <c r="N7">
        <v>0.17399999999999999</v>
      </c>
    </row>
    <row r="8" spans="1:18" x14ac:dyDescent="0.35">
      <c r="A8" t="s">
        <v>47</v>
      </c>
      <c r="B8">
        <v>169</v>
      </c>
      <c r="C8" t="s">
        <v>41</v>
      </c>
      <c r="D8" t="s">
        <v>28</v>
      </c>
      <c r="E8" s="1">
        <v>44623</v>
      </c>
      <c r="F8">
        <v>9.66</v>
      </c>
      <c r="G8">
        <v>6.52</v>
      </c>
      <c r="H8">
        <v>229.78299999999999</v>
      </c>
      <c r="I8">
        <v>90.972999999999999</v>
      </c>
      <c r="J8" t="s">
        <v>25</v>
      </c>
      <c r="K8" t="s">
        <v>42</v>
      </c>
      <c r="L8">
        <v>2</v>
      </c>
      <c r="M8" s="4">
        <v>1.9</v>
      </c>
      <c r="N8" s="4">
        <v>0.69499999999999995</v>
      </c>
      <c r="O8">
        <f>I8/300</f>
        <v>0.30324333333333331</v>
      </c>
      <c r="P8">
        <f t="shared" si="0"/>
        <v>303.24333333333328</v>
      </c>
      <c r="Q8">
        <f t="shared" ref="Q8:Q10" si="2">N8/P8</f>
        <v>2.2918888021720733E-3</v>
      </c>
    </row>
    <row r="9" spans="1:18" x14ac:dyDescent="0.35">
      <c r="A9" t="s">
        <v>48</v>
      </c>
      <c r="B9">
        <v>170</v>
      </c>
      <c r="C9" t="s">
        <v>49</v>
      </c>
      <c r="D9" t="s">
        <v>50</v>
      </c>
      <c r="E9" s="1">
        <v>44625</v>
      </c>
      <c r="F9">
        <v>7.59</v>
      </c>
      <c r="G9">
        <v>5.6</v>
      </c>
      <c r="H9">
        <v>162.04</v>
      </c>
      <c r="I9">
        <v>49.612000000000002</v>
      </c>
      <c r="J9" t="s">
        <v>25</v>
      </c>
      <c r="L9">
        <v>3</v>
      </c>
      <c r="M9">
        <v>24</v>
      </c>
      <c r="N9">
        <v>0.06</v>
      </c>
      <c r="O9">
        <f>I9/300</f>
        <v>0.16537333333333334</v>
      </c>
      <c r="P9">
        <f t="shared" si="0"/>
        <v>165.37333333333333</v>
      </c>
      <c r="Q9">
        <f t="shared" si="2"/>
        <v>3.6281544787551397E-4</v>
      </c>
    </row>
    <row r="10" spans="1:18" x14ac:dyDescent="0.35">
      <c r="A10" t="s">
        <v>51</v>
      </c>
      <c r="B10">
        <v>171</v>
      </c>
      <c r="C10" t="s">
        <v>52</v>
      </c>
      <c r="D10" t="s">
        <v>53</v>
      </c>
      <c r="E10" s="1">
        <v>44625</v>
      </c>
      <c r="F10">
        <v>7.46</v>
      </c>
      <c r="G10">
        <v>5.84</v>
      </c>
      <c r="H10">
        <v>158.53200000000001</v>
      </c>
      <c r="I10">
        <v>46.024000000000001</v>
      </c>
      <c r="J10" t="s">
        <v>39</v>
      </c>
      <c r="L10">
        <v>2</v>
      </c>
      <c r="M10" s="3">
        <v>4.5999999999999996</v>
      </c>
      <c r="N10" s="3">
        <v>5.4290000000000003</v>
      </c>
      <c r="O10">
        <f>I10/300</f>
        <v>0.15341333333333335</v>
      </c>
      <c r="P10">
        <f t="shared" si="0"/>
        <v>153.41333333333336</v>
      </c>
      <c r="Q10">
        <f t="shared" si="2"/>
        <v>3.5388058404310793E-2</v>
      </c>
    </row>
    <row r="11" spans="1:18" x14ac:dyDescent="0.35">
      <c r="A11" t="s">
        <v>56</v>
      </c>
      <c r="B11">
        <v>173</v>
      </c>
      <c r="C11" t="s">
        <v>57</v>
      </c>
      <c r="D11" t="s">
        <v>58</v>
      </c>
      <c r="E11" s="1">
        <v>44625</v>
      </c>
      <c r="F11">
        <v>7.75</v>
      </c>
      <c r="G11">
        <v>6.03</v>
      </c>
      <c r="H11">
        <v>154.571</v>
      </c>
      <c r="I11">
        <v>50.372</v>
      </c>
      <c r="J11" t="s">
        <v>39</v>
      </c>
      <c r="L11">
        <v>3</v>
      </c>
      <c r="M11" s="2"/>
      <c r="N11" s="2"/>
      <c r="O11" s="2"/>
      <c r="P11" s="2"/>
      <c r="Q11" s="2"/>
      <c r="R11" t="s">
        <v>142</v>
      </c>
    </row>
    <row r="12" spans="1:18" x14ac:dyDescent="0.35">
      <c r="A12" t="s">
        <v>59</v>
      </c>
      <c r="B12">
        <v>174</v>
      </c>
      <c r="C12" t="s">
        <v>49</v>
      </c>
      <c r="D12" t="s">
        <v>50</v>
      </c>
      <c r="E12" s="1">
        <v>44625</v>
      </c>
      <c r="F12">
        <v>8.15</v>
      </c>
      <c r="G12">
        <v>5.51</v>
      </c>
      <c r="H12">
        <v>161.876</v>
      </c>
      <c r="I12">
        <v>37.798000000000002</v>
      </c>
      <c r="J12" t="s">
        <v>39</v>
      </c>
      <c r="L12">
        <v>2</v>
      </c>
      <c r="M12" s="2"/>
      <c r="N12" s="2"/>
      <c r="O12" s="2"/>
      <c r="P12" s="2"/>
      <c r="Q12" s="2"/>
      <c r="R12" t="s">
        <v>142</v>
      </c>
    </row>
    <row r="13" spans="1:18" x14ac:dyDescent="0.35">
      <c r="A13" t="s">
        <v>62</v>
      </c>
      <c r="B13">
        <v>176</v>
      </c>
      <c r="C13" t="s">
        <v>57</v>
      </c>
      <c r="D13" t="s">
        <v>58</v>
      </c>
      <c r="E13" s="1">
        <v>44625</v>
      </c>
      <c r="F13">
        <v>7.18</v>
      </c>
      <c r="G13">
        <v>6.4</v>
      </c>
      <c r="H13">
        <v>153.06100000000001</v>
      </c>
      <c r="I13">
        <v>42.500999999999998</v>
      </c>
      <c r="J13" t="s">
        <v>23</v>
      </c>
      <c r="L13">
        <v>3</v>
      </c>
      <c r="M13">
        <v>6.4</v>
      </c>
      <c r="N13">
        <v>0.32900000000000001</v>
      </c>
      <c r="O13">
        <f t="shared" ref="O13:O14" si="3">I13/300</f>
        <v>0.14166999999999999</v>
      </c>
      <c r="P13">
        <f t="shared" si="0"/>
        <v>141.66999999999999</v>
      </c>
      <c r="Q13">
        <f t="shared" ref="Q13:Q14" si="4">N13/P13</f>
        <v>2.3222982988635563E-3</v>
      </c>
    </row>
    <row r="14" spans="1:18" x14ac:dyDescent="0.35">
      <c r="A14" t="s">
        <v>65</v>
      </c>
      <c r="B14">
        <v>178</v>
      </c>
      <c r="C14" t="s">
        <v>66</v>
      </c>
      <c r="D14" t="s">
        <v>53</v>
      </c>
      <c r="E14" s="1">
        <v>44625</v>
      </c>
      <c r="F14">
        <v>7.74</v>
      </c>
      <c r="G14">
        <v>6.01</v>
      </c>
      <c r="H14">
        <v>144.13900000000001</v>
      </c>
      <c r="I14">
        <v>47.95</v>
      </c>
      <c r="J14" t="s">
        <v>23</v>
      </c>
      <c r="L14">
        <v>3</v>
      </c>
      <c r="M14">
        <v>0.6</v>
      </c>
      <c r="N14">
        <v>0.154</v>
      </c>
      <c r="O14">
        <f t="shared" si="3"/>
        <v>0.15983333333333336</v>
      </c>
      <c r="P14">
        <f t="shared" si="0"/>
        <v>159.83333333333334</v>
      </c>
      <c r="Q14">
        <f t="shared" si="4"/>
        <v>9.6350364963503641E-4</v>
      </c>
    </row>
    <row r="15" spans="1:18" x14ac:dyDescent="0.35">
      <c r="A15" t="s">
        <v>67</v>
      </c>
      <c r="B15">
        <v>179</v>
      </c>
      <c r="C15" t="s">
        <v>66</v>
      </c>
      <c r="D15" t="s">
        <v>53</v>
      </c>
      <c r="E15" s="1">
        <v>44625</v>
      </c>
      <c r="F15">
        <v>8.23</v>
      </c>
      <c r="G15">
        <v>5.94</v>
      </c>
      <c r="H15">
        <v>160.81700000000001</v>
      </c>
      <c r="I15">
        <v>51.106000000000002</v>
      </c>
      <c r="J15" t="s">
        <v>25</v>
      </c>
      <c r="L15">
        <v>3</v>
      </c>
      <c r="M15" s="2"/>
      <c r="N15" s="2"/>
      <c r="O15" s="2"/>
      <c r="P15" s="2"/>
      <c r="Q15" s="2"/>
      <c r="R15" t="s">
        <v>186</v>
      </c>
    </row>
    <row r="16" spans="1:18" x14ac:dyDescent="0.35">
      <c r="A16" t="s">
        <v>70</v>
      </c>
      <c r="B16">
        <v>181</v>
      </c>
      <c r="C16" t="s">
        <v>66</v>
      </c>
      <c r="D16" t="s">
        <v>53</v>
      </c>
      <c r="E16" s="1">
        <v>44625</v>
      </c>
      <c r="F16">
        <v>7.98</v>
      </c>
      <c r="G16">
        <v>6.67</v>
      </c>
      <c r="I16">
        <v>50.935000000000002</v>
      </c>
      <c r="J16" t="s">
        <v>39</v>
      </c>
      <c r="K16" t="s">
        <v>71</v>
      </c>
      <c r="L16">
        <v>3</v>
      </c>
      <c r="M16">
        <v>56.5</v>
      </c>
      <c r="N16">
        <v>8.6999999999999994E-2</v>
      </c>
      <c r="O16">
        <f t="shared" ref="O16:O17" si="5">I16/300</f>
        <v>0.16978333333333334</v>
      </c>
      <c r="P16">
        <f t="shared" si="0"/>
        <v>169.78333333333333</v>
      </c>
      <c r="Q16">
        <f t="shared" ref="Q16:Q60" si="6">N16/P16</f>
        <v>5.1241778737606749E-4</v>
      </c>
    </row>
    <row r="17" spans="1:18" x14ac:dyDescent="0.35">
      <c r="A17" t="s">
        <v>74</v>
      </c>
      <c r="B17">
        <v>183</v>
      </c>
      <c r="C17" t="s">
        <v>57</v>
      </c>
      <c r="D17" t="s">
        <v>58</v>
      </c>
      <c r="E17" s="1">
        <v>44625</v>
      </c>
      <c r="F17">
        <v>7.68</v>
      </c>
      <c r="G17">
        <v>6.17</v>
      </c>
      <c r="H17">
        <v>165.839</v>
      </c>
      <c r="I17">
        <v>35.223999999999997</v>
      </c>
      <c r="J17" t="s">
        <v>25</v>
      </c>
      <c r="L17">
        <v>3</v>
      </c>
      <c r="M17">
        <v>80.5</v>
      </c>
      <c r="N17">
        <v>8.7999999999999995E-2</v>
      </c>
      <c r="O17">
        <f t="shared" si="5"/>
        <v>0.11741333333333333</v>
      </c>
      <c r="P17">
        <f t="shared" si="0"/>
        <v>117.41333333333333</v>
      </c>
      <c r="Q17">
        <f t="shared" si="6"/>
        <v>7.4948898478310248E-4</v>
      </c>
    </row>
    <row r="18" spans="1:18" x14ac:dyDescent="0.35">
      <c r="A18" t="s">
        <v>77</v>
      </c>
      <c r="B18">
        <v>185</v>
      </c>
      <c r="C18" t="s">
        <v>52</v>
      </c>
      <c r="D18" t="s">
        <v>53</v>
      </c>
      <c r="E18" s="1">
        <v>44625</v>
      </c>
      <c r="F18">
        <v>8.56</v>
      </c>
      <c r="G18">
        <v>6.23</v>
      </c>
      <c r="H18">
        <v>186.66800000000001</v>
      </c>
      <c r="I18">
        <v>55.884999999999998</v>
      </c>
      <c r="J18" t="s">
        <v>23</v>
      </c>
      <c r="L18">
        <v>3</v>
      </c>
      <c r="M18" s="2"/>
      <c r="N18" s="2"/>
      <c r="O18" s="2"/>
      <c r="P18" s="2"/>
      <c r="Q18" s="2"/>
      <c r="R18" t="s">
        <v>186</v>
      </c>
    </row>
    <row r="19" spans="1:18" x14ac:dyDescent="0.35">
      <c r="A19" t="s">
        <v>78</v>
      </c>
      <c r="B19">
        <v>186</v>
      </c>
      <c r="C19" t="s">
        <v>79</v>
      </c>
      <c r="D19" t="s">
        <v>80</v>
      </c>
      <c r="E19" s="1">
        <v>44627</v>
      </c>
      <c r="F19">
        <v>8.86</v>
      </c>
      <c r="G19">
        <v>6.12</v>
      </c>
      <c r="H19">
        <v>205.90600000000001</v>
      </c>
      <c r="I19">
        <v>62.749000000000002</v>
      </c>
      <c r="J19" t="s">
        <v>23</v>
      </c>
      <c r="L19">
        <v>3</v>
      </c>
      <c r="M19">
        <v>38.200000000000003</v>
      </c>
      <c r="N19">
        <v>4.3999999999999997E-2</v>
      </c>
      <c r="O19">
        <f>I19/300</f>
        <v>0.20916333333333334</v>
      </c>
      <c r="P19">
        <f t="shared" si="0"/>
        <v>209.16333333333333</v>
      </c>
      <c r="Q19">
        <f t="shared" si="6"/>
        <v>2.1036191811821701E-4</v>
      </c>
    </row>
    <row r="20" spans="1:18" x14ac:dyDescent="0.35">
      <c r="A20" t="s">
        <v>87</v>
      </c>
      <c r="B20">
        <v>189</v>
      </c>
      <c r="C20" t="s">
        <v>85</v>
      </c>
      <c r="D20" t="s">
        <v>86</v>
      </c>
      <c r="E20" s="1">
        <v>44627</v>
      </c>
      <c r="F20">
        <v>7.03</v>
      </c>
      <c r="G20">
        <v>5.97</v>
      </c>
      <c r="H20">
        <v>164.09399999999999</v>
      </c>
      <c r="I20">
        <v>34.496000000000002</v>
      </c>
      <c r="J20" t="s">
        <v>39</v>
      </c>
      <c r="L20">
        <v>3</v>
      </c>
      <c r="M20" s="2"/>
      <c r="N20" s="2"/>
      <c r="O20" s="2"/>
      <c r="P20" s="2"/>
      <c r="Q20" s="2"/>
      <c r="R20" t="s">
        <v>142</v>
      </c>
    </row>
    <row r="21" spans="1:18" x14ac:dyDescent="0.35">
      <c r="A21" t="s">
        <v>90</v>
      </c>
      <c r="B21">
        <v>191</v>
      </c>
      <c r="C21" t="s">
        <v>85</v>
      </c>
      <c r="D21" t="s">
        <v>86</v>
      </c>
      <c r="E21" s="1">
        <v>44627</v>
      </c>
      <c r="F21">
        <v>7.27</v>
      </c>
      <c r="G21">
        <v>6.34</v>
      </c>
      <c r="H21">
        <v>167.83099999999999</v>
      </c>
      <c r="I21">
        <v>52.198</v>
      </c>
      <c r="J21" t="s">
        <v>23</v>
      </c>
      <c r="L21">
        <v>3</v>
      </c>
      <c r="M21" s="3">
        <v>12.8</v>
      </c>
      <c r="N21" s="3">
        <v>0.125</v>
      </c>
      <c r="O21">
        <f t="shared" ref="O21:O22" si="7">I21/300</f>
        <v>0.17399333333333333</v>
      </c>
      <c r="P21">
        <f t="shared" si="0"/>
        <v>173.99333333333334</v>
      </c>
      <c r="Q21">
        <f t="shared" si="6"/>
        <v>7.1841833020422233E-4</v>
      </c>
    </row>
    <row r="22" spans="1:18" x14ac:dyDescent="0.35">
      <c r="A22" t="s">
        <v>91</v>
      </c>
      <c r="B22">
        <v>192</v>
      </c>
      <c r="C22" t="s">
        <v>79</v>
      </c>
      <c r="D22" t="s">
        <v>80</v>
      </c>
      <c r="E22" s="1">
        <v>44627</v>
      </c>
      <c r="F22">
        <v>9.8000000000000007</v>
      </c>
      <c r="G22">
        <v>6.06</v>
      </c>
      <c r="H22">
        <v>202.27600000000001</v>
      </c>
      <c r="I22">
        <v>58.46</v>
      </c>
      <c r="J22" t="s">
        <v>25</v>
      </c>
      <c r="L22">
        <v>3</v>
      </c>
      <c r="M22">
        <v>40.799999999999997</v>
      </c>
      <c r="N22">
        <v>0.10199999999999999</v>
      </c>
      <c r="O22">
        <f t="shared" si="7"/>
        <v>0.19486666666666666</v>
      </c>
      <c r="P22">
        <f t="shared" si="0"/>
        <v>194.86666666666667</v>
      </c>
      <c r="Q22">
        <f t="shared" si="6"/>
        <v>5.234348272322955E-4</v>
      </c>
    </row>
    <row r="23" spans="1:18" x14ac:dyDescent="0.35">
      <c r="A23" t="s">
        <v>92</v>
      </c>
      <c r="B23">
        <v>193</v>
      </c>
      <c r="C23" t="s">
        <v>85</v>
      </c>
      <c r="D23" t="s">
        <v>86</v>
      </c>
      <c r="E23" s="1">
        <v>44627</v>
      </c>
      <c r="F23">
        <v>7.87</v>
      </c>
      <c r="G23">
        <v>5.88</v>
      </c>
      <c r="H23">
        <v>150.333</v>
      </c>
      <c r="I23">
        <v>45.906999999999996</v>
      </c>
      <c r="J23" t="s">
        <v>25</v>
      </c>
      <c r="L23">
        <v>4</v>
      </c>
      <c r="M23">
        <v>5.2</v>
      </c>
      <c r="N23">
        <v>1.613</v>
      </c>
      <c r="O23">
        <f t="shared" ref="O23:O24" si="8">I23/100</f>
        <v>0.45906999999999998</v>
      </c>
      <c r="P23">
        <f t="shared" si="0"/>
        <v>459.07</v>
      </c>
      <c r="Q23">
        <f t="shared" si="6"/>
        <v>3.5136253730367918E-3</v>
      </c>
    </row>
    <row r="24" spans="1:18" x14ac:dyDescent="0.35">
      <c r="A24" t="s">
        <v>95</v>
      </c>
      <c r="B24">
        <v>195</v>
      </c>
      <c r="C24" t="s">
        <v>79</v>
      </c>
      <c r="D24" t="s">
        <v>80</v>
      </c>
      <c r="E24" s="1">
        <v>44627</v>
      </c>
      <c r="F24">
        <v>8.7799999999999994</v>
      </c>
      <c r="G24">
        <v>6.4</v>
      </c>
      <c r="H24">
        <v>184.78800000000001</v>
      </c>
      <c r="I24">
        <v>37.183</v>
      </c>
      <c r="J24" t="s">
        <v>39</v>
      </c>
      <c r="L24">
        <v>4</v>
      </c>
      <c r="M24">
        <v>1.7</v>
      </c>
      <c r="N24">
        <v>1.448</v>
      </c>
      <c r="O24">
        <f t="shared" si="8"/>
        <v>0.37182999999999999</v>
      </c>
      <c r="P24">
        <f t="shared" si="0"/>
        <v>371.83</v>
      </c>
      <c r="Q24">
        <f t="shared" si="6"/>
        <v>3.8942527499125947E-3</v>
      </c>
    </row>
    <row r="25" spans="1:18" x14ac:dyDescent="0.35">
      <c r="A25" t="s">
        <v>99</v>
      </c>
      <c r="B25">
        <v>197</v>
      </c>
      <c r="C25" t="s">
        <v>97</v>
      </c>
      <c r="D25" t="s">
        <v>98</v>
      </c>
      <c r="E25" s="1">
        <v>44630</v>
      </c>
      <c r="F25">
        <v>7.89</v>
      </c>
      <c r="G25">
        <v>6.48</v>
      </c>
      <c r="H25">
        <v>195.77099999999999</v>
      </c>
      <c r="I25">
        <v>51.972000000000001</v>
      </c>
      <c r="J25" t="s">
        <v>39</v>
      </c>
      <c r="L25">
        <v>4</v>
      </c>
      <c r="M25" s="2"/>
      <c r="N25" s="2"/>
      <c r="O25" s="2"/>
      <c r="P25" s="2"/>
      <c r="Q25" s="2"/>
      <c r="R25" t="s">
        <v>142</v>
      </c>
    </row>
    <row r="26" spans="1:18" x14ac:dyDescent="0.35">
      <c r="A26" t="s">
        <v>100</v>
      </c>
      <c r="B26">
        <v>199</v>
      </c>
      <c r="C26" t="s">
        <v>97</v>
      </c>
      <c r="D26" t="s">
        <v>98</v>
      </c>
      <c r="E26" s="1">
        <v>44630</v>
      </c>
      <c r="F26">
        <v>8.51</v>
      </c>
      <c r="G26">
        <v>6.63</v>
      </c>
      <c r="H26">
        <v>206.31100000000001</v>
      </c>
      <c r="I26">
        <v>39.661999999999999</v>
      </c>
      <c r="J26" t="s">
        <v>25</v>
      </c>
      <c r="L26">
        <v>4</v>
      </c>
      <c r="M26">
        <v>16.899999999999999</v>
      </c>
      <c r="N26">
        <v>0.13800000000000001</v>
      </c>
      <c r="O26">
        <f>I26/100</f>
        <v>0.39661999999999997</v>
      </c>
      <c r="P26">
        <f t="shared" si="0"/>
        <v>396.61999999999995</v>
      </c>
      <c r="Q26">
        <f t="shared" si="6"/>
        <v>3.4794009379254711E-4</v>
      </c>
    </row>
    <row r="27" spans="1:18" x14ac:dyDescent="0.35">
      <c r="A27" t="s">
        <v>112</v>
      </c>
      <c r="B27">
        <v>200</v>
      </c>
      <c r="C27" t="s">
        <v>110</v>
      </c>
      <c r="D27" t="s">
        <v>111</v>
      </c>
      <c r="E27" s="1">
        <v>44630</v>
      </c>
      <c r="F27">
        <v>7.6</v>
      </c>
      <c r="G27">
        <v>5.51</v>
      </c>
      <c r="H27">
        <v>140.89099999999999</v>
      </c>
      <c r="I27">
        <v>46.851999999999997</v>
      </c>
      <c r="J27" t="s">
        <v>39</v>
      </c>
      <c r="L27">
        <v>4</v>
      </c>
      <c r="M27">
        <v>4.9000000000000004</v>
      </c>
      <c r="N27">
        <v>0.11700000000000001</v>
      </c>
      <c r="O27">
        <f t="shared" ref="O27:O31" si="9">I27/100</f>
        <v>0.46851999999999999</v>
      </c>
      <c r="P27">
        <f t="shared" si="0"/>
        <v>468.52</v>
      </c>
      <c r="Q27">
        <f t="shared" si="6"/>
        <v>2.4972253052164264E-4</v>
      </c>
    </row>
    <row r="28" spans="1:18" x14ac:dyDescent="0.35">
      <c r="A28" t="s">
        <v>106</v>
      </c>
      <c r="B28">
        <v>202</v>
      </c>
      <c r="C28" t="s">
        <v>104</v>
      </c>
      <c r="D28" t="s">
        <v>105</v>
      </c>
      <c r="E28" s="1">
        <v>44630</v>
      </c>
      <c r="F28">
        <v>8.8000000000000007</v>
      </c>
      <c r="G28">
        <v>5</v>
      </c>
      <c r="H28">
        <v>149.77099999999999</v>
      </c>
      <c r="I28">
        <v>20.187000000000001</v>
      </c>
      <c r="J28" t="s">
        <v>25</v>
      </c>
      <c r="L28">
        <v>4</v>
      </c>
      <c r="M28">
        <v>2.2000000000000002</v>
      </c>
      <c r="N28">
        <v>1.875</v>
      </c>
      <c r="O28">
        <f t="shared" si="9"/>
        <v>0.20187000000000002</v>
      </c>
      <c r="P28">
        <f t="shared" si="0"/>
        <v>201.87000000000003</v>
      </c>
      <c r="Q28">
        <f t="shared" si="6"/>
        <v>9.2881557437955106E-3</v>
      </c>
    </row>
    <row r="29" spans="1:18" x14ac:dyDescent="0.35">
      <c r="A29" t="s">
        <v>102</v>
      </c>
      <c r="B29">
        <v>204</v>
      </c>
      <c r="C29" t="s">
        <v>97</v>
      </c>
      <c r="D29" t="s">
        <v>98</v>
      </c>
      <c r="E29" s="1">
        <v>44630</v>
      </c>
      <c r="F29">
        <v>8.9700000000000006</v>
      </c>
      <c r="G29">
        <v>5.86</v>
      </c>
      <c r="H29">
        <v>138.89500000000001</v>
      </c>
      <c r="I29">
        <v>48.359000000000002</v>
      </c>
      <c r="J29" t="s">
        <v>23</v>
      </c>
      <c r="L29">
        <v>4</v>
      </c>
      <c r="M29">
        <v>0.7</v>
      </c>
      <c r="N29">
        <v>5.2130000000000001</v>
      </c>
      <c r="O29">
        <f t="shared" si="9"/>
        <v>0.48359000000000002</v>
      </c>
      <c r="P29">
        <f t="shared" si="0"/>
        <v>483.59000000000003</v>
      </c>
      <c r="Q29">
        <f t="shared" si="6"/>
        <v>1.0779792799685684E-2</v>
      </c>
    </row>
    <row r="30" spans="1:18" x14ac:dyDescent="0.35">
      <c r="A30" t="s">
        <v>107</v>
      </c>
      <c r="B30">
        <v>206</v>
      </c>
      <c r="C30" t="s">
        <v>104</v>
      </c>
      <c r="D30" t="s">
        <v>105</v>
      </c>
      <c r="E30" s="1">
        <v>44630</v>
      </c>
      <c r="F30">
        <v>8.82</v>
      </c>
      <c r="G30">
        <v>4.9800000000000004</v>
      </c>
      <c r="H30">
        <v>144.44300000000001</v>
      </c>
      <c r="I30">
        <v>41.558</v>
      </c>
      <c r="J30" t="s">
        <v>39</v>
      </c>
      <c r="L30">
        <v>4</v>
      </c>
      <c r="M30">
        <v>4.3</v>
      </c>
      <c r="N30">
        <v>0.41599999999999998</v>
      </c>
      <c r="O30">
        <f t="shared" si="9"/>
        <v>0.41558</v>
      </c>
      <c r="P30">
        <f t="shared" si="0"/>
        <v>415.58</v>
      </c>
      <c r="Q30">
        <f t="shared" si="6"/>
        <v>1.0010106357380047E-3</v>
      </c>
    </row>
    <row r="31" spans="1:18" x14ac:dyDescent="0.35">
      <c r="A31" t="s">
        <v>114</v>
      </c>
      <c r="B31">
        <v>209</v>
      </c>
      <c r="C31" t="s">
        <v>115</v>
      </c>
      <c r="D31" t="s">
        <v>116</v>
      </c>
      <c r="E31" s="1">
        <v>44630</v>
      </c>
      <c r="F31">
        <v>7.7</v>
      </c>
      <c r="G31">
        <v>6.78</v>
      </c>
      <c r="H31">
        <v>208.685</v>
      </c>
      <c r="I31">
        <v>35.954999999999998</v>
      </c>
      <c r="J31" t="s">
        <v>39</v>
      </c>
      <c r="L31">
        <v>4</v>
      </c>
      <c r="M31">
        <v>0.1</v>
      </c>
      <c r="N31">
        <v>1.3440000000000001</v>
      </c>
      <c r="O31">
        <f t="shared" si="9"/>
        <v>0.35954999999999998</v>
      </c>
      <c r="P31">
        <f t="shared" si="0"/>
        <v>359.54999999999995</v>
      </c>
      <c r="Q31">
        <f t="shared" si="6"/>
        <v>3.7380058406341265E-3</v>
      </c>
    </row>
    <row r="32" spans="1:18" x14ac:dyDescent="0.35">
      <c r="A32" t="s">
        <v>119</v>
      </c>
      <c r="B32">
        <v>210</v>
      </c>
      <c r="C32" t="s">
        <v>115</v>
      </c>
      <c r="D32" t="s">
        <v>116</v>
      </c>
      <c r="E32" s="1">
        <v>44630</v>
      </c>
      <c r="F32">
        <v>8.2799999999999994</v>
      </c>
      <c r="G32">
        <v>6.4</v>
      </c>
      <c r="H32">
        <v>193.83099999999999</v>
      </c>
      <c r="I32">
        <v>55.942</v>
      </c>
      <c r="J32" t="s">
        <v>25</v>
      </c>
      <c r="L32">
        <v>4</v>
      </c>
      <c r="M32" s="2"/>
      <c r="N32" s="2"/>
      <c r="O32" s="2"/>
      <c r="P32" s="2"/>
      <c r="Q32" s="2"/>
      <c r="R32" t="s">
        <v>142</v>
      </c>
    </row>
    <row r="33" spans="1:18" x14ac:dyDescent="0.35">
      <c r="A33" t="s">
        <v>120</v>
      </c>
      <c r="B33">
        <v>211</v>
      </c>
      <c r="C33" t="s">
        <v>115</v>
      </c>
      <c r="D33" t="s">
        <v>116</v>
      </c>
      <c r="E33" s="1">
        <v>44630</v>
      </c>
      <c r="F33">
        <v>7.67</v>
      </c>
      <c r="G33">
        <v>6.32</v>
      </c>
      <c r="H33">
        <v>185.49</v>
      </c>
      <c r="I33">
        <v>42.185000000000002</v>
      </c>
      <c r="J33" t="s">
        <v>23</v>
      </c>
      <c r="L33">
        <v>4</v>
      </c>
      <c r="M33">
        <v>63.2</v>
      </c>
      <c r="N33">
        <v>0.22500000000000001</v>
      </c>
      <c r="O33">
        <f>I33/100</f>
        <v>0.42185</v>
      </c>
      <c r="P33">
        <f t="shared" si="0"/>
        <v>421.85</v>
      </c>
      <c r="Q33">
        <f t="shared" si="6"/>
        <v>5.333649401446011E-4</v>
      </c>
    </row>
    <row r="34" spans="1:18" x14ac:dyDescent="0.35">
      <c r="A34" t="s">
        <v>126</v>
      </c>
      <c r="B34">
        <v>212</v>
      </c>
      <c r="C34" t="s">
        <v>122</v>
      </c>
      <c r="D34" t="s">
        <v>123</v>
      </c>
      <c r="E34" s="1">
        <v>44630</v>
      </c>
      <c r="F34">
        <v>7.27</v>
      </c>
      <c r="G34">
        <v>6.05</v>
      </c>
      <c r="H34">
        <v>150.68700000000001</v>
      </c>
      <c r="I34">
        <v>46.987000000000002</v>
      </c>
      <c r="J34" t="s">
        <v>23</v>
      </c>
      <c r="L34">
        <v>4</v>
      </c>
      <c r="M34" s="2"/>
      <c r="N34" s="2"/>
      <c r="O34" s="2"/>
      <c r="P34" s="2"/>
      <c r="Q34" s="2"/>
      <c r="R34" t="s">
        <v>142</v>
      </c>
    </row>
    <row r="35" spans="1:18" x14ac:dyDescent="0.35">
      <c r="A35" t="s">
        <v>121</v>
      </c>
      <c r="B35">
        <v>213</v>
      </c>
      <c r="C35" t="s">
        <v>122</v>
      </c>
      <c r="D35" t="s">
        <v>123</v>
      </c>
      <c r="E35" s="1">
        <v>44630</v>
      </c>
      <c r="F35">
        <v>7.22</v>
      </c>
      <c r="G35">
        <v>6.22</v>
      </c>
      <c r="H35">
        <v>168.76599999999999</v>
      </c>
      <c r="I35">
        <v>33.747999999999998</v>
      </c>
      <c r="J35" t="s">
        <v>25</v>
      </c>
      <c r="L35">
        <v>4</v>
      </c>
      <c r="M35">
        <v>0.6</v>
      </c>
      <c r="N35">
        <v>0.22500000000000001</v>
      </c>
      <c r="O35">
        <f t="shared" ref="O35:O36" si="10">I35/100</f>
        <v>0.33748</v>
      </c>
      <c r="P35">
        <f t="shared" si="0"/>
        <v>337.48</v>
      </c>
      <c r="Q35">
        <f t="shared" si="6"/>
        <v>6.667061751807514E-4</v>
      </c>
    </row>
    <row r="36" spans="1:18" x14ac:dyDescent="0.35">
      <c r="A36" t="s">
        <v>127</v>
      </c>
      <c r="B36">
        <v>217</v>
      </c>
      <c r="C36" t="s">
        <v>122</v>
      </c>
      <c r="D36" t="s">
        <v>123</v>
      </c>
      <c r="E36" s="1">
        <v>44630</v>
      </c>
      <c r="F36">
        <v>6.72</v>
      </c>
      <c r="G36">
        <v>6.06</v>
      </c>
      <c r="H36">
        <v>131.72399999999999</v>
      </c>
      <c r="I36">
        <v>36.628</v>
      </c>
      <c r="J36" t="s">
        <v>39</v>
      </c>
      <c r="L36">
        <v>4</v>
      </c>
      <c r="M36">
        <v>19.399999999999999</v>
      </c>
      <c r="N36">
        <v>0.52</v>
      </c>
      <c r="O36">
        <f t="shared" si="10"/>
        <v>0.36627999999999999</v>
      </c>
      <c r="P36">
        <f t="shared" si="0"/>
        <v>366.28</v>
      </c>
      <c r="Q36">
        <f t="shared" si="6"/>
        <v>1.4196789341487388E-3</v>
      </c>
    </row>
    <row r="37" spans="1:18" x14ac:dyDescent="0.35">
      <c r="A37" t="s">
        <v>134</v>
      </c>
      <c r="B37">
        <v>218</v>
      </c>
      <c r="C37" t="s">
        <v>135</v>
      </c>
      <c r="D37" t="s">
        <v>136</v>
      </c>
      <c r="E37" s="1">
        <v>44634</v>
      </c>
      <c r="F37">
        <v>7.24</v>
      </c>
      <c r="G37">
        <v>5.89</v>
      </c>
      <c r="H37">
        <v>138.72499999999999</v>
      </c>
      <c r="I37">
        <v>34.984000000000002</v>
      </c>
      <c r="J37" t="s">
        <v>25</v>
      </c>
      <c r="L37">
        <v>4</v>
      </c>
      <c r="M37" s="2"/>
      <c r="N37" s="2"/>
      <c r="O37" s="2"/>
      <c r="P37" s="2"/>
      <c r="Q37" s="2"/>
      <c r="R37" t="s">
        <v>142</v>
      </c>
    </row>
    <row r="38" spans="1:18" x14ac:dyDescent="0.35">
      <c r="A38" t="s">
        <v>131</v>
      </c>
      <c r="B38">
        <v>219</v>
      </c>
      <c r="C38" t="s">
        <v>130</v>
      </c>
      <c r="D38" t="s">
        <v>116</v>
      </c>
      <c r="E38" s="1">
        <v>44634</v>
      </c>
      <c r="F38">
        <v>8.02</v>
      </c>
      <c r="G38">
        <v>6.51</v>
      </c>
      <c r="H38">
        <v>199.11199999999999</v>
      </c>
      <c r="I38">
        <v>45.816000000000003</v>
      </c>
      <c r="J38" t="s">
        <v>23</v>
      </c>
      <c r="L38">
        <v>4</v>
      </c>
      <c r="M38" s="2"/>
      <c r="N38" s="2"/>
      <c r="O38" s="2"/>
      <c r="P38" s="2"/>
      <c r="Q38" s="2"/>
      <c r="R38" t="s">
        <v>142</v>
      </c>
    </row>
    <row r="39" spans="1:18" x14ac:dyDescent="0.35">
      <c r="A39" t="s">
        <v>141</v>
      </c>
      <c r="B39">
        <v>220</v>
      </c>
      <c r="C39" t="s">
        <v>135</v>
      </c>
      <c r="D39" t="s">
        <v>136</v>
      </c>
      <c r="E39" s="1">
        <v>44634</v>
      </c>
      <c r="F39">
        <v>7.41</v>
      </c>
      <c r="G39">
        <v>6.63</v>
      </c>
      <c r="H39">
        <v>184.114</v>
      </c>
      <c r="I39">
        <v>31.303000000000001</v>
      </c>
      <c r="J39" t="s">
        <v>39</v>
      </c>
      <c r="L39">
        <v>5</v>
      </c>
      <c r="M39" s="2"/>
      <c r="N39" s="2"/>
      <c r="O39" s="2"/>
      <c r="P39" s="2"/>
      <c r="Q39" s="2"/>
      <c r="R39" t="s">
        <v>142</v>
      </c>
    </row>
    <row r="40" spans="1:18" x14ac:dyDescent="0.35">
      <c r="A40" t="s">
        <v>132</v>
      </c>
      <c r="B40">
        <v>221</v>
      </c>
      <c r="C40" t="s">
        <v>130</v>
      </c>
      <c r="D40" t="s">
        <v>116</v>
      </c>
      <c r="E40" s="1">
        <v>44634</v>
      </c>
      <c r="F40">
        <v>9.17</v>
      </c>
      <c r="G40">
        <v>6.44</v>
      </c>
      <c r="H40">
        <v>223.30699999999999</v>
      </c>
      <c r="I40">
        <v>45.722999999999999</v>
      </c>
      <c r="J40" t="s">
        <v>39</v>
      </c>
      <c r="L40">
        <v>4</v>
      </c>
      <c r="M40">
        <v>3.9</v>
      </c>
      <c r="N40">
        <v>7.3659999999999997</v>
      </c>
      <c r="O40">
        <f t="shared" ref="O40" si="11">I40/100</f>
        <v>0.45722999999999997</v>
      </c>
      <c r="P40">
        <f t="shared" si="0"/>
        <v>457.22999999999996</v>
      </c>
      <c r="Q40">
        <f t="shared" si="6"/>
        <v>1.6110054020952256E-2</v>
      </c>
    </row>
    <row r="41" spans="1:18" x14ac:dyDescent="0.35">
      <c r="A41" t="s">
        <v>129</v>
      </c>
      <c r="B41">
        <v>223</v>
      </c>
      <c r="C41" t="s">
        <v>130</v>
      </c>
      <c r="D41" t="s">
        <v>116</v>
      </c>
      <c r="E41" s="1">
        <v>44634</v>
      </c>
      <c r="F41">
        <v>8.7100000000000009</v>
      </c>
      <c r="G41">
        <v>6.45</v>
      </c>
      <c r="H41">
        <v>205.85599999999999</v>
      </c>
      <c r="I41">
        <v>56.652000000000001</v>
      </c>
      <c r="J41" t="s">
        <v>25</v>
      </c>
      <c r="L41">
        <v>4</v>
      </c>
      <c r="M41" s="2"/>
      <c r="N41" s="2"/>
      <c r="O41" s="2"/>
      <c r="P41" s="2"/>
      <c r="Q41" s="2"/>
      <c r="R41" t="s">
        <v>142</v>
      </c>
    </row>
    <row r="42" spans="1:18" x14ac:dyDescent="0.35">
      <c r="A42" t="s">
        <v>140</v>
      </c>
      <c r="B42">
        <v>224</v>
      </c>
      <c r="C42" t="s">
        <v>135</v>
      </c>
      <c r="D42" t="s">
        <v>136</v>
      </c>
      <c r="E42" s="1">
        <v>44634</v>
      </c>
      <c r="F42">
        <v>7.62</v>
      </c>
      <c r="G42">
        <v>6.77</v>
      </c>
      <c r="H42">
        <v>181.875</v>
      </c>
      <c r="I42">
        <v>55.677999999999997</v>
      </c>
      <c r="J42" t="s">
        <v>39</v>
      </c>
    </row>
    <row r="43" spans="1:18" x14ac:dyDescent="0.35">
      <c r="A43" t="s">
        <v>137</v>
      </c>
      <c r="B43">
        <v>226</v>
      </c>
      <c r="C43" t="s">
        <v>135</v>
      </c>
      <c r="D43" t="s">
        <v>136</v>
      </c>
      <c r="E43" s="1">
        <v>44634</v>
      </c>
      <c r="F43">
        <v>8.02</v>
      </c>
      <c r="G43">
        <v>6.55</v>
      </c>
      <c r="H43">
        <v>190.452</v>
      </c>
      <c r="I43">
        <v>50.075000000000003</v>
      </c>
      <c r="J43" t="s">
        <v>23</v>
      </c>
      <c r="L43">
        <v>5</v>
      </c>
      <c r="M43">
        <v>5.7</v>
      </c>
      <c r="N43">
        <v>0.25800000000000001</v>
      </c>
      <c r="O43">
        <f>I43/50</f>
        <v>1.0015000000000001</v>
      </c>
      <c r="P43">
        <f t="shared" si="0"/>
        <v>1001.5</v>
      </c>
      <c r="Q43">
        <f t="shared" si="6"/>
        <v>2.5761357963055418E-4</v>
      </c>
    </row>
    <row r="44" spans="1:18" x14ac:dyDescent="0.35">
      <c r="A44" t="s">
        <v>148</v>
      </c>
      <c r="B44">
        <v>229</v>
      </c>
      <c r="C44" t="s">
        <v>144</v>
      </c>
      <c r="D44" t="s">
        <v>86</v>
      </c>
      <c r="E44" s="1">
        <v>44634</v>
      </c>
      <c r="F44">
        <v>7.37</v>
      </c>
      <c r="G44">
        <v>5.82</v>
      </c>
      <c r="H44">
        <v>158.29499999999999</v>
      </c>
      <c r="I44">
        <v>24.504999999999999</v>
      </c>
      <c r="J44" t="s">
        <v>23</v>
      </c>
    </row>
    <row r="45" spans="1:18" x14ac:dyDescent="0.35">
      <c r="A45" t="s">
        <v>143</v>
      </c>
      <c r="B45">
        <v>231</v>
      </c>
      <c r="C45" t="s">
        <v>144</v>
      </c>
      <c r="D45" t="s">
        <v>86</v>
      </c>
      <c r="E45" s="1">
        <v>44634</v>
      </c>
      <c r="F45">
        <v>7.13</v>
      </c>
      <c r="G45">
        <v>5.99</v>
      </c>
      <c r="H45">
        <v>158.57</v>
      </c>
      <c r="I45">
        <v>43.646000000000001</v>
      </c>
      <c r="J45" t="s">
        <v>39</v>
      </c>
      <c r="L45">
        <v>5</v>
      </c>
      <c r="M45">
        <v>2.1</v>
      </c>
      <c r="N45">
        <v>0.48699999999999999</v>
      </c>
      <c r="O45">
        <f t="shared" ref="O45:O51" si="12">I45/50</f>
        <v>0.87292000000000003</v>
      </c>
      <c r="P45">
        <f t="shared" si="0"/>
        <v>872.92000000000007</v>
      </c>
      <c r="Q45">
        <f t="shared" si="6"/>
        <v>5.5789763093983403E-4</v>
      </c>
    </row>
    <row r="46" spans="1:18" x14ac:dyDescent="0.35">
      <c r="A46" t="s">
        <v>147</v>
      </c>
      <c r="B46">
        <v>232</v>
      </c>
      <c r="C46" t="s">
        <v>144</v>
      </c>
      <c r="D46" t="s">
        <v>86</v>
      </c>
      <c r="E46" s="1">
        <v>44634</v>
      </c>
      <c r="F46">
        <v>7.35</v>
      </c>
      <c r="G46">
        <v>5.65</v>
      </c>
      <c r="H46">
        <v>136.58799999999999</v>
      </c>
      <c r="I46">
        <v>37.301000000000002</v>
      </c>
      <c r="J46" t="s">
        <v>25</v>
      </c>
      <c r="L46">
        <v>5</v>
      </c>
      <c r="M46">
        <v>2.9</v>
      </c>
      <c r="N46">
        <v>0.98099999999999998</v>
      </c>
      <c r="O46">
        <f t="shared" si="12"/>
        <v>0.74602000000000002</v>
      </c>
      <c r="P46">
        <f t="shared" si="0"/>
        <v>746.02</v>
      </c>
      <c r="Q46">
        <f t="shared" si="6"/>
        <v>1.3149781507198199E-3</v>
      </c>
    </row>
    <row r="47" spans="1:18" x14ac:dyDescent="0.35">
      <c r="A47" t="s">
        <v>150</v>
      </c>
      <c r="B47">
        <v>234</v>
      </c>
      <c r="C47" t="s">
        <v>151</v>
      </c>
      <c r="D47" t="s">
        <v>111</v>
      </c>
      <c r="E47" s="1">
        <v>44635</v>
      </c>
      <c r="F47">
        <v>8.1199999999999992</v>
      </c>
      <c r="G47">
        <v>5.29</v>
      </c>
      <c r="H47">
        <v>153.405</v>
      </c>
      <c r="I47">
        <v>27.149000000000001</v>
      </c>
      <c r="J47" t="s">
        <v>39</v>
      </c>
      <c r="K47" t="s">
        <v>152</v>
      </c>
      <c r="L47">
        <v>5</v>
      </c>
      <c r="M47">
        <v>14.1</v>
      </c>
      <c r="N47">
        <v>0.29099999999999998</v>
      </c>
      <c r="O47">
        <f t="shared" si="12"/>
        <v>0.54298000000000002</v>
      </c>
      <c r="P47">
        <f t="shared" si="0"/>
        <v>542.98</v>
      </c>
      <c r="Q47">
        <f t="shared" si="6"/>
        <v>5.3593134185421184E-4</v>
      </c>
    </row>
    <row r="48" spans="1:18" x14ac:dyDescent="0.35">
      <c r="A48" t="s">
        <v>162</v>
      </c>
      <c r="B48">
        <v>235</v>
      </c>
      <c r="C48" t="s">
        <v>159</v>
      </c>
      <c r="D48" t="s">
        <v>160</v>
      </c>
      <c r="E48" s="1">
        <v>44635</v>
      </c>
      <c r="F48">
        <v>8.84</v>
      </c>
      <c r="G48">
        <v>5.31</v>
      </c>
      <c r="H48">
        <v>168.25299999999999</v>
      </c>
      <c r="I48">
        <v>32.387</v>
      </c>
      <c r="J48" t="s">
        <v>39</v>
      </c>
      <c r="L48">
        <v>5</v>
      </c>
      <c r="M48">
        <v>37.4</v>
      </c>
      <c r="N48">
        <v>8.7999999999999995E-2</v>
      </c>
      <c r="O48">
        <f t="shared" si="12"/>
        <v>0.64773999999999998</v>
      </c>
      <c r="P48">
        <f t="shared" si="0"/>
        <v>647.74</v>
      </c>
      <c r="Q48">
        <f t="shared" si="6"/>
        <v>1.3585697965232962E-4</v>
      </c>
    </row>
    <row r="49" spans="1:18" x14ac:dyDescent="0.35">
      <c r="A49" t="s">
        <v>155</v>
      </c>
      <c r="B49">
        <v>236</v>
      </c>
      <c r="C49" t="s">
        <v>151</v>
      </c>
      <c r="D49" t="s">
        <v>111</v>
      </c>
      <c r="E49" s="1">
        <v>44635</v>
      </c>
      <c r="F49">
        <v>8.48</v>
      </c>
      <c r="G49">
        <v>5.33</v>
      </c>
      <c r="H49">
        <v>147.34899999999999</v>
      </c>
      <c r="I49">
        <v>44.259</v>
      </c>
      <c r="J49" t="s">
        <v>23</v>
      </c>
      <c r="L49">
        <v>5</v>
      </c>
      <c r="M49">
        <v>6.4</v>
      </c>
      <c r="N49">
        <v>0.59799999999999998</v>
      </c>
      <c r="O49">
        <f t="shared" si="12"/>
        <v>0.88517999999999997</v>
      </c>
      <c r="P49">
        <f t="shared" si="0"/>
        <v>885.18</v>
      </c>
      <c r="Q49">
        <f t="shared" si="6"/>
        <v>6.755688108633272E-4</v>
      </c>
    </row>
    <row r="50" spans="1:18" x14ac:dyDescent="0.35">
      <c r="A50" t="s">
        <v>154</v>
      </c>
      <c r="B50">
        <v>242</v>
      </c>
      <c r="C50" t="s">
        <v>151</v>
      </c>
      <c r="D50" t="s">
        <v>111</v>
      </c>
      <c r="E50" s="1">
        <v>44635</v>
      </c>
      <c r="F50">
        <v>9.17</v>
      </c>
      <c r="G50">
        <v>5.6</v>
      </c>
      <c r="H50">
        <v>193.60499999999999</v>
      </c>
      <c r="I50">
        <v>60.475000000000001</v>
      </c>
      <c r="J50" t="s">
        <v>25</v>
      </c>
      <c r="L50">
        <v>5</v>
      </c>
      <c r="M50">
        <v>2.5</v>
      </c>
      <c r="N50">
        <v>0.23599999999999999</v>
      </c>
      <c r="O50">
        <f t="shared" si="12"/>
        <v>1.2095</v>
      </c>
      <c r="P50">
        <f t="shared" si="0"/>
        <v>1209.5</v>
      </c>
      <c r="Q50">
        <f t="shared" si="6"/>
        <v>1.9512195121951218E-4</v>
      </c>
    </row>
    <row r="51" spans="1:18" x14ac:dyDescent="0.35">
      <c r="A51" t="s">
        <v>158</v>
      </c>
      <c r="B51">
        <v>243</v>
      </c>
      <c r="C51" t="s">
        <v>159</v>
      </c>
      <c r="D51" t="s">
        <v>160</v>
      </c>
      <c r="E51" s="1">
        <v>44635</v>
      </c>
      <c r="F51">
        <v>8.7200000000000006</v>
      </c>
      <c r="G51">
        <v>5.59</v>
      </c>
      <c r="H51">
        <v>167.75299999999999</v>
      </c>
      <c r="I51">
        <v>42.191000000000003</v>
      </c>
      <c r="J51" t="s">
        <v>25</v>
      </c>
      <c r="L51">
        <v>5</v>
      </c>
      <c r="M51">
        <v>1.6</v>
      </c>
      <c r="N51">
        <v>0.65800000000000003</v>
      </c>
      <c r="O51">
        <f t="shared" si="12"/>
        <v>0.84382000000000001</v>
      </c>
      <c r="P51">
        <f t="shared" si="0"/>
        <v>843.82</v>
      </c>
      <c r="Q51">
        <f t="shared" si="6"/>
        <v>7.7978715839871059E-4</v>
      </c>
    </row>
    <row r="52" spans="1:18" x14ac:dyDescent="0.35">
      <c r="A52" t="s">
        <v>161</v>
      </c>
      <c r="B52">
        <v>244</v>
      </c>
      <c r="C52" t="s">
        <v>159</v>
      </c>
      <c r="D52" t="s">
        <v>160</v>
      </c>
      <c r="E52" s="1">
        <v>44635</v>
      </c>
      <c r="F52">
        <v>8.32</v>
      </c>
      <c r="G52">
        <v>5.71</v>
      </c>
      <c r="H52">
        <v>155.46899999999999</v>
      </c>
      <c r="I52">
        <v>52.405000000000001</v>
      </c>
      <c r="J52" t="s">
        <v>23</v>
      </c>
      <c r="L52">
        <v>5</v>
      </c>
      <c r="M52" s="2"/>
      <c r="N52" s="2"/>
      <c r="O52" s="2"/>
      <c r="P52" s="2"/>
      <c r="Q52" s="2"/>
      <c r="R52" t="s">
        <v>142</v>
      </c>
    </row>
    <row r="53" spans="1:18" x14ac:dyDescent="0.35">
      <c r="A53" t="s">
        <v>165</v>
      </c>
      <c r="B53">
        <v>245</v>
      </c>
      <c r="C53" t="s">
        <v>166</v>
      </c>
      <c r="D53" t="s">
        <v>167</v>
      </c>
      <c r="E53" s="1">
        <v>44635</v>
      </c>
      <c r="F53">
        <v>7.79</v>
      </c>
      <c r="G53">
        <v>5.29</v>
      </c>
      <c r="H53">
        <v>134.97999999999999</v>
      </c>
      <c r="I53">
        <v>27.664000000000001</v>
      </c>
      <c r="J53" t="s">
        <v>23</v>
      </c>
      <c r="L53">
        <v>5</v>
      </c>
      <c r="M53">
        <v>2.2999999999999998</v>
      </c>
      <c r="N53">
        <v>0.89900000000000002</v>
      </c>
      <c r="O53">
        <f t="shared" ref="O53:O60" si="13">I53/50</f>
        <v>0.55327999999999999</v>
      </c>
      <c r="P53">
        <f t="shared" si="0"/>
        <v>553.28</v>
      </c>
      <c r="Q53">
        <f t="shared" si="6"/>
        <v>1.6248554077501448E-3</v>
      </c>
    </row>
    <row r="54" spans="1:18" x14ac:dyDescent="0.35">
      <c r="A54" t="s">
        <v>168</v>
      </c>
      <c r="B54">
        <v>246</v>
      </c>
      <c r="C54" t="s">
        <v>166</v>
      </c>
      <c r="D54" t="s">
        <v>167</v>
      </c>
      <c r="E54" s="1">
        <v>44635</v>
      </c>
      <c r="F54">
        <v>8.07</v>
      </c>
      <c r="G54">
        <v>5.27</v>
      </c>
      <c r="H54">
        <v>141.673</v>
      </c>
      <c r="I54">
        <v>30.792000000000002</v>
      </c>
      <c r="J54" t="s">
        <v>25</v>
      </c>
      <c r="L54">
        <v>5</v>
      </c>
      <c r="M54">
        <v>1</v>
      </c>
      <c r="N54">
        <v>0.22800000000000001</v>
      </c>
      <c r="O54">
        <f t="shared" si="13"/>
        <v>0.61584000000000005</v>
      </c>
      <c r="P54">
        <f t="shared" si="0"/>
        <v>615.84</v>
      </c>
      <c r="Q54">
        <f t="shared" si="6"/>
        <v>3.7022603273577555E-4</v>
      </c>
    </row>
    <row r="55" spans="1:18" x14ac:dyDescent="0.35">
      <c r="A55" t="s">
        <v>178</v>
      </c>
      <c r="B55">
        <v>248</v>
      </c>
      <c r="C55" t="s">
        <v>172</v>
      </c>
      <c r="D55" t="s">
        <v>160</v>
      </c>
      <c r="E55" s="1">
        <v>44635</v>
      </c>
      <c r="F55">
        <v>8.33</v>
      </c>
      <c r="G55">
        <v>5.36</v>
      </c>
      <c r="H55">
        <v>157.02000000000001</v>
      </c>
      <c r="I55">
        <v>56.764000000000003</v>
      </c>
      <c r="J55" t="s">
        <v>23</v>
      </c>
      <c r="L55">
        <v>5</v>
      </c>
      <c r="M55">
        <v>44</v>
      </c>
      <c r="N55">
        <v>0.108</v>
      </c>
      <c r="O55">
        <f t="shared" si="13"/>
        <v>1.1352800000000001</v>
      </c>
      <c r="P55">
        <f t="shared" si="0"/>
        <v>1135.28</v>
      </c>
      <c r="Q55">
        <f t="shared" si="6"/>
        <v>9.513071665139878E-5</v>
      </c>
    </row>
    <row r="56" spans="1:18" x14ac:dyDescent="0.35">
      <c r="A56" t="s">
        <v>173</v>
      </c>
      <c r="B56">
        <v>249</v>
      </c>
      <c r="C56" t="s">
        <v>172</v>
      </c>
      <c r="D56" t="s">
        <v>160</v>
      </c>
      <c r="E56" s="1">
        <v>44635</v>
      </c>
      <c r="F56">
        <v>8.18</v>
      </c>
      <c r="G56">
        <v>5.67</v>
      </c>
      <c r="H56">
        <v>169.33500000000001</v>
      </c>
      <c r="I56">
        <v>40.234000000000002</v>
      </c>
      <c r="J56" t="s">
        <v>25</v>
      </c>
      <c r="L56">
        <v>5</v>
      </c>
      <c r="M56">
        <v>5.0999999999999996</v>
      </c>
      <c r="N56">
        <v>0.151</v>
      </c>
      <c r="O56">
        <f t="shared" si="13"/>
        <v>0.80468000000000006</v>
      </c>
      <c r="P56">
        <f t="shared" si="0"/>
        <v>804.68000000000006</v>
      </c>
      <c r="Q56">
        <f t="shared" si="6"/>
        <v>1.8765223442859271E-4</v>
      </c>
    </row>
    <row r="57" spans="1:18" x14ac:dyDescent="0.35">
      <c r="A57" t="s">
        <v>175</v>
      </c>
      <c r="B57">
        <v>251</v>
      </c>
      <c r="C57" t="s">
        <v>172</v>
      </c>
      <c r="D57" t="s">
        <v>160</v>
      </c>
      <c r="E57" s="1">
        <v>44635</v>
      </c>
      <c r="F57">
        <v>9.3699999999999992</v>
      </c>
      <c r="G57">
        <v>5.59</v>
      </c>
      <c r="H57">
        <v>196.416</v>
      </c>
      <c r="I57">
        <v>37.588999999999999</v>
      </c>
      <c r="J57" t="s">
        <v>25</v>
      </c>
      <c r="L57">
        <v>5</v>
      </c>
      <c r="M57">
        <v>32.700000000000003</v>
      </c>
      <c r="N57">
        <v>0.19800000000000001</v>
      </c>
      <c r="O57">
        <f t="shared" si="13"/>
        <v>0.75178</v>
      </c>
      <c r="P57">
        <f t="shared" si="0"/>
        <v>751.78</v>
      </c>
      <c r="Q57">
        <f t="shared" si="6"/>
        <v>2.633749235148581E-4</v>
      </c>
    </row>
    <row r="58" spans="1:18" x14ac:dyDescent="0.35">
      <c r="A58" t="s">
        <v>170</v>
      </c>
      <c r="B58">
        <v>252</v>
      </c>
      <c r="C58" t="s">
        <v>166</v>
      </c>
      <c r="D58" t="s">
        <v>167</v>
      </c>
      <c r="E58" s="1">
        <v>44635</v>
      </c>
      <c r="F58">
        <v>7.39</v>
      </c>
      <c r="G58">
        <v>5.03</v>
      </c>
      <c r="H58">
        <v>138.517</v>
      </c>
      <c r="I58">
        <v>29.849</v>
      </c>
      <c r="J58" t="s">
        <v>39</v>
      </c>
      <c r="L58">
        <v>5</v>
      </c>
      <c r="M58">
        <v>0.3</v>
      </c>
      <c r="N58">
        <v>0.19800000000000001</v>
      </c>
      <c r="O58">
        <f t="shared" si="13"/>
        <v>0.59697999999999996</v>
      </c>
      <c r="P58">
        <f t="shared" si="0"/>
        <v>596.9799999999999</v>
      </c>
      <c r="Q58">
        <f t="shared" si="6"/>
        <v>3.3166940266005567E-4</v>
      </c>
    </row>
    <row r="59" spans="1:18" x14ac:dyDescent="0.35">
      <c r="A59" t="s">
        <v>174</v>
      </c>
      <c r="B59">
        <v>253</v>
      </c>
      <c r="C59" t="s">
        <v>172</v>
      </c>
      <c r="D59" t="s">
        <v>160</v>
      </c>
      <c r="E59" s="1">
        <v>44635</v>
      </c>
      <c r="F59">
        <v>8.5299999999999994</v>
      </c>
      <c r="G59">
        <v>6.34</v>
      </c>
      <c r="H59">
        <v>182.18100000000001</v>
      </c>
      <c r="I59">
        <v>53.642000000000003</v>
      </c>
      <c r="J59" t="s">
        <v>23</v>
      </c>
      <c r="L59">
        <v>5</v>
      </c>
      <c r="M59">
        <v>13.4</v>
      </c>
      <c r="N59">
        <v>0.16200000000000001</v>
      </c>
      <c r="O59">
        <f t="shared" si="13"/>
        <v>1.07284</v>
      </c>
      <c r="P59">
        <f t="shared" si="0"/>
        <v>1072.8399999999999</v>
      </c>
      <c r="Q59">
        <f t="shared" si="6"/>
        <v>1.5100108124231013E-4</v>
      </c>
    </row>
    <row r="60" spans="1:18" x14ac:dyDescent="0.35">
      <c r="A60" t="s">
        <v>177</v>
      </c>
      <c r="B60">
        <v>254</v>
      </c>
      <c r="C60" t="s">
        <v>172</v>
      </c>
      <c r="D60" t="s">
        <v>160</v>
      </c>
      <c r="E60" s="1">
        <v>44635</v>
      </c>
      <c r="F60">
        <v>7.8</v>
      </c>
      <c r="G60">
        <v>5.48</v>
      </c>
      <c r="H60">
        <v>158.68700000000001</v>
      </c>
      <c r="I60">
        <v>33.067</v>
      </c>
      <c r="J60" t="s">
        <v>39</v>
      </c>
      <c r="L60">
        <v>5</v>
      </c>
      <c r="M60">
        <v>3.2</v>
      </c>
      <c r="N60">
        <v>1.3919999999999999</v>
      </c>
      <c r="O60">
        <f t="shared" si="13"/>
        <v>0.66134000000000004</v>
      </c>
      <c r="P60">
        <f t="shared" si="0"/>
        <v>661.34</v>
      </c>
      <c r="Q60">
        <f t="shared" si="6"/>
        <v>2.1048174917591552E-3</v>
      </c>
    </row>
  </sheetData>
  <sortState xmlns:xlrd2="http://schemas.microsoft.com/office/spreadsheetml/2017/richdata2" ref="A2:T100">
    <sortCondition ref="B2:B100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tabSelected="1" workbookViewId="0">
      <selection activeCell="I14" sqref="I14"/>
    </sheetView>
  </sheetViews>
  <sheetFormatPr defaultRowHeight="14.5" x14ac:dyDescent="0.35"/>
  <cols>
    <col min="3" max="3" width="10.08984375" bestFit="1" customWidth="1"/>
    <col min="4" max="4" width="23.81640625" bestFit="1" customWidth="1"/>
    <col min="5" max="5" width="18.6328125" bestFit="1" customWidth="1"/>
  </cols>
  <sheetData>
    <row r="1" spans="1:8" x14ac:dyDescent="0.35">
      <c r="A1" t="s">
        <v>12</v>
      </c>
      <c r="B1" t="s">
        <v>180</v>
      </c>
      <c r="C1" t="s">
        <v>181</v>
      </c>
      <c r="D1" t="s">
        <v>183</v>
      </c>
      <c r="E1" t="s">
        <v>182</v>
      </c>
      <c r="F1" t="s">
        <v>184</v>
      </c>
      <c r="H1" s="5" t="s">
        <v>185</v>
      </c>
    </row>
    <row r="2" spans="1:8" x14ac:dyDescent="0.35">
      <c r="A2">
        <v>1</v>
      </c>
      <c r="B2">
        <v>2.58</v>
      </c>
      <c r="C2">
        <v>1.56</v>
      </c>
      <c r="D2">
        <v>10</v>
      </c>
      <c r="E2">
        <f>(B2+C2)/20</f>
        <v>0.20700000000000002</v>
      </c>
      <c r="H2" s="5">
        <f>AVERAGE(E2:E4,E6)</f>
        <v>0.19785000000000003</v>
      </c>
    </row>
    <row r="3" spans="1:8" x14ac:dyDescent="0.35">
      <c r="A3">
        <v>2</v>
      </c>
      <c r="B3">
        <v>1.167</v>
      </c>
      <c r="C3">
        <v>0.24399999999999999</v>
      </c>
      <c r="D3">
        <v>5</v>
      </c>
      <c r="E3">
        <f>(B3+C3)/10</f>
        <v>0.1411</v>
      </c>
    </row>
    <row r="4" spans="1:8" x14ac:dyDescent="0.35">
      <c r="A4">
        <v>3</v>
      </c>
      <c r="B4">
        <v>1.2709999999999999</v>
      </c>
      <c r="C4">
        <v>0.10199999999999999</v>
      </c>
      <c r="D4">
        <v>5</v>
      </c>
      <c r="E4">
        <f>(B4+C4)/10</f>
        <v>0.13730000000000001</v>
      </c>
    </row>
    <row r="5" spans="1:8" x14ac:dyDescent="0.35">
      <c r="A5">
        <v>4</v>
      </c>
      <c r="F5" t="s">
        <v>192</v>
      </c>
    </row>
    <row r="6" spans="1:8" x14ac:dyDescent="0.35">
      <c r="A6">
        <v>5</v>
      </c>
      <c r="B6">
        <v>2.5150000000000001</v>
      </c>
      <c r="C6">
        <v>0.54500000000000004</v>
      </c>
      <c r="D6">
        <v>5</v>
      </c>
      <c r="E6">
        <f>(B6+C6)/10</f>
        <v>0.30599999999999999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C3" sqref="C3"/>
    </sheetView>
  </sheetViews>
  <sheetFormatPr defaultRowHeight="14.5" x14ac:dyDescent="0.35"/>
  <cols>
    <col min="2" max="2" width="16.90625" bestFit="1" customWidth="1"/>
    <col min="3" max="3" width="17" bestFit="1" customWidth="1"/>
  </cols>
  <sheetData>
    <row r="1" spans="1:5" x14ac:dyDescent="0.35">
      <c r="A1" t="s">
        <v>12</v>
      </c>
      <c r="B1" t="s">
        <v>188</v>
      </c>
      <c r="C1" t="s">
        <v>189</v>
      </c>
      <c r="D1" s="5" t="s">
        <v>190</v>
      </c>
      <c r="E1" s="5" t="s">
        <v>191</v>
      </c>
    </row>
    <row r="2" spans="1:5" x14ac:dyDescent="0.35">
      <c r="A2">
        <v>2</v>
      </c>
      <c r="B2">
        <v>5.8470000000000004</v>
      </c>
      <c r="C2">
        <f>AVERAGE('T4'!M3,'T4'!M6,'T4'!M8,'T4'!M10)</f>
        <v>2.8250000000000002</v>
      </c>
      <c r="D2" s="5">
        <f>((STDEV(B2:B5))/(AVERAGE(B2:B5))*100)</f>
        <v>5.5093738643956076</v>
      </c>
      <c r="E2" s="5">
        <f>AVERAGE('T4'!M2:M60)</f>
        <v>14.914285714285715</v>
      </c>
    </row>
    <row r="3" spans="1:5" x14ac:dyDescent="0.35">
      <c r="A3">
        <v>3</v>
      </c>
      <c r="B3">
        <v>5.5490000000000004</v>
      </c>
      <c r="C3">
        <f>AVERAGE('T4'!M5,'T4'!M7,'T4'!M9,'T4'!M13,'T4'!M14,'T4'!M16,'T4'!M17,'T4'!M19,'T4'!M21,'T4'!M22)</f>
        <v>31.73</v>
      </c>
    </row>
    <row r="4" spans="1:5" x14ac:dyDescent="0.35">
      <c r="A4">
        <v>4</v>
      </c>
      <c r="B4">
        <v>6.2519999999999998</v>
      </c>
      <c r="C4">
        <f>AVERAGE('T4'!M23,'T4'!M24,'T4'!M26,'T4'!M27,'T4'!M28,'T4'!M29,'T4'!M30,'T4'!M31,'T4'!M33,'T4'!M35,'T4'!M36,'T4'!M40)</f>
        <v>10.258333333333333</v>
      </c>
    </row>
    <row r="5" spans="1:5" x14ac:dyDescent="0.35">
      <c r="A5">
        <v>5</v>
      </c>
      <c r="B5">
        <v>5.6029999999999998</v>
      </c>
      <c r="C5">
        <f>AVERAGE('T4'!M43:M60)</f>
        <v>10.918750000000001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0"/>
  <sheetViews>
    <sheetView workbookViewId="0">
      <selection sqref="A1:XFD1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5">
      <c r="A2" t="s">
        <v>35</v>
      </c>
      <c r="B2" t="s">
        <v>36</v>
      </c>
      <c r="C2">
        <v>164</v>
      </c>
      <c r="E2" t="s">
        <v>21</v>
      </c>
      <c r="F2" t="s">
        <v>22</v>
      </c>
      <c r="G2" s="1">
        <v>44621</v>
      </c>
      <c r="H2">
        <v>7.95</v>
      </c>
      <c r="I2">
        <v>5.96</v>
      </c>
      <c r="J2">
        <v>158.57499999999999</v>
      </c>
      <c r="K2">
        <v>27.262</v>
      </c>
      <c r="L2" t="s">
        <v>37</v>
      </c>
    </row>
    <row r="3" spans="1:21" x14ac:dyDescent="0.35">
      <c r="A3" t="s">
        <v>45</v>
      </c>
      <c r="B3" t="s">
        <v>46</v>
      </c>
      <c r="C3">
        <v>168</v>
      </c>
      <c r="E3" t="s">
        <v>41</v>
      </c>
      <c r="F3" t="s">
        <v>28</v>
      </c>
      <c r="G3" s="1">
        <v>44623</v>
      </c>
      <c r="H3">
        <v>9.76</v>
      </c>
      <c r="I3">
        <v>6.28</v>
      </c>
      <c r="J3">
        <v>229.82</v>
      </c>
      <c r="K3">
        <v>52.942999999999998</v>
      </c>
      <c r="L3" t="s">
        <v>37</v>
      </c>
      <c r="M3" t="s">
        <v>42</v>
      </c>
    </row>
    <row r="4" spans="1:21" x14ac:dyDescent="0.35">
      <c r="A4" t="s">
        <v>54</v>
      </c>
      <c r="B4" t="s">
        <v>55</v>
      </c>
      <c r="C4">
        <v>172</v>
      </c>
      <c r="E4" t="s">
        <v>49</v>
      </c>
      <c r="F4" t="s">
        <v>50</v>
      </c>
      <c r="G4" s="1">
        <v>44625</v>
      </c>
      <c r="H4">
        <v>8.24</v>
      </c>
      <c r="I4">
        <v>5.88</v>
      </c>
      <c r="J4">
        <v>163.65100000000001</v>
      </c>
      <c r="K4">
        <v>30.634</v>
      </c>
      <c r="L4" t="s">
        <v>37</v>
      </c>
    </row>
    <row r="5" spans="1:21" x14ac:dyDescent="0.35">
      <c r="A5" t="s">
        <v>68</v>
      </c>
      <c r="B5" t="s">
        <v>69</v>
      </c>
      <c r="C5">
        <v>180</v>
      </c>
      <c r="E5" t="s">
        <v>52</v>
      </c>
      <c r="F5" t="s">
        <v>53</v>
      </c>
      <c r="G5" s="1">
        <v>44625</v>
      </c>
      <c r="H5">
        <v>8.1999999999999993</v>
      </c>
      <c r="I5">
        <v>6.18</v>
      </c>
      <c r="J5">
        <v>181.47499999999999</v>
      </c>
      <c r="K5">
        <v>37.274999999999999</v>
      </c>
      <c r="L5" t="s">
        <v>37</v>
      </c>
    </row>
    <row r="6" spans="1:21" x14ac:dyDescent="0.35">
      <c r="A6" t="s">
        <v>72</v>
      </c>
      <c r="B6" t="s">
        <v>73</v>
      </c>
      <c r="C6">
        <v>182</v>
      </c>
      <c r="E6" t="s">
        <v>66</v>
      </c>
      <c r="F6" t="s">
        <v>53</v>
      </c>
      <c r="G6" s="1">
        <v>44625</v>
      </c>
      <c r="H6">
        <v>7.86</v>
      </c>
      <c r="I6">
        <v>6.22</v>
      </c>
      <c r="J6">
        <v>177.72</v>
      </c>
      <c r="K6">
        <v>55.401000000000003</v>
      </c>
      <c r="L6" t="s">
        <v>37</v>
      </c>
    </row>
    <row r="7" spans="1:21" x14ac:dyDescent="0.35">
      <c r="A7" t="s">
        <v>75</v>
      </c>
      <c r="B7" t="s">
        <v>76</v>
      </c>
      <c r="C7">
        <v>184</v>
      </c>
      <c r="E7" t="s">
        <v>57</v>
      </c>
      <c r="F7" t="s">
        <v>58</v>
      </c>
      <c r="G7" s="1">
        <v>44625</v>
      </c>
      <c r="H7">
        <v>8.2100000000000009</v>
      </c>
      <c r="I7">
        <v>5.83</v>
      </c>
      <c r="J7">
        <v>165.68799999999999</v>
      </c>
      <c r="K7">
        <v>39.204999999999998</v>
      </c>
      <c r="L7" t="s">
        <v>37</v>
      </c>
    </row>
    <row r="8" spans="1:21" x14ac:dyDescent="0.35">
      <c r="A8" t="s">
        <v>93</v>
      </c>
      <c r="B8" t="s">
        <v>94</v>
      </c>
      <c r="C8">
        <v>194</v>
      </c>
      <c r="E8" t="s">
        <v>85</v>
      </c>
      <c r="F8" t="s">
        <v>86</v>
      </c>
      <c r="G8" s="1">
        <v>44627</v>
      </c>
      <c r="H8">
        <v>7.85</v>
      </c>
      <c r="I8">
        <v>5.81</v>
      </c>
      <c r="J8">
        <v>157.42699999999999</v>
      </c>
      <c r="K8">
        <v>42.113</v>
      </c>
      <c r="L8" t="s">
        <v>37</v>
      </c>
    </row>
    <row r="9" spans="1:21" x14ac:dyDescent="0.35">
      <c r="A9" t="s">
        <v>96</v>
      </c>
      <c r="C9">
        <v>196</v>
      </c>
      <c r="E9" t="s">
        <v>97</v>
      </c>
      <c r="F9" t="s">
        <v>98</v>
      </c>
      <c r="G9" s="1">
        <v>44630</v>
      </c>
      <c r="H9">
        <v>8.16</v>
      </c>
      <c r="I9">
        <v>6.7</v>
      </c>
      <c r="J9">
        <v>201.14400000000001</v>
      </c>
      <c r="K9">
        <v>48.311</v>
      </c>
      <c r="L9" t="s">
        <v>37</v>
      </c>
    </row>
    <row r="10" spans="1:21" x14ac:dyDescent="0.35">
      <c r="A10" t="s">
        <v>103</v>
      </c>
      <c r="C10">
        <v>198</v>
      </c>
      <c r="E10" t="s">
        <v>104</v>
      </c>
      <c r="F10" t="s">
        <v>105</v>
      </c>
      <c r="G10" s="1">
        <v>44630</v>
      </c>
      <c r="H10">
        <v>9.27</v>
      </c>
      <c r="I10">
        <v>5.03</v>
      </c>
      <c r="J10">
        <v>158.773</v>
      </c>
      <c r="K10">
        <v>36.716999999999999</v>
      </c>
      <c r="L10" t="s">
        <v>37</v>
      </c>
    </row>
    <row r="11" spans="1:21" x14ac:dyDescent="0.35">
      <c r="A11" t="s">
        <v>108</v>
      </c>
      <c r="C11">
        <v>201</v>
      </c>
      <c r="E11" t="s">
        <v>104</v>
      </c>
      <c r="F11" t="s">
        <v>105</v>
      </c>
      <c r="G11" s="1">
        <v>44630</v>
      </c>
      <c r="H11">
        <v>9.0299999999999994</v>
      </c>
      <c r="I11">
        <v>4.9800000000000004</v>
      </c>
      <c r="J11">
        <v>154.93799999999999</v>
      </c>
      <c r="K11">
        <v>40.356999999999999</v>
      </c>
      <c r="L11" t="s">
        <v>37</v>
      </c>
    </row>
    <row r="12" spans="1:21" x14ac:dyDescent="0.35">
      <c r="A12" t="s">
        <v>113</v>
      </c>
      <c r="C12">
        <v>214</v>
      </c>
      <c r="E12" t="s">
        <v>110</v>
      </c>
      <c r="F12" t="s">
        <v>111</v>
      </c>
      <c r="G12" s="1">
        <v>44630</v>
      </c>
      <c r="H12">
        <v>7.92</v>
      </c>
      <c r="I12">
        <v>5.65</v>
      </c>
      <c r="J12">
        <v>156.88499999999999</v>
      </c>
      <c r="K12">
        <v>26.08</v>
      </c>
      <c r="L12" t="s">
        <v>37</v>
      </c>
    </row>
    <row r="13" spans="1:21" x14ac:dyDescent="0.35">
      <c r="A13" t="s">
        <v>117</v>
      </c>
      <c r="C13">
        <v>208</v>
      </c>
      <c r="E13" t="s">
        <v>115</v>
      </c>
      <c r="F13" t="s">
        <v>116</v>
      </c>
      <c r="G13" s="1">
        <v>44630</v>
      </c>
      <c r="H13">
        <v>7.45</v>
      </c>
      <c r="I13">
        <v>6.15</v>
      </c>
      <c r="J13">
        <v>192.37100000000001</v>
      </c>
      <c r="K13">
        <v>54.018000000000001</v>
      </c>
      <c r="L13" t="s">
        <v>37</v>
      </c>
    </row>
    <row r="14" spans="1:21" x14ac:dyDescent="0.35">
      <c r="A14" t="s">
        <v>124</v>
      </c>
      <c r="C14">
        <v>216</v>
      </c>
      <c r="E14" t="s">
        <v>122</v>
      </c>
      <c r="F14" t="s">
        <v>123</v>
      </c>
      <c r="G14" s="1">
        <v>44630</v>
      </c>
      <c r="H14">
        <v>7.19</v>
      </c>
      <c r="I14">
        <v>6.28</v>
      </c>
      <c r="K14">
        <v>24.852</v>
      </c>
      <c r="L14" t="s">
        <v>37</v>
      </c>
      <c r="M14" t="s">
        <v>125</v>
      </c>
    </row>
    <row r="15" spans="1:21" x14ac:dyDescent="0.35">
      <c r="A15" t="s">
        <v>139</v>
      </c>
      <c r="C15">
        <v>225</v>
      </c>
      <c r="E15" t="s">
        <v>135</v>
      </c>
      <c r="F15" t="s">
        <v>136</v>
      </c>
      <c r="G15" s="1">
        <v>44634</v>
      </c>
      <c r="H15">
        <v>8.1199999999999992</v>
      </c>
      <c r="I15">
        <v>6.07</v>
      </c>
      <c r="J15">
        <v>179.459</v>
      </c>
      <c r="K15">
        <v>51.616999999999997</v>
      </c>
      <c r="L15" t="s">
        <v>37</v>
      </c>
    </row>
    <row r="16" spans="1:21" x14ac:dyDescent="0.35">
      <c r="A16" t="s">
        <v>145</v>
      </c>
      <c r="C16">
        <v>227</v>
      </c>
      <c r="E16" t="s">
        <v>144</v>
      </c>
      <c r="F16" t="s">
        <v>86</v>
      </c>
      <c r="G16" s="1">
        <v>44634</v>
      </c>
      <c r="H16">
        <v>8.01</v>
      </c>
      <c r="I16">
        <v>5.68</v>
      </c>
      <c r="J16">
        <v>141.50299999999999</v>
      </c>
      <c r="K16">
        <v>36.712000000000003</v>
      </c>
      <c r="L16" t="s">
        <v>37</v>
      </c>
    </row>
    <row r="17" spans="1:13" x14ac:dyDescent="0.35">
      <c r="A17" t="s">
        <v>149</v>
      </c>
      <c r="C17">
        <v>228</v>
      </c>
      <c r="E17" t="s">
        <v>144</v>
      </c>
      <c r="F17" t="s">
        <v>86</v>
      </c>
      <c r="G17" s="1">
        <v>44634</v>
      </c>
      <c r="H17">
        <v>7.84</v>
      </c>
      <c r="I17">
        <v>5.37</v>
      </c>
      <c r="J17">
        <v>140.03299999999999</v>
      </c>
      <c r="K17">
        <v>52.7</v>
      </c>
      <c r="L17" t="s">
        <v>37</v>
      </c>
    </row>
    <row r="18" spans="1:13" x14ac:dyDescent="0.35">
      <c r="A18" t="s">
        <v>157</v>
      </c>
      <c r="C18">
        <v>241</v>
      </c>
      <c r="E18" t="s">
        <v>151</v>
      </c>
      <c r="F18" t="s">
        <v>111</v>
      </c>
      <c r="G18" s="1">
        <v>44635</v>
      </c>
      <c r="H18">
        <v>8.68</v>
      </c>
      <c r="I18">
        <v>5.0199999999999996</v>
      </c>
      <c r="J18">
        <v>114.104</v>
      </c>
      <c r="K18">
        <v>37.021999999999998</v>
      </c>
      <c r="L18" t="s">
        <v>37</v>
      </c>
    </row>
    <row r="19" spans="1:13" x14ac:dyDescent="0.35">
      <c r="A19" t="s">
        <v>164</v>
      </c>
      <c r="C19">
        <v>238</v>
      </c>
      <c r="E19" t="s">
        <v>159</v>
      </c>
      <c r="F19" t="s">
        <v>160</v>
      </c>
      <c r="G19" s="1">
        <v>44635</v>
      </c>
      <c r="H19">
        <v>9.11</v>
      </c>
      <c r="I19">
        <v>5.64</v>
      </c>
      <c r="J19">
        <v>164.88900000000001</v>
      </c>
      <c r="K19">
        <v>32.850999999999999</v>
      </c>
      <c r="L19" t="s">
        <v>37</v>
      </c>
    </row>
    <row r="20" spans="1:13" x14ac:dyDescent="0.35">
      <c r="A20" t="s">
        <v>176</v>
      </c>
      <c r="C20">
        <v>255</v>
      </c>
      <c r="E20" t="s">
        <v>172</v>
      </c>
      <c r="F20" t="s">
        <v>160</v>
      </c>
      <c r="G20" s="1">
        <v>44635</v>
      </c>
      <c r="H20">
        <v>7.93</v>
      </c>
      <c r="I20">
        <v>5.63</v>
      </c>
      <c r="J20">
        <v>156.542</v>
      </c>
      <c r="K20">
        <v>37.185000000000002</v>
      </c>
      <c r="L20" t="s">
        <v>37</v>
      </c>
    </row>
    <row r="21" spans="1:13" x14ac:dyDescent="0.35">
      <c r="A21" t="s">
        <v>29</v>
      </c>
      <c r="B21" t="s">
        <v>30</v>
      </c>
      <c r="C21">
        <v>161</v>
      </c>
      <c r="E21" t="s">
        <v>27</v>
      </c>
      <c r="F21" t="s">
        <v>28</v>
      </c>
      <c r="G21" s="1">
        <v>44621</v>
      </c>
      <c r="H21">
        <v>9.15</v>
      </c>
      <c r="I21">
        <v>6.22</v>
      </c>
      <c r="J21">
        <v>193.44800000000001</v>
      </c>
      <c r="K21">
        <v>58.021999999999998</v>
      </c>
      <c r="L21" t="s">
        <v>31</v>
      </c>
    </row>
    <row r="22" spans="1:13" x14ac:dyDescent="0.35">
      <c r="A22" t="s">
        <v>33</v>
      </c>
      <c r="B22" t="s">
        <v>34</v>
      </c>
      <c r="C22">
        <v>163</v>
      </c>
      <c r="E22" t="s">
        <v>21</v>
      </c>
      <c r="F22" t="s">
        <v>22</v>
      </c>
      <c r="G22" s="1">
        <v>44621</v>
      </c>
      <c r="H22">
        <v>7.44</v>
      </c>
      <c r="I22">
        <v>6.22</v>
      </c>
      <c r="J22">
        <v>159.833</v>
      </c>
      <c r="K22">
        <v>37.497</v>
      </c>
      <c r="L22" t="s">
        <v>31</v>
      </c>
    </row>
    <row r="23" spans="1:13" x14ac:dyDescent="0.35">
      <c r="A23" t="s">
        <v>43</v>
      </c>
      <c r="B23" t="s">
        <v>44</v>
      </c>
      <c r="C23">
        <v>167</v>
      </c>
      <c r="E23" t="s">
        <v>41</v>
      </c>
      <c r="F23" t="s">
        <v>28</v>
      </c>
      <c r="G23" s="1">
        <v>44623</v>
      </c>
      <c r="H23">
        <v>9.39</v>
      </c>
      <c r="I23">
        <v>6.14</v>
      </c>
      <c r="J23">
        <v>224.76900000000001</v>
      </c>
      <c r="K23">
        <v>94.673000000000002</v>
      </c>
      <c r="L23" t="s">
        <v>31</v>
      </c>
      <c r="M23" t="s">
        <v>42</v>
      </c>
    </row>
    <row r="24" spans="1:13" x14ac:dyDescent="0.35">
      <c r="A24" t="s">
        <v>60</v>
      </c>
      <c r="B24" t="s">
        <v>61</v>
      </c>
      <c r="C24">
        <v>175</v>
      </c>
      <c r="E24" t="s">
        <v>57</v>
      </c>
      <c r="F24" t="s">
        <v>58</v>
      </c>
      <c r="G24" s="1">
        <v>44625</v>
      </c>
      <c r="H24">
        <v>7.89</v>
      </c>
      <c r="I24">
        <v>6.09</v>
      </c>
      <c r="J24">
        <v>165.08600000000001</v>
      </c>
      <c r="K24">
        <v>11.766</v>
      </c>
      <c r="L24" t="s">
        <v>31</v>
      </c>
    </row>
    <row r="25" spans="1:13" x14ac:dyDescent="0.35">
      <c r="A25" t="s">
        <v>63</v>
      </c>
      <c r="B25" t="s">
        <v>64</v>
      </c>
      <c r="C25">
        <v>177</v>
      </c>
      <c r="E25" t="s">
        <v>49</v>
      </c>
      <c r="F25" t="s">
        <v>50</v>
      </c>
      <c r="G25" s="1">
        <v>44625</v>
      </c>
      <c r="H25">
        <v>8.36</v>
      </c>
      <c r="I25">
        <v>5.72</v>
      </c>
      <c r="J25">
        <v>160.53800000000001</v>
      </c>
      <c r="K25">
        <v>29.311</v>
      </c>
      <c r="L25" t="s">
        <v>31</v>
      </c>
    </row>
    <row r="26" spans="1:13" x14ac:dyDescent="0.35">
      <c r="A26" t="s">
        <v>81</v>
      </c>
      <c r="B26" t="s">
        <v>82</v>
      </c>
      <c r="C26">
        <v>187</v>
      </c>
      <c r="E26" t="s">
        <v>79</v>
      </c>
      <c r="F26" t="s">
        <v>80</v>
      </c>
      <c r="G26" s="1">
        <v>44627</v>
      </c>
      <c r="H26">
        <v>8.84</v>
      </c>
      <c r="I26">
        <v>6.15</v>
      </c>
      <c r="J26">
        <v>179.81899999999999</v>
      </c>
      <c r="K26">
        <v>33.052999999999997</v>
      </c>
      <c r="L26" t="s">
        <v>31</v>
      </c>
    </row>
    <row r="27" spans="1:13" x14ac:dyDescent="0.35">
      <c r="A27" t="s">
        <v>83</v>
      </c>
      <c r="B27" t="s">
        <v>84</v>
      </c>
      <c r="C27">
        <v>188</v>
      </c>
      <c r="E27" t="s">
        <v>85</v>
      </c>
      <c r="F27" t="s">
        <v>86</v>
      </c>
      <c r="G27" s="1">
        <v>44627</v>
      </c>
      <c r="H27">
        <v>7.9</v>
      </c>
      <c r="I27">
        <v>5.85</v>
      </c>
      <c r="J27">
        <v>155.584</v>
      </c>
      <c r="K27">
        <v>39.085000000000001</v>
      </c>
      <c r="L27" t="s">
        <v>31</v>
      </c>
    </row>
    <row r="28" spans="1:13" x14ac:dyDescent="0.35">
      <c r="A28" t="s">
        <v>88</v>
      </c>
      <c r="B28" t="s">
        <v>89</v>
      </c>
      <c r="C28">
        <v>190</v>
      </c>
      <c r="E28" t="s">
        <v>85</v>
      </c>
      <c r="F28" t="s">
        <v>86</v>
      </c>
      <c r="G28" s="1">
        <v>44627</v>
      </c>
      <c r="H28">
        <v>7.91</v>
      </c>
      <c r="I28">
        <v>6.33</v>
      </c>
      <c r="J28">
        <v>168.95500000000001</v>
      </c>
      <c r="K28">
        <v>50.731000000000002</v>
      </c>
      <c r="L28" t="s">
        <v>31</v>
      </c>
    </row>
    <row r="29" spans="1:13" x14ac:dyDescent="0.35">
      <c r="A29" t="s">
        <v>101</v>
      </c>
      <c r="C29">
        <v>203</v>
      </c>
      <c r="E29" t="s">
        <v>97</v>
      </c>
      <c r="F29" t="s">
        <v>98</v>
      </c>
      <c r="G29" s="1">
        <v>44630</v>
      </c>
      <c r="H29">
        <v>8.23</v>
      </c>
      <c r="I29">
        <v>5.61</v>
      </c>
      <c r="J29">
        <v>139.06100000000001</v>
      </c>
      <c r="K29">
        <v>44.36</v>
      </c>
      <c r="L29" t="s">
        <v>31</v>
      </c>
    </row>
    <row r="30" spans="1:13" x14ac:dyDescent="0.35">
      <c r="A30" t="s">
        <v>109</v>
      </c>
      <c r="C30">
        <v>205</v>
      </c>
      <c r="E30" t="s">
        <v>110</v>
      </c>
      <c r="F30" t="s">
        <v>111</v>
      </c>
      <c r="G30" s="1">
        <v>44630</v>
      </c>
      <c r="H30">
        <v>7.86</v>
      </c>
      <c r="I30">
        <v>5.79</v>
      </c>
      <c r="J30">
        <v>164.99799999999999</v>
      </c>
      <c r="K30">
        <v>42.624000000000002</v>
      </c>
      <c r="L30" t="s">
        <v>31</v>
      </c>
    </row>
    <row r="31" spans="1:13" x14ac:dyDescent="0.35">
      <c r="A31" t="s">
        <v>118</v>
      </c>
      <c r="C31">
        <v>207</v>
      </c>
      <c r="E31" t="s">
        <v>115</v>
      </c>
      <c r="F31" t="s">
        <v>116</v>
      </c>
      <c r="G31" s="1">
        <v>44630</v>
      </c>
      <c r="H31">
        <v>7.38</v>
      </c>
      <c r="I31">
        <v>5.95</v>
      </c>
      <c r="J31">
        <v>184.55699999999999</v>
      </c>
      <c r="K31">
        <v>58.792000000000002</v>
      </c>
      <c r="L31" t="s">
        <v>31</v>
      </c>
    </row>
    <row r="32" spans="1:13" x14ac:dyDescent="0.35">
      <c r="A32" t="s">
        <v>128</v>
      </c>
      <c r="C32">
        <v>215</v>
      </c>
      <c r="E32" t="s">
        <v>122</v>
      </c>
      <c r="F32" t="s">
        <v>123</v>
      </c>
      <c r="G32" s="1">
        <v>44630</v>
      </c>
      <c r="H32">
        <v>7.22</v>
      </c>
      <c r="I32">
        <v>5.79</v>
      </c>
      <c r="J32">
        <v>132.72200000000001</v>
      </c>
      <c r="K32">
        <v>27.574000000000002</v>
      </c>
      <c r="L32" t="s">
        <v>31</v>
      </c>
    </row>
    <row r="33" spans="1:12" x14ac:dyDescent="0.35">
      <c r="A33" t="s">
        <v>133</v>
      </c>
      <c r="C33">
        <v>222</v>
      </c>
      <c r="E33" t="s">
        <v>130</v>
      </c>
      <c r="F33" t="s">
        <v>116</v>
      </c>
      <c r="G33" s="1">
        <v>44634</v>
      </c>
      <c r="H33">
        <v>8.57</v>
      </c>
      <c r="I33">
        <v>6.64</v>
      </c>
      <c r="J33">
        <v>190.559</v>
      </c>
      <c r="K33">
        <v>49.451000000000001</v>
      </c>
      <c r="L33" t="s">
        <v>31</v>
      </c>
    </row>
    <row r="34" spans="1:12" x14ac:dyDescent="0.35">
      <c r="A34" t="s">
        <v>138</v>
      </c>
      <c r="C34">
        <v>230</v>
      </c>
      <c r="E34" t="s">
        <v>135</v>
      </c>
      <c r="F34" t="s">
        <v>136</v>
      </c>
      <c r="G34" s="1">
        <v>44634</v>
      </c>
      <c r="H34">
        <v>7.82</v>
      </c>
      <c r="I34">
        <v>6.49</v>
      </c>
      <c r="J34">
        <v>156.12</v>
      </c>
      <c r="K34">
        <v>43.176000000000002</v>
      </c>
      <c r="L34" t="s">
        <v>31</v>
      </c>
    </row>
    <row r="35" spans="1:12" x14ac:dyDescent="0.35">
      <c r="A35" t="s">
        <v>146</v>
      </c>
      <c r="C35">
        <v>233</v>
      </c>
      <c r="E35" t="s">
        <v>144</v>
      </c>
      <c r="F35" t="s">
        <v>86</v>
      </c>
      <c r="G35" s="1">
        <v>44634</v>
      </c>
      <c r="H35">
        <v>7.68</v>
      </c>
      <c r="I35">
        <v>5.51</v>
      </c>
      <c r="J35">
        <v>148.071</v>
      </c>
      <c r="K35">
        <v>30.649000000000001</v>
      </c>
      <c r="L35" t="s">
        <v>31</v>
      </c>
    </row>
    <row r="36" spans="1:12" x14ac:dyDescent="0.35">
      <c r="A36" t="s">
        <v>153</v>
      </c>
      <c r="C36">
        <v>240</v>
      </c>
      <c r="E36" t="s">
        <v>151</v>
      </c>
      <c r="F36" t="s">
        <v>111</v>
      </c>
      <c r="G36" s="1">
        <v>44635</v>
      </c>
      <c r="H36">
        <v>9.4700000000000006</v>
      </c>
      <c r="I36">
        <v>5.39</v>
      </c>
      <c r="J36">
        <v>173.52699999999999</v>
      </c>
      <c r="K36">
        <v>28.065000000000001</v>
      </c>
      <c r="L36" t="s">
        <v>31</v>
      </c>
    </row>
    <row r="37" spans="1:12" x14ac:dyDescent="0.35">
      <c r="A37" t="s">
        <v>156</v>
      </c>
      <c r="C37">
        <v>237</v>
      </c>
      <c r="E37" t="s">
        <v>151</v>
      </c>
      <c r="F37" t="s">
        <v>111</v>
      </c>
      <c r="G37" s="1">
        <v>44635</v>
      </c>
      <c r="H37">
        <v>7.81</v>
      </c>
      <c r="I37">
        <v>5.7</v>
      </c>
      <c r="J37">
        <v>171.81800000000001</v>
      </c>
      <c r="K37">
        <v>26.390999999999998</v>
      </c>
      <c r="L37" t="s">
        <v>31</v>
      </c>
    </row>
    <row r="38" spans="1:12" x14ac:dyDescent="0.35">
      <c r="A38" t="s">
        <v>163</v>
      </c>
      <c r="C38">
        <v>239</v>
      </c>
      <c r="E38" t="s">
        <v>159</v>
      </c>
      <c r="F38" t="s">
        <v>160</v>
      </c>
      <c r="G38" s="1">
        <v>44635</v>
      </c>
      <c r="H38">
        <v>8.67</v>
      </c>
      <c r="I38">
        <v>5.84</v>
      </c>
      <c r="J38">
        <v>143.92699999999999</v>
      </c>
      <c r="K38">
        <v>31.957000000000001</v>
      </c>
      <c r="L38" t="s">
        <v>31</v>
      </c>
    </row>
    <row r="39" spans="1:12" x14ac:dyDescent="0.35">
      <c r="A39" t="s">
        <v>169</v>
      </c>
      <c r="C39">
        <v>250</v>
      </c>
      <c r="E39" t="s">
        <v>166</v>
      </c>
      <c r="F39" t="s">
        <v>167</v>
      </c>
      <c r="G39" s="1">
        <v>44635</v>
      </c>
      <c r="H39">
        <v>7.21</v>
      </c>
      <c r="I39">
        <v>5.35</v>
      </c>
      <c r="J39">
        <v>141.49</v>
      </c>
      <c r="K39">
        <v>34.536000000000001</v>
      </c>
      <c r="L39" t="s">
        <v>31</v>
      </c>
    </row>
    <row r="40" spans="1:12" x14ac:dyDescent="0.35">
      <c r="A40" t="s">
        <v>171</v>
      </c>
      <c r="C40">
        <v>247</v>
      </c>
      <c r="E40" t="s">
        <v>172</v>
      </c>
      <c r="F40" t="s">
        <v>160</v>
      </c>
      <c r="G40" s="1">
        <v>44635</v>
      </c>
      <c r="H40">
        <v>8.2799999999999994</v>
      </c>
      <c r="I40">
        <v>5.6</v>
      </c>
      <c r="J40">
        <v>158.22900000000001</v>
      </c>
      <c r="K40">
        <v>50.917000000000002</v>
      </c>
      <c r="L4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T4</vt:lpstr>
      <vt:lpstr>T4 extraction efficiency</vt:lpstr>
      <vt:lpstr>T4 Assay stats</vt:lpstr>
      <vt:lpstr>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Ondi Crino</dc:creator>
  <cp:lastModifiedBy>Ondi Crino</cp:lastModifiedBy>
  <dcterms:created xsi:type="dcterms:W3CDTF">2022-10-27T23:29:58Z</dcterms:created>
  <dcterms:modified xsi:type="dcterms:W3CDTF">2023-05-02T01:35:58Z</dcterms:modified>
</cp:coreProperties>
</file>