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tinwhiting/Dropbox/Phrynocephalus_mystaceus/Data/"/>
    </mc:Choice>
  </mc:AlternateContent>
  <bookViews>
    <workbookView xWindow="240" yWindow="460" windowWidth="25360" windowHeight="14680" tabRatio="500" firstSheet="3" activeTab="6"/>
  </bookViews>
  <sheets>
    <sheet name="Sorted" sheetId="1" r:id="rId1"/>
    <sheet name="male_male" sheetId="2" r:id="rId2"/>
    <sheet name="male_female" sheetId="3" r:id="rId3"/>
    <sheet name="female_female" sheetId="4" r:id="rId4"/>
    <sheet name="female_male" sheetId="5" r:id="rId5"/>
    <sheet name="noosing" sheetId="7" r:id="rId6"/>
    <sheet name="bird_trials" sheetId="6" r:id="rId7"/>
    <sheet name="graphs" sheetId="8" r:id="rId8"/>
    <sheet name="graphs_noose" sheetId="9" r:id="rId9"/>
    <sheet name="graph_birdfield" sheetId="10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1" i="6" l="1"/>
  <c r="E41" i="6"/>
  <c r="K40" i="6"/>
  <c r="J40" i="6"/>
  <c r="F40" i="6"/>
  <c r="E40" i="6"/>
  <c r="D40" i="6"/>
  <c r="K39" i="6"/>
  <c r="J39" i="6"/>
  <c r="H39" i="6"/>
  <c r="G39" i="6"/>
  <c r="F39" i="6"/>
  <c r="E39" i="6"/>
  <c r="D39" i="6"/>
  <c r="K38" i="6"/>
  <c r="J38" i="6"/>
  <c r="H38" i="6"/>
  <c r="G38" i="6"/>
  <c r="F38" i="6"/>
  <c r="D38" i="6"/>
  <c r="D38" i="7"/>
  <c r="D37" i="7"/>
  <c r="D36" i="7"/>
  <c r="D35" i="7"/>
  <c r="F30" i="6"/>
  <c r="F31" i="6"/>
  <c r="F32" i="6"/>
  <c r="E32" i="6"/>
  <c r="E31" i="6"/>
  <c r="E30" i="6"/>
  <c r="F33" i="6"/>
  <c r="D32" i="6"/>
  <c r="D31" i="6"/>
  <c r="D30" i="6"/>
  <c r="D26" i="5"/>
  <c r="D25" i="5"/>
  <c r="D18" i="3"/>
  <c r="D17" i="3"/>
  <c r="D25" i="3"/>
  <c r="D24" i="3"/>
  <c r="D21" i="4"/>
  <c r="D22" i="4"/>
  <c r="D28" i="4"/>
  <c r="D27" i="4"/>
  <c r="D23" i="2"/>
  <c r="D29" i="2"/>
  <c r="D28" i="2"/>
</calcChain>
</file>

<file path=xl/comments1.xml><?xml version="1.0" encoding="utf-8"?>
<comments xmlns="http://schemas.openxmlformats.org/spreadsheetml/2006/main">
  <authors>
    <author>Martin Whiting</author>
  </authors>
  <commentList>
    <comment ref="C1" authorId="0">
      <text>
        <r>
          <rPr>
            <b/>
            <sz val="9"/>
            <color indexed="81"/>
            <rFont val="Calibri"/>
            <family val="2"/>
          </rPr>
          <t>Martin Whiting:</t>
        </r>
        <r>
          <rPr>
            <sz val="9"/>
            <color indexed="81"/>
            <rFont val="Calibri"/>
            <family val="2"/>
          </rPr>
          <t xml:space="preserve">
Yes/No if lizard extended flaps during capture (noosing/handling). Lizard tapped ten times on snout if it didn't flare during capture.</t>
        </r>
      </text>
    </comment>
  </commentList>
</comments>
</file>

<file path=xl/comments2.xml><?xml version="1.0" encoding="utf-8"?>
<comments xmlns="http://schemas.openxmlformats.org/spreadsheetml/2006/main">
  <authors>
    <author>Martin Whiting</author>
  </authors>
  <commentList>
    <comment ref="C1" authorId="0">
      <text>
        <r>
          <rPr>
            <b/>
            <sz val="9"/>
            <color indexed="81"/>
            <rFont val="Calibri"/>
            <family val="2"/>
          </rPr>
          <t>Martin Whiting:</t>
        </r>
        <r>
          <rPr>
            <sz val="9"/>
            <color indexed="81"/>
            <rFont val="Calibri"/>
            <family val="2"/>
          </rPr>
          <t xml:space="preserve">
Resident chased with bird after social trials, free-ranging. When it stops running its filmed and repeatedly shown bird to test whether it will flare its flaps.</t>
        </r>
      </text>
    </comment>
  </commentList>
</comments>
</file>

<file path=xl/sharedStrings.xml><?xml version="1.0" encoding="utf-8"?>
<sst xmlns="http://schemas.openxmlformats.org/spreadsheetml/2006/main" count="1022" uniqueCount="183">
  <si>
    <t>ResidentID</t>
  </si>
  <si>
    <t>ResidentSex</t>
  </si>
  <si>
    <t>TetherID</t>
  </si>
  <si>
    <t>TetherSex</t>
  </si>
  <si>
    <t>FlapsFlared</t>
  </si>
  <si>
    <t>LungeBite</t>
  </si>
  <si>
    <t>Behaviour</t>
  </si>
  <si>
    <t>f</t>
  </si>
  <si>
    <t>m</t>
  </si>
  <si>
    <t>no</t>
  </si>
  <si>
    <t>no reaction, then buried itself, hand captured</t>
  </si>
  <si>
    <t>yes</t>
  </si>
  <si>
    <t>tons of tail curling, lunge-biting</t>
  </si>
  <si>
    <t>lots of tail displays, curls</t>
  </si>
  <si>
    <t>resident incredibly aggressive</t>
  </si>
  <si>
    <t>some tail curling. Less aggressive, buried itself</t>
  </si>
  <si>
    <t>lots of tail displays, curls, lunges/bites</t>
  </si>
  <si>
    <t>check video</t>
  </si>
  <si>
    <t>some aggression</t>
  </si>
  <si>
    <t>tail curls, waving</t>
  </si>
  <si>
    <t>lots of displays</t>
  </si>
  <si>
    <t>no female trial</t>
  </si>
  <si>
    <t>tethered intruder much larger, #42 appeared submissive, did pushups, ran, then buried itself; short trial</t>
  </si>
  <si>
    <t>reasonably aggressive</t>
  </si>
  <si>
    <t>female ran but did lots of curls and bobs</t>
  </si>
  <si>
    <t>tail curling, lots of displays</t>
  </si>
  <si>
    <t>some tail curling, moderate interest</t>
  </si>
  <si>
    <t>some tail curling, moderate aggression</t>
  </si>
  <si>
    <t>tail curling, dorso-lateral presentation</t>
  </si>
  <si>
    <t>brief tail curling</t>
  </si>
  <si>
    <t>lots of tail curls, lateral presentations, lunging</t>
  </si>
  <si>
    <t>jf</t>
  </si>
  <si>
    <t>no response, resident too small, just in burrow</t>
  </si>
  <si>
    <t>no male trial because resident too small</t>
  </si>
  <si>
    <t>no social trials for #49</t>
  </si>
  <si>
    <t>no social trials for #50</t>
  </si>
  <si>
    <t>no social trials, too small</t>
  </si>
  <si>
    <t>jm</t>
  </si>
  <si>
    <t>trial cut short because of heat; no displays, ignored it</t>
  </si>
  <si>
    <t>resident female ignored male; no female trial</t>
  </si>
  <si>
    <t>lots of tail curls, lateral presentations</t>
  </si>
  <si>
    <t>lots of tail curls, head bobs, check video</t>
  </si>
  <si>
    <t>no reaction, completely ignored female</t>
  </si>
  <si>
    <t>no reaction, completely ignored female, second female trial</t>
  </si>
  <si>
    <t>brief display, see video</t>
  </si>
  <si>
    <t>no reaction, completely ignored male</t>
  </si>
  <si>
    <t>no reaction, completely ignored female, placed within about 3-4 cm</t>
  </si>
  <si>
    <t>j</t>
  </si>
  <si>
    <t>lots of tail curls, lateral presentations, lunge-bite</t>
  </si>
  <si>
    <t>emerged from burrow, lots of tail curls, lateral pres</t>
  </si>
  <si>
    <t>lots of tail curls, lateral presentations, lunge-bite (maybe not on video)</t>
  </si>
  <si>
    <t>some tail curls, not much, may be subordinate</t>
  </si>
  <si>
    <t>some tail curls, not much, only when female v. close, may be subordinate</t>
  </si>
  <si>
    <t>too small for behaviour trials</t>
  </si>
  <si>
    <t>brief ca. 5 s tail curl</t>
  </si>
  <si>
    <t>totally ignored female even at close range</t>
  </si>
  <si>
    <t>probable f</t>
  </si>
  <si>
    <t>Subordinate pushups. No male or bird trial. Not caught.</t>
  </si>
  <si>
    <t xml:space="preserve">curls, tail waves, chase, lunge-bites. 2 videos, one from filming #66, 67 ran ca 5 m to attack </t>
  </si>
  <si>
    <t>lots of curls, waves, courtship</t>
  </si>
  <si>
    <t>see video</t>
  </si>
  <si>
    <t>lots of tail curls, waves, grabbed female as if to copulate</t>
  </si>
  <si>
    <t>strange reponse: first bit male on back, some tail waves, then ignored next to burrow, close range</t>
  </si>
  <si>
    <t>very aggressive, tail curls, waves, lat pres, lunge-bite</t>
  </si>
  <si>
    <t>tail curls, waving, 1 brief bout, nothing, then final bout</t>
  </si>
  <si>
    <t>lots of tail curls, waves, lateral presentations, lunge-bite, lots of photos</t>
  </si>
  <si>
    <t>lots of curls, waves, very obvious courtship, excellent footage</t>
  </si>
  <si>
    <t>n=13 trials</t>
  </si>
  <si>
    <t>n=9</t>
  </si>
  <si>
    <t>8/9 males signalled to female</t>
  </si>
  <si>
    <t>n=12</t>
  </si>
  <si>
    <t>0/9 flaps flared</t>
  </si>
  <si>
    <t>n=3 ignored other female</t>
  </si>
  <si>
    <t>9/12 displayed towards rival</t>
  </si>
  <si>
    <t>n=15</t>
  </si>
  <si>
    <t>3/15 ignored male</t>
  </si>
  <si>
    <t>12/15 signalled to male</t>
  </si>
  <si>
    <t>0/15 flared flaps</t>
  </si>
  <si>
    <t>Tethering</t>
  </si>
  <si>
    <t>BirdTrial</t>
  </si>
  <si>
    <t>Gape</t>
  </si>
  <si>
    <t>wild</t>
  </si>
  <si>
    <t>on site trial</t>
  </si>
  <si>
    <t>lots of running</t>
  </si>
  <si>
    <t>ran like crazy</t>
  </si>
  <si>
    <t>on site trial; excavated from burrow</t>
  </si>
  <si>
    <t>excavated from burrow; lots of running, trial stopped before it had a chance to lunge</t>
  </si>
  <si>
    <t>excavated from burrow; lots of running, slight gape likely due to heat</t>
  </si>
  <si>
    <t>lots of running; no video</t>
  </si>
  <si>
    <t>lots of running/walking; no video</t>
  </si>
  <si>
    <t>lots of running; tried to hide in bushes, into burrow, excavated; no video</t>
  </si>
  <si>
    <t>lots of running at high speed, tried to bury itself, on large open dune</t>
  </si>
  <si>
    <t>partial (1/2)</t>
  </si>
  <si>
    <t>excavated from burrow, lots of running; ran into 3 different bushes, no video</t>
  </si>
  <si>
    <t>lots of running, into ca. 4 bushes, aggressive at end but no flaring</t>
  </si>
  <si>
    <t>lots of running; initially buried except head, popped out because of bird, ran into ca. 6 bushes, tried to bury itself twice, no video</t>
  </si>
  <si>
    <t>lots of running, buried itself</t>
  </si>
  <si>
    <t>ran into multiple bushes, grass, lots of flap flaring and aggression, lunging, biting, some video taken</t>
  </si>
  <si>
    <t>lots of running, many short runs, ca. 3 times into grass, mild gape with 10 taps</t>
  </si>
  <si>
    <t>lots of running, dug in once, 2 feint lunges</t>
  </si>
  <si>
    <t>lots of running, ran into large bush</t>
  </si>
  <si>
    <t>right flap</t>
  </si>
  <si>
    <t>A few runs before noosing, R flap flare, 1/2 L flap, gaped during noosing, reaction unchanged after 10 nose taps</t>
  </si>
  <si>
    <t>?</t>
  </si>
  <si>
    <t>Near pebble rd entrance, unmarked but treated as recap, did lots of running and hiding prior to being noosed from under bush, also a failed noose attempt. Gaped whole time but no flap flare.</t>
  </si>
  <si>
    <t>n/a</t>
  </si>
  <si>
    <t>Died in bag. Dissected. Largest follicle 2.52 mm, immature. Noosed with just head exposed, full-on flap flare-gape, continued after 10 taps.</t>
  </si>
  <si>
    <t>Unusual female with no colour, ie looks like a male.</t>
  </si>
  <si>
    <t>Bite force not working.</t>
  </si>
  <si>
    <t>Bite force not working.Old female? Only feintest yellow on tail, no yellow on thighs. Immediate flap-flare-gape then retract, even for 10 taps.</t>
  </si>
  <si>
    <t>full-on laps flare-gape upon noosing</t>
  </si>
  <si>
    <t>Could be #61, noosed, full-on flap flare &amp; gape, continued after 10 taps on nose.</t>
  </si>
  <si>
    <t>yes, see notes</t>
  </si>
  <si>
    <t>fj</t>
  </si>
  <si>
    <t>1 flap exposed, retracted, then other flap exposed. With 10 taps both flaps exposed.</t>
  </si>
  <si>
    <t>yes, briefly</t>
  </si>
  <si>
    <t>Briefly exposed both flaps, retracted them, exposed L flap during 10 taps.</t>
  </si>
  <si>
    <t>buried itself, blew sand off head, ran 2 m, noosed. Strong flap flare-gape, continued w/10 taps.</t>
  </si>
  <si>
    <t>noosed: flap-flare-gape-bite.</t>
  </si>
  <si>
    <t>noosed: flap-flare-gape-bite. Kept it for 10 taps, for 5 mins</t>
  </si>
  <si>
    <t>noosed:no flap flare, no gape, tried to bite, same during 10 taps</t>
  </si>
  <si>
    <t>noosed: flap-flare-gape-bite. Kept it for 10 taps</t>
  </si>
  <si>
    <t>noosed:no flap flare, no gape, same during 10 taps</t>
  </si>
  <si>
    <t>ran into 2 bushes and around them, noosed: no gape, no flap flare, no bite, after 10 taps</t>
  </si>
  <si>
    <t>did not bite, not recorded; ran to bush, partially buried, ran around, dug in with head 60% exposed, noosed; gape-flare-bite, even after 10 taps</t>
  </si>
  <si>
    <t>noosed; flare-gape-bite; continued after 10 taps</t>
  </si>
  <si>
    <t>did not want to bite, no bite force; noosed: flap-flare-gape, continued for 10 taps</t>
  </si>
  <si>
    <t>ran into bush, out, noosed: flap-flare-gape-bite, continued after 10 taps</t>
  </si>
  <si>
    <t>next to grass clump, noosed: gape-flare-bite, continued after 10 taps</t>
  </si>
  <si>
    <t>noosed: flap-flare-gape-bite, very aggressive, continued after 10 taps</t>
  </si>
  <si>
    <t>flap-flare-gape-bite, continued with 10 taps, ca. 50 cm from burrow (noosed)</t>
  </si>
  <si>
    <t>lots of short runs into bushes; noosed: flap flare-gape-bite, continued after 10 taps</t>
  </si>
  <si>
    <t>ID</t>
  </si>
  <si>
    <t>TailSignal</t>
  </si>
  <si>
    <t>Sex</t>
  </si>
  <si>
    <t>Notes</t>
  </si>
  <si>
    <t>n</t>
  </si>
  <si>
    <t>flaps flared</t>
  </si>
  <si>
    <t>Proportion</t>
  </si>
  <si>
    <t>total</t>
  </si>
  <si>
    <t>no signals, ignore</t>
  </si>
  <si>
    <t>aggressive signalling</t>
  </si>
  <si>
    <t>Enclosure trials</t>
  </si>
  <si>
    <t>12/13 residents performed tail curls/waving</t>
  </si>
  <si>
    <t>0/13 flaps flared</t>
  </si>
  <si>
    <t>no signals, ignored rival</t>
  </si>
  <si>
    <t>Tethering trials</t>
  </si>
  <si>
    <t>This data from Qi Yin's video scoring, which is still to be added in here.</t>
  </si>
  <si>
    <t>courtship/signalling</t>
  </si>
  <si>
    <t>no signals, ignored male</t>
  </si>
  <si>
    <t>signalled to male</t>
  </si>
  <si>
    <t>Flaps flared</t>
  </si>
  <si>
    <t>flaps_flared</t>
  </si>
  <si>
    <t>gape</t>
  </si>
  <si>
    <t>males</t>
  </si>
  <si>
    <t>females</t>
  </si>
  <si>
    <t>juveniles</t>
  </si>
  <si>
    <t>Proportions</t>
  </si>
  <si>
    <t>lunge-bite</t>
  </si>
  <si>
    <t>running</t>
  </si>
  <si>
    <t>No signalling</t>
  </si>
  <si>
    <t>Signalling</t>
  </si>
  <si>
    <t>TetheringFM</t>
  </si>
  <si>
    <t>TetheringMM</t>
  </si>
  <si>
    <t>EnclosureMM</t>
  </si>
  <si>
    <t>TetheringFF</t>
  </si>
  <si>
    <t>EnclosureFF</t>
  </si>
  <si>
    <t>TetheringMF</t>
  </si>
  <si>
    <t>Enclosure</t>
  </si>
  <si>
    <t>no_response_bird</t>
  </si>
  <si>
    <t>no_response_stick</t>
  </si>
  <si>
    <t>lunge-bite_bird</t>
  </si>
  <si>
    <t>lunge-bite_stick</t>
  </si>
  <si>
    <t>flaps_flared_bird</t>
  </si>
  <si>
    <t>glaps_flared_stick</t>
  </si>
  <si>
    <t>running_bird</t>
  </si>
  <si>
    <t>running_stick</t>
  </si>
  <si>
    <t>total (N=38)</t>
  </si>
  <si>
    <t>males (N=14)</t>
  </si>
  <si>
    <t>females (N=17)</t>
  </si>
  <si>
    <t>juveniles (N=7)</t>
  </si>
  <si>
    <t>flaps_flared_stick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</si>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</sst>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0" fillId="0" borderId="0" xfId="0" applyFill="1"/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/>
    <xf numFmtId="0" fontId="0" fillId="0" borderId="0" xfId="0" applyFill="1" applyAlignment="1"/>
    <xf numFmtId="49" fontId="0" fillId="0" borderId="0" xfId="0" applyNumberFormat="1" applyFill="1" applyAlignment="1"/>
    <xf numFmtId="2" fontId="0" fillId="0" borderId="0" xfId="0" applyNumberFormat="1" applyAlignment="1"/>
    <xf numFmtId="2" fontId="0" fillId="0" borderId="0" xfId="0" applyNumberFormat="1" applyFill="1" applyAlignme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pane ySplit="1" topLeftCell="A2" activePane="bottomLeft" state="frozen"/>
      <selection pane="bottomLeft" activeCell="A28" sqref="A1:XFD28"/>
    </sheetView>
  </sheetViews>
  <sheetFormatPr baseColWidth="10" defaultRowHeight="16" x14ac:dyDescent="0.2"/>
  <cols>
    <col min="1" max="1" width="10.1640625" style="1" bestFit="1" customWidth="1"/>
    <col min="2" max="2" width="11.1640625" style="1" bestFit="1" customWidth="1"/>
    <col min="3" max="3" width="8.33203125" style="1" bestFit="1" customWidth="1"/>
    <col min="4" max="4" width="9.33203125" style="1" bestFit="1" customWidth="1"/>
    <col min="5" max="5" width="10.5" style="1" bestFit="1" customWidth="1"/>
    <col min="7" max="7" width="85.5" style="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32</v>
      </c>
      <c r="B2" s="1" t="s">
        <v>7</v>
      </c>
      <c r="C2" s="1">
        <v>36</v>
      </c>
      <c r="D2" s="1" t="s">
        <v>7</v>
      </c>
      <c r="E2" s="1" t="s">
        <v>9</v>
      </c>
      <c r="F2" s="1" t="s">
        <v>11</v>
      </c>
      <c r="G2" s="1" t="s">
        <v>13</v>
      </c>
    </row>
    <row r="3" spans="1:7" x14ac:dyDescent="0.2">
      <c r="A3" s="1">
        <v>45</v>
      </c>
      <c r="B3" s="1" t="s">
        <v>7</v>
      </c>
      <c r="C3" s="1">
        <v>43</v>
      </c>
      <c r="D3" s="1" t="s">
        <v>7</v>
      </c>
      <c r="E3" s="1" t="s">
        <v>9</v>
      </c>
      <c r="F3" s="1" t="s">
        <v>9</v>
      </c>
      <c r="G3" s="1" t="s">
        <v>27</v>
      </c>
    </row>
    <row r="4" spans="1:7" x14ac:dyDescent="0.2">
      <c r="A4" s="1">
        <v>46</v>
      </c>
      <c r="B4" s="1" t="s">
        <v>7</v>
      </c>
      <c r="C4" s="1">
        <v>43</v>
      </c>
      <c r="D4" s="1" t="s">
        <v>7</v>
      </c>
      <c r="E4" s="1" t="s">
        <v>9</v>
      </c>
      <c r="F4" s="1" t="s">
        <v>17</v>
      </c>
      <c r="G4" s="1" t="s">
        <v>30</v>
      </c>
    </row>
    <row r="5" spans="1:7" x14ac:dyDescent="0.2">
      <c r="A5" s="1">
        <v>56</v>
      </c>
      <c r="B5" s="1" t="s">
        <v>7</v>
      </c>
      <c r="C5" s="1">
        <v>54</v>
      </c>
      <c r="D5" s="1" t="s">
        <v>7</v>
      </c>
      <c r="E5" s="1" t="s">
        <v>9</v>
      </c>
      <c r="F5" s="1" t="s">
        <v>9</v>
      </c>
      <c r="G5" s="1" t="s">
        <v>40</v>
      </c>
    </row>
    <row r="6" spans="1:7" x14ac:dyDescent="0.2">
      <c r="A6" s="1">
        <v>57</v>
      </c>
      <c r="B6" s="1" t="s">
        <v>7</v>
      </c>
      <c r="C6" s="1">
        <v>54</v>
      </c>
      <c r="D6" s="1" t="s">
        <v>7</v>
      </c>
      <c r="G6" s="1" t="s">
        <v>42</v>
      </c>
    </row>
    <row r="7" spans="1:7" x14ac:dyDescent="0.2">
      <c r="A7" s="1">
        <v>59</v>
      </c>
      <c r="B7" s="1" t="s">
        <v>7</v>
      </c>
      <c r="C7" s="1">
        <v>57</v>
      </c>
      <c r="D7" s="1" t="s">
        <v>7</v>
      </c>
      <c r="G7" s="1" t="s">
        <v>46</v>
      </c>
    </row>
    <row r="8" spans="1:7" x14ac:dyDescent="0.2">
      <c r="A8" s="1">
        <v>62</v>
      </c>
      <c r="B8" s="1" t="s">
        <v>7</v>
      </c>
      <c r="C8" s="1">
        <v>59</v>
      </c>
      <c r="D8" s="1" t="s">
        <v>7</v>
      </c>
      <c r="E8" s="1" t="s">
        <v>9</v>
      </c>
      <c r="F8" s="1" t="s">
        <v>11</v>
      </c>
      <c r="G8" s="1" t="s">
        <v>48</v>
      </c>
    </row>
    <row r="9" spans="1:7" x14ac:dyDescent="0.2">
      <c r="A9" s="1">
        <v>60</v>
      </c>
      <c r="B9" s="1" t="s">
        <v>7</v>
      </c>
      <c r="C9" s="1">
        <v>57</v>
      </c>
      <c r="D9" s="1" t="s">
        <v>7</v>
      </c>
      <c r="E9" s="1" t="s">
        <v>9</v>
      </c>
      <c r="F9" s="1" t="s">
        <v>11</v>
      </c>
      <c r="G9" s="1" t="s">
        <v>49</v>
      </c>
    </row>
    <row r="10" spans="1:7" x14ac:dyDescent="0.2">
      <c r="A10" s="1">
        <v>63</v>
      </c>
      <c r="B10" s="1" t="s">
        <v>7</v>
      </c>
      <c r="C10" s="1">
        <v>56</v>
      </c>
      <c r="D10" s="1" t="s">
        <v>7</v>
      </c>
      <c r="E10" s="1" t="s">
        <v>9</v>
      </c>
      <c r="F10" s="1" t="s">
        <v>9</v>
      </c>
      <c r="G10" s="1" t="s">
        <v>52</v>
      </c>
    </row>
    <row r="11" spans="1:7" x14ac:dyDescent="0.2">
      <c r="A11" s="1">
        <v>65</v>
      </c>
      <c r="B11" s="1" t="s">
        <v>7</v>
      </c>
      <c r="C11" s="1">
        <v>62</v>
      </c>
      <c r="D11" s="1" t="s">
        <v>7</v>
      </c>
      <c r="E11" s="1" t="s">
        <v>9</v>
      </c>
      <c r="F11" s="1" t="s">
        <v>9</v>
      </c>
      <c r="G11" s="1" t="s">
        <v>55</v>
      </c>
    </row>
    <row r="12" spans="1:7" x14ac:dyDescent="0.2">
      <c r="A12" s="1">
        <v>70</v>
      </c>
      <c r="B12" s="1" t="s">
        <v>7</v>
      </c>
      <c r="C12" s="1">
        <v>69</v>
      </c>
      <c r="D12" s="1" t="s">
        <v>7</v>
      </c>
      <c r="E12" s="1" t="s">
        <v>9</v>
      </c>
      <c r="F12" s="1" t="s">
        <v>60</v>
      </c>
      <c r="G12" s="1" t="s">
        <v>61</v>
      </c>
    </row>
    <row r="13" spans="1:7" x14ac:dyDescent="0.2">
      <c r="A13" s="1">
        <v>71</v>
      </c>
      <c r="B13" s="1" t="s">
        <v>7</v>
      </c>
      <c r="C13" s="1">
        <v>65</v>
      </c>
      <c r="D13" s="1" t="s">
        <v>7</v>
      </c>
      <c r="E13" s="1" t="s">
        <v>9</v>
      </c>
      <c r="F13" s="1" t="s">
        <v>11</v>
      </c>
      <c r="G13" s="1" t="s">
        <v>63</v>
      </c>
    </row>
    <row r="14" spans="1:7" x14ac:dyDescent="0.2">
      <c r="A14" s="1">
        <v>36</v>
      </c>
      <c r="B14" s="1" t="s">
        <v>7</v>
      </c>
      <c r="C14" s="1">
        <v>30</v>
      </c>
      <c r="D14" s="1" t="s">
        <v>8</v>
      </c>
      <c r="E14" s="1" t="s">
        <v>9</v>
      </c>
      <c r="F14" s="1" t="s">
        <v>9</v>
      </c>
      <c r="G14" s="1" t="s">
        <v>10</v>
      </c>
    </row>
    <row r="15" spans="1:7" x14ac:dyDescent="0.2">
      <c r="A15" s="1">
        <v>32</v>
      </c>
      <c r="B15" s="1" t="s">
        <v>7</v>
      </c>
      <c r="C15" s="1">
        <v>30</v>
      </c>
      <c r="D15" s="1" t="s">
        <v>8</v>
      </c>
      <c r="E15" s="1" t="s">
        <v>9</v>
      </c>
      <c r="F15" s="1" t="s">
        <v>9</v>
      </c>
      <c r="G15" s="1" t="s">
        <v>15</v>
      </c>
    </row>
    <row r="16" spans="1:7" x14ac:dyDescent="0.2">
      <c r="A16" s="1">
        <v>43</v>
      </c>
      <c r="B16" s="1" t="s">
        <v>7</v>
      </c>
      <c r="C16" s="1">
        <v>41</v>
      </c>
      <c r="D16" s="1" t="s">
        <v>8</v>
      </c>
      <c r="E16" s="1" t="s">
        <v>9</v>
      </c>
      <c r="F16" s="1" t="s">
        <v>9</v>
      </c>
      <c r="G16" s="1" t="s">
        <v>24</v>
      </c>
    </row>
    <row r="17" spans="1:7" x14ac:dyDescent="0.2">
      <c r="A17" s="1">
        <v>45</v>
      </c>
      <c r="B17" s="1" t="s">
        <v>7</v>
      </c>
      <c r="C17" s="1">
        <v>30</v>
      </c>
      <c r="D17" s="1" t="s">
        <v>8</v>
      </c>
      <c r="E17" s="1" t="s">
        <v>9</v>
      </c>
      <c r="F17" s="1" t="s">
        <v>17</v>
      </c>
      <c r="G17" s="1" t="s">
        <v>28</v>
      </c>
    </row>
    <row r="18" spans="1:7" x14ac:dyDescent="0.2">
      <c r="A18" s="1">
        <v>46</v>
      </c>
      <c r="B18" s="1" t="s">
        <v>7</v>
      </c>
      <c r="C18" s="1">
        <v>30</v>
      </c>
      <c r="D18" s="1" t="s">
        <v>8</v>
      </c>
      <c r="E18" s="1" t="s">
        <v>9</v>
      </c>
      <c r="F18" s="1" t="s">
        <v>9</v>
      </c>
      <c r="G18" s="1" t="s">
        <v>29</v>
      </c>
    </row>
    <row r="19" spans="1:7" x14ac:dyDescent="0.2">
      <c r="A19" s="1">
        <v>54</v>
      </c>
      <c r="B19" s="1" t="s">
        <v>7</v>
      </c>
      <c r="C19" s="1">
        <v>50</v>
      </c>
      <c r="D19" s="1" t="s">
        <v>8</v>
      </c>
      <c r="E19" s="1" t="s">
        <v>9</v>
      </c>
      <c r="F19" s="1" t="s">
        <v>9</v>
      </c>
      <c r="G19" s="1" t="s">
        <v>39</v>
      </c>
    </row>
    <row r="20" spans="1:7" x14ac:dyDescent="0.2">
      <c r="A20" s="1">
        <v>56</v>
      </c>
      <c r="B20" s="1" t="s">
        <v>7</v>
      </c>
      <c r="C20" s="1">
        <v>49</v>
      </c>
      <c r="D20" s="1" t="s">
        <v>8</v>
      </c>
      <c r="E20" s="1" t="s">
        <v>9</v>
      </c>
      <c r="F20" s="1" t="s">
        <v>9</v>
      </c>
      <c r="G20" s="1" t="s">
        <v>40</v>
      </c>
    </row>
    <row r="21" spans="1:7" x14ac:dyDescent="0.2">
      <c r="A21" s="1">
        <v>57</v>
      </c>
      <c r="B21" s="1" t="s">
        <v>7</v>
      </c>
      <c r="C21" s="1">
        <v>50</v>
      </c>
      <c r="D21" s="1" t="s">
        <v>8</v>
      </c>
      <c r="E21" s="1" t="s">
        <v>9</v>
      </c>
      <c r="F21" s="1" t="s">
        <v>9</v>
      </c>
      <c r="G21" s="1" t="s">
        <v>44</v>
      </c>
    </row>
    <row r="22" spans="1:7" x14ac:dyDescent="0.2">
      <c r="A22" s="1">
        <v>59</v>
      </c>
      <c r="B22" s="1" t="s">
        <v>7</v>
      </c>
      <c r="C22" s="1">
        <v>51</v>
      </c>
      <c r="D22" s="1" t="s">
        <v>8</v>
      </c>
      <c r="G22" s="1" t="s">
        <v>45</v>
      </c>
    </row>
    <row r="23" spans="1:7" x14ac:dyDescent="0.2">
      <c r="A23" s="1">
        <v>62</v>
      </c>
      <c r="B23" s="1" t="s">
        <v>7</v>
      </c>
      <c r="C23" s="1">
        <v>51</v>
      </c>
      <c r="D23" s="1" t="s">
        <v>8</v>
      </c>
      <c r="E23" s="1" t="s">
        <v>9</v>
      </c>
      <c r="F23" s="1" t="s">
        <v>11</v>
      </c>
      <c r="G23" s="1" t="s">
        <v>40</v>
      </c>
    </row>
    <row r="24" spans="1:7" x14ac:dyDescent="0.2">
      <c r="A24" s="1">
        <v>60</v>
      </c>
      <c r="B24" s="1" t="s">
        <v>7</v>
      </c>
      <c r="C24" s="1">
        <v>49</v>
      </c>
      <c r="D24" s="1" t="s">
        <v>8</v>
      </c>
      <c r="E24" s="1" t="s">
        <v>9</v>
      </c>
      <c r="F24" s="1" t="s">
        <v>11</v>
      </c>
      <c r="G24" s="1" t="s">
        <v>50</v>
      </c>
    </row>
    <row r="25" spans="1:7" x14ac:dyDescent="0.2">
      <c r="A25" s="1">
        <v>63</v>
      </c>
      <c r="B25" s="1" t="s">
        <v>7</v>
      </c>
      <c r="C25" s="1">
        <v>49</v>
      </c>
      <c r="D25" s="1" t="s">
        <v>8</v>
      </c>
      <c r="E25" s="1" t="s">
        <v>9</v>
      </c>
      <c r="F25" s="1" t="s">
        <v>9</v>
      </c>
      <c r="G25" s="1" t="s">
        <v>51</v>
      </c>
    </row>
    <row r="26" spans="1:7" x14ac:dyDescent="0.2">
      <c r="A26" s="1">
        <v>65</v>
      </c>
      <c r="B26" s="1" t="s">
        <v>7</v>
      </c>
      <c r="C26" s="1">
        <v>47</v>
      </c>
      <c r="D26" s="1" t="s">
        <v>8</v>
      </c>
      <c r="E26" s="1" t="s">
        <v>9</v>
      </c>
      <c r="F26" s="1" t="s">
        <v>9</v>
      </c>
      <c r="G26" s="1" t="s">
        <v>54</v>
      </c>
    </row>
    <row r="27" spans="1:7" x14ac:dyDescent="0.2">
      <c r="A27" s="1">
        <v>70</v>
      </c>
      <c r="B27" s="1" t="s">
        <v>7</v>
      </c>
      <c r="C27" s="1">
        <v>67</v>
      </c>
      <c r="D27" s="1" t="s">
        <v>8</v>
      </c>
      <c r="E27" s="1" t="s">
        <v>9</v>
      </c>
      <c r="F27" s="1" t="s">
        <v>11</v>
      </c>
      <c r="G27" s="1" t="s">
        <v>62</v>
      </c>
    </row>
    <row r="28" spans="1:7" x14ac:dyDescent="0.2">
      <c r="A28" s="1">
        <v>71</v>
      </c>
      <c r="B28" s="1" t="s">
        <v>7</v>
      </c>
      <c r="C28" s="1">
        <v>51</v>
      </c>
      <c r="D28" s="1" t="s">
        <v>8</v>
      </c>
      <c r="E28" s="1" t="s">
        <v>9</v>
      </c>
      <c r="F28" s="1" t="s">
        <v>11</v>
      </c>
      <c r="G28" s="1" t="s">
        <v>63</v>
      </c>
    </row>
    <row r="29" spans="1:7" x14ac:dyDescent="0.2">
      <c r="A29" s="1">
        <v>45</v>
      </c>
      <c r="B29" s="1" t="s">
        <v>7</v>
      </c>
    </row>
    <row r="30" spans="1:7" x14ac:dyDescent="0.2">
      <c r="A30" s="1">
        <v>46</v>
      </c>
      <c r="B30" s="1" t="s">
        <v>7</v>
      </c>
    </row>
    <row r="31" spans="1:7" x14ac:dyDescent="0.2">
      <c r="A31" s="1">
        <v>54</v>
      </c>
      <c r="B31" s="1" t="s">
        <v>7</v>
      </c>
    </row>
    <row r="32" spans="1:7" x14ac:dyDescent="0.2">
      <c r="A32" s="1">
        <v>56</v>
      </c>
      <c r="B32" s="1" t="s">
        <v>7</v>
      </c>
    </row>
    <row r="33" spans="1:7" x14ac:dyDescent="0.2">
      <c r="A33" s="1">
        <v>57</v>
      </c>
      <c r="B33" s="1" t="s">
        <v>7</v>
      </c>
    </row>
    <row r="34" spans="1:7" x14ac:dyDescent="0.2">
      <c r="A34" s="1">
        <v>59</v>
      </c>
      <c r="B34" s="1" t="s">
        <v>7</v>
      </c>
    </row>
    <row r="35" spans="1:7" x14ac:dyDescent="0.2">
      <c r="A35" s="1">
        <v>62</v>
      </c>
      <c r="B35" s="1" t="s">
        <v>7</v>
      </c>
    </row>
    <row r="36" spans="1:7" x14ac:dyDescent="0.2">
      <c r="A36" s="1">
        <v>60</v>
      </c>
      <c r="B36" s="1" t="s">
        <v>7</v>
      </c>
    </row>
    <row r="37" spans="1:7" x14ac:dyDescent="0.2">
      <c r="A37" s="1">
        <v>63</v>
      </c>
      <c r="B37" s="1" t="s">
        <v>7</v>
      </c>
    </row>
    <row r="38" spans="1:7" x14ac:dyDescent="0.2">
      <c r="A38" s="1">
        <v>65</v>
      </c>
      <c r="B38" s="1" t="s">
        <v>7</v>
      </c>
    </row>
    <row r="39" spans="1:7" x14ac:dyDescent="0.2">
      <c r="A39" s="1">
        <v>70</v>
      </c>
      <c r="B39" s="1" t="s">
        <v>7</v>
      </c>
    </row>
    <row r="40" spans="1:7" x14ac:dyDescent="0.2">
      <c r="A40" s="1">
        <v>71</v>
      </c>
      <c r="B40" s="1" t="s">
        <v>7</v>
      </c>
    </row>
    <row r="41" spans="1:7" x14ac:dyDescent="0.2">
      <c r="A41" s="1">
        <v>61</v>
      </c>
      <c r="B41" s="1" t="s">
        <v>47</v>
      </c>
    </row>
    <row r="42" spans="1:7" x14ac:dyDescent="0.2">
      <c r="A42" s="1">
        <v>64</v>
      </c>
      <c r="B42" s="1" t="s">
        <v>47</v>
      </c>
      <c r="G42" s="1" t="s">
        <v>53</v>
      </c>
    </row>
    <row r="43" spans="1:7" x14ac:dyDescent="0.2">
      <c r="A43" s="1">
        <v>47</v>
      </c>
      <c r="B43" s="1" t="s">
        <v>31</v>
      </c>
      <c r="C43" s="1">
        <v>45</v>
      </c>
      <c r="D43" s="1" t="s">
        <v>7</v>
      </c>
      <c r="E43" s="1" t="s">
        <v>9</v>
      </c>
      <c r="F43" s="1" t="s">
        <v>9</v>
      </c>
      <c r="G43" s="1" t="s">
        <v>32</v>
      </c>
    </row>
    <row r="44" spans="1:7" x14ac:dyDescent="0.2">
      <c r="A44" s="1">
        <v>58</v>
      </c>
      <c r="B44" s="1" t="s">
        <v>31</v>
      </c>
      <c r="C44" s="1">
        <v>54</v>
      </c>
      <c r="D44" s="1" t="s">
        <v>7</v>
      </c>
      <c r="F44" s="1"/>
      <c r="G44" s="1" t="s">
        <v>42</v>
      </c>
    </row>
    <row r="45" spans="1:7" x14ac:dyDescent="0.2">
      <c r="A45" s="1">
        <v>58</v>
      </c>
      <c r="B45" s="1" t="s">
        <v>31</v>
      </c>
      <c r="C45" s="1">
        <v>56</v>
      </c>
      <c r="D45" s="1" t="s">
        <v>7</v>
      </c>
      <c r="G45" s="2" t="s">
        <v>43</v>
      </c>
    </row>
    <row r="46" spans="1:7" x14ac:dyDescent="0.2">
      <c r="A46" s="1">
        <v>58</v>
      </c>
      <c r="B46" s="1" t="s">
        <v>31</v>
      </c>
      <c r="C46" s="1">
        <v>50</v>
      </c>
      <c r="D46" s="1" t="s">
        <v>8</v>
      </c>
      <c r="E46" s="1" t="s">
        <v>9</v>
      </c>
      <c r="F46" s="1" t="s">
        <v>9</v>
      </c>
      <c r="G46" s="1" t="s">
        <v>41</v>
      </c>
    </row>
    <row r="47" spans="1:7" x14ac:dyDescent="0.2">
      <c r="A47" s="1">
        <v>47</v>
      </c>
      <c r="B47" s="1" t="s">
        <v>31</v>
      </c>
      <c r="G47" s="1" t="s">
        <v>33</v>
      </c>
    </row>
    <row r="48" spans="1:7" x14ac:dyDescent="0.2">
      <c r="A48" s="1">
        <v>47</v>
      </c>
      <c r="B48" s="1" t="s">
        <v>31</v>
      </c>
    </row>
    <row r="49" spans="1:7" x14ac:dyDescent="0.2">
      <c r="A49" s="1">
        <v>53</v>
      </c>
      <c r="B49" s="1" t="s">
        <v>31</v>
      </c>
      <c r="G49" s="1" t="s">
        <v>36</v>
      </c>
    </row>
    <row r="50" spans="1:7" x14ac:dyDescent="0.2">
      <c r="A50" s="1">
        <v>55</v>
      </c>
      <c r="B50" s="1" t="s">
        <v>31</v>
      </c>
      <c r="G50" s="1" t="s">
        <v>36</v>
      </c>
    </row>
    <row r="51" spans="1:7" x14ac:dyDescent="0.2">
      <c r="A51" s="1">
        <v>58</v>
      </c>
      <c r="B51" s="1" t="s">
        <v>31</v>
      </c>
    </row>
    <row r="52" spans="1:7" x14ac:dyDescent="0.2">
      <c r="A52" s="1">
        <v>52</v>
      </c>
      <c r="B52" s="1" t="s">
        <v>37</v>
      </c>
      <c r="C52" s="1">
        <v>45</v>
      </c>
      <c r="D52" s="1" t="s">
        <v>7</v>
      </c>
      <c r="E52" s="1" t="s">
        <v>9</v>
      </c>
      <c r="F52" s="1" t="s">
        <v>9</v>
      </c>
      <c r="G52" s="1" t="s">
        <v>38</v>
      </c>
    </row>
    <row r="53" spans="1:7" x14ac:dyDescent="0.2">
      <c r="A53" s="1">
        <v>52</v>
      </c>
      <c r="B53" s="1" t="s">
        <v>37</v>
      </c>
      <c r="C53" s="1">
        <v>49</v>
      </c>
      <c r="D53" s="1" t="s">
        <v>8</v>
      </c>
      <c r="E53" s="1" t="s">
        <v>9</v>
      </c>
      <c r="F53" s="1" t="s">
        <v>9</v>
      </c>
      <c r="G53" s="1" t="s">
        <v>38</v>
      </c>
    </row>
    <row r="54" spans="1:7" x14ac:dyDescent="0.2">
      <c r="A54" s="1">
        <v>52</v>
      </c>
      <c r="B54" s="1" t="s">
        <v>37</v>
      </c>
    </row>
    <row r="55" spans="1:7" x14ac:dyDescent="0.2">
      <c r="A55" s="1">
        <v>38</v>
      </c>
      <c r="B55" s="1" t="s">
        <v>8</v>
      </c>
      <c r="C55" s="1">
        <v>36</v>
      </c>
      <c r="D55" s="1" t="s">
        <v>7</v>
      </c>
      <c r="E55" s="1" t="s">
        <v>9</v>
      </c>
      <c r="F55" s="1" t="s">
        <v>9</v>
      </c>
      <c r="G55" s="1" t="s">
        <v>13</v>
      </c>
    </row>
    <row r="56" spans="1:7" x14ac:dyDescent="0.2">
      <c r="A56" s="1">
        <v>39</v>
      </c>
      <c r="B56" s="1" t="s">
        <v>8</v>
      </c>
      <c r="C56" s="1">
        <v>36</v>
      </c>
      <c r="D56" s="1" t="s">
        <v>7</v>
      </c>
      <c r="E56" s="1" t="s">
        <v>9</v>
      </c>
      <c r="F56" s="1" t="s">
        <v>17</v>
      </c>
      <c r="G56" s="1" t="s">
        <v>18</v>
      </c>
    </row>
    <row r="57" spans="1:7" x14ac:dyDescent="0.2">
      <c r="A57" s="1">
        <v>40</v>
      </c>
      <c r="B57" s="1" t="s">
        <v>8</v>
      </c>
      <c r="C57" s="1">
        <v>36</v>
      </c>
      <c r="D57" s="1" t="s">
        <v>7</v>
      </c>
      <c r="E57" s="1" t="s">
        <v>9</v>
      </c>
      <c r="F57" s="1" t="s">
        <v>9</v>
      </c>
      <c r="G57" s="1" t="s">
        <v>19</v>
      </c>
    </row>
    <row r="58" spans="1:7" x14ac:dyDescent="0.2">
      <c r="A58" s="1">
        <v>44</v>
      </c>
      <c r="B58" s="1" t="s">
        <v>8</v>
      </c>
      <c r="C58" s="1">
        <v>43</v>
      </c>
      <c r="D58" s="1" t="s">
        <v>7</v>
      </c>
      <c r="E58" s="1" t="s">
        <v>9</v>
      </c>
      <c r="F58" s="1" t="s">
        <v>9</v>
      </c>
      <c r="G58" s="1" t="s">
        <v>26</v>
      </c>
    </row>
    <row r="59" spans="1:7" x14ac:dyDescent="0.2">
      <c r="A59" s="1">
        <v>48</v>
      </c>
      <c r="B59" s="1" t="s">
        <v>8</v>
      </c>
      <c r="C59" s="1">
        <v>45</v>
      </c>
      <c r="D59" s="1" t="s">
        <v>7</v>
      </c>
      <c r="E59" s="1" t="s">
        <v>9</v>
      </c>
      <c r="F59" s="1" t="s">
        <v>17</v>
      </c>
      <c r="G59" s="1" t="s">
        <v>13</v>
      </c>
    </row>
    <row r="60" spans="1:7" x14ac:dyDescent="0.2">
      <c r="A60" s="1">
        <v>51</v>
      </c>
      <c r="B60" s="1" t="s">
        <v>8</v>
      </c>
      <c r="C60" s="1">
        <v>45</v>
      </c>
      <c r="D60" s="1" t="s">
        <v>7</v>
      </c>
      <c r="E60" s="1" t="s">
        <v>9</v>
      </c>
      <c r="F60" s="1" t="s">
        <v>17</v>
      </c>
      <c r="G60" s="1" t="s">
        <v>13</v>
      </c>
    </row>
    <row r="61" spans="1:7" x14ac:dyDescent="0.2">
      <c r="A61" s="1">
        <v>67</v>
      </c>
      <c r="B61" s="1" t="s">
        <v>8</v>
      </c>
      <c r="C61" s="1">
        <v>65</v>
      </c>
      <c r="D61" s="1" t="s">
        <v>7</v>
      </c>
      <c r="E61" s="1" t="s">
        <v>9</v>
      </c>
      <c r="F61" s="1" t="s">
        <v>9</v>
      </c>
      <c r="G61" s="1" t="s">
        <v>59</v>
      </c>
    </row>
    <row r="62" spans="1:7" x14ac:dyDescent="0.2">
      <c r="A62" s="1">
        <v>81</v>
      </c>
      <c r="B62" s="1" t="s">
        <v>8</v>
      </c>
      <c r="C62" s="1">
        <v>70</v>
      </c>
      <c r="D62" s="1" t="s">
        <v>7</v>
      </c>
      <c r="E62" s="1" t="s">
        <v>9</v>
      </c>
      <c r="F62" s="1" t="s">
        <v>9</v>
      </c>
      <c r="G62" s="1" t="s">
        <v>64</v>
      </c>
    </row>
    <row r="63" spans="1:7" x14ac:dyDescent="0.2">
      <c r="A63" s="1">
        <v>91</v>
      </c>
      <c r="B63" s="1" t="s">
        <v>8</v>
      </c>
      <c r="C63" s="1">
        <v>69</v>
      </c>
      <c r="D63" s="1" t="s">
        <v>7</v>
      </c>
      <c r="E63" s="1" t="s">
        <v>9</v>
      </c>
      <c r="F63" s="1" t="s">
        <v>9</v>
      </c>
      <c r="G63" s="3" t="s">
        <v>66</v>
      </c>
    </row>
    <row r="64" spans="1:7" x14ac:dyDescent="0.2">
      <c r="A64" s="1">
        <v>37</v>
      </c>
      <c r="B64" s="1" t="s">
        <v>8</v>
      </c>
      <c r="C64" s="1">
        <v>30</v>
      </c>
      <c r="D64" s="1" t="s">
        <v>8</v>
      </c>
      <c r="E64" s="1" t="s">
        <v>9</v>
      </c>
      <c r="F64" s="1" t="s">
        <v>11</v>
      </c>
      <c r="G64" s="1" t="s">
        <v>12</v>
      </c>
    </row>
    <row r="65" spans="1:7" x14ac:dyDescent="0.2">
      <c r="A65" s="1">
        <v>38</v>
      </c>
      <c r="B65" s="1" t="s">
        <v>8</v>
      </c>
      <c r="C65" s="1">
        <v>23</v>
      </c>
      <c r="D65" s="1" t="s">
        <v>8</v>
      </c>
      <c r="E65" s="1" t="s">
        <v>9</v>
      </c>
      <c r="F65" s="1" t="s">
        <v>11</v>
      </c>
      <c r="G65" s="1" t="s">
        <v>14</v>
      </c>
    </row>
    <row r="66" spans="1:7" x14ac:dyDescent="0.2">
      <c r="A66" s="1">
        <v>39</v>
      </c>
      <c r="B66" s="1" t="s">
        <v>8</v>
      </c>
      <c r="C66" s="1">
        <v>23</v>
      </c>
      <c r="D66" s="1" t="s">
        <v>8</v>
      </c>
      <c r="E66" s="1" t="s">
        <v>9</v>
      </c>
      <c r="F66" s="1" t="s">
        <v>11</v>
      </c>
      <c r="G66" s="1" t="s">
        <v>16</v>
      </c>
    </row>
    <row r="67" spans="1:7" x14ac:dyDescent="0.2">
      <c r="A67" s="1">
        <v>40</v>
      </c>
      <c r="B67" s="1" t="s">
        <v>8</v>
      </c>
      <c r="C67" s="1">
        <v>37</v>
      </c>
      <c r="D67" s="1" t="s">
        <v>8</v>
      </c>
      <c r="E67" s="1" t="s">
        <v>9</v>
      </c>
      <c r="F67" s="1" t="s">
        <v>17</v>
      </c>
      <c r="G67" s="1" t="s">
        <v>20</v>
      </c>
    </row>
    <row r="68" spans="1:7" x14ac:dyDescent="0.2">
      <c r="A68" s="1">
        <v>41</v>
      </c>
      <c r="B68" s="1" t="s">
        <v>8</v>
      </c>
      <c r="C68" s="1">
        <v>39</v>
      </c>
      <c r="D68" s="1" t="s">
        <v>8</v>
      </c>
      <c r="E68" s="1" t="s">
        <v>9</v>
      </c>
      <c r="F68" s="1" t="s">
        <v>11</v>
      </c>
      <c r="G68" s="1" t="s">
        <v>20</v>
      </c>
    </row>
    <row r="69" spans="1:7" x14ac:dyDescent="0.2">
      <c r="A69" s="1">
        <v>42</v>
      </c>
      <c r="B69" s="1" t="s">
        <v>8</v>
      </c>
      <c r="C69" s="1">
        <v>38</v>
      </c>
      <c r="D69" s="1" t="s">
        <v>8</v>
      </c>
      <c r="E69" s="1" t="s">
        <v>9</v>
      </c>
      <c r="F69" s="1" t="s">
        <v>9</v>
      </c>
      <c r="G69" s="1" t="s">
        <v>22</v>
      </c>
    </row>
    <row r="70" spans="1:7" x14ac:dyDescent="0.2">
      <c r="A70" s="1">
        <v>30</v>
      </c>
      <c r="B70" s="1" t="s">
        <v>8</v>
      </c>
      <c r="C70" s="1">
        <v>40</v>
      </c>
      <c r="D70" s="1" t="s">
        <v>8</v>
      </c>
      <c r="E70" s="1" t="s">
        <v>9</v>
      </c>
      <c r="F70" s="1" t="s">
        <v>17</v>
      </c>
      <c r="G70" s="1" t="s">
        <v>23</v>
      </c>
    </row>
    <row r="71" spans="1:7" x14ac:dyDescent="0.2">
      <c r="A71" s="1">
        <v>44</v>
      </c>
      <c r="B71" s="1" t="s">
        <v>8</v>
      </c>
      <c r="C71" s="1">
        <v>30</v>
      </c>
      <c r="D71" s="1" t="s">
        <v>8</v>
      </c>
      <c r="E71" s="1" t="s">
        <v>9</v>
      </c>
      <c r="F71" s="1" t="s">
        <v>9</v>
      </c>
      <c r="G71" s="1" t="s">
        <v>25</v>
      </c>
    </row>
    <row r="72" spans="1:7" x14ac:dyDescent="0.2">
      <c r="A72" s="1">
        <v>48</v>
      </c>
      <c r="B72" s="1" t="s">
        <v>8</v>
      </c>
      <c r="C72" s="1">
        <v>44</v>
      </c>
      <c r="D72" s="1" t="s">
        <v>8</v>
      </c>
      <c r="E72" s="1" t="s">
        <v>9</v>
      </c>
      <c r="F72" s="1" t="s">
        <v>17</v>
      </c>
      <c r="G72" s="1" t="s">
        <v>13</v>
      </c>
    </row>
    <row r="73" spans="1:7" x14ac:dyDescent="0.2">
      <c r="A73" s="1">
        <v>51</v>
      </c>
      <c r="B73" s="1" t="s">
        <v>8</v>
      </c>
      <c r="C73" s="1">
        <v>48</v>
      </c>
      <c r="D73" s="1" t="s">
        <v>8</v>
      </c>
      <c r="E73" s="1" t="s">
        <v>9</v>
      </c>
      <c r="F73" s="1" t="s">
        <v>11</v>
      </c>
      <c r="G73" s="1" t="s">
        <v>16</v>
      </c>
    </row>
    <row r="74" spans="1:7" x14ac:dyDescent="0.2">
      <c r="A74" s="1">
        <v>67</v>
      </c>
      <c r="B74" s="1" t="s">
        <v>8</v>
      </c>
      <c r="C74" s="1">
        <v>51</v>
      </c>
      <c r="D74" s="1" t="s">
        <v>8</v>
      </c>
      <c r="E74" s="1" t="s">
        <v>9</v>
      </c>
      <c r="F74" s="1" t="s">
        <v>11</v>
      </c>
      <c r="G74" s="1" t="s">
        <v>58</v>
      </c>
    </row>
    <row r="75" spans="1:7" x14ac:dyDescent="0.2">
      <c r="A75" s="1">
        <v>81</v>
      </c>
      <c r="B75" s="1" t="s">
        <v>8</v>
      </c>
      <c r="C75" s="1">
        <v>72</v>
      </c>
      <c r="D75" s="1" t="s">
        <v>8</v>
      </c>
      <c r="E75" s="1" t="s">
        <v>9</v>
      </c>
      <c r="F75" s="1" t="s">
        <v>11</v>
      </c>
      <c r="G75" s="1" t="s">
        <v>65</v>
      </c>
    </row>
    <row r="76" spans="1:7" x14ac:dyDescent="0.2">
      <c r="A76" s="1">
        <v>91</v>
      </c>
      <c r="B76" s="1" t="s">
        <v>8</v>
      </c>
      <c r="C76" s="1">
        <v>81</v>
      </c>
      <c r="D76" s="1" t="s">
        <v>8</v>
      </c>
      <c r="E76" s="1" t="s">
        <v>9</v>
      </c>
      <c r="F76" s="1" t="s">
        <v>9</v>
      </c>
      <c r="G76" s="1" t="s">
        <v>13</v>
      </c>
    </row>
    <row r="77" spans="1:7" x14ac:dyDescent="0.2">
      <c r="A77" s="1">
        <v>41</v>
      </c>
      <c r="B77" s="1" t="s">
        <v>8</v>
      </c>
      <c r="G77" s="1" t="s">
        <v>21</v>
      </c>
    </row>
    <row r="78" spans="1:7" x14ac:dyDescent="0.2">
      <c r="A78" s="1">
        <v>42</v>
      </c>
      <c r="B78" s="1" t="s">
        <v>8</v>
      </c>
      <c r="F78" s="1"/>
    </row>
    <row r="79" spans="1:7" x14ac:dyDescent="0.2">
      <c r="A79" s="1">
        <v>44</v>
      </c>
      <c r="B79" s="1" t="s">
        <v>8</v>
      </c>
    </row>
    <row r="80" spans="1:7" x14ac:dyDescent="0.2">
      <c r="A80" s="1">
        <v>48</v>
      </c>
      <c r="B80" s="1" t="s">
        <v>8</v>
      </c>
    </row>
    <row r="81" spans="1:7" x14ac:dyDescent="0.2">
      <c r="A81" s="1">
        <v>49</v>
      </c>
      <c r="B81" s="1" t="s">
        <v>8</v>
      </c>
      <c r="G81" s="1" t="s">
        <v>34</v>
      </c>
    </row>
    <row r="82" spans="1:7" x14ac:dyDescent="0.2">
      <c r="A82" s="1">
        <v>50</v>
      </c>
      <c r="B82" s="1" t="s">
        <v>8</v>
      </c>
      <c r="G82" s="1" t="s">
        <v>35</v>
      </c>
    </row>
    <row r="83" spans="1:7" x14ac:dyDescent="0.2">
      <c r="A83" s="1">
        <v>51</v>
      </c>
      <c r="B83" s="1" t="s">
        <v>8</v>
      </c>
    </row>
    <row r="84" spans="1:7" x14ac:dyDescent="0.2">
      <c r="A84" s="1">
        <v>67</v>
      </c>
      <c r="B84" s="1" t="s">
        <v>8</v>
      </c>
    </row>
    <row r="85" spans="1:7" x14ac:dyDescent="0.2">
      <c r="A85" s="1">
        <v>81</v>
      </c>
      <c r="B85" s="1" t="s">
        <v>8</v>
      </c>
    </row>
    <row r="86" spans="1:7" x14ac:dyDescent="0.2">
      <c r="A86" s="1">
        <v>91</v>
      </c>
      <c r="B86" s="1" t="s">
        <v>8</v>
      </c>
    </row>
    <row r="87" spans="1:7" x14ac:dyDescent="0.2">
      <c r="A87" s="1">
        <v>66</v>
      </c>
      <c r="B87" s="1" t="s">
        <v>56</v>
      </c>
      <c r="C87" s="1">
        <v>63</v>
      </c>
      <c r="D87" s="1" t="s">
        <v>7</v>
      </c>
      <c r="E87" s="1" t="s">
        <v>9</v>
      </c>
      <c r="F87" s="1" t="s">
        <v>9</v>
      </c>
      <c r="G87" s="1" t="s">
        <v>57</v>
      </c>
    </row>
  </sheetData>
  <sortState ref="A2:G87">
    <sortCondition ref="B2:B87"/>
    <sortCondition ref="D2:D87"/>
  </sortState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1" sqref="B11"/>
    </sheetView>
  </sheetViews>
  <sheetFormatPr baseColWidth="10" defaultRowHeight="16" x14ac:dyDescent="0.2"/>
  <sheetData>
    <row r="1" spans="1:4" s="1" customFormat="1" x14ac:dyDescent="0.2">
      <c r="B1" s="1" t="s">
        <v>154</v>
      </c>
      <c r="C1" s="1" t="s">
        <v>155</v>
      </c>
      <c r="D1" s="1" t="s">
        <v>156</v>
      </c>
    </row>
    <row r="2" spans="1:4" s="1" customFormat="1" x14ac:dyDescent="0.2">
      <c r="A2" s="5" t="s">
        <v>153</v>
      </c>
      <c r="B2" s="1">
        <v>0.28999999999999998</v>
      </c>
      <c r="C2" s="1">
        <v>0.27</v>
      </c>
      <c r="D2" s="1">
        <v>0</v>
      </c>
    </row>
    <row r="3" spans="1:4" s="1" customFormat="1" x14ac:dyDescent="0.2">
      <c r="A3" s="5" t="s">
        <v>152</v>
      </c>
      <c r="B3" s="1">
        <v>0.28999999999999998</v>
      </c>
      <c r="C3" s="1">
        <v>0.09</v>
      </c>
      <c r="D3" s="1">
        <v>0</v>
      </c>
    </row>
    <row r="4" spans="1:4" s="1" customFormat="1" x14ac:dyDescent="0.2">
      <c r="A4" s="5" t="s">
        <v>158</v>
      </c>
      <c r="B4" s="1">
        <v>0.14000000000000001</v>
      </c>
      <c r="C4" s="1">
        <v>0.27</v>
      </c>
      <c r="D4" s="1">
        <v>0.14000000000000001</v>
      </c>
    </row>
    <row r="5" spans="1:4" s="1" customFormat="1" x14ac:dyDescent="0.2">
      <c r="A5" s="5" t="s">
        <v>159</v>
      </c>
      <c r="B5" s="1">
        <v>1</v>
      </c>
      <c r="C5" s="1">
        <v>1</v>
      </c>
      <c r="D5" s="1">
        <v>1</v>
      </c>
    </row>
    <row r="6" spans="1:4" s="1" customFormat="1" x14ac:dyDescent="0.2"/>
    <row r="7" spans="1:4" s="1" customFormat="1" x14ac:dyDescent="0.2"/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7" workbookViewId="0">
      <selection activeCell="A32" sqref="A32:G35"/>
    </sheetView>
  </sheetViews>
  <sheetFormatPr baseColWidth="10" defaultRowHeight="16" x14ac:dyDescent="0.2"/>
  <cols>
    <col min="1" max="1" width="16.83203125" style="1" bestFit="1" customWidth="1"/>
    <col min="2" max="2" width="13.6640625" style="1" bestFit="1" customWidth="1"/>
    <col min="3" max="3" width="14.33203125" style="1" customWidth="1"/>
    <col min="4" max="4" width="11" style="1" bestFit="1" customWidth="1"/>
    <col min="5" max="5" width="20.33203125" style="1" bestFit="1" customWidth="1"/>
    <col min="6" max="6" width="11.6640625" bestFit="1" customWidth="1"/>
    <col min="7" max="7" width="29.33203125" style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37</v>
      </c>
      <c r="B2" s="1" t="s">
        <v>8</v>
      </c>
      <c r="C2" s="1">
        <v>30</v>
      </c>
      <c r="D2" s="1" t="s">
        <v>8</v>
      </c>
      <c r="E2" s="1" t="s">
        <v>9</v>
      </c>
      <c r="F2" s="1" t="s">
        <v>11</v>
      </c>
      <c r="G2" s="1" t="s">
        <v>12</v>
      </c>
    </row>
    <row r="3" spans="1:7" x14ac:dyDescent="0.2">
      <c r="A3" s="1">
        <v>38</v>
      </c>
      <c r="B3" s="1" t="s">
        <v>8</v>
      </c>
      <c r="C3" s="1">
        <v>23</v>
      </c>
      <c r="D3" s="1" t="s">
        <v>8</v>
      </c>
      <c r="E3" s="1" t="s">
        <v>9</v>
      </c>
      <c r="F3" s="1" t="s">
        <v>11</v>
      </c>
      <c r="G3" s="1" t="s">
        <v>14</v>
      </c>
    </row>
    <row r="4" spans="1:7" x14ac:dyDescent="0.2">
      <c r="A4" s="1">
        <v>39</v>
      </c>
      <c r="B4" s="1" t="s">
        <v>8</v>
      </c>
      <c r="C4" s="1">
        <v>23</v>
      </c>
      <c r="D4" s="1" t="s">
        <v>8</v>
      </c>
      <c r="E4" s="1" t="s">
        <v>9</v>
      </c>
      <c r="F4" s="1" t="s">
        <v>11</v>
      </c>
      <c r="G4" s="1" t="s">
        <v>16</v>
      </c>
    </row>
    <row r="5" spans="1:7" x14ac:dyDescent="0.2">
      <c r="A5" s="1">
        <v>40</v>
      </c>
      <c r="B5" s="1" t="s">
        <v>8</v>
      </c>
      <c r="C5" s="1">
        <v>37</v>
      </c>
      <c r="D5" s="1" t="s">
        <v>8</v>
      </c>
      <c r="E5" s="1" t="s">
        <v>9</v>
      </c>
      <c r="F5" s="1" t="s">
        <v>17</v>
      </c>
      <c r="G5" s="1" t="s">
        <v>20</v>
      </c>
    </row>
    <row r="6" spans="1:7" x14ac:dyDescent="0.2">
      <c r="A6" s="1">
        <v>41</v>
      </c>
      <c r="B6" s="1" t="s">
        <v>8</v>
      </c>
      <c r="C6" s="1">
        <v>39</v>
      </c>
      <c r="D6" s="1" t="s">
        <v>8</v>
      </c>
      <c r="E6" s="1" t="s">
        <v>9</v>
      </c>
      <c r="F6" s="1" t="s">
        <v>11</v>
      </c>
      <c r="G6" s="1" t="s">
        <v>20</v>
      </c>
    </row>
    <row r="7" spans="1:7" x14ac:dyDescent="0.2">
      <c r="A7" s="1">
        <v>42</v>
      </c>
      <c r="B7" s="1" t="s">
        <v>8</v>
      </c>
      <c r="C7" s="1">
        <v>38</v>
      </c>
      <c r="D7" s="1" t="s">
        <v>8</v>
      </c>
      <c r="E7" s="1" t="s">
        <v>9</v>
      </c>
      <c r="F7" s="1" t="s">
        <v>9</v>
      </c>
      <c r="G7" s="1" t="s">
        <v>22</v>
      </c>
    </row>
    <row r="8" spans="1:7" x14ac:dyDescent="0.2">
      <c r="A8" s="1">
        <v>30</v>
      </c>
      <c r="B8" s="1" t="s">
        <v>8</v>
      </c>
      <c r="C8" s="1">
        <v>40</v>
      </c>
      <c r="D8" s="1" t="s">
        <v>8</v>
      </c>
      <c r="E8" s="1" t="s">
        <v>9</v>
      </c>
      <c r="F8" s="1" t="s">
        <v>17</v>
      </c>
      <c r="G8" s="1" t="s">
        <v>23</v>
      </c>
    </row>
    <row r="9" spans="1:7" x14ac:dyDescent="0.2">
      <c r="A9" s="1">
        <v>44</v>
      </c>
      <c r="B9" s="1" t="s">
        <v>8</v>
      </c>
      <c r="C9" s="1">
        <v>30</v>
      </c>
      <c r="D9" s="1" t="s">
        <v>8</v>
      </c>
      <c r="E9" s="1" t="s">
        <v>9</v>
      </c>
      <c r="F9" s="1" t="s">
        <v>9</v>
      </c>
      <c r="G9" s="1" t="s">
        <v>25</v>
      </c>
    </row>
    <row r="10" spans="1:7" x14ac:dyDescent="0.2">
      <c r="A10" s="1">
        <v>48</v>
      </c>
      <c r="B10" s="1" t="s">
        <v>8</v>
      </c>
      <c r="C10" s="1">
        <v>44</v>
      </c>
      <c r="D10" s="1" t="s">
        <v>8</v>
      </c>
      <c r="E10" s="1" t="s">
        <v>9</v>
      </c>
      <c r="F10" s="1" t="s">
        <v>17</v>
      </c>
      <c r="G10" s="1" t="s">
        <v>13</v>
      </c>
    </row>
    <row r="11" spans="1:7" x14ac:dyDescent="0.2">
      <c r="A11" s="1">
        <v>51</v>
      </c>
      <c r="B11" s="1" t="s">
        <v>8</v>
      </c>
      <c r="C11" s="1">
        <v>48</v>
      </c>
      <c r="D11" s="1" t="s">
        <v>8</v>
      </c>
      <c r="E11" s="1" t="s">
        <v>9</v>
      </c>
      <c r="F11" s="1" t="s">
        <v>11</v>
      </c>
      <c r="G11" s="1" t="s">
        <v>16</v>
      </c>
    </row>
    <row r="12" spans="1:7" x14ac:dyDescent="0.2">
      <c r="A12" s="1">
        <v>67</v>
      </c>
      <c r="B12" s="1" t="s">
        <v>8</v>
      </c>
      <c r="C12" s="1">
        <v>51</v>
      </c>
      <c r="D12" s="1" t="s">
        <v>8</v>
      </c>
      <c r="E12" s="1" t="s">
        <v>9</v>
      </c>
      <c r="F12" s="1" t="s">
        <v>11</v>
      </c>
      <c r="G12" s="1" t="s">
        <v>58</v>
      </c>
    </row>
    <row r="13" spans="1:7" x14ac:dyDescent="0.2">
      <c r="A13" s="1">
        <v>81</v>
      </c>
      <c r="B13" s="1" t="s">
        <v>8</v>
      </c>
      <c r="C13" s="1">
        <v>72</v>
      </c>
      <c r="D13" s="1" t="s">
        <v>8</v>
      </c>
      <c r="E13" s="1" t="s">
        <v>9</v>
      </c>
      <c r="F13" s="1" t="s">
        <v>11</v>
      </c>
      <c r="G13" s="1" t="s">
        <v>65</v>
      </c>
    </row>
    <row r="14" spans="1:7" x14ac:dyDescent="0.2">
      <c r="A14" s="1">
        <v>91</v>
      </c>
      <c r="B14" s="1" t="s">
        <v>8</v>
      </c>
      <c r="C14" s="1">
        <v>81</v>
      </c>
      <c r="D14" s="1" t="s">
        <v>8</v>
      </c>
      <c r="E14" s="1" t="s">
        <v>9</v>
      </c>
      <c r="F14" s="1" t="s">
        <v>9</v>
      </c>
      <c r="G14" s="1" t="s">
        <v>13</v>
      </c>
    </row>
    <row r="15" spans="1:7" x14ac:dyDescent="0.2">
      <c r="A15"/>
      <c r="B15"/>
      <c r="C15"/>
      <c r="D15"/>
      <c r="E15"/>
      <c r="G15"/>
    </row>
    <row r="16" spans="1:7" x14ac:dyDescent="0.2">
      <c r="A16"/>
      <c r="B16" s="1" t="s">
        <v>67</v>
      </c>
      <c r="C16" t="s">
        <v>143</v>
      </c>
      <c r="D16"/>
      <c r="E16"/>
      <c r="G16"/>
    </row>
    <row r="17" spans="1:7" x14ac:dyDescent="0.2">
      <c r="A17"/>
      <c r="B17"/>
      <c r="C17" t="s">
        <v>144</v>
      </c>
      <c r="D17"/>
      <c r="E17"/>
      <c r="G17"/>
    </row>
    <row r="18" spans="1:7" x14ac:dyDescent="0.2">
      <c r="A18"/>
      <c r="B18"/>
      <c r="C18"/>
      <c r="D18"/>
      <c r="E18"/>
      <c r="G18"/>
    </row>
    <row r="19" spans="1:7" x14ac:dyDescent="0.2">
      <c r="A19"/>
      <c r="B19"/>
      <c r="C19"/>
      <c r="D19"/>
      <c r="E19"/>
      <c r="G19"/>
    </row>
    <row r="20" spans="1:7" x14ac:dyDescent="0.2">
      <c r="A20"/>
      <c r="B20" s="1" t="s">
        <v>146</v>
      </c>
      <c r="G20"/>
    </row>
    <row r="21" spans="1:7" x14ac:dyDescent="0.2">
      <c r="A21"/>
      <c r="B21" s="1" t="s">
        <v>136</v>
      </c>
      <c r="C21" s="1">
        <v>13</v>
      </c>
      <c r="D21" s="8" t="s">
        <v>138</v>
      </c>
      <c r="G21"/>
    </row>
    <row r="22" spans="1:7" x14ac:dyDescent="0.2">
      <c r="A22"/>
      <c r="C22" s="1">
        <v>0</v>
      </c>
      <c r="D22" s="8">
        <v>0</v>
      </c>
      <c r="E22" s="1" t="s">
        <v>145</v>
      </c>
      <c r="G22"/>
    </row>
    <row r="23" spans="1:7" x14ac:dyDescent="0.2">
      <c r="A23"/>
      <c r="B23" s="1" t="s">
        <v>136</v>
      </c>
      <c r="C23" s="1">
        <v>12</v>
      </c>
      <c r="D23" s="8">
        <f>C23/C21</f>
        <v>0.92307692307692313</v>
      </c>
      <c r="E23" s="1" t="s">
        <v>141</v>
      </c>
      <c r="G23"/>
    </row>
    <row r="24" spans="1:7" x14ac:dyDescent="0.2">
      <c r="A24"/>
      <c r="B24" s="1" t="s">
        <v>136</v>
      </c>
      <c r="C24" s="1">
        <v>0</v>
      </c>
      <c r="D24" s="8">
        <v>0</v>
      </c>
      <c r="E24" s="1" t="s">
        <v>137</v>
      </c>
      <c r="G24"/>
    </row>
    <row r="25" spans="1:7" x14ac:dyDescent="0.2">
      <c r="A25"/>
      <c r="G25"/>
    </row>
    <row r="26" spans="1:7" x14ac:dyDescent="0.2">
      <c r="A26"/>
      <c r="B26" t="s">
        <v>142</v>
      </c>
      <c r="C26"/>
      <c r="D26"/>
      <c r="E26"/>
      <c r="G26"/>
    </row>
    <row r="27" spans="1:7" x14ac:dyDescent="0.2">
      <c r="B27" t="s">
        <v>136</v>
      </c>
      <c r="C27" s="1">
        <v>14</v>
      </c>
      <c r="D27" s="8" t="s">
        <v>138</v>
      </c>
      <c r="E27" t="s">
        <v>139</v>
      </c>
    </row>
    <row r="28" spans="1:7" x14ac:dyDescent="0.2">
      <c r="B28" s="1" t="s">
        <v>136</v>
      </c>
      <c r="C28" s="1">
        <v>4</v>
      </c>
      <c r="D28" s="8">
        <f>C28/C27</f>
        <v>0.2857142857142857</v>
      </c>
      <c r="E28" s="1" t="s">
        <v>145</v>
      </c>
    </row>
    <row r="29" spans="1:7" x14ac:dyDescent="0.2">
      <c r="B29" s="1" t="s">
        <v>136</v>
      </c>
      <c r="C29" s="1">
        <v>10</v>
      </c>
      <c r="D29" s="8">
        <f>C29/C27</f>
        <v>0.7142857142857143</v>
      </c>
      <c r="E29" s="1" t="s">
        <v>141</v>
      </c>
    </row>
    <row r="30" spans="1:7" x14ac:dyDescent="0.2">
      <c r="B30" s="1" t="s">
        <v>136</v>
      </c>
      <c r="C30" s="1">
        <v>0</v>
      </c>
      <c r="D30" s="8">
        <v>0</v>
      </c>
      <c r="E30" s="1" t="s">
        <v>137</v>
      </c>
    </row>
    <row r="32" spans="1:7" x14ac:dyDescent="0.2">
      <c r="B32" s="1" t="s">
        <v>163</v>
      </c>
      <c r="C32" s="1" t="s">
        <v>164</v>
      </c>
      <c r="D32" s="1" t="s">
        <v>165</v>
      </c>
      <c r="E32" s="1" t="s">
        <v>166</v>
      </c>
      <c r="F32" s="1" t="s">
        <v>162</v>
      </c>
      <c r="G32" s="1" t="s">
        <v>167</v>
      </c>
    </row>
    <row r="33" spans="1:7" x14ac:dyDescent="0.2">
      <c r="A33" s="1" t="s">
        <v>160</v>
      </c>
      <c r="B33" s="1">
        <v>0</v>
      </c>
      <c r="C33" s="1">
        <v>0.28999999999999998</v>
      </c>
      <c r="D33" s="1">
        <v>0.25</v>
      </c>
      <c r="E33" s="1">
        <v>0.57999999999999996</v>
      </c>
      <c r="F33" s="1">
        <v>0.2</v>
      </c>
      <c r="G33" s="1">
        <v>0</v>
      </c>
    </row>
    <row r="34" spans="1:7" x14ac:dyDescent="0.2">
      <c r="A34" s="1" t="s">
        <v>161</v>
      </c>
      <c r="B34" s="1">
        <v>0.92</v>
      </c>
      <c r="C34" s="1">
        <v>0.71</v>
      </c>
      <c r="D34" s="1">
        <v>0.75</v>
      </c>
      <c r="E34" s="1">
        <v>0.42</v>
      </c>
      <c r="F34" s="1">
        <v>0.8</v>
      </c>
      <c r="G34" s="1">
        <v>1</v>
      </c>
    </row>
    <row r="35" spans="1:7" x14ac:dyDescent="0.2">
      <c r="A35" s="1" t="s">
        <v>151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19" sqref="C19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38</v>
      </c>
      <c r="B2" s="1" t="s">
        <v>8</v>
      </c>
      <c r="C2" s="1">
        <v>36</v>
      </c>
      <c r="D2" s="1" t="s">
        <v>7</v>
      </c>
      <c r="E2" s="1" t="s">
        <v>9</v>
      </c>
      <c r="F2" s="1" t="s">
        <v>9</v>
      </c>
      <c r="G2" s="1" t="s">
        <v>13</v>
      </c>
    </row>
    <row r="3" spans="1:7" x14ac:dyDescent="0.2">
      <c r="A3" s="1">
        <v>39</v>
      </c>
      <c r="B3" s="1" t="s">
        <v>8</v>
      </c>
      <c r="C3" s="1">
        <v>36</v>
      </c>
      <c r="D3" s="1" t="s">
        <v>7</v>
      </c>
      <c r="E3" s="1" t="s">
        <v>9</v>
      </c>
      <c r="F3" s="1" t="s">
        <v>17</v>
      </c>
      <c r="G3" s="1" t="s">
        <v>18</v>
      </c>
    </row>
    <row r="4" spans="1:7" x14ac:dyDescent="0.2">
      <c r="A4" s="1">
        <v>40</v>
      </c>
      <c r="B4" s="1" t="s">
        <v>8</v>
      </c>
      <c r="C4" s="1">
        <v>36</v>
      </c>
      <c r="D4" s="1" t="s">
        <v>7</v>
      </c>
      <c r="E4" s="1" t="s">
        <v>9</v>
      </c>
      <c r="F4" s="1" t="s">
        <v>9</v>
      </c>
      <c r="G4" s="1" t="s">
        <v>19</v>
      </c>
    </row>
    <row r="5" spans="1:7" x14ac:dyDescent="0.2">
      <c r="A5" s="1">
        <v>44</v>
      </c>
      <c r="B5" s="1" t="s">
        <v>8</v>
      </c>
      <c r="C5" s="1">
        <v>43</v>
      </c>
      <c r="D5" s="1" t="s">
        <v>7</v>
      </c>
      <c r="E5" s="1" t="s">
        <v>9</v>
      </c>
      <c r="F5" s="1" t="s">
        <v>9</v>
      </c>
      <c r="G5" s="1" t="s">
        <v>26</v>
      </c>
    </row>
    <row r="6" spans="1:7" x14ac:dyDescent="0.2">
      <c r="A6" s="1">
        <v>48</v>
      </c>
      <c r="B6" s="1" t="s">
        <v>8</v>
      </c>
      <c r="C6" s="1">
        <v>45</v>
      </c>
      <c r="D6" s="1" t="s">
        <v>7</v>
      </c>
      <c r="E6" s="1" t="s">
        <v>9</v>
      </c>
      <c r="F6" s="1" t="s">
        <v>17</v>
      </c>
      <c r="G6" s="1" t="s">
        <v>13</v>
      </c>
    </row>
    <row r="7" spans="1:7" x14ac:dyDescent="0.2">
      <c r="A7" s="1">
        <v>51</v>
      </c>
      <c r="B7" s="1" t="s">
        <v>8</v>
      </c>
      <c r="C7" s="1">
        <v>45</v>
      </c>
      <c r="D7" s="1" t="s">
        <v>7</v>
      </c>
      <c r="E7" s="1" t="s">
        <v>9</v>
      </c>
      <c r="F7" s="1" t="s">
        <v>17</v>
      </c>
      <c r="G7" s="1" t="s">
        <v>13</v>
      </c>
    </row>
    <row r="8" spans="1:7" x14ac:dyDescent="0.2">
      <c r="A8" s="1">
        <v>67</v>
      </c>
      <c r="B8" s="1" t="s">
        <v>8</v>
      </c>
      <c r="C8" s="1">
        <v>65</v>
      </c>
      <c r="D8" s="1" t="s">
        <v>7</v>
      </c>
      <c r="E8" s="1" t="s">
        <v>9</v>
      </c>
      <c r="F8" s="1" t="s">
        <v>9</v>
      </c>
      <c r="G8" s="1" t="s">
        <v>59</v>
      </c>
    </row>
    <row r="9" spans="1:7" x14ac:dyDescent="0.2">
      <c r="A9" s="1">
        <v>81</v>
      </c>
      <c r="B9" s="1" t="s">
        <v>8</v>
      </c>
      <c r="C9" s="1">
        <v>70</v>
      </c>
      <c r="D9" s="1" t="s">
        <v>7</v>
      </c>
      <c r="E9" s="1" t="s">
        <v>9</v>
      </c>
      <c r="F9" s="1" t="s">
        <v>9</v>
      </c>
      <c r="G9" s="1" t="s">
        <v>64</v>
      </c>
    </row>
    <row r="10" spans="1:7" x14ac:dyDescent="0.2">
      <c r="A10" s="1">
        <v>91</v>
      </c>
      <c r="B10" s="1" t="s">
        <v>8</v>
      </c>
      <c r="C10" s="1">
        <v>69</v>
      </c>
      <c r="D10" s="1" t="s">
        <v>7</v>
      </c>
      <c r="E10" s="1" t="s">
        <v>9</v>
      </c>
      <c r="F10" s="1" t="s">
        <v>9</v>
      </c>
      <c r="G10" s="3" t="s">
        <v>66</v>
      </c>
    </row>
    <row r="12" spans="1:7" x14ac:dyDescent="0.2">
      <c r="B12" s="1" t="s">
        <v>68</v>
      </c>
      <c r="C12" t="s">
        <v>71</v>
      </c>
    </row>
    <row r="13" spans="1:7" x14ac:dyDescent="0.2">
      <c r="C13" t="s">
        <v>69</v>
      </c>
    </row>
    <row r="15" spans="1:7" x14ac:dyDescent="0.2">
      <c r="B15" t="s">
        <v>78</v>
      </c>
    </row>
    <row r="16" spans="1:7" x14ac:dyDescent="0.2">
      <c r="B16" t="s">
        <v>136</v>
      </c>
      <c r="C16" s="1">
        <v>9</v>
      </c>
      <c r="D16" s="8" t="s">
        <v>138</v>
      </c>
      <c r="E16" t="s">
        <v>139</v>
      </c>
      <c r="F16" s="1"/>
      <c r="G16" s="1"/>
    </row>
    <row r="17" spans="2:7" x14ac:dyDescent="0.2">
      <c r="B17" s="1" t="s">
        <v>136</v>
      </c>
      <c r="C17" s="1">
        <v>0</v>
      </c>
      <c r="D17" s="8">
        <f>C17/C16</f>
        <v>0</v>
      </c>
      <c r="E17" s="1" t="s">
        <v>140</v>
      </c>
      <c r="F17" s="1"/>
      <c r="G17" s="1"/>
    </row>
    <row r="18" spans="2:7" x14ac:dyDescent="0.2">
      <c r="B18" s="1" t="s">
        <v>136</v>
      </c>
      <c r="C18" s="1">
        <v>9</v>
      </c>
      <c r="D18" s="8">
        <f>C18/C16</f>
        <v>1</v>
      </c>
      <c r="E18" s="1" t="s">
        <v>148</v>
      </c>
      <c r="F18" s="1"/>
      <c r="G18" s="1"/>
    </row>
    <row r="19" spans="2:7" x14ac:dyDescent="0.2">
      <c r="B19" s="1" t="s">
        <v>136</v>
      </c>
      <c r="C19" s="1">
        <v>0</v>
      </c>
      <c r="D19" s="8">
        <v>0</v>
      </c>
      <c r="E19" s="1" t="s">
        <v>137</v>
      </c>
      <c r="F19" s="1"/>
      <c r="G19" s="1"/>
    </row>
    <row r="20" spans="2:7" x14ac:dyDescent="0.2">
      <c r="B20" s="1"/>
      <c r="C20" s="1"/>
      <c r="D20" s="8"/>
      <c r="E20" s="1"/>
      <c r="F20" s="1"/>
      <c r="G20" s="1"/>
    </row>
    <row r="22" spans="2:7" x14ac:dyDescent="0.2">
      <c r="B22" s="1" t="s">
        <v>142</v>
      </c>
      <c r="C22" s="1"/>
      <c r="D22" s="1"/>
      <c r="E22" s="1"/>
      <c r="F22" s="1"/>
      <c r="G22" s="1"/>
    </row>
    <row r="23" spans="2:7" x14ac:dyDescent="0.2">
      <c r="B23" t="s">
        <v>136</v>
      </c>
      <c r="C23" s="1">
        <v>14</v>
      </c>
      <c r="D23" s="8" t="s">
        <v>138</v>
      </c>
      <c r="E23" t="s">
        <v>139</v>
      </c>
      <c r="F23" s="1"/>
      <c r="G23" s="1"/>
    </row>
    <row r="24" spans="2:7" x14ac:dyDescent="0.2">
      <c r="B24" s="1" t="s">
        <v>136</v>
      </c>
      <c r="C24" s="1">
        <v>13</v>
      </c>
      <c r="D24" s="8">
        <f>C24/C23</f>
        <v>0.9285714285714286</v>
      </c>
      <c r="E24" s="1" t="s">
        <v>140</v>
      </c>
      <c r="F24" s="1"/>
      <c r="G24" s="1"/>
    </row>
    <row r="25" spans="2:7" x14ac:dyDescent="0.2">
      <c r="B25" s="1" t="s">
        <v>136</v>
      </c>
      <c r="C25" s="1">
        <v>1</v>
      </c>
      <c r="D25" s="8">
        <f>C25/C23</f>
        <v>7.1428571428571425E-2</v>
      </c>
      <c r="E25" s="1" t="s">
        <v>148</v>
      </c>
      <c r="F25" s="1"/>
      <c r="G25" s="1"/>
    </row>
    <row r="26" spans="2:7" x14ac:dyDescent="0.2">
      <c r="B26" s="1" t="s">
        <v>136</v>
      </c>
      <c r="C26" s="1">
        <v>0</v>
      </c>
      <c r="D26" s="8">
        <v>0</v>
      </c>
      <c r="E26" s="1" t="s">
        <v>137</v>
      </c>
      <c r="F26" s="1"/>
      <c r="G26" s="1"/>
    </row>
    <row r="27" spans="2:7" x14ac:dyDescent="0.2">
      <c r="B27" s="1"/>
      <c r="C27" s="1"/>
      <c r="D27" s="8"/>
      <c r="E27" s="1"/>
      <c r="F27" s="1"/>
      <c r="G27" s="1"/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27" sqref="D27:D29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32</v>
      </c>
      <c r="B2" s="1" t="s">
        <v>7</v>
      </c>
      <c r="C2" s="1">
        <v>36</v>
      </c>
      <c r="D2" s="1" t="s">
        <v>7</v>
      </c>
      <c r="E2" s="1" t="s">
        <v>9</v>
      </c>
      <c r="F2" s="1" t="s">
        <v>11</v>
      </c>
      <c r="G2" s="1" t="s">
        <v>13</v>
      </c>
    </row>
    <row r="3" spans="1:7" x14ac:dyDescent="0.2">
      <c r="A3" s="1">
        <v>45</v>
      </c>
      <c r="B3" s="1" t="s">
        <v>7</v>
      </c>
      <c r="C3" s="1">
        <v>43</v>
      </c>
      <c r="D3" s="1" t="s">
        <v>7</v>
      </c>
      <c r="E3" s="1" t="s">
        <v>9</v>
      </c>
      <c r="F3" s="1" t="s">
        <v>9</v>
      </c>
      <c r="G3" s="1" t="s">
        <v>27</v>
      </c>
    </row>
    <row r="4" spans="1:7" x14ac:dyDescent="0.2">
      <c r="A4" s="1">
        <v>46</v>
      </c>
      <c r="B4" s="1" t="s">
        <v>7</v>
      </c>
      <c r="C4" s="1">
        <v>43</v>
      </c>
      <c r="D4" s="1" t="s">
        <v>7</v>
      </c>
      <c r="E4" s="1" t="s">
        <v>9</v>
      </c>
      <c r="F4" s="1" t="s">
        <v>17</v>
      </c>
      <c r="G4" s="1" t="s">
        <v>30</v>
      </c>
    </row>
    <row r="5" spans="1:7" x14ac:dyDescent="0.2">
      <c r="A5" s="1">
        <v>56</v>
      </c>
      <c r="B5" s="1" t="s">
        <v>7</v>
      </c>
      <c r="C5" s="1">
        <v>54</v>
      </c>
      <c r="D5" s="1" t="s">
        <v>7</v>
      </c>
      <c r="E5" s="1" t="s">
        <v>9</v>
      </c>
      <c r="F5" s="1" t="s">
        <v>9</v>
      </c>
      <c r="G5" s="1" t="s">
        <v>40</v>
      </c>
    </row>
    <row r="6" spans="1:7" x14ac:dyDescent="0.2">
      <c r="A6" s="1">
        <v>57</v>
      </c>
      <c r="B6" s="1" t="s">
        <v>7</v>
      </c>
      <c r="C6" s="1">
        <v>54</v>
      </c>
      <c r="D6" s="1" t="s">
        <v>7</v>
      </c>
      <c r="E6" s="1"/>
      <c r="G6" s="1" t="s">
        <v>42</v>
      </c>
    </row>
    <row r="7" spans="1:7" x14ac:dyDescent="0.2">
      <c r="A7" s="1">
        <v>59</v>
      </c>
      <c r="B7" s="1" t="s">
        <v>7</v>
      </c>
      <c r="C7" s="1">
        <v>57</v>
      </c>
      <c r="D7" s="1" t="s">
        <v>7</v>
      </c>
      <c r="E7" s="1"/>
      <c r="G7" s="1" t="s">
        <v>46</v>
      </c>
    </row>
    <row r="8" spans="1:7" x14ac:dyDescent="0.2">
      <c r="A8" s="1">
        <v>62</v>
      </c>
      <c r="B8" s="1" t="s">
        <v>7</v>
      </c>
      <c r="C8" s="1">
        <v>59</v>
      </c>
      <c r="D8" s="1" t="s">
        <v>7</v>
      </c>
      <c r="E8" s="1" t="s">
        <v>9</v>
      </c>
      <c r="F8" s="1" t="s">
        <v>11</v>
      </c>
      <c r="G8" s="1" t="s">
        <v>48</v>
      </c>
    </row>
    <row r="9" spans="1:7" x14ac:dyDescent="0.2">
      <c r="A9" s="1">
        <v>60</v>
      </c>
      <c r="B9" s="1" t="s">
        <v>7</v>
      </c>
      <c r="C9" s="1">
        <v>57</v>
      </c>
      <c r="D9" s="1" t="s">
        <v>7</v>
      </c>
      <c r="E9" s="1" t="s">
        <v>9</v>
      </c>
      <c r="F9" s="1" t="s">
        <v>11</v>
      </c>
      <c r="G9" s="1" t="s">
        <v>49</v>
      </c>
    </row>
    <row r="10" spans="1:7" x14ac:dyDescent="0.2">
      <c r="A10" s="1">
        <v>63</v>
      </c>
      <c r="B10" s="1" t="s">
        <v>7</v>
      </c>
      <c r="C10" s="1">
        <v>56</v>
      </c>
      <c r="D10" s="1" t="s">
        <v>7</v>
      </c>
      <c r="E10" s="1" t="s">
        <v>9</v>
      </c>
      <c r="F10" s="1" t="s">
        <v>9</v>
      </c>
      <c r="G10" s="1" t="s">
        <v>52</v>
      </c>
    </row>
    <row r="11" spans="1:7" x14ac:dyDescent="0.2">
      <c r="A11" s="1">
        <v>65</v>
      </c>
      <c r="B11" s="1" t="s">
        <v>7</v>
      </c>
      <c r="C11" s="1">
        <v>62</v>
      </c>
      <c r="D11" s="1" t="s">
        <v>7</v>
      </c>
      <c r="G11" s="1" t="s">
        <v>55</v>
      </c>
    </row>
    <row r="12" spans="1:7" x14ac:dyDescent="0.2">
      <c r="A12" s="1">
        <v>70</v>
      </c>
      <c r="B12" s="1" t="s">
        <v>7</v>
      </c>
      <c r="C12" s="1">
        <v>69</v>
      </c>
      <c r="D12" s="1" t="s">
        <v>7</v>
      </c>
      <c r="E12" s="1" t="s">
        <v>9</v>
      </c>
      <c r="F12" s="1" t="s">
        <v>60</v>
      </c>
      <c r="G12" s="1" t="s">
        <v>61</v>
      </c>
    </row>
    <row r="13" spans="1:7" x14ac:dyDescent="0.2">
      <c r="A13" s="1">
        <v>71</v>
      </c>
      <c r="B13" s="1" t="s">
        <v>7</v>
      </c>
      <c r="C13" s="1">
        <v>65</v>
      </c>
      <c r="D13" s="1" t="s">
        <v>7</v>
      </c>
      <c r="E13" s="1" t="s">
        <v>9</v>
      </c>
      <c r="F13" s="1" t="s">
        <v>11</v>
      </c>
      <c r="G13" s="1" t="s">
        <v>63</v>
      </c>
    </row>
    <row r="15" spans="1:7" x14ac:dyDescent="0.2">
      <c r="B15" s="1" t="s">
        <v>70</v>
      </c>
      <c r="C15" t="s">
        <v>72</v>
      </c>
    </row>
    <row r="16" spans="1:7" x14ac:dyDescent="0.2">
      <c r="C16" t="s">
        <v>73</v>
      </c>
    </row>
    <row r="17" spans="2:7" x14ac:dyDescent="0.2">
      <c r="C17" t="s">
        <v>71</v>
      </c>
    </row>
    <row r="19" spans="2:7" x14ac:dyDescent="0.2">
      <c r="B19" s="1" t="s">
        <v>146</v>
      </c>
      <c r="C19" s="1"/>
      <c r="D19" s="1"/>
      <c r="E19" s="1"/>
    </row>
    <row r="20" spans="2:7" x14ac:dyDescent="0.2">
      <c r="B20" s="1" t="s">
        <v>136</v>
      </c>
      <c r="C20" s="1">
        <v>12</v>
      </c>
      <c r="D20" s="8" t="s">
        <v>138</v>
      </c>
      <c r="E20" s="1"/>
    </row>
    <row r="21" spans="2:7" x14ac:dyDescent="0.2">
      <c r="B21" s="1"/>
      <c r="C21" s="1">
        <v>3</v>
      </c>
      <c r="D21" s="1">
        <f>C21/C20</f>
        <v>0.25</v>
      </c>
      <c r="E21" s="1" t="s">
        <v>145</v>
      </c>
    </row>
    <row r="22" spans="2:7" x14ac:dyDescent="0.2">
      <c r="B22" s="1" t="s">
        <v>136</v>
      </c>
      <c r="C22" s="1">
        <v>9</v>
      </c>
      <c r="D22" s="1">
        <f>C22/C20</f>
        <v>0.75</v>
      </c>
      <c r="E22" s="1" t="s">
        <v>141</v>
      </c>
    </row>
    <row r="23" spans="2:7" x14ac:dyDescent="0.2">
      <c r="B23" s="1" t="s">
        <v>136</v>
      </c>
      <c r="C23" s="1">
        <v>0</v>
      </c>
      <c r="D23" s="1">
        <v>0</v>
      </c>
      <c r="E23" s="1" t="s">
        <v>137</v>
      </c>
    </row>
    <row r="25" spans="2:7" x14ac:dyDescent="0.2">
      <c r="B25" t="s">
        <v>142</v>
      </c>
      <c r="G25" s="1"/>
    </row>
    <row r="26" spans="2:7" x14ac:dyDescent="0.2">
      <c r="B26" t="s">
        <v>136</v>
      </c>
      <c r="C26" s="1">
        <v>17</v>
      </c>
      <c r="D26" s="8" t="s">
        <v>138</v>
      </c>
      <c r="E26" t="s">
        <v>139</v>
      </c>
      <c r="F26" s="1"/>
      <c r="G26" s="1"/>
    </row>
    <row r="27" spans="2:7" x14ac:dyDescent="0.2">
      <c r="B27" s="1" t="s">
        <v>136</v>
      </c>
      <c r="C27" s="1">
        <v>10</v>
      </c>
      <c r="D27" s="8">
        <f>C27/C26</f>
        <v>0.58823529411764708</v>
      </c>
      <c r="E27" s="1" t="s">
        <v>140</v>
      </c>
      <c r="F27" s="1"/>
      <c r="G27" s="1"/>
    </row>
    <row r="28" spans="2:7" x14ac:dyDescent="0.2">
      <c r="B28" s="1" t="s">
        <v>136</v>
      </c>
      <c r="C28" s="1">
        <v>7</v>
      </c>
      <c r="D28" s="8">
        <f>C28/C26</f>
        <v>0.41176470588235292</v>
      </c>
      <c r="E28" s="1" t="s">
        <v>141</v>
      </c>
      <c r="F28" s="1"/>
      <c r="G28" s="1"/>
    </row>
    <row r="29" spans="2:7" x14ac:dyDescent="0.2">
      <c r="B29" s="1" t="s">
        <v>136</v>
      </c>
      <c r="C29" s="1">
        <v>0</v>
      </c>
      <c r="D29" s="8">
        <v>0</v>
      </c>
      <c r="E29" s="1" t="s">
        <v>137</v>
      </c>
      <c r="F29" s="1"/>
      <c r="G29" s="1"/>
    </row>
    <row r="30" spans="2:7" x14ac:dyDescent="0.2">
      <c r="B30" s="1" t="s">
        <v>147</v>
      </c>
      <c r="C30" s="1"/>
      <c r="D30" s="8"/>
      <c r="E30" s="1"/>
      <c r="F30" s="1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27" sqref="D27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36</v>
      </c>
      <c r="B2" s="1" t="s">
        <v>7</v>
      </c>
      <c r="C2" s="1">
        <v>30</v>
      </c>
      <c r="D2" s="1" t="s">
        <v>8</v>
      </c>
      <c r="E2" s="1" t="s">
        <v>9</v>
      </c>
      <c r="F2" s="1" t="s">
        <v>9</v>
      </c>
      <c r="G2" s="1" t="s">
        <v>10</v>
      </c>
    </row>
    <row r="3" spans="1:7" x14ac:dyDescent="0.2">
      <c r="A3" s="1">
        <v>32</v>
      </c>
      <c r="B3" s="1" t="s">
        <v>7</v>
      </c>
      <c r="C3" s="1">
        <v>30</v>
      </c>
      <c r="D3" s="1" t="s">
        <v>8</v>
      </c>
      <c r="E3" s="1" t="s">
        <v>9</v>
      </c>
      <c r="F3" s="1" t="s">
        <v>9</v>
      </c>
      <c r="G3" s="1" t="s">
        <v>15</v>
      </c>
    </row>
    <row r="4" spans="1:7" x14ac:dyDescent="0.2">
      <c r="A4" s="1">
        <v>43</v>
      </c>
      <c r="B4" s="1" t="s">
        <v>7</v>
      </c>
      <c r="C4" s="1">
        <v>41</v>
      </c>
      <c r="D4" s="1" t="s">
        <v>8</v>
      </c>
      <c r="E4" s="1" t="s">
        <v>9</v>
      </c>
      <c r="F4" s="1" t="s">
        <v>9</v>
      </c>
      <c r="G4" s="1" t="s">
        <v>24</v>
      </c>
    </row>
    <row r="5" spans="1:7" x14ac:dyDescent="0.2">
      <c r="A5" s="1">
        <v>45</v>
      </c>
      <c r="B5" s="1" t="s">
        <v>7</v>
      </c>
      <c r="C5" s="1">
        <v>30</v>
      </c>
      <c r="D5" s="1" t="s">
        <v>8</v>
      </c>
      <c r="E5" s="1" t="s">
        <v>9</v>
      </c>
      <c r="F5" s="1" t="s">
        <v>17</v>
      </c>
      <c r="G5" s="1" t="s">
        <v>28</v>
      </c>
    </row>
    <row r="6" spans="1:7" x14ac:dyDescent="0.2">
      <c r="A6" s="1">
        <v>46</v>
      </c>
      <c r="B6" s="1" t="s">
        <v>7</v>
      </c>
      <c r="C6" s="1">
        <v>30</v>
      </c>
      <c r="D6" s="1" t="s">
        <v>8</v>
      </c>
      <c r="E6" s="1" t="s">
        <v>9</v>
      </c>
      <c r="F6" s="1" t="s">
        <v>9</v>
      </c>
      <c r="G6" s="1" t="s">
        <v>29</v>
      </c>
    </row>
    <row r="7" spans="1:7" x14ac:dyDescent="0.2">
      <c r="A7" s="1">
        <v>54</v>
      </c>
      <c r="B7" s="1" t="s">
        <v>7</v>
      </c>
      <c r="C7" s="1">
        <v>50</v>
      </c>
      <c r="D7" s="1" t="s">
        <v>8</v>
      </c>
      <c r="E7" s="1" t="s">
        <v>9</v>
      </c>
      <c r="F7" s="1" t="s">
        <v>9</v>
      </c>
      <c r="G7" s="1" t="s">
        <v>39</v>
      </c>
    </row>
    <row r="8" spans="1:7" x14ac:dyDescent="0.2">
      <c r="A8" s="1">
        <v>56</v>
      </c>
      <c r="B8" s="1" t="s">
        <v>7</v>
      </c>
      <c r="C8" s="1">
        <v>49</v>
      </c>
      <c r="D8" s="1" t="s">
        <v>8</v>
      </c>
      <c r="E8" s="1" t="s">
        <v>9</v>
      </c>
      <c r="F8" s="1" t="s">
        <v>9</v>
      </c>
      <c r="G8" s="1" t="s">
        <v>40</v>
      </c>
    </row>
    <row r="9" spans="1:7" x14ac:dyDescent="0.2">
      <c r="A9" s="1">
        <v>57</v>
      </c>
      <c r="B9" s="1" t="s">
        <v>7</v>
      </c>
      <c r="C9" s="1">
        <v>50</v>
      </c>
      <c r="D9" s="1" t="s">
        <v>8</v>
      </c>
      <c r="E9" s="1" t="s">
        <v>9</v>
      </c>
      <c r="F9" s="1" t="s">
        <v>9</v>
      </c>
      <c r="G9" s="1" t="s">
        <v>44</v>
      </c>
    </row>
    <row r="10" spans="1:7" x14ac:dyDescent="0.2">
      <c r="A10" s="1">
        <v>59</v>
      </c>
      <c r="B10" s="1" t="s">
        <v>7</v>
      </c>
      <c r="C10" s="1">
        <v>51</v>
      </c>
      <c r="D10" s="1" t="s">
        <v>8</v>
      </c>
      <c r="E10" s="1"/>
      <c r="G10" s="1" t="s">
        <v>45</v>
      </c>
    </row>
    <row r="11" spans="1:7" x14ac:dyDescent="0.2">
      <c r="A11" s="1">
        <v>62</v>
      </c>
      <c r="B11" s="1" t="s">
        <v>7</v>
      </c>
      <c r="C11" s="1">
        <v>51</v>
      </c>
      <c r="D11" s="1" t="s">
        <v>8</v>
      </c>
      <c r="E11" s="1" t="s">
        <v>9</v>
      </c>
      <c r="F11" s="1" t="s">
        <v>11</v>
      </c>
      <c r="G11" s="1" t="s">
        <v>40</v>
      </c>
    </row>
    <row r="12" spans="1:7" x14ac:dyDescent="0.2">
      <c r="A12" s="1">
        <v>60</v>
      </c>
      <c r="B12" s="1" t="s">
        <v>7</v>
      </c>
      <c r="C12" s="1">
        <v>49</v>
      </c>
      <c r="D12" s="1" t="s">
        <v>8</v>
      </c>
      <c r="E12" s="1" t="s">
        <v>9</v>
      </c>
      <c r="F12" s="1" t="s">
        <v>11</v>
      </c>
      <c r="G12" s="1" t="s">
        <v>50</v>
      </c>
    </row>
    <row r="13" spans="1:7" x14ac:dyDescent="0.2">
      <c r="A13" s="1">
        <v>63</v>
      </c>
      <c r="B13" s="1" t="s">
        <v>7</v>
      </c>
      <c r="C13" s="1">
        <v>49</v>
      </c>
      <c r="D13" s="1" t="s">
        <v>8</v>
      </c>
      <c r="E13" s="1" t="s">
        <v>9</v>
      </c>
      <c r="F13" s="1" t="s">
        <v>9</v>
      </c>
      <c r="G13" s="1" t="s">
        <v>51</v>
      </c>
    </row>
    <row r="14" spans="1:7" x14ac:dyDescent="0.2">
      <c r="A14" s="1">
        <v>65</v>
      </c>
      <c r="B14" s="1" t="s">
        <v>7</v>
      </c>
      <c r="C14" s="1">
        <v>47</v>
      </c>
      <c r="D14" s="1" t="s">
        <v>8</v>
      </c>
      <c r="E14" s="1" t="s">
        <v>9</v>
      </c>
      <c r="F14" s="1" t="s">
        <v>9</v>
      </c>
      <c r="G14" s="1" t="s">
        <v>54</v>
      </c>
    </row>
    <row r="15" spans="1:7" x14ac:dyDescent="0.2">
      <c r="A15" s="1">
        <v>70</v>
      </c>
      <c r="B15" s="1" t="s">
        <v>7</v>
      </c>
      <c r="C15" s="1">
        <v>67</v>
      </c>
      <c r="D15" s="1" t="s">
        <v>8</v>
      </c>
      <c r="E15" s="1" t="s">
        <v>9</v>
      </c>
      <c r="F15" s="1" t="s">
        <v>11</v>
      </c>
      <c r="G15" s="1" t="s">
        <v>62</v>
      </c>
    </row>
    <row r="16" spans="1:7" x14ac:dyDescent="0.2">
      <c r="A16" s="1">
        <v>71</v>
      </c>
      <c r="B16" s="1" t="s">
        <v>7</v>
      </c>
      <c r="C16" s="1">
        <v>51</v>
      </c>
      <c r="D16" s="1" t="s">
        <v>8</v>
      </c>
      <c r="E16" s="1" t="s">
        <v>9</v>
      </c>
      <c r="F16" s="1" t="s">
        <v>11</v>
      </c>
      <c r="G16" s="1" t="s">
        <v>63</v>
      </c>
    </row>
    <row r="18" spans="2:5" x14ac:dyDescent="0.2">
      <c r="C18" t="s">
        <v>74</v>
      </c>
    </row>
    <row r="19" spans="2:5" x14ac:dyDescent="0.2">
      <c r="C19" t="s">
        <v>75</v>
      </c>
    </row>
    <row r="20" spans="2:5" x14ac:dyDescent="0.2">
      <c r="C20" t="s">
        <v>76</v>
      </c>
    </row>
    <row r="21" spans="2:5" x14ac:dyDescent="0.2">
      <c r="C21" t="s">
        <v>77</v>
      </c>
    </row>
    <row r="23" spans="2:5" x14ac:dyDescent="0.2">
      <c r="B23" t="s">
        <v>78</v>
      </c>
    </row>
    <row r="24" spans="2:5" x14ac:dyDescent="0.2">
      <c r="B24" s="1" t="s">
        <v>136</v>
      </c>
      <c r="C24" s="1">
        <v>15</v>
      </c>
      <c r="D24" s="8" t="s">
        <v>138</v>
      </c>
      <c r="E24" s="1"/>
    </row>
    <row r="25" spans="2:5" x14ac:dyDescent="0.2">
      <c r="B25" s="1" t="s">
        <v>136</v>
      </c>
      <c r="C25" s="1">
        <v>3</v>
      </c>
      <c r="D25" s="1">
        <f>C25/C24</f>
        <v>0.2</v>
      </c>
      <c r="E25" s="1" t="s">
        <v>149</v>
      </c>
    </row>
    <row r="26" spans="2:5" x14ac:dyDescent="0.2">
      <c r="B26" s="1" t="s">
        <v>136</v>
      </c>
      <c r="C26" s="1">
        <v>12</v>
      </c>
      <c r="D26" s="1">
        <f>C26/C24</f>
        <v>0.8</v>
      </c>
      <c r="E26" s="1" t="s">
        <v>150</v>
      </c>
    </row>
    <row r="27" spans="2:5" x14ac:dyDescent="0.2">
      <c r="B27" s="1" t="s">
        <v>136</v>
      </c>
      <c r="C27" s="1">
        <v>0</v>
      </c>
      <c r="D27" s="1">
        <v>0</v>
      </c>
      <c r="E27" s="1" t="s">
        <v>137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ySplit="1" topLeftCell="A14" activePane="bottomLeft" state="frozen"/>
      <selection pane="bottomLeft" activeCell="B40" sqref="B40:E41"/>
    </sheetView>
  </sheetViews>
  <sheetFormatPr baseColWidth="10" defaultRowHeight="16" x14ac:dyDescent="0.2"/>
  <cols>
    <col min="5" max="5" width="157.1640625" style="1" bestFit="1" customWidth="1"/>
  </cols>
  <sheetData>
    <row r="1" spans="1:5" x14ac:dyDescent="0.2">
      <c r="A1" t="s">
        <v>132</v>
      </c>
      <c r="B1" t="s">
        <v>133</v>
      </c>
      <c r="C1" t="s">
        <v>4</v>
      </c>
      <c r="D1" t="s">
        <v>134</v>
      </c>
      <c r="E1" s="1" t="s">
        <v>135</v>
      </c>
    </row>
    <row r="2" spans="1:5" x14ac:dyDescent="0.2">
      <c r="A2">
        <v>32</v>
      </c>
      <c r="B2" t="s">
        <v>9</v>
      </c>
      <c r="C2" t="s">
        <v>101</v>
      </c>
      <c r="D2" t="s">
        <v>7</v>
      </c>
      <c r="E2" s="1" t="s">
        <v>102</v>
      </c>
    </row>
    <row r="3" spans="1:5" x14ac:dyDescent="0.2">
      <c r="A3" t="s">
        <v>103</v>
      </c>
      <c r="B3" t="s">
        <v>9</v>
      </c>
      <c r="C3" t="s">
        <v>9</v>
      </c>
      <c r="D3" t="s">
        <v>7</v>
      </c>
      <c r="E3" s="1" t="s">
        <v>104</v>
      </c>
    </row>
    <row r="4" spans="1:5" x14ac:dyDescent="0.2">
      <c r="A4">
        <v>68</v>
      </c>
      <c r="B4" t="s">
        <v>105</v>
      </c>
      <c r="C4" t="s">
        <v>11</v>
      </c>
      <c r="D4" t="s">
        <v>31</v>
      </c>
      <c r="E4" s="1" t="s">
        <v>106</v>
      </c>
    </row>
    <row r="5" spans="1:5" x14ac:dyDescent="0.2">
      <c r="A5">
        <v>71</v>
      </c>
      <c r="B5" s="7" t="s">
        <v>105</v>
      </c>
      <c r="C5" s="7" t="s">
        <v>105</v>
      </c>
      <c r="D5" t="s">
        <v>7</v>
      </c>
    </row>
    <row r="6" spans="1:5" x14ac:dyDescent="0.2">
      <c r="A6">
        <v>70</v>
      </c>
      <c r="B6" s="7" t="s">
        <v>105</v>
      </c>
      <c r="C6" s="7" t="s">
        <v>105</v>
      </c>
      <c r="D6" t="s">
        <v>7</v>
      </c>
      <c r="E6" s="1" t="s">
        <v>107</v>
      </c>
    </row>
    <row r="7" spans="1:5" x14ac:dyDescent="0.2">
      <c r="A7">
        <v>67</v>
      </c>
      <c r="B7" s="7" t="s">
        <v>105</v>
      </c>
      <c r="C7" s="7" t="s">
        <v>105</v>
      </c>
      <c r="D7" t="s">
        <v>8</v>
      </c>
      <c r="E7" s="1" t="s">
        <v>108</v>
      </c>
    </row>
    <row r="8" spans="1:5" x14ac:dyDescent="0.2">
      <c r="A8">
        <v>69</v>
      </c>
      <c r="B8" t="s">
        <v>105</v>
      </c>
      <c r="C8" t="s">
        <v>11</v>
      </c>
      <c r="D8" t="s">
        <v>7</v>
      </c>
      <c r="E8" s="1" t="s">
        <v>109</v>
      </c>
    </row>
    <row r="9" spans="1:5" x14ac:dyDescent="0.2">
      <c r="A9">
        <v>72</v>
      </c>
      <c r="B9" t="s">
        <v>9</v>
      </c>
      <c r="C9" t="s">
        <v>11</v>
      </c>
      <c r="D9" t="s">
        <v>8</v>
      </c>
      <c r="E9" s="1" t="s">
        <v>110</v>
      </c>
    </row>
    <row r="10" spans="1:5" x14ac:dyDescent="0.2">
      <c r="A10" t="s">
        <v>81</v>
      </c>
      <c r="B10" t="s">
        <v>9</v>
      </c>
      <c r="C10" t="s">
        <v>11</v>
      </c>
      <c r="D10" t="s">
        <v>8</v>
      </c>
      <c r="E10" s="1" t="s">
        <v>111</v>
      </c>
    </row>
    <row r="11" spans="1:5" x14ac:dyDescent="0.2">
      <c r="A11" t="s">
        <v>81</v>
      </c>
      <c r="B11" t="s">
        <v>9</v>
      </c>
      <c r="C11" t="s">
        <v>112</v>
      </c>
      <c r="D11" t="s">
        <v>113</v>
      </c>
      <c r="E11" s="1" t="s">
        <v>114</v>
      </c>
    </row>
    <row r="12" spans="1:5" x14ac:dyDescent="0.2">
      <c r="A12" t="s">
        <v>81</v>
      </c>
      <c r="B12" t="s">
        <v>9</v>
      </c>
      <c r="C12" t="s">
        <v>115</v>
      </c>
      <c r="D12" t="s">
        <v>47</v>
      </c>
      <c r="E12" s="1" t="s">
        <v>116</v>
      </c>
    </row>
    <row r="13" spans="1:5" x14ac:dyDescent="0.2">
      <c r="A13">
        <v>73</v>
      </c>
      <c r="B13" t="s">
        <v>9</v>
      </c>
      <c r="C13" t="s">
        <v>11</v>
      </c>
      <c r="D13" t="s">
        <v>31</v>
      </c>
      <c r="E13" s="1" t="s">
        <v>117</v>
      </c>
    </row>
    <row r="14" spans="1:5" x14ac:dyDescent="0.2">
      <c r="A14">
        <v>75</v>
      </c>
      <c r="B14" t="s">
        <v>9</v>
      </c>
      <c r="C14" t="s">
        <v>11</v>
      </c>
      <c r="D14" t="s">
        <v>7</v>
      </c>
      <c r="E14" s="1" t="s">
        <v>118</v>
      </c>
    </row>
    <row r="15" spans="1:5" x14ac:dyDescent="0.2">
      <c r="A15">
        <v>74</v>
      </c>
      <c r="B15" t="s">
        <v>9</v>
      </c>
      <c r="C15" t="s">
        <v>11</v>
      </c>
      <c r="D15" t="s">
        <v>31</v>
      </c>
      <c r="E15" s="1" t="s">
        <v>119</v>
      </c>
    </row>
    <row r="16" spans="1:5" x14ac:dyDescent="0.2">
      <c r="A16">
        <v>81</v>
      </c>
      <c r="B16" s="7" t="s">
        <v>105</v>
      </c>
      <c r="C16" s="7" t="s">
        <v>105</v>
      </c>
      <c r="D16" t="s">
        <v>8</v>
      </c>
    </row>
    <row r="17" spans="1:5" x14ac:dyDescent="0.2">
      <c r="A17">
        <v>78</v>
      </c>
      <c r="B17" s="7" t="s">
        <v>9</v>
      </c>
      <c r="C17" s="7" t="s">
        <v>9</v>
      </c>
      <c r="D17" t="s">
        <v>31</v>
      </c>
      <c r="E17" s="1" t="s">
        <v>120</v>
      </c>
    </row>
    <row r="18" spans="1:5" x14ac:dyDescent="0.2">
      <c r="A18">
        <v>79</v>
      </c>
      <c r="B18" s="7" t="s">
        <v>9</v>
      </c>
      <c r="C18" s="7" t="s">
        <v>11</v>
      </c>
      <c r="D18" t="s">
        <v>113</v>
      </c>
      <c r="E18" s="1" t="s">
        <v>121</v>
      </c>
    </row>
    <row r="19" spans="1:5" x14ac:dyDescent="0.2">
      <c r="A19">
        <v>80</v>
      </c>
      <c r="B19" s="7" t="s">
        <v>9</v>
      </c>
      <c r="C19" s="7" t="s">
        <v>9</v>
      </c>
      <c r="D19" t="s">
        <v>113</v>
      </c>
      <c r="E19" s="1" t="s">
        <v>122</v>
      </c>
    </row>
    <row r="20" spans="1:5" x14ac:dyDescent="0.2">
      <c r="A20">
        <v>90</v>
      </c>
      <c r="B20" s="7" t="s">
        <v>9</v>
      </c>
      <c r="C20" s="7" t="s">
        <v>9</v>
      </c>
      <c r="D20" t="s">
        <v>31</v>
      </c>
      <c r="E20" s="1" t="s">
        <v>123</v>
      </c>
    </row>
    <row r="21" spans="1:5" x14ac:dyDescent="0.2">
      <c r="A21">
        <v>82</v>
      </c>
      <c r="B21" s="7" t="s">
        <v>9</v>
      </c>
      <c r="C21" s="7" t="s">
        <v>11</v>
      </c>
      <c r="D21" t="s">
        <v>8</v>
      </c>
      <c r="E21" s="1" t="s">
        <v>124</v>
      </c>
    </row>
    <row r="22" spans="1:5" x14ac:dyDescent="0.2">
      <c r="A22">
        <v>84</v>
      </c>
      <c r="B22" s="7" t="s">
        <v>9</v>
      </c>
      <c r="C22" s="7" t="s">
        <v>11</v>
      </c>
      <c r="D22" t="s">
        <v>113</v>
      </c>
      <c r="E22" s="1" t="s">
        <v>125</v>
      </c>
    </row>
    <row r="23" spans="1:5" x14ac:dyDescent="0.2">
      <c r="A23">
        <v>92</v>
      </c>
      <c r="B23" s="7" t="s">
        <v>9</v>
      </c>
      <c r="C23" s="7" t="s">
        <v>11</v>
      </c>
      <c r="D23" t="s">
        <v>7</v>
      </c>
      <c r="E23" s="1" t="s">
        <v>126</v>
      </c>
    </row>
    <row r="24" spans="1:5" x14ac:dyDescent="0.2">
      <c r="A24">
        <v>86</v>
      </c>
      <c r="B24" t="s">
        <v>9</v>
      </c>
      <c r="C24" t="s">
        <v>11</v>
      </c>
      <c r="D24" t="s">
        <v>47</v>
      </c>
      <c r="E24" s="1" t="s">
        <v>127</v>
      </c>
    </row>
    <row r="25" spans="1:5" x14ac:dyDescent="0.2">
      <c r="A25">
        <v>83</v>
      </c>
      <c r="B25" t="s">
        <v>9</v>
      </c>
      <c r="C25" t="s">
        <v>11</v>
      </c>
      <c r="D25" t="s">
        <v>7</v>
      </c>
      <c r="E25" s="1" t="s">
        <v>128</v>
      </c>
    </row>
    <row r="26" spans="1:5" x14ac:dyDescent="0.2">
      <c r="A26">
        <v>88</v>
      </c>
      <c r="B26" s="7" t="s">
        <v>9</v>
      </c>
      <c r="C26" s="7" t="s">
        <v>11</v>
      </c>
      <c r="D26" t="s">
        <v>8</v>
      </c>
      <c r="E26" s="1" t="s">
        <v>129</v>
      </c>
    </row>
    <row r="27" spans="1:5" x14ac:dyDescent="0.2">
      <c r="A27">
        <v>93</v>
      </c>
      <c r="B27" s="7" t="s">
        <v>9</v>
      </c>
      <c r="C27" s="7" t="s">
        <v>11</v>
      </c>
      <c r="D27" t="s">
        <v>7</v>
      </c>
      <c r="E27" s="1" t="s">
        <v>125</v>
      </c>
    </row>
    <row r="28" spans="1:5" x14ac:dyDescent="0.2">
      <c r="A28">
        <v>87</v>
      </c>
      <c r="B28" t="s">
        <v>9</v>
      </c>
      <c r="C28" t="s">
        <v>11</v>
      </c>
      <c r="D28" t="s">
        <v>31</v>
      </c>
      <c r="E28" s="1" t="s">
        <v>130</v>
      </c>
    </row>
    <row r="29" spans="1:5" x14ac:dyDescent="0.2">
      <c r="A29">
        <v>85</v>
      </c>
      <c r="B29" s="7" t="s">
        <v>9</v>
      </c>
      <c r="C29" s="7" t="s">
        <v>11</v>
      </c>
      <c r="D29" t="s">
        <v>7</v>
      </c>
      <c r="E29" s="1" t="s">
        <v>131</v>
      </c>
    </row>
    <row r="30" spans="1:5" x14ac:dyDescent="0.2">
      <c r="A30">
        <v>89</v>
      </c>
      <c r="B30" s="7" t="s">
        <v>9</v>
      </c>
      <c r="C30" s="7" t="s">
        <v>11</v>
      </c>
      <c r="D30" t="s">
        <v>7</v>
      </c>
      <c r="E30" s="1" t="s">
        <v>129</v>
      </c>
    </row>
    <row r="31" spans="1:5" x14ac:dyDescent="0.2">
      <c r="A31">
        <v>91</v>
      </c>
      <c r="B31" s="7" t="s">
        <v>105</v>
      </c>
      <c r="C31" s="7" t="s">
        <v>105</v>
      </c>
      <c r="D31" t="s">
        <v>8</v>
      </c>
    </row>
    <row r="32" spans="1:5" x14ac:dyDescent="0.2">
      <c r="B32" s="7"/>
      <c r="C32" s="7"/>
    </row>
    <row r="34" spans="2:5" x14ac:dyDescent="0.2">
      <c r="C34" t="s">
        <v>136</v>
      </c>
      <c r="D34" t="s">
        <v>152</v>
      </c>
    </row>
    <row r="35" spans="2:5" x14ac:dyDescent="0.2">
      <c r="B35" s="7"/>
      <c r="C35" s="9">
        <v>25</v>
      </c>
      <c r="D35" s="9">
        <f>21/25</f>
        <v>0.84</v>
      </c>
    </row>
    <row r="36" spans="2:5" x14ac:dyDescent="0.2">
      <c r="B36" s="7" t="s">
        <v>154</v>
      </c>
      <c r="C36" s="9">
        <v>6</v>
      </c>
      <c r="D36" s="9">
        <f>4/6</f>
        <v>0.66666666666666663</v>
      </c>
    </row>
    <row r="37" spans="2:5" x14ac:dyDescent="0.2">
      <c r="B37" s="7" t="s">
        <v>155</v>
      </c>
      <c r="C37" s="9">
        <v>9</v>
      </c>
      <c r="D37" s="9">
        <f>8/9</f>
        <v>0.88888888888888884</v>
      </c>
    </row>
    <row r="38" spans="2:5" x14ac:dyDescent="0.2">
      <c r="B38" s="7" t="s">
        <v>156</v>
      </c>
      <c r="C38" s="9">
        <v>12</v>
      </c>
      <c r="D38" s="9">
        <f>9/12</f>
        <v>0.75</v>
      </c>
    </row>
    <row r="40" spans="2:5" x14ac:dyDescent="0.2">
      <c r="C40" t="s">
        <v>154</v>
      </c>
      <c r="D40" t="s">
        <v>155</v>
      </c>
      <c r="E40" s="1" t="s">
        <v>156</v>
      </c>
    </row>
    <row r="41" spans="2:5" x14ac:dyDescent="0.2">
      <c r="B41" t="s">
        <v>152</v>
      </c>
      <c r="C41" s="9">
        <v>0.67</v>
      </c>
      <c r="D41">
        <v>0.89</v>
      </c>
      <c r="E41" s="1">
        <v>0.75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2"/>
  <sheetViews>
    <sheetView tabSelected="1" workbookViewId="0">
      <pane ySplit="1" topLeftCell="A21" activePane="bottomLeft" state="frozen"/>
      <selection pane="bottomLeft" activeCell="C37" sqref="C37"/>
    </sheetView>
  </sheetViews>
  <sheetFormatPr baseColWidth="10" defaultRowHeight="16" x14ac:dyDescent="0.2"/>
  <cols>
    <col min="1" max="1" width="10.1640625" style="1" bestFit="1" customWidth="1"/>
    <col min="2" max="2" width="11.1640625" style="1" bestFit="1" customWidth="1"/>
    <col min="3" max="3" width="30.33203125" style="4" bestFit="1" customWidth="1"/>
    <col min="4" max="4" width="15.83203125" style="5" bestFit="1" customWidth="1"/>
    <col min="5" max="5" width="16.33203125" style="5" bestFit="1" customWidth="1"/>
    <col min="6" max="6" width="13.6640625" style="5" bestFit="1" customWidth="1"/>
    <col min="7" max="7" width="37.5" style="5" customWidth="1"/>
    <col min="8" max="8" width="15" style="1" bestFit="1" customWidth="1"/>
    <col min="9" max="9" width="15.6640625" style="1" bestFit="1" customWidth="1"/>
    <col min="10" max="10" width="11.6640625" style="1" bestFit="1" customWidth="1"/>
    <col min="11" max="11" width="12" style="1" bestFit="1" customWidth="1"/>
    <col min="12" max="16384" width="10.83203125" style="1"/>
  </cols>
  <sheetData>
    <row r="1" spans="1:7" x14ac:dyDescent="0.2">
      <c r="A1" s="1" t="s">
        <v>0</v>
      </c>
      <c r="B1" s="1" t="s">
        <v>1</v>
      </c>
      <c r="C1" s="4" t="s">
        <v>79</v>
      </c>
      <c r="D1" s="5" t="s">
        <v>80</v>
      </c>
      <c r="E1" s="5" t="s">
        <v>4</v>
      </c>
      <c r="F1" s="5" t="s">
        <v>5</v>
      </c>
      <c r="G1" s="5" t="s">
        <v>6</v>
      </c>
    </row>
    <row r="2" spans="1:7" x14ac:dyDescent="0.2">
      <c r="A2" s="1">
        <v>46</v>
      </c>
      <c r="B2" s="1" t="s">
        <v>7</v>
      </c>
      <c r="C2" s="4" t="s">
        <v>82</v>
      </c>
      <c r="D2" s="5" t="s">
        <v>9</v>
      </c>
      <c r="E2" s="5" t="s">
        <v>9</v>
      </c>
      <c r="F2" s="5" t="s">
        <v>9</v>
      </c>
      <c r="G2" s="5" t="s">
        <v>83</v>
      </c>
    </row>
    <row r="3" spans="1:7" x14ac:dyDescent="0.2">
      <c r="A3" s="1">
        <v>47</v>
      </c>
      <c r="B3" s="1" t="s">
        <v>31</v>
      </c>
      <c r="C3" s="4" t="s">
        <v>82</v>
      </c>
      <c r="D3" s="5" t="s">
        <v>9</v>
      </c>
      <c r="E3" s="5" t="s">
        <v>9</v>
      </c>
      <c r="F3" s="5" t="s">
        <v>9</v>
      </c>
      <c r="G3" s="5" t="s">
        <v>84</v>
      </c>
    </row>
    <row r="4" spans="1:7" x14ac:dyDescent="0.2">
      <c r="A4" s="1">
        <v>49</v>
      </c>
      <c r="B4" s="1" t="s">
        <v>8</v>
      </c>
      <c r="C4" s="4" t="s">
        <v>82</v>
      </c>
      <c r="D4" s="5" t="s">
        <v>11</v>
      </c>
      <c r="E4" s="5" t="s">
        <v>11</v>
      </c>
      <c r="G4" s="5" t="s">
        <v>86</v>
      </c>
    </row>
    <row r="5" spans="1:7" x14ac:dyDescent="0.2">
      <c r="A5" s="1">
        <v>50</v>
      </c>
      <c r="B5" s="1" t="s">
        <v>8</v>
      </c>
      <c r="C5" s="4" t="s">
        <v>82</v>
      </c>
      <c r="D5" s="5" t="s">
        <v>9</v>
      </c>
      <c r="E5" s="5" t="s">
        <v>9</v>
      </c>
      <c r="F5" s="5" t="s">
        <v>9</v>
      </c>
      <c r="G5" s="5" t="s">
        <v>87</v>
      </c>
    </row>
    <row r="6" spans="1:7" x14ac:dyDescent="0.2">
      <c r="A6" s="1">
        <v>51</v>
      </c>
      <c r="B6" s="1" t="s">
        <v>8</v>
      </c>
      <c r="C6" s="4" t="s">
        <v>82</v>
      </c>
      <c r="D6" s="5" t="s">
        <v>9</v>
      </c>
      <c r="E6" s="5" t="s">
        <v>9</v>
      </c>
      <c r="F6" s="5" t="s">
        <v>9</v>
      </c>
      <c r="G6" s="5" t="s">
        <v>88</v>
      </c>
    </row>
    <row r="7" spans="1:7" x14ac:dyDescent="0.2">
      <c r="A7" s="1">
        <v>53</v>
      </c>
      <c r="B7" s="1" t="s">
        <v>31</v>
      </c>
      <c r="C7" s="4" t="s">
        <v>82</v>
      </c>
      <c r="D7" s="5" t="s">
        <v>9</v>
      </c>
      <c r="E7" s="5" t="s">
        <v>9</v>
      </c>
      <c r="F7" s="5" t="s">
        <v>9</v>
      </c>
      <c r="G7" s="5" t="s">
        <v>89</v>
      </c>
    </row>
    <row r="8" spans="1:7" x14ac:dyDescent="0.2">
      <c r="A8" s="1">
        <v>52</v>
      </c>
      <c r="B8" s="1" t="s">
        <v>37</v>
      </c>
      <c r="C8" s="4" t="s">
        <v>82</v>
      </c>
      <c r="D8" s="5" t="s">
        <v>9</v>
      </c>
      <c r="E8" s="5" t="s">
        <v>9</v>
      </c>
      <c r="F8" s="5" t="s">
        <v>9</v>
      </c>
      <c r="G8" s="5" t="s">
        <v>88</v>
      </c>
    </row>
    <row r="9" spans="1:7" x14ac:dyDescent="0.2">
      <c r="A9" s="1">
        <v>54</v>
      </c>
      <c r="B9" s="1" t="s">
        <v>7</v>
      </c>
      <c r="C9" s="4" t="s">
        <v>82</v>
      </c>
      <c r="D9" s="5" t="s">
        <v>9</v>
      </c>
      <c r="E9" s="5" t="s">
        <v>9</v>
      </c>
      <c r="F9" s="5" t="s">
        <v>9</v>
      </c>
      <c r="G9" s="5" t="s">
        <v>88</v>
      </c>
    </row>
    <row r="10" spans="1:7" x14ac:dyDescent="0.2">
      <c r="A10" s="1">
        <v>55</v>
      </c>
      <c r="B10" s="1" t="s">
        <v>31</v>
      </c>
      <c r="C10" s="4" t="s">
        <v>82</v>
      </c>
      <c r="D10" s="5" t="s">
        <v>9</v>
      </c>
      <c r="E10" s="5" t="s">
        <v>9</v>
      </c>
      <c r="F10" s="5" t="s">
        <v>9</v>
      </c>
      <c r="G10" s="5" t="s">
        <v>90</v>
      </c>
    </row>
    <row r="11" spans="1:7" x14ac:dyDescent="0.2">
      <c r="A11" s="1">
        <v>56</v>
      </c>
      <c r="B11" s="1" t="s">
        <v>7</v>
      </c>
      <c r="C11" s="4" t="s">
        <v>82</v>
      </c>
      <c r="D11" s="5" t="s">
        <v>9</v>
      </c>
      <c r="E11" s="5" t="s">
        <v>9</v>
      </c>
      <c r="F11" s="5" t="s">
        <v>9</v>
      </c>
      <c r="G11" s="5" t="s">
        <v>91</v>
      </c>
    </row>
    <row r="12" spans="1:7" x14ac:dyDescent="0.2">
      <c r="A12" s="1">
        <v>58</v>
      </c>
      <c r="B12" s="1" t="s">
        <v>31</v>
      </c>
      <c r="C12" s="4" t="s">
        <v>82</v>
      </c>
      <c r="D12" s="5" t="s">
        <v>9</v>
      </c>
      <c r="E12" s="5" t="s">
        <v>9</v>
      </c>
      <c r="F12" s="5" t="s">
        <v>9</v>
      </c>
      <c r="G12" s="5" t="s">
        <v>88</v>
      </c>
    </row>
    <row r="13" spans="1:7" x14ac:dyDescent="0.2">
      <c r="A13" s="1">
        <v>57</v>
      </c>
      <c r="B13" s="1" t="s">
        <v>7</v>
      </c>
      <c r="C13" s="4" t="s">
        <v>82</v>
      </c>
      <c r="D13" s="5" t="s">
        <v>11</v>
      </c>
      <c r="E13" s="5" t="s">
        <v>92</v>
      </c>
      <c r="F13" s="5" t="s">
        <v>11</v>
      </c>
      <c r="G13" s="5" t="s">
        <v>93</v>
      </c>
    </row>
    <row r="14" spans="1:7" x14ac:dyDescent="0.2">
      <c r="A14" s="1">
        <v>59</v>
      </c>
      <c r="B14" s="1" t="s">
        <v>7</v>
      </c>
      <c r="C14" s="4" t="s">
        <v>82</v>
      </c>
      <c r="D14" s="5" t="s">
        <v>11</v>
      </c>
      <c r="E14" s="5" t="s">
        <v>9</v>
      </c>
      <c r="F14" s="5" t="s">
        <v>11</v>
      </c>
      <c r="G14" s="5" t="s">
        <v>94</v>
      </c>
    </row>
    <row r="15" spans="1:7" x14ac:dyDescent="0.2">
      <c r="A15" s="1">
        <v>61</v>
      </c>
      <c r="B15" s="1" t="s">
        <v>47</v>
      </c>
      <c r="C15" s="4" t="s">
        <v>82</v>
      </c>
      <c r="D15" s="5" t="s">
        <v>9</v>
      </c>
      <c r="E15" s="5" t="s">
        <v>9</v>
      </c>
      <c r="F15" s="5" t="s">
        <v>9</v>
      </c>
      <c r="G15" s="5" t="s">
        <v>95</v>
      </c>
    </row>
    <row r="16" spans="1:7" x14ac:dyDescent="0.2">
      <c r="A16" s="1">
        <v>62</v>
      </c>
      <c r="B16" s="1" t="s">
        <v>7</v>
      </c>
      <c r="C16" s="4" t="s">
        <v>82</v>
      </c>
      <c r="D16" s="5" t="s">
        <v>9</v>
      </c>
      <c r="E16" s="5" t="s">
        <v>9</v>
      </c>
      <c r="F16" s="5" t="s">
        <v>9</v>
      </c>
      <c r="G16" s="5" t="s">
        <v>96</v>
      </c>
    </row>
    <row r="17" spans="1:7" x14ac:dyDescent="0.2">
      <c r="A17" s="1">
        <v>60</v>
      </c>
      <c r="B17" s="1" t="s">
        <v>7</v>
      </c>
      <c r="C17" s="4" t="s">
        <v>82</v>
      </c>
      <c r="D17" s="5" t="s">
        <v>11</v>
      </c>
      <c r="E17" s="5" t="s">
        <v>11</v>
      </c>
      <c r="F17" s="5" t="s">
        <v>11</v>
      </c>
      <c r="G17" s="5" t="s">
        <v>97</v>
      </c>
    </row>
    <row r="18" spans="1:7" x14ac:dyDescent="0.2">
      <c r="A18" s="1">
        <v>63</v>
      </c>
      <c r="B18" s="1" t="s">
        <v>7</v>
      </c>
      <c r="C18" s="4" t="s">
        <v>82</v>
      </c>
      <c r="D18" s="5" t="s">
        <v>9</v>
      </c>
      <c r="E18" s="5" t="s">
        <v>9</v>
      </c>
      <c r="F18" s="5" t="s">
        <v>9</v>
      </c>
      <c r="G18" s="5" t="s">
        <v>98</v>
      </c>
    </row>
    <row r="19" spans="1:7" x14ac:dyDescent="0.2">
      <c r="A19" s="1">
        <v>65</v>
      </c>
      <c r="B19" s="1" t="s">
        <v>7</v>
      </c>
      <c r="C19" s="4" t="s">
        <v>82</v>
      </c>
      <c r="D19" s="5" t="s">
        <v>9</v>
      </c>
      <c r="E19" s="5" t="s">
        <v>9</v>
      </c>
      <c r="F19" s="5" t="s">
        <v>9</v>
      </c>
      <c r="G19" s="5" t="s">
        <v>100</v>
      </c>
    </row>
    <row r="20" spans="1:7" x14ac:dyDescent="0.2">
      <c r="A20" s="1">
        <v>67</v>
      </c>
      <c r="B20" s="1" t="s">
        <v>8</v>
      </c>
      <c r="C20" s="4" t="s">
        <v>82</v>
      </c>
      <c r="D20" s="5" t="s">
        <v>9</v>
      </c>
      <c r="E20" s="5" t="s">
        <v>9</v>
      </c>
      <c r="F20" s="5" t="s">
        <v>9</v>
      </c>
      <c r="G20" s="5" t="s">
        <v>83</v>
      </c>
    </row>
    <row r="21" spans="1:7" x14ac:dyDescent="0.2">
      <c r="A21" s="1">
        <v>70</v>
      </c>
      <c r="B21" s="1" t="s">
        <v>7</v>
      </c>
      <c r="C21" s="4" t="s">
        <v>82</v>
      </c>
      <c r="D21" s="5" t="s">
        <v>9</v>
      </c>
      <c r="E21" s="5" t="s">
        <v>9</v>
      </c>
      <c r="F21" s="5" t="s">
        <v>9</v>
      </c>
      <c r="G21" s="5" t="s">
        <v>83</v>
      </c>
    </row>
    <row r="22" spans="1:7" x14ac:dyDescent="0.2">
      <c r="A22" s="1">
        <v>71</v>
      </c>
      <c r="B22" s="1" t="s">
        <v>7</v>
      </c>
      <c r="C22" s="4" t="s">
        <v>82</v>
      </c>
      <c r="D22" s="5" t="s">
        <v>9</v>
      </c>
      <c r="E22" s="5" t="s">
        <v>9</v>
      </c>
      <c r="F22" s="5" t="s">
        <v>9</v>
      </c>
      <c r="G22" s="5" t="s">
        <v>83</v>
      </c>
    </row>
    <row r="23" spans="1:7" x14ac:dyDescent="0.2">
      <c r="A23" s="1">
        <v>81</v>
      </c>
      <c r="B23" s="1" t="s">
        <v>8</v>
      </c>
      <c r="C23" s="4" t="s">
        <v>82</v>
      </c>
      <c r="D23" s="5" t="s">
        <v>9</v>
      </c>
      <c r="E23" s="5" t="s">
        <v>9</v>
      </c>
      <c r="F23" s="5" t="s">
        <v>9</v>
      </c>
      <c r="G23" s="5" t="s">
        <v>83</v>
      </c>
    </row>
    <row r="24" spans="1:7" x14ac:dyDescent="0.2">
      <c r="A24" s="1">
        <v>91</v>
      </c>
      <c r="B24" s="1" t="s">
        <v>8</v>
      </c>
      <c r="C24" s="4" t="s">
        <v>82</v>
      </c>
      <c r="D24" s="5" t="s">
        <v>9</v>
      </c>
      <c r="E24" s="5" t="s">
        <v>9</v>
      </c>
      <c r="F24" s="5" t="s">
        <v>9</v>
      </c>
      <c r="G24" s="5" t="s">
        <v>83</v>
      </c>
    </row>
    <row r="25" spans="1:7" x14ac:dyDescent="0.2">
      <c r="A25" s="1">
        <v>48</v>
      </c>
      <c r="B25" s="1" t="s">
        <v>8</v>
      </c>
      <c r="C25" s="4" t="s">
        <v>85</v>
      </c>
      <c r="D25" s="5" t="s">
        <v>11</v>
      </c>
      <c r="E25" s="5" t="s">
        <v>11</v>
      </c>
      <c r="F25" s="5" t="s">
        <v>11</v>
      </c>
      <c r="G25" s="5" t="s">
        <v>83</v>
      </c>
    </row>
    <row r="26" spans="1:7" x14ac:dyDescent="0.2">
      <c r="A26" s="1">
        <v>64</v>
      </c>
      <c r="B26" s="1" t="s">
        <v>47</v>
      </c>
      <c r="C26" s="4" t="s">
        <v>85</v>
      </c>
      <c r="D26" s="5" t="s">
        <v>9</v>
      </c>
      <c r="E26" s="5" t="s">
        <v>9</v>
      </c>
      <c r="F26" s="5" t="s">
        <v>11</v>
      </c>
      <c r="G26" s="5" t="s">
        <v>99</v>
      </c>
    </row>
    <row r="28" spans="1:7" x14ac:dyDescent="0.2">
      <c r="C28" s="4" t="s">
        <v>146</v>
      </c>
      <c r="D28" s="5" t="s">
        <v>157</v>
      </c>
    </row>
    <row r="29" spans="1:7" x14ac:dyDescent="0.2">
      <c r="C29" s="4" t="s">
        <v>136</v>
      </c>
      <c r="D29" s="5" t="s">
        <v>153</v>
      </c>
      <c r="E29" s="5" t="s">
        <v>152</v>
      </c>
      <c r="F29" s="5" t="s">
        <v>158</v>
      </c>
      <c r="G29" s="5" t="s">
        <v>159</v>
      </c>
    </row>
    <row r="30" spans="1:7" x14ac:dyDescent="0.2">
      <c r="B30" s="1" t="s">
        <v>139</v>
      </c>
      <c r="C30" s="4">
        <v>25</v>
      </c>
      <c r="D30" s="6">
        <f>5/25</f>
        <v>0.2</v>
      </c>
      <c r="E30" s="6">
        <f>3/25</f>
        <v>0.12</v>
      </c>
      <c r="F30" s="6">
        <f>5/25</f>
        <v>0.2</v>
      </c>
      <c r="G30" s="6">
        <v>1</v>
      </c>
    </row>
    <row r="31" spans="1:7" x14ac:dyDescent="0.2">
      <c r="B31" s="1" t="s">
        <v>154</v>
      </c>
      <c r="C31" s="4">
        <v>7</v>
      </c>
      <c r="D31" s="6">
        <f>2/7</f>
        <v>0.2857142857142857</v>
      </c>
      <c r="E31" s="6">
        <f>2/7</f>
        <v>0.2857142857142857</v>
      </c>
      <c r="F31" s="6">
        <f>1/7</f>
        <v>0.14285714285714285</v>
      </c>
      <c r="G31" s="6">
        <v>1</v>
      </c>
    </row>
    <row r="32" spans="1:7" x14ac:dyDescent="0.2">
      <c r="B32" s="1" t="s">
        <v>155</v>
      </c>
      <c r="C32" s="4">
        <v>11</v>
      </c>
      <c r="D32" s="6">
        <f>3/11</f>
        <v>0.27272727272727271</v>
      </c>
      <c r="E32" s="6">
        <f>1/11</f>
        <v>9.0909090909090912E-2</v>
      </c>
      <c r="F32" s="6">
        <f>3/11</f>
        <v>0.27272727272727271</v>
      </c>
      <c r="G32" s="6">
        <v>1</v>
      </c>
    </row>
    <row r="33" spans="2:11" x14ac:dyDescent="0.2">
      <c r="B33" s="1" t="s">
        <v>156</v>
      </c>
      <c r="C33" s="4">
        <v>7</v>
      </c>
      <c r="D33" s="6">
        <v>0</v>
      </c>
      <c r="E33" s="6">
        <v>0</v>
      </c>
      <c r="F33" s="6">
        <f>1/7</f>
        <v>0.14285714285714285</v>
      </c>
      <c r="G33" s="6">
        <v>1</v>
      </c>
    </row>
    <row r="35" spans="2:11" x14ac:dyDescent="0.2">
      <c r="B35"/>
      <c r="C35"/>
      <c r="D35"/>
      <c r="E35"/>
      <c r="F35"/>
    </row>
    <row r="36" spans="2:11" x14ac:dyDescent="0.2">
      <c r="B36" s="10"/>
      <c r="C36" s="11" t="s">
        <v>168</v>
      </c>
      <c r="D36" s="12" t="s">
        <v>157</v>
      </c>
      <c r="E36" s="10"/>
      <c r="F36" s="10"/>
      <c r="G36" s="12"/>
      <c r="H36" s="12"/>
      <c r="I36" s="10"/>
      <c r="J36" s="10"/>
      <c r="K36" s="10"/>
    </row>
    <row r="37" spans="2:11" x14ac:dyDescent="0.2">
      <c r="B37" s="10"/>
      <c r="C37" s="11" t="s">
        <v>136</v>
      </c>
      <c r="D37" s="11" t="s">
        <v>169</v>
      </c>
      <c r="E37" s="10" t="s">
        <v>170</v>
      </c>
      <c r="F37" s="12" t="s">
        <v>171</v>
      </c>
      <c r="G37" s="11" t="s">
        <v>172</v>
      </c>
      <c r="H37" s="12" t="s">
        <v>173</v>
      </c>
      <c r="I37" s="10" t="s">
        <v>174</v>
      </c>
      <c r="J37" s="12" t="s">
        <v>175</v>
      </c>
      <c r="K37" s="12" t="s">
        <v>176</v>
      </c>
    </row>
    <row r="38" spans="2:11" x14ac:dyDescent="0.2">
      <c r="B38" s="10" t="s">
        <v>139</v>
      </c>
      <c r="C38" s="11">
        <v>38</v>
      </c>
      <c r="D38" s="14">
        <f>13/38</f>
        <v>0.34210526315789475</v>
      </c>
      <c r="E38" s="13"/>
      <c r="F38" s="14">
        <f>3/38</f>
        <v>7.8947368421052627E-2</v>
      </c>
      <c r="G38" s="13">
        <f>1/38</f>
        <v>2.6315789473684209E-2</v>
      </c>
      <c r="H38" s="14">
        <f>1/38</f>
        <v>2.6315789473684209E-2</v>
      </c>
      <c r="I38" s="10">
        <v>0</v>
      </c>
      <c r="J38" s="14">
        <f>23/38</f>
        <v>0.60526315789473684</v>
      </c>
      <c r="K38" s="13">
        <f>4/38</f>
        <v>0.10526315789473684</v>
      </c>
    </row>
    <row r="39" spans="2:11" x14ac:dyDescent="0.2">
      <c r="B39" s="10" t="s">
        <v>154</v>
      </c>
      <c r="C39" s="11">
        <v>14</v>
      </c>
      <c r="D39" s="14">
        <f>6/14</f>
        <v>0.42857142857142855</v>
      </c>
      <c r="E39" s="13">
        <f>12/14</f>
        <v>0.8571428571428571</v>
      </c>
      <c r="F39" s="14">
        <f>1/14</f>
        <v>7.1428571428571425E-2</v>
      </c>
      <c r="G39" s="13">
        <f>1/14</f>
        <v>7.1428571428571425E-2</v>
      </c>
      <c r="H39" s="14">
        <f>1/14</f>
        <v>7.1428571428571425E-2</v>
      </c>
      <c r="I39" s="10">
        <v>0</v>
      </c>
      <c r="J39" s="14">
        <f>7/14</f>
        <v>0.5</v>
      </c>
      <c r="K39" s="13">
        <f>1/14</f>
        <v>7.1428571428571425E-2</v>
      </c>
    </row>
    <row r="40" spans="2:11" x14ac:dyDescent="0.2">
      <c r="B40" s="10" t="s">
        <v>155</v>
      </c>
      <c r="C40" s="11">
        <v>17</v>
      </c>
      <c r="D40" s="14">
        <f>7/17</f>
        <v>0.41176470588235292</v>
      </c>
      <c r="E40" s="13">
        <f>16/17</f>
        <v>0.94117647058823528</v>
      </c>
      <c r="F40" s="14">
        <f>2/17</f>
        <v>0.11764705882352941</v>
      </c>
      <c r="G40" s="13">
        <v>0</v>
      </c>
      <c r="H40" s="14">
        <v>0</v>
      </c>
      <c r="I40" s="10">
        <v>0</v>
      </c>
      <c r="J40" s="14">
        <f>8/17</f>
        <v>0.47058823529411764</v>
      </c>
      <c r="K40" s="13">
        <f>1/17</f>
        <v>5.8823529411764705E-2</v>
      </c>
    </row>
    <row r="41" spans="2:11" x14ac:dyDescent="0.2">
      <c r="B41" s="10" t="s">
        <v>156</v>
      </c>
      <c r="C41" s="11">
        <v>7</v>
      </c>
      <c r="D41" s="14">
        <v>0</v>
      </c>
      <c r="E41" s="13">
        <f>5/7</f>
        <v>0.7142857142857143</v>
      </c>
      <c r="F41" s="14">
        <v>0</v>
      </c>
      <c r="G41" s="14">
        <v>0</v>
      </c>
      <c r="H41" s="14">
        <v>0</v>
      </c>
      <c r="I41" s="10">
        <v>0</v>
      </c>
      <c r="J41" s="14">
        <v>1</v>
      </c>
      <c r="K41" s="13">
        <f>2/7</f>
        <v>0.2857142857142857</v>
      </c>
    </row>
    <row r="42" spans="2:11" x14ac:dyDescent="0.2">
      <c r="B42"/>
      <c r="C42"/>
      <c r="D42"/>
      <c r="E42"/>
      <c r="F42"/>
      <c r="G42"/>
      <c r="H42"/>
      <c r="I42"/>
      <c r="J42"/>
      <c r="K42"/>
    </row>
    <row r="43" spans="2:11" x14ac:dyDescent="0.2">
      <c r="B43"/>
      <c r="C43" t="s">
        <v>142</v>
      </c>
      <c r="D43"/>
      <c r="E43"/>
      <c r="F43"/>
    </row>
    <row r="44" spans="2:11" x14ac:dyDescent="0.2">
      <c r="D44" s="10" t="s">
        <v>177</v>
      </c>
      <c r="E44" s="10" t="s">
        <v>178</v>
      </c>
      <c r="F44" s="10" t="s">
        <v>179</v>
      </c>
      <c r="G44" s="10" t="s">
        <v>180</v>
      </c>
    </row>
    <row r="45" spans="2:11" x14ac:dyDescent="0.2">
      <c r="C45" s="4" t="s">
        <v>169</v>
      </c>
      <c r="D45" s="5">
        <v>0.34210526315789475</v>
      </c>
      <c r="E45" s="5">
        <v>0.42857142857142855</v>
      </c>
      <c r="F45" s="5">
        <v>0.41176470588235292</v>
      </c>
      <c r="G45" s="5">
        <v>0</v>
      </c>
    </row>
    <row r="46" spans="2:11" x14ac:dyDescent="0.2">
      <c r="C46" s="4" t="s">
        <v>170</v>
      </c>
      <c r="E46" s="5">
        <v>0.8571428571428571</v>
      </c>
      <c r="F46" s="5">
        <v>0.94117647058823528</v>
      </c>
      <c r="G46" s="5">
        <v>0.7142857142857143</v>
      </c>
    </row>
    <row r="47" spans="2:11" x14ac:dyDescent="0.2">
      <c r="C47" s="4" t="s">
        <v>171</v>
      </c>
      <c r="D47" s="5">
        <v>7.8947368421052627E-2</v>
      </c>
      <c r="E47" s="5">
        <v>7.1428571428571425E-2</v>
      </c>
      <c r="F47" s="5">
        <v>0.11764705882352941</v>
      </c>
      <c r="G47" s="5">
        <v>0</v>
      </c>
    </row>
    <row r="48" spans="2:11" x14ac:dyDescent="0.2">
      <c r="C48" s="4" t="s">
        <v>172</v>
      </c>
      <c r="D48" s="5">
        <v>2.6315789473684209E-2</v>
      </c>
      <c r="E48" s="5">
        <v>7.1428571428571425E-2</v>
      </c>
      <c r="F48" s="5">
        <v>0</v>
      </c>
      <c r="G48" s="5">
        <v>0</v>
      </c>
    </row>
    <row r="49" spans="3:7" x14ac:dyDescent="0.2">
      <c r="C49" s="4" t="s">
        <v>173</v>
      </c>
      <c r="D49" s="5">
        <v>2.6315789473684209E-2</v>
      </c>
      <c r="E49" s="5">
        <v>7.1428571428571425E-2</v>
      </c>
      <c r="F49" s="5">
        <v>0</v>
      </c>
      <c r="G49" s="5">
        <v>0</v>
      </c>
    </row>
    <row r="50" spans="3:7" x14ac:dyDescent="0.2">
      <c r="C50" s="4" t="s">
        <v>181</v>
      </c>
      <c r="D50" s="5" t="s">
        <v>182</v>
      </c>
      <c r="E50" s="5" t="s">
        <v>182</v>
      </c>
      <c r="F50" s="5" t="s">
        <v>182</v>
      </c>
      <c r="G50" s="5" t="s">
        <v>182</v>
      </c>
    </row>
    <row r="51" spans="3:7" x14ac:dyDescent="0.2">
      <c r="C51" s="4" t="s">
        <v>175</v>
      </c>
      <c r="D51" s="5">
        <v>0.60526315789473684</v>
      </c>
      <c r="E51" s="5">
        <v>0.5</v>
      </c>
      <c r="F51" s="5">
        <v>0.47058823529411764</v>
      </c>
      <c r="G51" s="5">
        <v>1</v>
      </c>
    </row>
    <row r="52" spans="3:7" x14ac:dyDescent="0.2">
      <c r="C52" s="4" t="s">
        <v>176</v>
      </c>
      <c r="D52" s="5">
        <v>0.10526315789473684</v>
      </c>
      <c r="E52" s="5">
        <v>7.1428571428571425E-2</v>
      </c>
      <c r="F52" s="5">
        <v>5.8823529411764705E-2</v>
      </c>
      <c r="G52" s="5">
        <v>0.2857142857142857</v>
      </c>
    </row>
  </sheetData>
  <sortState ref="A2:G87">
    <sortCondition ref="C2:C87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7" sqref="C7"/>
    </sheetView>
  </sheetViews>
  <sheetFormatPr baseColWidth="10" defaultRowHeight="16" x14ac:dyDescent="0.2"/>
  <cols>
    <col min="1" max="1" width="11.6640625" bestFit="1" customWidth="1"/>
    <col min="2" max="2" width="12.5" bestFit="1" customWidth="1"/>
    <col min="3" max="3" width="12.6640625" bestFit="1" customWidth="1"/>
    <col min="4" max="5" width="11" bestFit="1" customWidth="1"/>
    <col min="6" max="7" width="11.6640625" bestFit="1" customWidth="1"/>
  </cols>
  <sheetData>
    <row r="1" spans="1:7" x14ac:dyDescent="0.2">
      <c r="A1" s="1"/>
      <c r="B1" s="1" t="s">
        <v>163</v>
      </c>
      <c r="C1" s="1" t="s">
        <v>164</v>
      </c>
      <c r="D1" s="1" t="s">
        <v>165</v>
      </c>
      <c r="E1" s="1" t="s">
        <v>166</v>
      </c>
      <c r="F1" s="1" t="s">
        <v>162</v>
      </c>
      <c r="G1" s="1" t="s">
        <v>167</v>
      </c>
    </row>
    <row r="2" spans="1:7" x14ac:dyDescent="0.2">
      <c r="A2" s="1" t="s">
        <v>160</v>
      </c>
      <c r="B2" s="1">
        <v>0</v>
      </c>
      <c r="C2" s="1">
        <v>0.28999999999999998</v>
      </c>
      <c r="D2" s="1">
        <v>0.25</v>
      </c>
      <c r="E2" s="1">
        <v>0.57999999999999996</v>
      </c>
      <c r="F2" s="1">
        <v>0.2</v>
      </c>
      <c r="G2" s="1">
        <v>0</v>
      </c>
    </row>
    <row r="3" spans="1:7" x14ac:dyDescent="0.2">
      <c r="A3" s="1" t="s">
        <v>161</v>
      </c>
      <c r="B3" s="1">
        <v>0.92</v>
      </c>
      <c r="C3" s="1">
        <v>0.71</v>
      </c>
      <c r="D3" s="1">
        <v>0.75</v>
      </c>
      <c r="E3" s="1">
        <v>0.42</v>
      </c>
      <c r="F3" s="1">
        <v>0.8</v>
      </c>
      <c r="G3" s="1">
        <v>1</v>
      </c>
    </row>
    <row r="4" spans="1:7" x14ac:dyDescent="0.2">
      <c r="A4" s="1" t="s">
        <v>151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33" sqref="G33"/>
    </sheetView>
  </sheetViews>
  <sheetFormatPr baseColWidth="10" defaultRowHeight="16" x14ac:dyDescent="0.2"/>
  <sheetData>
    <row r="1" spans="1:4" x14ac:dyDescent="0.2">
      <c r="B1" t="s">
        <v>154</v>
      </c>
      <c r="C1" t="s">
        <v>155</v>
      </c>
      <c r="D1" s="1" t="s">
        <v>156</v>
      </c>
    </row>
    <row r="2" spans="1:4" x14ac:dyDescent="0.2">
      <c r="A2" t="s">
        <v>152</v>
      </c>
      <c r="B2" s="9">
        <v>0.67</v>
      </c>
      <c r="C2">
        <v>0.89</v>
      </c>
      <c r="D2" s="1">
        <v>0.75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Sorted</vt:lpstr>
      <vt:lpstr>male_male</vt:lpstr>
      <vt:lpstr>male_female</vt:lpstr>
      <vt:lpstr>female_female</vt:lpstr>
      <vt:lpstr>female_male</vt:lpstr>
      <vt:lpstr>noosing</vt:lpstr>
      <vt:lpstr>bird_trials</vt:lpstr>
      <vt:lpstr>graphs</vt:lpstr>
      <vt:lpstr>graphs_noose</vt:lpstr>
      <vt:lpstr>graph_birdfield</vt:lpstr>
    </vt:vector>
  </TitlesOfParts>
  <Company>Macquarie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Whiting</dc:creator>
  <cp:lastModifiedBy>Martin Whiting</cp:lastModifiedBy>
  <dcterms:created xsi:type="dcterms:W3CDTF">2015-01-14T10:46:31Z</dcterms:created>
  <dcterms:modified xsi:type="dcterms:W3CDTF">2017-03-28T22:07:16Z</dcterms:modified>
</cp:coreProperties>
</file>