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rist\OneDrive\Desktop\Material Ing. Mecatrónica\12vo semestre\Automatización de Procesos de Manufactura\"/>
    </mc:Choice>
  </mc:AlternateContent>
  <xr:revisionPtr revIDLastSave="0" documentId="13_ncr:1_{C486C720-B7A1-4645-B1F0-96F98C0F0A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matizado" sheetId="1" r:id="rId1"/>
    <sheet name="Actu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54" i="1"/>
  <c r="H53" i="1"/>
  <c r="H72" i="1"/>
  <c r="H69" i="1"/>
  <c r="D65" i="1"/>
  <c r="D61" i="1"/>
  <c r="H51" i="1"/>
  <c r="H55" i="2"/>
  <c r="H49" i="1"/>
  <c r="H72" i="2"/>
  <c r="H36" i="1"/>
  <c r="J26" i="1"/>
  <c r="I26" i="1"/>
  <c r="H26" i="1"/>
  <c r="G26" i="1"/>
  <c r="C9" i="1"/>
  <c r="C9" i="2"/>
  <c r="H58" i="2"/>
  <c r="H59" i="2"/>
  <c r="J30" i="2"/>
  <c r="H40" i="2" s="1"/>
  <c r="I30" i="2"/>
  <c r="H30" i="2"/>
  <c r="G30" i="2"/>
  <c r="D69" i="2"/>
  <c r="H69" i="2" s="1"/>
  <c r="H53" i="2"/>
  <c r="D65" i="2" s="1"/>
  <c r="D67" i="2" l="1"/>
  <c r="H42" i="2"/>
  <c r="H46" i="2" s="1"/>
  <c r="H48" i="2" s="1"/>
  <c r="C10" i="2"/>
  <c r="D71" i="2"/>
  <c r="D73" i="1"/>
  <c r="D57" i="1"/>
  <c r="D71" i="1"/>
  <c r="D69" i="1"/>
  <c r="D67" i="1"/>
  <c r="D59" i="1"/>
  <c r="D63" i="1"/>
  <c r="M39" i="1"/>
  <c r="D77" i="2" l="1"/>
  <c r="H57" i="2"/>
  <c r="D63" i="2"/>
  <c r="D73" i="2"/>
  <c r="D75" i="2"/>
  <c r="D75" i="1"/>
  <c r="M37" i="1" s="1"/>
  <c r="M43" i="2"/>
  <c r="H42" i="1"/>
  <c r="H44" i="1" s="1"/>
  <c r="M35" i="1" s="1"/>
  <c r="M39" i="2"/>
  <c r="D61" i="2"/>
  <c r="D79" i="2" l="1"/>
  <c r="M41" i="2" s="1"/>
  <c r="M45" i="2" s="1"/>
  <c r="M41" i="1"/>
</calcChain>
</file>

<file path=xl/sharedStrings.xml><?xml version="1.0" encoding="utf-8"?>
<sst xmlns="http://schemas.openxmlformats.org/spreadsheetml/2006/main" count="110" uniqueCount="52">
  <si>
    <t>KPIs</t>
  </si>
  <si>
    <t xml:space="preserve">volumen real de produccion </t>
  </si>
  <si>
    <t>Salida de defectuosos</t>
  </si>
  <si>
    <t>Q</t>
  </si>
  <si>
    <t>proceso</t>
  </si>
  <si>
    <t>working</t>
  </si>
  <si>
    <t>waiting</t>
  </si>
  <si>
    <t>blocked</t>
  </si>
  <si>
    <t>failed</t>
  </si>
  <si>
    <t xml:space="preserve">prom </t>
  </si>
  <si>
    <t>Indicadores</t>
  </si>
  <si>
    <t>Valor [min]</t>
  </si>
  <si>
    <t>A</t>
  </si>
  <si>
    <t>Tiempos de inactividad planeados [failed]</t>
  </si>
  <si>
    <t>PE</t>
  </si>
  <si>
    <t>Tiempos de inactividad  NO planeados [Blocked and waiting]</t>
  </si>
  <si>
    <t>Tiempo total de la planta</t>
  </si>
  <si>
    <t>OEE</t>
  </si>
  <si>
    <t>Tiempo de ejecucion real</t>
  </si>
  <si>
    <t xml:space="preserve">Volumen real de producción </t>
  </si>
  <si>
    <t>Tiempo de ciclo real [min]</t>
  </si>
  <si>
    <t>Tiempo de ciclo diseñado [min]</t>
  </si>
  <si>
    <t xml:space="preserve">Volumen real de producción en % </t>
  </si>
  <si>
    <t>Tiempo de ciclo real en %</t>
  </si>
  <si>
    <t>Volumen producción teorica</t>
  </si>
  <si>
    <t xml:space="preserve">Tiempo de ejecucion real </t>
  </si>
  <si>
    <t>Tiempo de ciclo real [Min]</t>
  </si>
  <si>
    <t>tasa de eficiencia</t>
  </si>
  <si>
    <t>eficiencia en velocidad</t>
  </si>
  <si>
    <t>Prensado</t>
  </si>
  <si>
    <t>Secador</t>
  </si>
  <si>
    <t>Esmaltador</t>
  </si>
  <si>
    <t>Secador2</t>
  </si>
  <si>
    <t>Decoradora</t>
  </si>
  <si>
    <t>Horno</t>
  </si>
  <si>
    <t>Empaque</t>
  </si>
  <si>
    <t>Paletizado</t>
  </si>
  <si>
    <t>AspersorH2O</t>
  </si>
  <si>
    <t>Esmaltador2</t>
  </si>
  <si>
    <t>Calidad2</t>
  </si>
  <si>
    <t>CalidadHmm</t>
  </si>
  <si>
    <t>Calidad21</t>
  </si>
  <si>
    <t>Empaque1</t>
  </si>
  <si>
    <t>Paletizado1</t>
  </si>
  <si>
    <t>Calidad211</t>
  </si>
  <si>
    <t>Empaque2</t>
  </si>
  <si>
    <t>Paletizado2</t>
  </si>
  <si>
    <t>Periodo de evaluación: 3 días, 4320 min, 259200 seg</t>
  </si>
  <si>
    <t>Valor [seg]</t>
  </si>
  <si>
    <t>Tiempo de ciclo real [seg]</t>
  </si>
  <si>
    <t>Tiempo de ciclo diseñado [seg]</t>
  </si>
  <si>
    <t>Esmaltador1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</si>
</sst>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000"/>
    <numFmt numFmtId="166" formatCode="0.00000%"/>
    <numFmt numFmtId="167" formatCode="0.0%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5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Segoe U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color rgb="FF1E1E1E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9" fontId="1" fillId="3" borderId="9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3" borderId="9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0" fontId="6" fillId="0" borderId="12" xfId="0" applyNumberFormat="1" applyFont="1" applyBorder="1"/>
    <xf numFmtId="10" fontId="1" fillId="0" borderId="4" xfId="0" applyNumberFormat="1" applyFont="1" applyBorder="1" applyAlignment="1">
      <alignment horizontal="center" vertical="center"/>
    </xf>
    <xf numFmtId="10" fontId="1" fillId="0" borderId="0" xfId="1" applyNumberFormat="1" applyFont="1" applyBorder="1" applyAlignment="1">
      <alignment horizontal="center" vertical="center"/>
    </xf>
    <xf numFmtId="167" fontId="1" fillId="0" borderId="0" xfId="1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0" fontId="1" fillId="0" borderId="12" xfId="0" applyNumberFormat="1" applyFont="1" applyBorder="1"/>
    <xf numFmtId="0" fontId="9" fillId="0" borderId="12" xfId="0" applyFont="1" applyBorder="1"/>
    <xf numFmtId="0" fontId="8" fillId="0" borderId="12" xfId="0" applyFont="1" applyBorder="1"/>
    <xf numFmtId="0" fontId="1" fillId="5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164" fontId="1" fillId="5" borderId="10" xfId="0" applyNumberFormat="1" applyFont="1" applyFill="1" applyBorder="1" applyAlignment="1">
      <alignment horizontal="center" vertical="center"/>
    </xf>
    <xf numFmtId="0" fontId="3" fillId="0" borderId="11" xfId="0" applyFont="1" applyBorder="1"/>
    <xf numFmtId="0" fontId="1" fillId="8" borderId="1" xfId="0" applyFont="1" applyFill="1" applyBorder="1" applyAlignment="1">
      <alignment horizontal="center" vertical="center"/>
    </xf>
    <xf numFmtId="4" fontId="1" fillId="8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8" borderId="10" xfId="0" applyFont="1" applyFill="1" applyBorder="1" applyAlignment="1">
      <alignment horizontal="center" vertical="center"/>
    </xf>
    <xf numFmtId="10" fontId="1" fillId="8" borderId="10" xfId="0" applyNumberFormat="1" applyFont="1" applyFill="1" applyBorder="1" applyAlignment="1">
      <alignment horizontal="center" vertical="center"/>
    </xf>
    <xf numFmtId="4" fontId="1" fillId="8" borderId="1" xfId="0" applyNumberFormat="1" applyFont="1" applyFill="1" applyBorder="1" applyAlignment="1">
      <alignment horizontal="center" vertical="center"/>
    </xf>
    <xf numFmtId="10" fontId="1" fillId="6" borderId="10" xfId="0" applyNumberFormat="1" applyFont="1" applyFill="1" applyBorder="1" applyAlignment="1">
      <alignment horizontal="center" vertical="center"/>
    </xf>
    <xf numFmtId="166" fontId="1" fillId="8" borderId="10" xfId="0" applyNumberFormat="1" applyFont="1" applyFill="1" applyBorder="1" applyAlignment="1">
      <alignment horizontal="center" vertical="center"/>
    </xf>
    <xf numFmtId="165" fontId="1" fillId="8" borderId="10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4" fillId="4" borderId="1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9" fontId="1" fillId="3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0" fontId="4" fillId="7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3" fillId="0" borderId="11" xfId="0" applyNumberFormat="1" applyFont="1" applyBorder="1"/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952500</xdr:colOff>
      <xdr:row>0</xdr:row>
      <xdr:rowOff>190500</xdr:rowOff>
    </xdr:from>
    <xdr:ext cx="4781550" cy="28289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952500</xdr:colOff>
      <xdr:row>35</xdr:row>
      <xdr:rowOff>180975</xdr:rowOff>
    </xdr:from>
    <xdr:ext cx="4781550" cy="2705100"/>
    <xdr:pic>
      <xdr:nvPicPr>
        <xdr:cNvPr id="3" name="image4.jp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952500</xdr:colOff>
      <xdr:row>68</xdr:row>
      <xdr:rowOff>123825</xdr:rowOff>
    </xdr:from>
    <xdr:ext cx="4743450" cy="2876550"/>
    <xdr:pic>
      <xdr:nvPicPr>
        <xdr:cNvPr id="4" name="image2.jp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952500</xdr:colOff>
      <xdr:row>84</xdr:row>
      <xdr:rowOff>28575</xdr:rowOff>
    </xdr:from>
    <xdr:ext cx="4781550" cy="2705100"/>
    <xdr:pic>
      <xdr:nvPicPr>
        <xdr:cNvPr id="5" name="image5.jp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914400</xdr:colOff>
      <xdr:row>98</xdr:row>
      <xdr:rowOff>114300</xdr:rowOff>
    </xdr:from>
    <xdr:ext cx="4819650" cy="2828925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952500</xdr:colOff>
      <xdr:row>2</xdr:row>
      <xdr:rowOff>180975</xdr:rowOff>
    </xdr:from>
    <xdr:ext cx="4781550" cy="2705100"/>
    <xdr:pic>
      <xdr:nvPicPr>
        <xdr:cNvPr id="2" name="image4.jp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952500</xdr:colOff>
      <xdr:row>44</xdr:row>
      <xdr:rowOff>123825</xdr:rowOff>
    </xdr:from>
    <xdr:ext cx="4743450" cy="2876550"/>
    <xdr:pic>
      <xdr:nvPicPr>
        <xdr:cNvPr id="3" name="image2.jp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952500</xdr:colOff>
      <xdr:row>60</xdr:row>
      <xdr:rowOff>28575</xdr:rowOff>
    </xdr:from>
    <xdr:ext cx="4781550" cy="2705100"/>
    <xdr:pic>
      <xdr:nvPicPr>
        <xdr:cNvPr id="4" name="image5.jp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914400</xdr:colOff>
      <xdr:row>74</xdr:row>
      <xdr:rowOff>114300</xdr:rowOff>
    </xdr:from>
    <xdr:ext cx="4819650" cy="2828925"/>
    <xdr:pic>
      <xdr:nvPicPr>
        <xdr:cNvPr id="5" name="image3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6"/>
  <sheetViews>
    <sheetView tabSelected="1" topLeftCell="A20" workbookViewId="0">
      <selection activeCell="I38" sqref="I38:I39"/>
    </sheetView>
  </sheetViews>
  <sheetFormatPr baseColWidth="10" defaultColWidth="12.6640625" defaultRowHeight="15.75" customHeight="1" x14ac:dyDescent="0.25"/>
  <sheetData>
    <row r="1" spans="1:26" ht="13.2" x14ac:dyDescent="0.25">
      <c r="A1" s="1"/>
      <c r="B1" s="40" t="s">
        <v>0</v>
      </c>
      <c r="C1" s="41"/>
      <c r="D1" s="41"/>
      <c r="E1" s="41"/>
      <c r="F1" s="41"/>
      <c r="G1" s="41"/>
      <c r="H1" s="41"/>
      <c r="I1" s="41"/>
      <c r="J1" s="41"/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1"/>
      <c r="B2" s="25"/>
      <c r="C2" s="42"/>
      <c r="D2" s="42"/>
      <c r="E2" s="42"/>
      <c r="F2" s="42"/>
      <c r="G2" s="42"/>
      <c r="H2" s="42"/>
      <c r="I2" s="42"/>
      <c r="J2" s="42"/>
      <c r="K2" s="2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 x14ac:dyDescent="0.25">
      <c r="A4" s="31"/>
      <c r="B4" s="32"/>
      <c r="C4" s="2"/>
      <c r="D4" s="1"/>
      <c r="E4" s="63" t="s">
        <v>47</v>
      </c>
      <c r="F4" s="41"/>
      <c r="G4" s="41"/>
      <c r="H4" s="41"/>
      <c r="I4" s="2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 x14ac:dyDescent="0.25">
      <c r="A5" s="31"/>
      <c r="B5" s="32"/>
      <c r="C5" s="1"/>
      <c r="D5" s="1"/>
      <c r="E5" s="25"/>
      <c r="F5" s="42"/>
      <c r="G5" s="42"/>
      <c r="H5" s="42"/>
      <c r="I5" s="2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 x14ac:dyDescent="0.25">
      <c r="A6" s="31"/>
      <c r="B6" s="3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75" customHeight="1" x14ac:dyDescent="0.25">
      <c r="A8" s="44" t="s">
        <v>1</v>
      </c>
      <c r="B8" s="45"/>
      <c r="C8" s="3">
        <v>245574</v>
      </c>
      <c r="D8" s="1"/>
      <c r="E8" s="1"/>
      <c r="F8" s="43"/>
      <c r="G8" s="41"/>
      <c r="H8" s="41"/>
      <c r="I8" s="41"/>
      <c r="J8" s="2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25">
      <c r="A9" s="44" t="s">
        <v>2</v>
      </c>
      <c r="B9" s="45"/>
      <c r="C9" s="3">
        <f>C8-(C8*C10)</f>
        <v>12278.700000000012</v>
      </c>
      <c r="D9" s="1"/>
      <c r="E9" s="1"/>
      <c r="F9" s="25"/>
      <c r="G9" s="42"/>
      <c r="H9" s="42"/>
      <c r="I9" s="42"/>
      <c r="J9" s="2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 x14ac:dyDescent="0.25">
      <c r="A10" s="55" t="s">
        <v>3</v>
      </c>
      <c r="B10" s="45"/>
      <c r="C10" s="4">
        <v>0.95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 x14ac:dyDescent="0.25">
      <c r="A11" s="1"/>
      <c r="B11" s="1"/>
      <c r="C11" s="1"/>
      <c r="D11" s="1"/>
      <c r="E11" s="1"/>
      <c r="F11" s="5" t="s">
        <v>4</v>
      </c>
      <c r="G11" s="5" t="s">
        <v>5</v>
      </c>
      <c r="H11" s="5" t="s">
        <v>6</v>
      </c>
      <c r="I11" s="5" t="s">
        <v>7</v>
      </c>
      <c r="J11" s="5" t="s">
        <v>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35">
      <c r="A12" s="1"/>
      <c r="B12" s="1"/>
      <c r="C12" s="1"/>
      <c r="D12" s="1"/>
      <c r="E12" s="1"/>
      <c r="F12" s="22" t="s">
        <v>29</v>
      </c>
      <c r="G12" s="15">
        <v>0.74619999999999997</v>
      </c>
      <c r="H12" s="15">
        <v>1.9099999999999999E-2</v>
      </c>
      <c r="I12" s="15">
        <v>0.1867</v>
      </c>
      <c r="J12" s="15">
        <v>4.8000000000000001E-2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35">
      <c r="A13" s="1"/>
      <c r="B13" s="1"/>
      <c r="C13" s="1"/>
      <c r="D13" s="1"/>
      <c r="E13" s="1"/>
      <c r="F13" s="22" t="s">
        <v>30</v>
      </c>
      <c r="G13" s="15">
        <v>0.78029999999999999</v>
      </c>
      <c r="H13" s="15">
        <v>3.6900000000000002E-2</v>
      </c>
      <c r="I13" s="15">
        <v>0.16120000000000001</v>
      </c>
      <c r="J13" s="15">
        <v>2.1499999999999998E-2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 x14ac:dyDescent="0.25">
      <c r="A14" s="1"/>
      <c r="B14" s="1"/>
      <c r="C14" s="1"/>
      <c r="D14" s="1"/>
      <c r="E14" s="1"/>
      <c r="F14" s="22" t="s">
        <v>37</v>
      </c>
      <c r="G14" s="20">
        <v>0.78029999999999999</v>
      </c>
      <c r="H14" s="20">
        <v>5.0299999999999997E-2</v>
      </c>
      <c r="I14" s="20">
        <v>0.14860000000000001</v>
      </c>
      <c r="J14" s="20">
        <v>2.0799999999999999E-2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35">
      <c r="A15" s="1"/>
      <c r="B15" s="1"/>
      <c r="C15" s="1"/>
      <c r="D15" s="1"/>
      <c r="E15" s="1"/>
      <c r="F15" s="21" t="s">
        <v>31</v>
      </c>
      <c r="G15" s="15">
        <v>0.39019999999999999</v>
      </c>
      <c r="H15" s="15">
        <v>0.14019999999999999</v>
      </c>
      <c r="I15" s="15">
        <v>0.45329999999999998</v>
      </c>
      <c r="J15" s="15">
        <v>1.6299999999999999E-2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35">
      <c r="A16" s="1"/>
      <c r="B16" s="1"/>
      <c r="C16" s="1"/>
      <c r="D16" s="1"/>
      <c r="E16" s="1"/>
      <c r="F16" s="21" t="s">
        <v>51</v>
      </c>
      <c r="G16" s="15">
        <v>0.39019999999999999</v>
      </c>
      <c r="H16" s="15">
        <v>0.13189999999999999</v>
      </c>
      <c r="I16" s="15">
        <v>0.45689999999999997</v>
      </c>
      <c r="J16" s="15">
        <v>2.1000000000000001E-2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35">
      <c r="A17" s="1"/>
      <c r="B17" s="1"/>
      <c r="C17" s="1"/>
      <c r="D17" s="1"/>
      <c r="E17" s="1"/>
      <c r="F17" s="21" t="s">
        <v>32</v>
      </c>
      <c r="G17" s="15">
        <v>0.78029999999999999</v>
      </c>
      <c r="H17" s="15">
        <v>3.8399999999999997E-2</v>
      </c>
      <c r="I17" s="15">
        <v>0.16539999999999999</v>
      </c>
      <c r="J17" s="15">
        <v>1.5900000000000001E-2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35">
      <c r="A18" s="1"/>
      <c r="B18" s="1"/>
      <c r="C18" s="1"/>
      <c r="D18" s="1"/>
      <c r="E18" s="1"/>
      <c r="F18" s="21" t="s">
        <v>33</v>
      </c>
      <c r="G18" s="15">
        <v>0.91920000000000002</v>
      </c>
      <c r="H18" s="15">
        <v>4.4400000000000002E-2</v>
      </c>
      <c r="I18" s="15">
        <v>1.78E-2</v>
      </c>
      <c r="J18" s="15">
        <v>1.8700000000000001E-2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35">
      <c r="A19" s="1"/>
      <c r="B19" s="1"/>
      <c r="C19" s="1"/>
      <c r="D19" s="1"/>
      <c r="E19" s="1"/>
      <c r="F19" s="21" t="s">
        <v>38</v>
      </c>
      <c r="G19" s="15">
        <v>0.78039999999999998</v>
      </c>
      <c r="H19" s="15">
        <v>0.1988</v>
      </c>
      <c r="I19" s="15">
        <v>0</v>
      </c>
      <c r="J19" s="15">
        <v>2.0799999999999999E-2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35">
      <c r="A20" s="1"/>
      <c r="B20" s="1"/>
      <c r="C20" s="1"/>
      <c r="D20" s="1"/>
      <c r="E20" s="1"/>
      <c r="F20" s="21" t="s">
        <v>40</v>
      </c>
      <c r="G20" s="15">
        <v>0.70789999999999997</v>
      </c>
      <c r="H20" s="15">
        <v>0.27029999999999998</v>
      </c>
      <c r="I20" s="15">
        <v>0</v>
      </c>
      <c r="J20" s="15">
        <v>2.18E-2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35">
      <c r="A21" s="1"/>
      <c r="B21" s="1"/>
      <c r="C21" s="1"/>
      <c r="D21" s="1"/>
      <c r="E21" s="1"/>
      <c r="F21" s="22" t="s">
        <v>34</v>
      </c>
      <c r="G21" s="15">
        <v>0.94750000000000001</v>
      </c>
      <c r="H21" s="15">
        <v>2.2100000000000002E-2</v>
      </c>
      <c r="I21" s="15">
        <v>1.1599999999999999E-2</v>
      </c>
      <c r="J21" s="15">
        <v>1.89E-2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35">
      <c r="A22" s="1"/>
      <c r="B22" s="1"/>
      <c r="C22" s="1"/>
      <c r="D22" s="1"/>
      <c r="E22" s="1"/>
      <c r="F22" s="22" t="s">
        <v>39</v>
      </c>
      <c r="G22" s="15">
        <v>0.75800000000000001</v>
      </c>
      <c r="H22" s="15">
        <v>0.2089</v>
      </c>
      <c r="I22" s="15">
        <v>9.4999999999999998E-3</v>
      </c>
      <c r="J22" s="15">
        <v>2.3599999999999999E-2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35">
      <c r="A23" s="1"/>
      <c r="B23" s="1"/>
      <c r="C23" s="1"/>
      <c r="D23" s="1"/>
      <c r="E23" s="1"/>
      <c r="F23" s="22" t="s">
        <v>35</v>
      </c>
      <c r="G23" s="15">
        <v>0.84219999999999995</v>
      </c>
      <c r="H23" s="15">
        <v>0.13569999999999999</v>
      </c>
      <c r="I23" s="15">
        <v>3.5999999999999999E-3</v>
      </c>
      <c r="J23" s="15">
        <v>1.8499999999999999E-2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35">
      <c r="A24" s="1"/>
      <c r="B24" s="1"/>
      <c r="C24" s="1"/>
      <c r="D24" s="1"/>
      <c r="E24" s="1"/>
      <c r="F24" s="22" t="s">
        <v>36</v>
      </c>
      <c r="G24" s="15">
        <v>0.52639999999999998</v>
      </c>
      <c r="H24" s="15">
        <v>0.45760000000000001</v>
      </c>
      <c r="I24" s="15">
        <v>0</v>
      </c>
      <c r="J24" s="15">
        <v>1.61E-2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35">
      <c r="A25" s="1"/>
      <c r="B25" s="1"/>
      <c r="C25" s="1"/>
      <c r="D25" s="1"/>
      <c r="E25" s="1"/>
      <c r="F25" s="22" t="s">
        <v>51</v>
      </c>
      <c r="G25" s="15">
        <v>0.39019999999999999</v>
      </c>
      <c r="H25" s="15">
        <v>0.13189999999999999</v>
      </c>
      <c r="I25" s="15">
        <v>0.45689999999999997</v>
      </c>
      <c r="J25" s="15">
        <v>2.1000000000000001E-2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5" t="s">
        <v>9</v>
      </c>
      <c r="G26" s="6">
        <f>SUM(G12:G25)/14</f>
        <v>0.69566428571428574</v>
      </c>
      <c r="H26" s="6">
        <f>SUM(H12:H25)/14</f>
        <v>0.13474999999999998</v>
      </c>
      <c r="I26" s="6">
        <f>SUM(I12:I25)/14</f>
        <v>0.14796428571428571</v>
      </c>
      <c r="J26" s="6">
        <f>SUM(J12:J25)/14</f>
        <v>2.1635714285714286E-2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31"/>
      <c r="B27" s="32"/>
      <c r="C27" s="1"/>
      <c r="D27" s="1"/>
      <c r="E27" s="1"/>
      <c r="F27" s="1"/>
      <c r="G27" s="2"/>
      <c r="H27" s="1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9" spans="1:26" ht="13.2" x14ac:dyDescent="0.25">
      <c r="A29" s="31"/>
      <c r="B29" s="32"/>
      <c r="C29" s="1"/>
      <c r="D29" s="1"/>
      <c r="E29" s="1"/>
      <c r="F29" s="1"/>
      <c r="G29" s="2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31"/>
      <c r="B30" s="32"/>
      <c r="C30" s="1"/>
      <c r="D30" s="1"/>
      <c r="E30" s="1"/>
      <c r="F30" s="1"/>
      <c r="G30" s="2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31"/>
      <c r="B31" s="3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31"/>
      <c r="B32" s="32"/>
      <c r="C32" s="1"/>
      <c r="D32" s="1"/>
      <c r="E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31"/>
      <c r="B33" s="32"/>
      <c r="C33" s="1"/>
      <c r="D33" s="1"/>
      <c r="E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31"/>
      <c r="B34" s="32"/>
      <c r="C34" s="1"/>
      <c r="D34" s="1"/>
      <c r="E34" s="1"/>
      <c r="F34" s="51" t="s">
        <v>10</v>
      </c>
      <c r="G34" s="24"/>
      <c r="H34" s="46" t="s">
        <v>11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31"/>
      <c r="B35" s="32"/>
      <c r="C35" s="1"/>
      <c r="D35" s="1"/>
      <c r="E35" s="1"/>
      <c r="F35" s="25"/>
      <c r="G35" s="26"/>
      <c r="H35" s="28"/>
      <c r="I35" s="1"/>
      <c r="J35" s="1"/>
      <c r="K35" s="23" t="s">
        <v>12</v>
      </c>
      <c r="L35" s="24"/>
      <c r="M35" s="27">
        <f>H44</f>
        <v>0.69564999999999999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31"/>
      <c r="B36" s="32"/>
      <c r="C36" s="1"/>
      <c r="D36" s="1"/>
      <c r="E36" s="1"/>
      <c r="F36" s="52" t="s">
        <v>13</v>
      </c>
      <c r="G36" s="24"/>
      <c r="H36" s="53">
        <f>H40*J26</f>
        <v>93.466285714285718</v>
      </c>
      <c r="I36" s="31"/>
      <c r="K36" s="25"/>
      <c r="L36" s="26"/>
      <c r="M36" s="2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25"/>
      <c r="G37" s="26"/>
      <c r="H37" s="28"/>
      <c r="I37" s="32"/>
      <c r="K37" s="39" t="s">
        <v>14</v>
      </c>
      <c r="L37" s="24"/>
      <c r="M37" s="36">
        <f>D75</f>
        <v>0.85268749999999993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52" t="s">
        <v>15</v>
      </c>
      <c r="G38" s="24"/>
      <c r="H38" s="53">
        <f>H40*(H26+I26)</f>
        <v>1221.3257142857142</v>
      </c>
      <c r="I38" s="31"/>
      <c r="J38" s="1"/>
      <c r="K38" s="25"/>
      <c r="L38" s="26"/>
      <c r="M38" s="2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25"/>
      <c r="G39" s="26"/>
      <c r="H39" s="28"/>
      <c r="I39" s="32"/>
      <c r="J39" s="1"/>
      <c r="K39" s="47" t="s">
        <v>3</v>
      </c>
      <c r="L39" s="32"/>
      <c r="M39" s="48">
        <f>C10</f>
        <v>0.95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31"/>
      <c r="B40" s="32"/>
      <c r="C40" s="7"/>
      <c r="D40" s="1"/>
      <c r="E40" s="1"/>
      <c r="F40" s="54" t="s">
        <v>16</v>
      </c>
      <c r="G40" s="24"/>
      <c r="H40" s="53">
        <v>4320</v>
      </c>
      <c r="I40" s="31"/>
      <c r="J40" s="1"/>
      <c r="K40" s="32"/>
      <c r="L40" s="32"/>
      <c r="M40" s="3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31"/>
      <c r="B41" s="32"/>
      <c r="C41" s="7"/>
      <c r="D41" s="1"/>
      <c r="E41" s="1"/>
      <c r="F41" s="25"/>
      <c r="G41" s="26"/>
      <c r="H41" s="28"/>
      <c r="I41" s="32"/>
      <c r="J41" s="1"/>
      <c r="K41" s="49" t="s">
        <v>17</v>
      </c>
      <c r="L41" s="32"/>
      <c r="M41" s="50">
        <f>M39*M37*M35</f>
        <v>0.56351345640624995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31"/>
      <c r="B42" s="32"/>
      <c r="C42" s="8"/>
      <c r="D42" s="1"/>
      <c r="E42" s="1"/>
      <c r="F42" s="54" t="s">
        <v>18</v>
      </c>
      <c r="G42" s="24"/>
      <c r="H42" s="53">
        <f>H40-H38-H36</f>
        <v>3005.2080000000001</v>
      </c>
      <c r="I42" s="1"/>
      <c r="J42" s="1"/>
      <c r="K42" s="32"/>
      <c r="L42" s="32"/>
      <c r="M42" s="3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25"/>
      <c r="G43" s="26"/>
      <c r="H43" s="2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23" t="s">
        <v>12</v>
      </c>
      <c r="G44" s="24"/>
      <c r="H44" s="27">
        <f>H42/H40</f>
        <v>0.69564999999999999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25"/>
      <c r="G45" s="26"/>
      <c r="H45" s="2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600000000000001" x14ac:dyDescent="0.25">
      <c r="A49" s="9"/>
      <c r="B49" s="9"/>
      <c r="C49" s="9"/>
      <c r="D49" s="9"/>
      <c r="E49" s="1"/>
      <c r="F49" s="29" t="s">
        <v>19</v>
      </c>
      <c r="G49" s="24"/>
      <c r="H49" s="30">
        <f>C8</f>
        <v>245574</v>
      </c>
      <c r="I49" s="1"/>
      <c r="J49" s="31"/>
      <c r="K49" s="32"/>
      <c r="L49" s="31"/>
      <c r="M49" s="3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600000000000001" x14ac:dyDescent="0.25">
      <c r="A50" s="9"/>
      <c r="B50" s="9"/>
      <c r="C50" s="9"/>
      <c r="D50" s="9"/>
      <c r="E50" s="1"/>
      <c r="F50" s="25"/>
      <c r="G50" s="26"/>
      <c r="H50" s="28"/>
      <c r="I50" s="1"/>
      <c r="J50" s="32"/>
      <c r="K50" s="32"/>
      <c r="L50" s="32"/>
      <c r="M50" s="3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600000000000001" x14ac:dyDescent="0.25">
      <c r="A51" s="9"/>
      <c r="B51" s="9"/>
      <c r="C51" s="9"/>
      <c r="D51" s="9"/>
      <c r="E51" s="1"/>
      <c r="F51" s="29" t="s">
        <v>20</v>
      </c>
      <c r="G51" s="24"/>
      <c r="H51" s="33">
        <f>H40/H49</f>
        <v>1.7591438833101224E-2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600000000000001" x14ac:dyDescent="0.25">
      <c r="A52" s="9"/>
      <c r="B52" s="9"/>
      <c r="C52" s="9"/>
      <c r="D52" s="9"/>
      <c r="E52" s="1"/>
      <c r="F52" s="25"/>
      <c r="G52" s="26"/>
      <c r="H52" s="2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600000000000001" x14ac:dyDescent="0.25">
      <c r="A53" s="9"/>
      <c r="B53" s="9"/>
      <c r="C53" s="9"/>
      <c r="D53" s="9"/>
      <c r="E53" s="1"/>
      <c r="F53" s="73" t="s">
        <v>49</v>
      </c>
      <c r="G53" s="74"/>
      <c r="H53" s="10">
        <f>H51*60</f>
        <v>1.0554863299860735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600000000000001" x14ac:dyDescent="0.25">
      <c r="A54" s="9"/>
      <c r="B54" s="9"/>
      <c r="C54" s="9"/>
      <c r="D54" s="9"/>
      <c r="E54" s="1"/>
      <c r="F54" s="73" t="s">
        <v>50</v>
      </c>
      <c r="G54" s="74"/>
      <c r="H54" s="10">
        <f>H55*60</f>
        <v>0.89999999999999991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600000000000001" x14ac:dyDescent="0.25">
      <c r="A55" s="9"/>
      <c r="B55" s="9"/>
      <c r="C55" s="9"/>
      <c r="D55" s="9"/>
      <c r="E55" s="1"/>
      <c r="F55" s="29" t="s">
        <v>21</v>
      </c>
      <c r="G55" s="24"/>
      <c r="H55" s="33">
        <v>1.4999999999999999E-2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600000000000001" x14ac:dyDescent="0.25">
      <c r="A56" s="9"/>
      <c r="B56" s="9"/>
      <c r="C56" s="9"/>
      <c r="D56" s="9"/>
      <c r="E56" s="1"/>
      <c r="F56" s="25"/>
      <c r="G56" s="26"/>
      <c r="H56" s="2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600000000000001" x14ac:dyDescent="0.25">
      <c r="A57" s="9"/>
      <c r="B57" s="29" t="s">
        <v>22</v>
      </c>
      <c r="C57" s="24"/>
      <c r="D57" s="34">
        <f>H49/H72</f>
        <v>0.85268750000000004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600000000000001" x14ac:dyDescent="0.25">
      <c r="A58" s="9"/>
      <c r="B58" s="25"/>
      <c r="C58" s="26"/>
      <c r="D58" s="2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600000000000001" x14ac:dyDescent="0.25">
      <c r="A59" s="9"/>
      <c r="B59" s="29" t="s">
        <v>23</v>
      </c>
      <c r="C59" s="24"/>
      <c r="D59" s="34">
        <f>H55/H51</f>
        <v>0.85268749999999993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600000000000001" x14ac:dyDescent="0.25">
      <c r="A60" s="9"/>
      <c r="B60" s="25"/>
      <c r="C60" s="26"/>
      <c r="D60" s="2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600000000000001" x14ac:dyDescent="0.25">
      <c r="A61" s="9"/>
      <c r="B61" s="29" t="s">
        <v>19</v>
      </c>
      <c r="C61" s="24"/>
      <c r="D61" s="30">
        <f>H49</f>
        <v>245574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600000000000001" x14ac:dyDescent="0.25">
      <c r="A62" s="9"/>
      <c r="B62" s="25"/>
      <c r="C62" s="26"/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600000000000001" x14ac:dyDescent="0.25">
      <c r="A63" s="9"/>
      <c r="B63" s="29" t="s">
        <v>24</v>
      </c>
      <c r="C63" s="24"/>
      <c r="D63" s="35">
        <f>H40/H55</f>
        <v>288000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600000000000001" x14ac:dyDescent="0.25">
      <c r="A64" s="9"/>
      <c r="B64" s="25"/>
      <c r="C64" s="26"/>
      <c r="D64" s="2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600000000000001" x14ac:dyDescent="0.25">
      <c r="A65" s="9"/>
      <c r="B65" s="29" t="s">
        <v>25</v>
      </c>
      <c r="C65" s="24"/>
      <c r="D65" s="33">
        <f>H40</f>
        <v>4320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600000000000001" x14ac:dyDescent="0.25">
      <c r="A66" s="9"/>
      <c r="B66" s="25"/>
      <c r="C66" s="26"/>
      <c r="D66" s="28"/>
      <c r="E66" s="1"/>
      <c r="F66" s="29"/>
      <c r="G66" s="24"/>
      <c r="H66" s="29"/>
      <c r="I66" s="3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600000000000001" x14ac:dyDescent="0.25">
      <c r="A67" s="9"/>
      <c r="B67" s="29" t="s">
        <v>21</v>
      </c>
      <c r="C67" s="24"/>
      <c r="D67" s="33">
        <f>H55</f>
        <v>1.4999999999999999E-2</v>
      </c>
      <c r="E67" s="1"/>
      <c r="F67" s="25"/>
      <c r="G67" s="26"/>
      <c r="H67" s="25"/>
      <c r="I67" s="32"/>
      <c r="J67" s="31"/>
      <c r="K67" s="32"/>
      <c r="L67" s="31"/>
      <c r="M67" s="3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600000000000001" x14ac:dyDescent="0.25">
      <c r="A68" s="9"/>
      <c r="B68" s="25"/>
      <c r="C68" s="26"/>
      <c r="D68" s="28"/>
      <c r="E68" s="1"/>
      <c r="F68" s="1"/>
      <c r="G68" s="1"/>
      <c r="H68" s="1"/>
      <c r="I68" s="1"/>
      <c r="J68" s="32"/>
      <c r="K68" s="32"/>
      <c r="L68" s="32"/>
      <c r="M68" s="3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600000000000001" x14ac:dyDescent="0.25">
      <c r="A69" s="9"/>
      <c r="B69" s="29" t="s">
        <v>26</v>
      </c>
      <c r="C69" s="24"/>
      <c r="D69" s="33">
        <f>H51</f>
        <v>1.7591438833101224E-2</v>
      </c>
      <c r="E69" s="1"/>
      <c r="F69" s="29" t="s">
        <v>18</v>
      </c>
      <c r="G69" s="24"/>
      <c r="H69" s="35">
        <f>D65</f>
        <v>4320</v>
      </c>
      <c r="I69" s="3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600000000000001" x14ac:dyDescent="0.25">
      <c r="A70" s="9"/>
      <c r="B70" s="25"/>
      <c r="C70" s="26"/>
      <c r="D70" s="28"/>
      <c r="E70" s="1"/>
      <c r="F70" s="25"/>
      <c r="G70" s="26"/>
      <c r="H70" s="25"/>
      <c r="I70" s="3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600000000000001" x14ac:dyDescent="0.25">
      <c r="A71" s="9"/>
      <c r="B71" s="29" t="s">
        <v>27</v>
      </c>
      <c r="C71" s="24"/>
      <c r="D71" s="37">
        <f>H49*H51/D65</f>
        <v>1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600000000000001" x14ac:dyDescent="0.25">
      <c r="A72" s="9"/>
      <c r="B72" s="25"/>
      <c r="C72" s="26"/>
      <c r="D72" s="28"/>
      <c r="E72" s="1"/>
      <c r="F72" s="29" t="s">
        <v>24</v>
      </c>
      <c r="G72" s="24"/>
      <c r="H72" s="35">
        <f>H69/H55</f>
        <v>288000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29" t="s">
        <v>28</v>
      </c>
      <c r="C73" s="24"/>
      <c r="D73" s="38">
        <f>H55/H51</f>
        <v>0.85268749999999993</v>
      </c>
      <c r="E73" s="1"/>
      <c r="F73" s="25"/>
      <c r="G73" s="26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25"/>
      <c r="C74" s="26"/>
      <c r="D74" s="2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39" t="s">
        <v>14</v>
      </c>
      <c r="C75" s="24"/>
      <c r="D75" s="36">
        <f>D73*D71</f>
        <v>0.85268749999999993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25"/>
      <c r="C76" s="26"/>
      <c r="D76" s="28"/>
      <c r="E76" s="1"/>
      <c r="I76" s="1"/>
      <c r="M76" s="3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I77" s="1"/>
      <c r="M77" s="3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I80" s="1"/>
      <c r="J80" s="1"/>
      <c r="K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I81" s="1"/>
      <c r="J81" s="1"/>
      <c r="K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</sheetData>
  <mergeCells count="87">
    <mergeCell ref="A41:B41"/>
    <mergeCell ref="A42:B42"/>
    <mergeCell ref="A9:B9"/>
    <mergeCell ref="A10:B10"/>
    <mergeCell ref="A27:B27"/>
    <mergeCell ref="A29:B29"/>
    <mergeCell ref="A30:B30"/>
    <mergeCell ref="A31:B31"/>
    <mergeCell ref="A32:B32"/>
    <mergeCell ref="K41:L42"/>
    <mergeCell ref="M41:M42"/>
    <mergeCell ref="F34:G35"/>
    <mergeCell ref="F36:G37"/>
    <mergeCell ref="H36:H37"/>
    <mergeCell ref="I36:I37"/>
    <mergeCell ref="K37:L38"/>
    <mergeCell ref="M37:M38"/>
    <mergeCell ref="F38:G39"/>
    <mergeCell ref="H38:H39"/>
    <mergeCell ref="I38:I39"/>
    <mergeCell ref="F40:G41"/>
    <mergeCell ref="H40:H41"/>
    <mergeCell ref="I40:I41"/>
    <mergeCell ref="F42:G43"/>
    <mergeCell ref="H42:H43"/>
    <mergeCell ref="K35:L36"/>
    <mergeCell ref="M35:M36"/>
    <mergeCell ref="A36:B36"/>
    <mergeCell ref="K39:L40"/>
    <mergeCell ref="M39:M40"/>
    <mergeCell ref="A40:B40"/>
    <mergeCell ref="A8:B8"/>
    <mergeCell ref="F8:J9"/>
    <mergeCell ref="A33:B33"/>
    <mergeCell ref="A34:B34"/>
    <mergeCell ref="H34:H35"/>
    <mergeCell ref="A35:B35"/>
    <mergeCell ref="B1:K2"/>
    <mergeCell ref="A4:B4"/>
    <mergeCell ref="E4:I5"/>
    <mergeCell ref="A5:B5"/>
    <mergeCell ref="A6:B6"/>
    <mergeCell ref="D75:D76"/>
    <mergeCell ref="M76:M77"/>
    <mergeCell ref="B71:C72"/>
    <mergeCell ref="D71:D72"/>
    <mergeCell ref="F72:G73"/>
    <mergeCell ref="H72:H73"/>
    <mergeCell ref="B73:C74"/>
    <mergeCell ref="D73:D74"/>
    <mergeCell ref="B75:C76"/>
    <mergeCell ref="B69:C70"/>
    <mergeCell ref="D69:D70"/>
    <mergeCell ref="F69:G70"/>
    <mergeCell ref="H69:H70"/>
    <mergeCell ref="I69:I70"/>
    <mergeCell ref="I66:I67"/>
    <mergeCell ref="J67:K68"/>
    <mergeCell ref="L67:L68"/>
    <mergeCell ref="M67:M68"/>
    <mergeCell ref="B59:C60"/>
    <mergeCell ref="B61:C62"/>
    <mergeCell ref="D61:D62"/>
    <mergeCell ref="B63:C64"/>
    <mergeCell ref="D63:D64"/>
    <mergeCell ref="B65:C66"/>
    <mergeCell ref="D65:D66"/>
    <mergeCell ref="B67:C68"/>
    <mergeCell ref="D67:D68"/>
    <mergeCell ref="B57:C58"/>
    <mergeCell ref="D57:D58"/>
    <mergeCell ref="D59:D60"/>
    <mergeCell ref="F66:G67"/>
    <mergeCell ref="H66:H67"/>
    <mergeCell ref="L49:L50"/>
    <mergeCell ref="M49:M50"/>
    <mergeCell ref="F51:G52"/>
    <mergeCell ref="H51:H52"/>
    <mergeCell ref="F55:G56"/>
    <mergeCell ref="H55:H56"/>
    <mergeCell ref="F53:G53"/>
    <mergeCell ref="F54:G54"/>
    <mergeCell ref="F44:G45"/>
    <mergeCell ref="H44:H45"/>
    <mergeCell ref="F49:G50"/>
    <mergeCell ref="H49:H50"/>
    <mergeCell ref="J49:K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19"/>
  <sheetViews>
    <sheetView topLeftCell="A25" workbookViewId="0">
      <selection activeCell="H72" sqref="H72:H73"/>
    </sheetView>
  </sheetViews>
  <sheetFormatPr baseColWidth="10" defaultColWidth="12.6640625" defaultRowHeight="15.75" customHeight="1" x14ac:dyDescent="0.25"/>
  <cols>
    <col min="5" max="5" width="12.21875" customWidth="1"/>
    <col min="6" max="6" width="15" customWidth="1"/>
  </cols>
  <sheetData>
    <row r="1" spans="1:20" ht="13.2" x14ac:dyDescent="0.25">
      <c r="A1" s="1"/>
      <c r="B1" s="40" t="s">
        <v>0</v>
      </c>
      <c r="C1" s="41"/>
      <c r="D1" s="41"/>
      <c r="E1" s="41"/>
      <c r="F1" s="41"/>
      <c r="G1" s="41"/>
      <c r="H1" s="41"/>
      <c r="I1" s="41"/>
      <c r="J1" s="41"/>
      <c r="K1" s="24"/>
      <c r="L1" s="1"/>
      <c r="M1" s="1"/>
      <c r="N1" s="1"/>
      <c r="O1" s="1"/>
      <c r="P1" s="1"/>
      <c r="Q1" s="1"/>
      <c r="R1" s="1"/>
      <c r="S1" s="1"/>
      <c r="T1" s="1"/>
    </row>
    <row r="2" spans="1:20" ht="13.2" x14ac:dyDescent="0.25">
      <c r="A2" s="1"/>
      <c r="B2" s="25"/>
      <c r="C2" s="42"/>
      <c r="D2" s="42"/>
      <c r="E2" s="42"/>
      <c r="F2" s="42"/>
      <c r="G2" s="42"/>
      <c r="H2" s="42"/>
      <c r="I2" s="42"/>
      <c r="J2" s="42"/>
      <c r="K2" s="26"/>
      <c r="L2" s="1"/>
      <c r="M2" s="1"/>
      <c r="N2" s="1"/>
      <c r="O2" s="1"/>
      <c r="P2" s="1"/>
      <c r="Q2" s="1"/>
      <c r="R2" s="1"/>
      <c r="S2" s="1"/>
      <c r="T2" s="1"/>
    </row>
    <row r="3" spans="1:20" ht="13.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3.2" x14ac:dyDescent="0.25">
      <c r="A4" s="31"/>
      <c r="B4" s="32"/>
      <c r="C4" s="2"/>
      <c r="D4" s="1"/>
      <c r="E4" s="63" t="s">
        <v>47</v>
      </c>
      <c r="F4" s="41"/>
      <c r="G4" s="41"/>
      <c r="H4" s="41"/>
      <c r="I4" s="24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3.2" x14ac:dyDescent="0.25">
      <c r="A5" s="31"/>
      <c r="B5" s="32"/>
      <c r="C5" s="1"/>
      <c r="D5" s="1"/>
      <c r="E5" s="25"/>
      <c r="F5" s="42"/>
      <c r="G5" s="42"/>
      <c r="H5" s="42"/>
      <c r="I5" s="26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3.2" x14ac:dyDescent="0.25">
      <c r="A6" s="31"/>
      <c r="B6" s="3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2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36" customHeight="1" x14ac:dyDescent="0.25">
      <c r="A8" s="44" t="s">
        <v>1</v>
      </c>
      <c r="B8" s="45"/>
      <c r="C8" s="3">
        <v>240102</v>
      </c>
      <c r="D8" s="1"/>
      <c r="E8" s="1"/>
      <c r="F8" s="43"/>
      <c r="G8" s="41"/>
      <c r="H8" s="41"/>
      <c r="I8" s="41"/>
      <c r="J8" s="24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36" customHeight="1" x14ac:dyDescent="0.25">
      <c r="A9" s="44" t="s">
        <v>2</v>
      </c>
      <c r="B9" s="45"/>
      <c r="C9" s="3">
        <f>C8-(C8*C10)</f>
        <v>24010.199999999983</v>
      </c>
      <c r="D9" s="1"/>
      <c r="E9" s="1"/>
      <c r="F9" s="25"/>
      <c r="G9" s="42"/>
      <c r="H9" s="42"/>
      <c r="I9" s="42"/>
      <c r="J9" s="26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36" customHeight="1" x14ac:dyDescent="0.25">
      <c r="A10" s="55" t="s">
        <v>3</v>
      </c>
      <c r="B10" s="45"/>
      <c r="C10" s="12">
        <f>90%</f>
        <v>0.9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3.2" x14ac:dyDescent="0.25">
      <c r="A11" s="1"/>
      <c r="B11" s="1"/>
      <c r="C11" s="1"/>
      <c r="D11" s="1"/>
      <c r="E11" s="1"/>
      <c r="F11" s="13" t="s">
        <v>4</v>
      </c>
      <c r="G11" s="13" t="s">
        <v>5</v>
      </c>
      <c r="H11" s="13" t="s">
        <v>6</v>
      </c>
      <c r="I11" s="13" t="s">
        <v>7</v>
      </c>
      <c r="J11" s="11" t="s">
        <v>8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35">
      <c r="A12" s="1"/>
      <c r="B12" s="1"/>
      <c r="C12" s="1"/>
      <c r="D12" s="1"/>
      <c r="E12" s="1"/>
      <c r="F12" s="22" t="s">
        <v>29</v>
      </c>
      <c r="G12" s="15">
        <v>0.72919999999999996</v>
      </c>
      <c r="H12" s="15">
        <v>1.9E-2</v>
      </c>
      <c r="I12" s="15">
        <v>0.2039</v>
      </c>
      <c r="J12" s="15">
        <v>4.8000000000000001E-2</v>
      </c>
      <c r="K12" s="17"/>
      <c r="L12" s="1"/>
      <c r="M12" s="1"/>
      <c r="N12" s="1"/>
      <c r="O12" s="1"/>
      <c r="P12" s="1"/>
      <c r="Q12" s="1"/>
      <c r="R12" s="1"/>
      <c r="S12" s="1"/>
      <c r="T12" s="1"/>
    </row>
    <row r="13" spans="1:20" ht="15" x14ac:dyDescent="0.35">
      <c r="A13" s="1"/>
      <c r="B13" s="1"/>
      <c r="C13" s="1"/>
      <c r="D13" s="1"/>
      <c r="E13" s="1"/>
      <c r="F13" s="22" t="s">
        <v>30</v>
      </c>
      <c r="G13" s="15">
        <v>0.76249999999999996</v>
      </c>
      <c r="H13" s="15">
        <v>3.4799999999999998E-2</v>
      </c>
      <c r="I13" s="15">
        <v>0.18110000000000001</v>
      </c>
      <c r="J13" s="15">
        <v>2.1499999999999998E-2</v>
      </c>
      <c r="K13" s="18"/>
      <c r="L13" s="1"/>
      <c r="M13" s="1"/>
      <c r="N13" s="1"/>
      <c r="O13" s="1"/>
      <c r="P13" s="1"/>
      <c r="Q13" s="1"/>
      <c r="R13" s="1"/>
      <c r="S13" s="1"/>
      <c r="T13" s="1"/>
    </row>
    <row r="14" spans="1:20" ht="13.2" x14ac:dyDescent="0.25">
      <c r="A14" s="1"/>
      <c r="B14" s="1"/>
      <c r="C14" s="1"/>
      <c r="D14" s="1"/>
      <c r="E14" s="1"/>
      <c r="F14" s="22" t="s">
        <v>37</v>
      </c>
      <c r="G14" s="20">
        <v>0.76249999999999996</v>
      </c>
      <c r="H14" s="20">
        <v>4.7199999999999999E-2</v>
      </c>
      <c r="I14" s="20">
        <v>0.16919999999999999</v>
      </c>
      <c r="J14" s="20">
        <v>2.0799999999999999E-2</v>
      </c>
      <c r="K14" s="17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35">
      <c r="A15" s="1"/>
      <c r="B15" s="1"/>
      <c r="C15" s="1"/>
      <c r="D15" s="1"/>
      <c r="E15" s="1"/>
      <c r="F15" s="21" t="s">
        <v>31</v>
      </c>
      <c r="G15" s="15">
        <v>0.76249999999999996</v>
      </c>
      <c r="H15" s="15">
        <v>5.7000000000000002E-2</v>
      </c>
      <c r="I15" s="15">
        <v>0.16420000000000001</v>
      </c>
      <c r="J15" s="15">
        <v>1.6299999999999999E-2</v>
      </c>
      <c r="K15" s="18"/>
      <c r="L15" s="1"/>
      <c r="M15" s="1"/>
      <c r="N15" s="1"/>
      <c r="O15" s="1"/>
      <c r="P15" s="1"/>
      <c r="Q15" s="1"/>
      <c r="R15" s="1"/>
      <c r="S15" s="1"/>
      <c r="T15" s="1"/>
    </row>
    <row r="16" spans="1:20" ht="15" x14ac:dyDescent="0.35">
      <c r="A16" s="1"/>
      <c r="B16" s="1"/>
      <c r="C16" s="1"/>
      <c r="D16" s="1"/>
      <c r="E16" s="1"/>
      <c r="F16" s="21" t="s">
        <v>32</v>
      </c>
      <c r="G16" s="15">
        <v>0.76249999999999996</v>
      </c>
      <c r="H16" s="15">
        <v>6.3100000000000003E-2</v>
      </c>
      <c r="I16" s="15">
        <v>0.1585</v>
      </c>
      <c r="J16" s="15">
        <v>1.5900000000000001E-2</v>
      </c>
      <c r="K16" s="18"/>
      <c r="L16" s="1"/>
      <c r="M16" s="1"/>
      <c r="N16" s="1"/>
      <c r="O16" s="1"/>
      <c r="P16" s="1"/>
      <c r="Q16" s="1"/>
      <c r="R16" s="1"/>
      <c r="S16" s="1"/>
      <c r="T16" s="1"/>
    </row>
    <row r="17" spans="1:20" ht="15" x14ac:dyDescent="0.35">
      <c r="A17" s="1"/>
      <c r="B17" s="1"/>
      <c r="C17" s="1"/>
      <c r="D17" s="1"/>
      <c r="E17" s="1"/>
      <c r="F17" s="21" t="s">
        <v>33</v>
      </c>
      <c r="G17" s="15">
        <v>0.8982</v>
      </c>
      <c r="H17" s="15">
        <v>6.6000000000000003E-2</v>
      </c>
      <c r="I17" s="15">
        <v>1.7100000000000001E-2</v>
      </c>
      <c r="J17" s="15">
        <v>1.8700000000000001E-2</v>
      </c>
      <c r="K17" s="18"/>
      <c r="L17" s="1"/>
      <c r="M17" s="1"/>
      <c r="N17" s="1"/>
      <c r="O17" s="1"/>
      <c r="P17" s="1"/>
      <c r="Q17" s="1"/>
      <c r="R17" s="1"/>
      <c r="S17" s="1"/>
      <c r="T17" s="1"/>
    </row>
    <row r="18" spans="1:20" ht="15" x14ac:dyDescent="0.35">
      <c r="A18" s="1"/>
      <c r="B18" s="1"/>
      <c r="C18" s="1"/>
      <c r="D18" s="1"/>
      <c r="E18" s="1"/>
      <c r="F18" s="21" t="s">
        <v>38</v>
      </c>
      <c r="G18" s="15">
        <v>0.76259999999999994</v>
      </c>
      <c r="H18" s="15">
        <v>0.21659999999999999</v>
      </c>
      <c r="I18" s="15">
        <v>0</v>
      </c>
      <c r="J18" s="15">
        <v>2.0799999999999999E-2</v>
      </c>
      <c r="K18" s="18"/>
      <c r="L18" s="1"/>
      <c r="M18" s="1"/>
      <c r="N18" s="1"/>
      <c r="O18" s="1"/>
      <c r="P18" s="1"/>
      <c r="Q18" s="1"/>
      <c r="R18" s="1"/>
      <c r="S18" s="1"/>
      <c r="T18" s="1"/>
    </row>
    <row r="19" spans="1:20" ht="15" x14ac:dyDescent="0.35">
      <c r="A19" s="1"/>
      <c r="B19" s="1"/>
      <c r="C19" s="1"/>
      <c r="D19" s="1"/>
      <c r="E19" s="1"/>
      <c r="F19" s="21" t="s">
        <v>40</v>
      </c>
      <c r="G19" s="15">
        <v>0.69130000000000003</v>
      </c>
      <c r="H19" s="15">
        <v>0.28689999999999999</v>
      </c>
      <c r="I19" s="15">
        <v>0</v>
      </c>
      <c r="J19" s="15">
        <v>2.18E-2</v>
      </c>
      <c r="K19" s="18"/>
      <c r="L19" s="1"/>
      <c r="M19" s="1"/>
      <c r="N19" s="1"/>
      <c r="O19" s="1"/>
      <c r="P19" s="1"/>
      <c r="Q19" s="1"/>
      <c r="R19" s="1"/>
      <c r="S19" s="1"/>
      <c r="T19" s="1"/>
    </row>
    <row r="20" spans="1:20" ht="15" x14ac:dyDescent="0.35">
      <c r="A20" s="1"/>
      <c r="B20" s="1"/>
      <c r="C20" s="1"/>
      <c r="D20" s="1"/>
      <c r="E20" s="1"/>
      <c r="F20" s="21" t="s">
        <v>34</v>
      </c>
      <c r="G20" s="15">
        <v>0.92689999999999995</v>
      </c>
      <c r="H20" s="15">
        <v>5.1700000000000003E-2</v>
      </c>
      <c r="I20" s="15">
        <v>2.5999999999999999E-3</v>
      </c>
      <c r="J20" s="15">
        <v>1.89E-2</v>
      </c>
      <c r="K20" s="18"/>
      <c r="L20" s="1"/>
      <c r="M20" s="1"/>
      <c r="N20" s="1"/>
      <c r="O20" s="1"/>
      <c r="P20" s="1"/>
      <c r="Q20" s="1"/>
      <c r="R20" s="1"/>
      <c r="S20" s="1"/>
      <c r="T20" s="1"/>
    </row>
    <row r="21" spans="1:20" ht="15" x14ac:dyDescent="0.35">
      <c r="A21" s="1"/>
      <c r="B21" s="1"/>
      <c r="C21" s="1"/>
      <c r="D21" s="1"/>
      <c r="E21" s="1"/>
      <c r="F21" s="22" t="s">
        <v>39</v>
      </c>
      <c r="G21" s="15">
        <v>0.78259999999999996</v>
      </c>
      <c r="H21" s="15">
        <v>7.1999999999999995E-2</v>
      </c>
      <c r="I21" s="15">
        <v>0.12180000000000001</v>
      </c>
      <c r="J21" s="15">
        <v>2.3599999999999999E-2</v>
      </c>
      <c r="K21" s="18"/>
      <c r="L21" s="1"/>
      <c r="M21" s="1"/>
      <c r="N21" s="1"/>
      <c r="O21" s="1"/>
      <c r="P21" s="1"/>
      <c r="Q21" s="1"/>
      <c r="R21" s="1"/>
      <c r="S21" s="1"/>
      <c r="T21" s="1"/>
    </row>
    <row r="22" spans="1:20" ht="15" x14ac:dyDescent="0.35">
      <c r="A22" s="1"/>
      <c r="B22" s="1"/>
      <c r="C22" s="1"/>
      <c r="D22" s="1"/>
      <c r="E22" s="1"/>
      <c r="F22" s="22" t="s">
        <v>35</v>
      </c>
      <c r="G22" s="15">
        <v>0.86950000000000005</v>
      </c>
      <c r="H22" s="15">
        <v>9.0999999999999998E-2</v>
      </c>
      <c r="I22" s="15">
        <v>2.1100000000000001E-2</v>
      </c>
      <c r="J22" s="15">
        <v>1.8499999999999999E-2</v>
      </c>
      <c r="K22" s="18"/>
      <c r="L22" s="1"/>
      <c r="M22" s="1"/>
      <c r="N22" s="1"/>
      <c r="O22" s="1"/>
      <c r="P22" s="1"/>
      <c r="Q22" s="1"/>
      <c r="R22" s="1"/>
      <c r="S22" s="1"/>
      <c r="T22" s="1"/>
    </row>
    <row r="23" spans="1:20" ht="15" x14ac:dyDescent="0.35">
      <c r="A23" s="1"/>
      <c r="B23" s="1"/>
      <c r="C23" s="1"/>
      <c r="D23" s="1"/>
      <c r="E23" s="1"/>
      <c r="F23" s="22" t="s">
        <v>36</v>
      </c>
      <c r="G23" s="15">
        <v>0.6956</v>
      </c>
      <c r="H23" s="15">
        <v>0.2883</v>
      </c>
      <c r="I23" s="15">
        <v>0</v>
      </c>
      <c r="J23" s="15">
        <v>1.61E-2</v>
      </c>
      <c r="K23" s="18"/>
      <c r="L23" s="1"/>
      <c r="M23" s="1"/>
      <c r="N23" s="1"/>
      <c r="O23" s="1"/>
      <c r="P23" s="1"/>
      <c r="Q23" s="1"/>
      <c r="R23" s="1"/>
      <c r="S23" s="1"/>
      <c r="T23" s="1"/>
    </row>
    <row r="24" spans="1:20" ht="15" x14ac:dyDescent="0.35">
      <c r="A24" s="1"/>
      <c r="B24" s="1"/>
      <c r="C24" s="1"/>
      <c r="D24" s="1"/>
      <c r="E24" s="1"/>
      <c r="F24" s="22" t="s">
        <v>41</v>
      </c>
      <c r="G24" s="15">
        <v>0.77359999999999995</v>
      </c>
      <c r="H24" s="15">
        <v>9.2299999999999993E-2</v>
      </c>
      <c r="I24" s="15">
        <v>0.11119999999999999</v>
      </c>
      <c r="J24" s="15">
        <v>2.29E-2</v>
      </c>
      <c r="K24" s="18"/>
      <c r="L24" s="1"/>
      <c r="M24" s="1"/>
      <c r="N24" s="1"/>
      <c r="O24" s="1"/>
      <c r="P24" s="1"/>
      <c r="Q24" s="1"/>
      <c r="R24" s="1"/>
      <c r="S24" s="1"/>
      <c r="T24" s="1"/>
    </row>
    <row r="25" spans="1:20" ht="15" x14ac:dyDescent="0.35">
      <c r="A25" s="1"/>
      <c r="B25" s="1"/>
      <c r="C25" s="1"/>
      <c r="D25" s="1"/>
      <c r="E25" s="1"/>
      <c r="F25" s="22" t="s">
        <v>42</v>
      </c>
      <c r="G25" s="15">
        <v>0.85929999999999995</v>
      </c>
      <c r="H25" s="15">
        <v>0.1055</v>
      </c>
      <c r="I25" s="15">
        <v>1.95E-2</v>
      </c>
      <c r="J25" s="15">
        <v>1.5699999999999999E-2</v>
      </c>
      <c r="K25" s="18"/>
      <c r="L25" s="1"/>
      <c r="M25" s="1"/>
      <c r="N25" s="1"/>
      <c r="O25" s="1"/>
      <c r="P25" s="1"/>
      <c r="Q25" s="1"/>
      <c r="R25" s="1"/>
      <c r="S25" s="1"/>
      <c r="T25" s="1"/>
    </row>
    <row r="26" spans="1:20" ht="15" x14ac:dyDescent="0.35">
      <c r="A26" s="1"/>
      <c r="B26" s="1"/>
      <c r="C26" s="1"/>
      <c r="D26" s="1"/>
      <c r="E26" s="1"/>
      <c r="F26" s="22" t="s">
        <v>43</v>
      </c>
      <c r="G26" s="15">
        <v>0.6875</v>
      </c>
      <c r="H26" s="15">
        <v>0.29320000000000002</v>
      </c>
      <c r="I26" s="15">
        <v>0</v>
      </c>
      <c r="J26" s="15">
        <v>1.9300000000000001E-2</v>
      </c>
      <c r="K26" s="18"/>
      <c r="L26" s="1"/>
      <c r="M26" s="1"/>
      <c r="N26" s="1"/>
      <c r="O26" s="1"/>
      <c r="P26" s="1"/>
      <c r="Q26" s="1"/>
      <c r="R26" s="1"/>
      <c r="S26" s="1"/>
      <c r="T26" s="1"/>
    </row>
    <row r="27" spans="1:20" ht="15" x14ac:dyDescent="0.35">
      <c r="A27" s="1"/>
      <c r="B27" s="1"/>
      <c r="C27" s="1"/>
      <c r="D27" s="1"/>
      <c r="E27" s="1"/>
      <c r="F27" s="22" t="s">
        <v>44</v>
      </c>
      <c r="G27" s="15">
        <v>0.7601</v>
      </c>
      <c r="H27" s="15">
        <v>0.12859999999999999</v>
      </c>
      <c r="I27" s="15">
        <v>9.0399999999999994E-2</v>
      </c>
      <c r="J27" s="15">
        <v>2.0899999999999998E-2</v>
      </c>
      <c r="K27" s="18"/>
      <c r="L27" s="1"/>
      <c r="M27" s="1"/>
      <c r="N27" s="1"/>
      <c r="O27" s="1"/>
      <c r="P27" s="1"/>
      <c r="Q27" s="1"/>
      <c r="R27" s="1"/>
      <c r="S27" s="1"/>
      <c r="T27" s="1"/>
    </row>
    <row r="28" spans="1:20" ht="15" x14ac:dyDescent="0.35">
      <c r="A28" s="1"/>
      <c r="B28" s="1"/>
      <c r="C28" s="1"/>
      <c r="D28" s="1"/>
      <c r="E28" s="1"/>
      <c r="F28" s="22" t="s">
        <v>45</v>
      </c>
      <c r="G28" s="15">
        <v>0.84440000000000004</v>
      </c>
      <c r="H28" s="15">
        <v>0.1176</v>
      </c>
      <c r="I28" s="15">
        <v>1.9099999999999999E-2</v>
      </c>
      <c r="J28" s="15">
        <v>1.89E-2</v>
      </c>
      <c r="K28" s="18"/>
      <c r="L28" s="1"/>
      <c r="M28" s="1"/>
      <c r="N28" s="1"/>
      <c r="O28" s="1"/>
      <c r="P28" s="1"/>
      <c r="Q28" s="1"/>
      <c r="R28" s="1"/>
      <c r="S28" s="1"/>
      <c r="T28" s="1"/>
    </row>
    <row r="29" spans="1:20" ht="15" x14ac:dyDescent="0.35">
      <c r="A29" s="1"/>
      <c r="B29" s="1"/>
      <c r="C29" s="1"/>
      <c r="D29" s="1"/>
      <c r="E29" s="1"/>
      <c r="F29" s="22" t="s">
        <v>46</v>
      </c>
      <c r="G29" s="15">
        <v>0.67549999999999999</v>
      </c>
      <c r="H29" s="15">
        <v>0.30349999999999999</v>
      </c>
      <c r="I29" s="15">
        <v>0</v>
      </c>
      <c r="J29" s="15">
        <v>2.1000000000000001E-2</v>
      </c>
      <c r="K29" s="18"/>
      <c r="L29" s="1"/>
      <c r="M29" s="1"/>
      <c r="N29" s="1"/>
      <c r="O29" s="1"/>
      <c r="P29" s="1"/>
      <c r="Q29" s="1"/>
      <c r="R29" s="1"/>
      <c r="S29" s="1"/>
      <c r="T29" s="1"/>
    </row>
    <row r="30" spans="1:20" ht="13.2" x14ac:dyDescent="0.25">
      <c r="A30" s="1"/>
      <c r="B30" s="1"/>
      <c r="C30" s="1"/>
      <c r="D30" s="1"/>
      <c r="E30" s="1"/>
      <c r="F30" s="19" t="s">
        <v>9</v>
      </c>
      <c r="G30" s="14">
        <f>SUM(G12:G29)/18</f>
        <v>0.77812777777777775</v>
      </c>
      <c r="H30" s="14">
        <f>SUM(H12:H29)/18</f>
        <v>0.12968333333333332</v>
      </c>
      <c r="I30" s="14">
        <f>SUM(I12:I29)/18</f>
        <v>7.1094444444444432E-2</v>
      </c>
      <c r="J30" s="16">
        <f>SUM(J12:J29)/18</f>
        <v>2.1088888888888886E-2</v>
      </c>
      <c r="K30" s="17"/>
      <c r="L30" s="1"/>
      <c r="M30" s="1"/>
      <c r="N30" s="1"/>
      <c r="O30" s="1"/>
      <c r="P30" s="1"/>
      <c r="Q30" s="1"/>
      <c r="R30" s="1"/>
      <c r="S30" s="1"/>
      <c r="T30" s="1"/>
    </row>
    <row r="31" spans="1:20" ht="13.2" x14ac:dyDescent="0.25">
      <c r="A31" s="31"/>
      <c r="B31" s="32"/>
      <c r="C31" s="1"/>
      <c r="D31" s="1"/>
      <c r="E31" s="1"/>
      <c r="F31" s="1"/>
      <c r="G31" s="2"/>
      <c r="H31" s="1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3" spans="1:20" ht="13.2" x14ac:dyDescent="0.25">
      <c r="A33" s="31"/>
      <c r="B33" s="32"/>
      <c r="C33" s="1"/>
      <c r="D33" s="1"/>
      <c r="E33" s="1"/>
      <c r="F33" s="1"/>
      <c r="G33" s="2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3.2" x14ac:dyDescent="0.25">
      <c r="A34" s="31"/>
      <c r="B34" s="32"/>
      <c r="C34" s="1"/>
      <c r="D34" s="1"/>
      <c r="E34" s="1"/>
      <c r="F34" s="1"/>
      <c r="G34" s="2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3.2" x14ac:dyDescent="0.25">
      <c r="A35" s="31"/>
      <c r="B35" s="3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3.2" x14ac:dyDescent="0.25">
      <c r="A36" s="31"/>
      <c r="B36" s="32"/>
      <c r="C36" s="1"/>
      <c r="D36" s="1"/>
      <c r="E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3.2" x14ac:dyDescent="0.25">
      <c r="A37" s="31"/>
      <c r="B37" s="32"/>
      <c r="C37" s="1"/>
      <c r="D37" s="1"/>
      <c r="E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.2" x14ac:dyDescent="0.25">
      <c r="A38" s="31"/>
      <c r="B38" s="32"/>
      <c r="C38" s="1"/>
      <c r="D38" s="1"/>
      <c r="E38" s="1"/>
      <c r="F38" s="51" t="s">
        <v>10</v>
      </c>
      <c r="G38" s="70"/>
      <c r="H38" s="46" t="s">
        <v>48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.2" x14ac:dyDescent="0.25">
      <c r="A39" s="31"/>
      <c r="B39" s="32"/>
      <c r="C39" s="1"/>
      <c r="D39" s="1"/>
      <c r="E39" s="1"/>
      <c r="F39" s="71"/>
      <c r="G39" s="72"/>
      <c r="H39" s="28"/>
      <c r="I39" s="1"/>
      <c r="J39" s="1"/>
      <c r="K39" s="23" t="s">
        <v>12</v>
      </c>
      <c r="L39" s="24"/>
      <c r="M39" s="27">
        <f>H48</f>
        <v>0.77813333333333345</v>
      </c>
      <c r="N39" s="1"/>
      <c r="O39" s="1"/>
      <c r="P39" s="1"/>
      <c r="Q39" s="1"/>
      <c r="R39" s="1"/>
      <c r="S39" s="1"/>
      <c r="T39" s="1"/>
    </row>
    <row r="40" spans="1:20" ht="13.2" customHeight="1" x14ac:dyDescent="0.25">
      <c r="A40" s="31"/>
      <c r="B40" s="32"/>
      <c r="C40" s="1"/>
      <c r="D40" s="1"/>
      <c r="E40" s="1"/>
      <c r="F40" s="52" t="s">
        <v>13</v>
      </c>
      <c r="G40" s="67"/>
      <c r="H40" s="53">
        <f>H44*J30</f>
        <v>91.103999999999985</v>
      </c>
      <c r="I40" s="31"/>
      <c r="K40" s="25"/>
      <c r="L40" s="26"/>
      <c r="M40" s="28"/>
      <c r="N40" s="1"/>
      <c r="O40" s="1"/>
      <c r="P40" s="1"/>
      <c r="Q40" s="1"/>
      <c r="R40" s="1"/>
      <c r="S40" s="1"/>
      <c r="T40" s="1"/>
    </row>
    <row r="41" spans="1:20" ht="13.2" x14ac:dyDescent="0.25">
      <c r="A41" s="1"/>
      <c r="B41" s="1"/>
      <c r="C41" s="1"/>
      <c r="D41" s="1"/>
      <c r="E41" s="1"/>
      <c r="F41" s="68"/>
      <c r="G41" s="69"/>
      <c r="H41" s="28"/>
      <c r="I41" s="32"/>
      <c r="K41" s="39" t="s">
        <v>14</v>
      </c>
      <c r="L41" s="24"/>
      <c r="M41" s="36">
        <f>D79</f>
        <v>0.83368750000000003</v>
      </c>
      <c r="N41" s="1"/>
      <c r="O41" s="1"/>
      <c r="P41" s="1"/>
      <c r="Q41" s="1"/>
      <c r="R41" s="1"/>
      <c r="S41" s="1"/>
      <c r="T41" s="1"/>
    </row>
    <row r="42" spans="1:20" ht="13.2" customHeight="1" x14ac:dyDescent="0.25">
      <c r="A42" s="1"/>
      <c r="B42" s="1"/>
      <c r="C42" s="1"/>
      <c r="D42" s="1"/>
      <c r="E42" s="1"/>
      <c r="F42" s="52" t="s">
        <v>15</v>
      </c>
      <c r="G42" s="67"/>
      <c r="H42" s="53">
        <f>H44*(H30+I30)</f>
        <v>867.3599999999999</v>
      </c>
      <c r="I42" s="31"/>
      <c r="J42" s="1"/>
      <c r="K42" s="25"/>
      <c r="L42" s="26"/>
      <c r="M42" s="28"/>
      <c r="N42" s="1"/>
      <c r="O42" s="1"/>
      <c r="P42" s="1"/>
      <c r="Q42" s="1"/>
      <c r="R42" s="1"/>
      <c r="S42" s="1"/>
      <c r="T42" s="1"/>
    </row>
    <row r="43" spans="1:20" ht="13.2" x14ac:dyDescent="0.25">
      <c r="A43" s="1"/>
      <c r="B43" s="1"/>
      <c r="C43" s="1"/>
      <c r="D43" s="1"/>
      <c r="E43" s="1"/>
      <c r="F43" s="68"/>
      <c r="G43" s="69"/>
      <c r="H43" s="28"/>
      <c r="I43" s="32"/>
      <c r="J43" s="1"/>
      <c r="K43" s="47" t="s">
        <v>3</v>
      </c>
      <c r="L43" s="32"/>
      <c r="M43" s="48">
        <f>C10</f>
        <v>0.9</v>
      </c>
      <c r="N43" s="1"/>
      <c r="O43" s="1"/>
      <c r="P43" s="1"/>
      <c r="Q43" s="1"/>
      <c r="R43" s="1"/>
      <c r="S43" s="1"/>
      <c r="T43" s="1"/>
    </row>
    <row r="44" spans="1:20" ht="13.2" x14ac:dyDescent="0.25">
      <c r="A44" s="31"/>
      <c r="B44" s="32"/>
      <c r="C44" s="7"/>
      <c r="D44" s="1"/>
      <c r="E44" s="1"/>
      <c r="F44" s="54" t="s">
        <v>16</v>
      </c>
      <c r="G44" s="64"/>
      <c r="H44" s="53">
        <v>4320</v>
      </c>
      <c r="I44" s="31"/>
      <c r="J44" s="1"/>
      <c r="K44" s="32"/>
      <c r="L44" s="32"/>
      <c r="M44" s="32"/>
      <c r="N44" s="1"/>
      <c r="O44" s="1"/>
      <c r="P44" s="1"/>
      <c r="Q44" s="1"/>
      <c r="R44" s="1"/>
      <c r="S44" s="1"/>
      <c r="T44" s="1"/>
    </row>
    <row r="45" spans="1:20" ht="13.2" x14ac:dyDescent="0.25">
      <c r="A45" s="31"/>
      <c r="B45" s="32"/>
      <c r="C45" s="7"/>
      <c r="D45" s="1"/>
      <c r="E45" s="1"/>
      <c r="F45" s="65"/>
      <c r="G45" s="66"/>
      <c r="H45" s="28"/>
      <c r="I45" s="32"/>
      <c r="J45" s="1"/>
      <c r="K45" s="49" t="s">
        <v>17</v>
      </c>
      <c r="L45" s="32"/>
      <c r="M45" s="50">
        <f>M43*M41*M39</f>
        <v>0.58384803000000007</v>
      </c>
      <c r="N45" s="1"/>
      <c r="O45" s="1"/>
      <c r="P45" s="1"/>
      <c r="Q45" s="1"/>
      <c r="R45" s="1"/>
      <c r="S45" s="1"/>
      <c r="T45" s="1"/>
    </row>
    <row r="46" spans="1:20" ht="13.2" x14ac:dyDescent="0.25">
      <c r="A46" s="31"/>
      <c r="B46" s="32"/>
      <c r="C46" s="8"/>
      <c r="D46" s="1"/>
      <c r="E46" s="1"/>
      <c r="F46" s="54" t="s">
        <v>18</v>
      </c>
      <c r="G46" s="64"/>
      <c r="H46" s="53">
        <f>H44-H42-H40</f>
        <v>3361.5360000000005</v>
      </c>
      <c r="I46" s="1"/>
      <c r="J46" s="1"/>
      <c r="K46" s="32"/>
      <c r="L46" s="32"/>
      <c r="M46" s="32"/>
      <c r="N46" s="1"/>
      <c r="O46" s="1"/>
      <c r="P46" s="1"/>
      <c r="Q46" s="1"/>
      <c r="R46" s="1"/>
      <c r="S46" s="1"/>
      <c r="T46" s="1"/>
    </row>
    <row r="47" spans="1:20" ht="13.2" x14ac:dyDescent="0.25">
      <c r="A47" s="1"/>
      <c r="B47" s="1"/>
      <c r="C47" s="1"/>
      <c r="D47" s="1"/>
      <c r="E47" s="1"/>
      <c r="F47" s="65"/>
      <c r="G47" s="66"/>
      <c r="H47" s="2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3.2" x14ac:dyDescent="0.25">
      <c r="A48" s="1"/>
      <c r="B48" s="1"/>
      <c r="C48" s="1"/>
      <c r="D48" s="1"/>
      <c r="E48" s="1"/>
      <c r="F48" s="23" t="s">
        <v>12</v>
      </c>
      <c r="G48" s="60"/>
      <c r="H48" s="27">
        <f>H46/H44</f>
        <v>0.77813333333333345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3.2" x14ac:dyDescent="0.25">
      <c r="A49" s="1"/>
      <c r="B49" s="1"/>
      <c r="C49" s="1"/>
      <c r="D49" s="1"/>
      <c r="E49" s="1"/>
      <c r="F49" s="61"/>
      <c r="G49" s="62"/>
      <c r="H49" s="5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8.600000000000001" x14ac:dyDescent="0.25">
      <c r="A53" s="9"/>
      <c r="B53" s="9"/>
      <c r="C53" s="9"/>
      <c r="D53" s="9"/>
      <c r="E53" s="1"/>
      <c r="F53" s="29" t="s">
        <v>19</v>
      </c>
      <c r="G53" s="57"/>
      <c r="H53" s="30">
        <f>C8</f>
        <v>240102</v>
      </c>
      <c r="I53" s="1"/>
      <c r="J53" s="31"/>
      <c r="K53" s="32"/>
      <c r="L53" s="31"/>
      <c r="M53" s="31"/>
      <c r="N53" s="1"/>
      <c r="O53" s="1"/>
      <c r="P53" s="1"/>
      <c r="Q53" s="1"/>
      <c r="R53" s="1"/>
      <c r="S53" s="1"/>
      <c r="T53" s="1"/>
    </row>
    <row r="54" spans="1:20" ht="18.600000000000001" x14ac:dyDescent="0.25">
      <c r="A54" s="9"/>
      <c r="B54" s="9"/>
      <c r="C54" s="9"/>
      <c r="D54" s="9"/>
      <c r="E54" s="1"/>
      <c r="F54" s="58"/>
      <c r="G54" s="59"/>
      <c r="H54" s="28"/>
      <c r="I54" s="1"/>
      <c r="J54" s="32"/>
      <c r="K54" s="32"/>
      <c r="L54" s="32"/>
      <c r="M54" s="32"/>
      <c r="N54" s="1"/>
      <c r="O54" s="1"/>
      <c r="P54" s="1"/>
      <c r="Q54" s="1"/>
      <c r="R54" s="1"/>
      <c r="S54" s="1"/>
      <c r="T54" s="1"/>
    </row>
    <row r="55" spans="1:20" ht="18.600000000000001" x14ac:dyDescent="0.25">
      <c r="A55" s="9"/>
      <c r="B55" s="9"/>
      <c r="C55" s="9"/>
      <c r="D55" s="9"/>
      <c r="E55" s="1"/>
      <c r="F55" s="29" t="s">
        <v>20</v>
      </c>
      <c r="G55" s="57"/>
      <c r="H55" s="33">
        <f>H44/H53</f>
        <v>1.7992353249868805E-2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600000000000001" x14ac:dyDescent="0.25">
      <c r="A56" s="9"/>
      <c r="B56" s="9"/>
      <c r="C56" s="9"/>
      <c r="D56" s="9"/>
      <c r="E56" s="1"/>
      <c r="F56" s="58"/>
      <c r="G56" s="59"/>
      <c r="H56" s="2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600000000000001" x14ac:dyDescent="0.25">
      <c r="A57" s="9"/>
      <c r="B57" s="9"/>
      <c r="C57" s="9"/>
      <c r="D57" s="9"/>
      <c r="E57" s="1"/>
      <c r="F57" s="73" t="s">
        <v>49</v>
      </c>
      <c r="G57" s="74"/>
      <c r="H57" s="10">
        <f>H55*60</f>
        <v>1.0795411949921283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600000000000001" x14ac:dyDescent="0.25">
      <c r="A58" s="9"/>
      <c r="B58" s="9"/>
      <c r="C58" s="9"/>
      <c r="D58" s="9"/>
      <c r="E58" s="1"/>
      <c r="F58" s="73" t="s">
        <v>50</v>
      </c>
      <c r="G58" s="74"/>
      <c r="H58" s="10">
        <f>H59*60</f>
        <v>0.89999999999999991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600000000000001" x14ac:dyDescent="0.25">
      <c r="A59" s="9"/>
      <c r="B59" s="9"/>
      <c r="C59" s="9"/>
      <c r="D59" s="9"/>
      <c r="E59" s="1"/>
      <c r="F59" s="29" t="s">
        <v>21</v>
      </c>
      <c r="G59" s="57"/>
      <c r="H59" s="33">
        <f>0.015</f>
        <v>1.4999999999999999E-2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600000000000001" x14ac:dyDescent="0.25">
      <c r="A60" s="9"/>
      <c r="B60" s="9"/>
      <c r="C60" s="9"/>
      <c r="D60" s="9"/>
      <c r="E60" s="1"/>
      <c r="F60" s="58"/>
      <c r="G60" s="59"/>
      <c r="H60" s="2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600000000000001" x14ac:dyDescent="0.25">
      <c r="A61" s="9"/>
      <c r="B61" s="29" t="s">
        <v>22</v>
      </c>
      <c r="C61" s="24"/>
      <c r="D61" s="34">
        <f>H53/H72</f>
        <v>0.83368750000000003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600000000000001" x14ac:dyDescent="0.25">
      <c r="A62" s="9"/>
      <c r="B62" s="25"/>
      <c r="C62" s="26"/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600000000000001" x14ac:dyDescent="0.25">
      <c r="A63" s="9"/>
      <c r="B63" s="29" t="s">
        <v>23</v>
      </c>
      <c r="C63" s="24"/>
      <c r="D63" s="34">
        <f>H59/H55</f>
        <v>0.83368750000000003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600000000000001" x14ac:dyDescent="0.25">
      <c r="A64" s="9"/>
      <c r="B64" s="25"/>
      <c r="C64" s="26"/>
      <c r="D64" s="2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600000000000001" x14ac:dyDescent="0.25">
      <c r="A65" s="9"/>
      <c r="B65" s="29" t="s">
        <v>19</v>
      </c>
      <c r="C65" s="24"/>
      <c r="D65" s="30">
        <f>H53</f>
        <v>240102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8.600000000000001" x14ac:dyDescent="0.25">
      <c r="A66" s="9"/>
      <c r="B66" s="25"/>
      <c r="C66" s="26"/>
      <c r="D66" s="28"/>
      <c r="E66" s="1"/>
      <c r="F66" s="29"/>
      <c r="G66" s="57"/>
      <c r="H66" s="29"/>
      <c r="I66" s="3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8.600000000000001" x14ac:dyDescent="0.25">
      <c r="A67" s="9"/>
      <c r="B67" s="29" t="s">
        <v>24</v>
      </c>
      <c r="C67" s="24"/>
      <c r="D67" s="35">
        <f>H44/H59</f>
        <v>288000</v>
      </c>
      <c r="E67" s="1"/>
      <c r="F67" s="58"/>
      <c r="G67" s="59"/>
      <c r="H67" s="25"/>
      <c r="I67" s="32"/>
      <c r="J67" s="31"/>
      <c r="K67" s="32"/>
      <c r="L67" s="31"/>
      <c r="M67" s="31"/>
      <c r="N67" s="1"/>
      <c r="O67" s="1"/>
      <c r="P67" s="1"/>
      <c r="Q67" s="1"/>
      <c r="R67" s="1"/>
      <c r="S67" s="1"/>
      <c r="T67" s="1"/>
    </row>
    <row r="68" spans="1:20" ht="18.600000000000001" x14ac:dyDescent="0.25">
      <c r="A68" s="9"/>
      <c r="B68" s="25"/>
      <c r="C68" s="26"/>
      <c r="D68" s="25"/>
      <c r="E68" s="1"/>
      <c r="F68" s="1"/>
      <c r="G68" s="1"/>
      <c r="H68" s="1"/>
      <c r="I68" s="1"/>
      <c r="J68" s="32"/>
      <c r="K68" s="32"/>
      <c r="L68" s="32"/>
      <c r="M68" s="32"/>
      <c r="N68" s="1"/>
      <c r="O68" s="1"/>
      <c r="P68" s="1"/>
      <c r="Q68" s="1"/>
      <c r="R68" s="1"/>
      <c r="S68" s="1"/>
      <c r="T68" s="1"/>
    </row>
    <row r="69" spans="1:20" ht="18.600000000000001" x14ac:dyDescent="0.25">
      <c r="A69" s="9"/>
      <c r="B69" s="29" t="s">
        <v>25</v>
      </c>
      <c r="C69" s="24"/>
      <c r="D69" s="33">
        <f>H44</f>
        <v>4320</v>
      </c>
      <c r="E69" s="1"/>
      <c r="F69" s="29" t="s">
        <v>18</v>
      </c>
      <c r="G69" s="57"/>
      <c r="H69" s="35">
        <f>D69</f>
        <v>4320</v>
      </c>
      <c r="I69" s="3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8.600000000000001" x14ac:dyDescent="0.25">
      <c r="A70" s="9"/>
      <c r="B70" s="25"/>
      <c r="C70" s="26"/>
      <c r="D70" s="28"/>
      <c r="E70" s="1"/>
      <c r="F70" s="58"/>
      <c r="G70" s="59"/>
      <c r="H70" s="25"/>
      <c r="I70" s="3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8.600000000000001" x14ac:dyDescent="0.25">
      <c r="A71" s="9"/>
      <c r="B71" s="29" t="s">
        <v>21</v>
      </c>
      <c r="C71" s="24"/>
      <c r="D71" s="33">
        <f>H59</f>
        <v>1.4999999999999999E-2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8.600000000000001" x14ac:dyDescent="0.25">
      <c r="A72" s="9"/>
      <c r="B72" s="25"/>
      <c r="C72" s="26"/>
      <c r="D72" s="28"/>
      <c r="E72" s="1"/>
      <c r="F72" s="29" t="s">
        <v>24</v>
      </c>
      <c r="G72" s="57"/>
      <c r="H72" s="35">
        <f>H44/H59</f>
        <v>288000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.2" x14ac:dyDescent="0.25">
      <c r="A73" s="1"/>
      <c r="B73" s="29" t="s">
        <v>26</v>
      </c>
      <c r="C73" s="24"/>
      <c r="D73" s="33">
        <f>H55</f>
        <v>1.7992353249868805E-2</v>
      </c>
      <c r="E73" s="1"/>
      <c r="F73" s="58"/>
      <c r="G73" s="59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.2" x14ac:dyDescent="0.25">
      <c r="A74" s="1"/>
      <c r="B74" s="25"/>
      <c r="C74" s="26"/>
      <c r="D74" s="2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.2" x14ac:dyDescent="0.25">
      <c r="A75" s="1"/>
      <c r="B75" s="29" t="s">
        <v>27</v>
      </c>
      <c r="C75" s="24"/>
      <c r="D75" s="37">
        <f>H53*H55/D69</f>
        <v>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3.2" x14ac:dyDescent="0.25">
      <c r="A76" s="1"/>
      <c r="B76" s="25"/>
      <c r="C76" s="26"/>
      <c r="D76" s="28"/>
      <c r="E76" s="1"/>
      <c r="I76" s="1"/>
      <c r="M76" s="31"/>
      <c r="O76" s="1"/>
      <c r="P76" s="1"/>
      <c r="Q76" s="1"/>
      <c r="R76" s="1"/>
      <c r="S76" s="1"/>
      <c r="T76" s="1"/>
    </row>
    <row r="77" spans="1:20" ht="13.2" x14ac:dyDescent="0.25">
      <c r="A77" s="1"/>
      <c r="B77" s="29" t="s">
        <v>28</v>
      </c>
      <c r="C77" s="24"/>
      <c r="D77" s="38">
        <f>H59/H55</f>
        <v>0.83368750000000003</v>
      </c>
      <c r="E77" s="1"/>
      <c r="I77" s="1"/>
      <c r="M77" s="32"/>
      <c r="O77" s="1"/>
      <c r="P77" s="1"/>
      <c r="Q77" s="1"/>
      <c r="R77" s="1"/>
      <c r="S77" s="1"/>
      <c r="T77" s="1"/>
    </row>
    <row r="78" spans="1:20" ht="13.2" x14ac:dyDescent="0.25">
      <c r="A78" s="1"/>
      <c r="B78" s="25"/>
      <c r="C78" s="26"/>
      <c r="D78" s="28"/>
      <c r="E78" s="1"/>
      <c r="F78" s="1"/>
      <c r="G78" s="1"/>
      <c r="H78" s="1"/>
      <c r="I78" s="1"/>
      <c r="J78" s="1"/>
      <c r="K78" s="1"/>
      <c r="L78" s="1"/>
      <c r="M78" s="1"/>
      <c r="O78" s="1"/>
      <c r="P78" s="1"/>
      <c r="Q78" s="1"/>
      <c r="R78" s="1"/>
      <c r="S78" s="1"/>
      <c r="T78" s="1"/>
    </row>
    <row r="79" spans="1:20" ht="13.2" x14ac:dyDescent="0.25">
      <c r="A79" s="1"/>
      <c r="B79" s="39" t="s">
        <v>14</v>
      </c>
      <c r="C79" s="24"/>
      <c r="D79" s="36">
        <f>D77*D75</f>
        <v>0.83368750000000003</v>
      </c>
      <c r="E79" s="1"/>
      <c r="F79" s="1"/>
      <c r="G79" s="1"/>
      <c r="H79" s="1"/>
      <c r="I79" s="1"/>
      <c r="J79" s="1"/>
      <c r="K79" s="1"/>
      <c r="L79" s="1"/>
      <c r="M79" s="1"/>
      <c r="O79" s="1"/>
      <c r="P79" s="1"/>
      <c r="Q79" s="1"/>
      <c r="R79" s="1"/>
      <c r="S79" s="1"/>
      <c r="T79" s="1"/>
    </row>
    <row r="80" spans="1:20" ht="13.2" x14ac:dyDescent="0.25">
      <c r="A80" s="1"/>
      <c r="B80" s="25"/>
      <c r="C80" s="26"/>
      <c r="D80" s="28"/>
      <c r="E80" s="1"/>
      <c r="I80" s="1"/>
      <c r="J80" s="1"/>
      <c r="K80" s="1"/>
      <c r="L80" s="1"/>
      <c r="M80" s="1"/>
      <c r="O80" s="1"/>
      <c r="P80" s="1"/>
      <c r="Q80" s="1"/>
      <c r="R80" s="1"/>
      <c r="S80" s="1"/>
      <c r="T80" s="1"/>
    </row>
    <row r="81" spans="1:20" ht="13.2" x14ac:dyDescent="0.25">
      <c r="A81" s="1"/>
      <c r="B81" s="1"/>
      <c r="C81" s="1"/>
      <c r="D81" s="1"/>
      <c r="E81" s="1"/>
      <c r="I81" s="1"/>
      <c r="J81" s="1"/>
      <c r="K81" s="1"/>
      <c r="L81" s="1"/>
      <c r="M81" s="1"/>
      <c r="O81" s="1"/>
      <c r="P81" s="1"/>
      <c r="Q81" s="1"/>
      <c r="R81" s="1"/>
      <c r="S81" s="1"/>
      <c r="T81" s="1"/>
    </row>
    <row r="82" spans="1:20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.2" x14ac:dyDescent="0.25">
      <c r="A86" s="1"/>
      <c r="B86" s="1"/>
      <c r="C86" s="1"/>
      <c r="D86" s="1"/>
      <c r="E86" s="1"/>
      <c r="F86" s="1"/>
      <c r="G86" s="1"/>
      <c r="H86" s="1"/>
      <c r="I86" s="1"/>
      <c r="N86" s="1"/>
      <c r="O86" s="1"/>
      <c r="P86" s="1"/>
      <c r="Q86" s="1"/>
      <c r="R86" s="1"/>
      <c r="S86" s="1"/>
      <c r="T86" s="1"/>
    </row>
    <row r="87" spans="1:20" ht="13.2" x14ac:dyDescent="0.25">
      <c r="A87" s="1"/>
      <c r="B87" s="1"/>
      <c r="C87" s="1"/>
      <c r="D87" s="1"/>
      <c r="E87" s="1"/>
      <c r="F87" s="1"/>
      <c r="G87" s="1"/>
      <c r="H87" s="1"/>
      <c r="I87" s="1"/>
      <c r="N87" s="1"/>
      <c r="O87" s="1"/>
      <c r="P87" s="1"/>
      <c r="Q87" s="1"/>
      <c r="R87" s="1"/>
      <c r="S87" s="1"/>
      <c r="T87" s="1"/>
    </row>
    <row r="88" spans="1:20" ht="13.2" x14ac:dyDescent="0.25">
      <c r="A88" s="1"/>
      <c r="B88" s="1"/>
      <c r="C88" s="1"/>
      <c r="D88" s="1"/>
      <c r="E88" s="1"/>
      <c r="F88" s="1"/>
      <c r="G88" s="1"/>
      <c r="H88" s="1"/>
      <c r="I88" s="1"/>
      <c r="N88" s="1"/>
      <c r="O88" s="1"/>
      <c r="P88" s="1"/>
      <c r="Q88" s="1"/>
      <c r="R88" s="1"/>
      <c r="S88" s="1"/>
      <c r="T88" s="1"/>
    </row>
    <row r="89" spans="1:20" ht="13.2" x14ac:dyDescent="0.25">
      <c r="A89" s="1"/>
      <c r="B89" s="1"/>
      <c r="C89" s="1"/>
      <c r="D89" s="1"/>
      <c r="E89" s="1"/>
      <c r="F89" s="1"/>
      <c r="G89" s="1"/>
      <c r="H89" s="1"/>
      <c r="I89" s="1"/>
      <c r="N89" s="1"/>
      <c r="O89" s="1"/>
      <c r="P89" s="1"/>
      <c r="Q89" s="1"/>
      <c r="R89" s="1"/>
      <c r="S89" s="1"/>
      <c r="T89" s="1"/>
    </row>
    <row r="90" spans="1:20" ht="13.2" x14ac:dyDescent="0.25">
      <c r="A90" s="1"/>
      <c r="B90" s="1"/>
      <c r="C90" s="1"/>
      <c r="D90" s="1"/>
      <c r="E90" s="1"/>
      <c r="F90" s="1"/>
      <c r="G90" s="1"/>
      <c r="H90" s="1"/>
      <c r="I90" s="1"/>
      <c r="N90" s="1"/>
      <c r="O90" s="1"/>
      <c r="P90" s="1"/>
      <c r="Q90" s="1"/>
      <c r="R90" s="1"/>
      <c r="S90" s="1"/>
      <c r="T90" s="1"/>
    </row>
    <row r="91" spans="1:20" ht="13.2" x14ac:dyDescent="0.25">
      <c r="A91" s="1"/>
      <c r="B91" s="1"/>
      <c r="C91" s="1"/>
      <c r="D91" s="1"/>
      <c r="E91" s="1"/>
      <c r="F91" s="1"/>
      <c r="G91" s="1"/>
      <c r="H91" s="1"/>
      <c r="I91" s="1"/>
      <c r="N91" s="1"/>
      <c r="O91" s="1"/>
      <c r="P91" s="1"/>
      <c r="Q91" s="1"/>
      <c r="R91" s="1"/>
      <c r="S91" s="1"/>
      <c r="T91" s="1"/>
    </row>
    <row r="92" spans="1:20" ht="13.2" x14ac:dyDescent="0.25">
      <c r="A92" s="1"/>
      <c r="B92" s="1"/>
      <c r="C92" s="1"/>
      <c r="D92" s="1"/>
      <c r="E92" s="1"/>
      <c r="F92" s="1"/>
      <c r="G92" s="1"/>
      <c r="H92" s="1"/>
      <c r="I92" s="1"/>
      <c r="N92" s="1"/>
      <c r="O92" s="1"/>
      <c r="P92" s="1"/>
      <c r="Q92" s="1"/>
      <c r="R92" s="1"/>
      <c r="S92" s="1"/>
      <c r="T92" s="1"/>
    </row>
    <row r="93" spans="1:20" ht="13.2" x14ac:dyDescent="0.25">
      <c r="A93" s="1"/>
      <c r="B93" s="1"/>
      <c r="C93" s="1"/>
      <c r="D93" s="1"/>
      <c r="E93" s="1"/>
      <c r="F93" s="1"/>
      <c r="G93" s="1"/>
      <c r="H93" s="1"/>
      <c r="I93" s="1"/>
      <c r="N93" s="1"/>
      <c r="O93" s="1"/>
      <c r="P93" s="1"/>
      <c r="Q93" s="1"/>
      <c r="R93" s="1"/>
      <c r="S93" s="1"/>
      <c r="T93" s="1"/>
    </row>
    <row r="94" spans="1:20" ht="13.2" x14ac:dyDescent="0.25">
      <c r="A94" s="1"/>
      <c r="B94" s="1"/>
      <c r="C94" s="1"/>
      <c r="D94" s="1"/>
      <c r="E94" s="1"/>
      <c r="F94" s="1"/>
      <c r="G94" s="1"/>
      <c r="H94" s="1"/>
      <c r="I94" s="1"/>
      <c r="N94" s="1"/>
      <c r="O94" s="1"/>
      <c r="P94" s="1"/>
      <c r="Q94" s="1"/>
      <c r="R94" s="1"/>
      <c r="S94" s="1"/>
      <c r="T94" s="1"/>
    </row>
    <row r="95" spans="1:20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</sheetData>
  <mergeCells count="87">
    <mergeCell ref="F40:G41"/>
    <mergeCell ref="F38:G39"/>
    <mergeCell ref="A44:B44"/>
    <mergeCell ref="A45:B45"/>
    <mergeCell ref="A46:B46"/>
    <mergeCell ref="F42:G43"/>
    <mergeCell ref="A9:B9"/>
    <mergeCell ref="A10:B10"/>
    <mergeCell ref="A31:B31"/>
    <mergeCell ref="A33:B33"/>
    <mergeCell ref="A34:B34"/>
    <mergeCell ref="A35:B35"/>
    <mergeCell ref="A36:B36"/>
    <mergeCell ref="M43:M44"/>
    <mergeCell ref="K45:L46"/>
    <mergeCell ref="M45:M46"/>
    <mergeCell ref="H40:H41"/>
    <mergeCell ref="I40:I41"/>
    <mergeCell ref="K41:L42"/>
    <mergeCell ref="M41:M42"/>
    <mergeCell ref="H42:H43"/>
    <mergeCell ref="I42:I43"/>
    <mergeCell ref="H44:H45"/>
    <mergeCell ref="I44:I45"/>
    <mergeCell ref="H46:H47"/>
    <mergeCell ref="F46:G47"/>
    <mergeCell ref="F44:G45"/>
    <mergeCell ref="M76:M77"/>
    <mergeCell ref="B1:K2"/>
    <mergeCell ref="A4:B4"/>
    <mergeCell ref="E4:I5"/>
    <mergeCell ref="A5:B5"/>
    <mergeCell ref="A6:B6"/>
    <mergeCell ref="A8:B8"/>
    <mergeCell ref="F8:J9"/>
    <mergeCell ref="A37:B37"/>
    <mergeCell ref="A38:B38"/>
    <mergeCell ref="H38:H39"/>
    <mergeCell ref="A39:B39"/>
    <mergeCell ref="K39:L40"/>
    <mergeCell ref="M39:M40"/>
    <mergeCell ref="A40:B40"/>
    <mergeCell ref="K43:L44"/>
    <mergeCell ref="F72:G73"/>
    <mergeCell ref="H72:H73"/>
    <mergeCell ref="B73:C74"/>
    <mergeCell ref="D73:D74"/>
    <mergeCell ref="B75:C76"/>
    <mergeCell ref="D75:D76"/>
    <mergeCell ref="B71:C72"/>
    <mergeCell ref="D71:D72"/>
    <mergeCell ref="B77:C78"/>
    <mergeCell ref="D77:D78"/>
    <mergeCell ref="B79:C80"/>
    <mergeCell ref="D79:D80"/>
    <mergeCell ref="B69:C70"/>
    <mergeCell ref="D69:D70"/>
    <mergeCell ref="F69:G70"/>
    <mergeCell ref="H69:H70"/>
    <mergeCell ref="I69:I70"/>
    <mergeCell ref="L67:L68"/>
    <mergeCell ref="M67:M68"/>
    <mergeCell ref="D63:D64"/>
    <mergeCell ref="I66:I67"/>
    <mergeCell ref="J67:K68"/>
    <mergeCell ref="B63:C64"/>
    <mergeCell ref="B65:C66"/>
    <mergeCell ref="D65:D66"/>
    <mergeCell ref="F66:G67"/>
    <mergeCell ref="H66:H67"/>
    <mergeCell ref="B67:C68"/>
    <mergeCell ref="D67:D68"/>
    <mergeCell ref="M53:M54"/>
    <mergeCell ref="H55:H56"/>
    <mergeCell ref="H59:H60"/>
    <mergeCell ref="B61:C62"/>
    <mergeCell ref="D61:D62"/>
    <mergeCell ref="F59:G60"/>
    <mergeCell ref="F55:G56"/>
    <mergeCell ref="F57:G57"/>
    <mergeCell ref="F58:G58"/>
    <mergeCell ref="H48:H49"/>
    <mergeCell ref="F53:G54"/>
    <mergeCell ref="H53:H54"/>
    <mergeCell ref="J53:K54"/>
    <mergeCell ref="L53:L54"/>
    <mergeCell ref="F48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Automatizado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Sandoval</dc:creator>
  <cp:lastModifiedBy>Cristhian Sandoval</cp:lastModifiedBy>
  <dcterms:created xsi:type="dcterms:W3CDTF">2024-04-17T06:33:14Z</dcterms:created>
  <dcterms:modified xsi:type="dcterms:W3CDTF">2024-04-20T02:02:34Z</dcterms:modified>
</cp:coreProperties>
</file>