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Claro Flex/"/>
    </mc:Choice>
  </mc:AlternateContent>
  <xr:revisionPtr revIDLastSave="20" documentId="8_{ADCF9D24-199A-4BE5-BF26-77077183C51D}" xr6:coauthVersionLast="47" xr6:coauthVersionMax="47" xr10:uidLastSave="{FC1A2783-A82B-4C60-BA5A-563937BB5527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<sst xmlns="http://schemas.openxmlformats.org/spreadsheetml/2006/main" count="17485" uniqueCount="8661">
  <si>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</si>
  <si>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</si>
  <si>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</si>
  <si>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</si>
  <si>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</si>
  <si>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</si>
  <si>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</si>
  <si>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</si>
  <si>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</si>
  <si>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</si>
  <si>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</si>
  <si>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</si>
  <si>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</si>
  <si>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</si>
  <si>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</si>
  <si>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</si>
  <si>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</si>
  <si>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</si>
  <si>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</si>
  <si>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</si>
  <si>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</si>
  <si>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</si>
  <si>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</si>
  <si>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</si>
  <si>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</si>
  <si>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</si>
  <si>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</si>
  <si>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</si>
  <si>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</si>
  <si>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</si>
  <si>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</si>
  <si>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</si>
  <si>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</si>
  <si>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</si>
  <si>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</si>
  <si>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</si>
  <si>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</si>
  <si>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</si>
  <si>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</si>
  <si>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</si>
  <si>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</si>
  <si>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</si>
  <si>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</si>
  <si>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</si>
  <si>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</si>
  <si>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</si>
  <si>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</si>
  <si>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</si>
  <si>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</si>
  <si>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</si>
  <si>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</si>
  <si>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</si>
  <si>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</si>
  <si>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</si>
  <si>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</si>
  <si>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</si>
  <si>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</si>
  <si>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</si>
  <si>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</si>
  <si>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</si>
  <si>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</si>
  <si>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</si>
  <si>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</si>
  <si>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</si>
  <si>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</si>
  <si>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</si>
  <si>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</si>
  <si>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</si>
  <si>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</si>
  <si>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</si>
  <si>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</si>
  <si>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</si>
  <si>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</si>
  <si>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</si>
  <si>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</si>
  <si>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</si>
  <si>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</si>
  <si>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</si>
  <si>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</si>
  <si>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</si>
  <si>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</si>
  <si>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</si>
  <si>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</si>
  <si>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</si>
  <si>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</si>
  <si>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</si>
  <si>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</si>
  <si>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</si>
  <si>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</si>
  <si>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</si>
  <si>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</si>
  <si>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</si>
  <si>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</si>
  <si>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</si>
  <si>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</si>
  <si>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</si>
  <si>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</si>
  <si>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</si>
  <si>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</si>
  <si>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</si>
  <si>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</si>
  <si>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</si>
  <si>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</si>
  <si>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</si>
  <si>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</si>
  <si>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</si>
  <si>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</si>
  <si>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</si>
  <si>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</si>
  <si>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NOVA PLATAFORMA – SALESFORCE</t>
  </si>
  <si>
    <t>Nova Plataforma - Salesforce_x000B_Escopo: Apresentação de Protocolo de Ouvidoria no APP_x000B_Integração com APIs no Apigee: - Integrar com o novo serviço disponibilizado no APIGee que retorna a lista de protocolos de Ouvidoria cadastrados na Salesforce utilizando o CPF do cliente na consulta;_x000B_-  Integrar com o novo serviço disponibilizado no APIGee que retorna os dados do protocolo de Ouvidoria cadastrados na Salesforce, utilizando o procotolo na consulta;_x000B_- Exposição de APIs na Camada de BFF FLEX e Core Flex para possibilitar:_x000B_    - Consultar lista de protocolos de ouvidoria; - Detalhar Protocolo de Ouvidoria;_x000B_    - Serviço para selecionar e enviar protocolo via email ou SMS._x000B_Detalhamento Técnico: Backend Flex:  - Exposição de serviço da camada de backend Flex para o aplicativo retornando a lista e dados do protocolo a ser exibido na aba de Consulta Protocolos / Ouvidoria._x000B_- Alterar e integrar a seleção de protocolo para ser enviado por SMS ou EMAIL; APP: _x000B_- Criação de nova Aba na tela de protocolos relativo aos protocolos de Ouvidoria._x000B_- Integrar com o serviço do backend para receber lista e dados do protocolo de ouvidoria.</t>
  </si>
  <si>
    <t>Spread</t>
  </si>
  <si>
    <t>ANÁLISE - SÊNIOR</t>
  </si>
  <si>
    <t>Abrir RC</t>
  </si>
  <si>
    <t>02 meses</t>
  </si>
  <si>
    <t>Por Entregável</t>
  </si>
  <si>
    <t>Escopo Fechado</t>
  </si>
  <si>
    <t>52.845.203/0001-82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</si>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</sst>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36</v>
      </c>
      <c r="B2" s="346" t="s">
        <v>11</v>
      </c>
      <c r="C2" s="346" t="s">
        <v>19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272.5</v>
      </c>
      <c r="J2" s="292">
        <v>103.4</v>
      </c>
      <c r="K2" s="290">
        <v>1</v>
      </c>
      <c r="L2" s="96">
        <v>2</v>
      </c>
      <c r="M2" s="364" t="s">
        <v>113</v>
      </c>
      <c r="N2" s="361" t="s">
        <v>15</v>
      </c>
      <c r="O2" s="282">
        <f>I2*J2</f>
        <v>28176.5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/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- SÊNIOR: 273h *  R$ 103,40/h = R$ 28.176,50</v>
      </c>
      <c r="AD2" s="43"/>
      <c r="AE2" s="43"/>
      <c r="AF2" s="43"/>
      <c r="AG2" s="104">
        <f>O2*0.15</f>
        <v>4226.4749999999995</v>
      </c>
      <c r="AH2" s="104">
        <f>O2*0.15</f>
        <v>4226.4749999999995</v>
      </c>
      <c r="AI2" s="104">
        <f>O2*0.2</f>
        <v>5635.3</v>
      </c>
      <c r="AJ2" s="104">
        <f>O2*0.15</f>
        <v>4226.4749999999995</v>
      </c>
      <c r="AK2" s="104">
        <f>O2*0.15</f>
        <v>4226.4749999999995</v>
      </c>
      <c r="AL2" s="104">
        <f>O2*0.1</f>
        <v>2817.65</v>
      </c>
      <c r="AM2" s="104">
        <f>O2*0.1</f>
        <v>2817.65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272.5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28176.5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4226.4749999999995</v>
      </c>
      <c r="AH8" s="126"/>
      <c r="AI8" s="126">
        <f>SUM(AI2:AI5)</f>
        <v>5635.3</v>
      </c>
      <c r="AJ8" s="126">
        <f>SUM(AJ2:AJ5)</f>
        <v>4226.4749999999995</v>
      </c>
      <c r="AK8" s="126">
        <f>SUM(AK2:AK5)</f>
        <v>4226.4749999999995</v>
      </c>
      <c r="AL8" s="126">
        <f>SUM(AL2:AL5)</f>
        <v>2817.65</v>
      </c>
      <c r="AM8" s="126">
        <f>SUM(AM2:AM5)</f>
        <v>2817.65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0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28176.5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28176.5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28176.5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28176.5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28176.5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28176.5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28176.5</v>
      </c>
      <c r="M52" s="49">
        <f>IFERROR(L52/$L$57,0)</f>
        <v>1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28176.5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28176.5</v>
      </c>
      <c r="M57" s="56">
        <f>SUM(M51:M56)</f>
        <v>1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DF796C7-11D3-460E-B480-9AF83A0F6460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2025-03-27T17:31:38Z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51e00a83-c5dd-4cf5-8b5b-9ce81730b494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