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Comissionamento - MJV/"/>
    </mc:Choice>
  </mc:AlternateContent>
  <xr:revisionPtr revIDLastSave="43" documentId="8_{ADCF9D24-199A-4BE5-BF26-77077183C51D}" xr6:coauthVersionLast="47" xr6:coauthVersionMax="47" xr10:uidLastSave="{CE24A831-7E6E-418E-B90F-D46EA0AFE8A0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<sst xmlns="http://schemas.openxmlformats.org/spreadsheetml/2006/main" count="17499" uniqueCount="8661">
  <si>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</si>
  <si>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</si>
  <si>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</si>
  <si>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</si>
  <si>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</si>
  <si>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</si>
  <si>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</si>
  <si>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</si>
  <si>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</si>
  <si>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</si>
  <si>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</si>
  <si>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</si>
  <si>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</si>
  <si>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</si>
  <si>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</si>
  <si>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</si>
  <si>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</si>
  <si>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</si>
  <si>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</si>
  <si>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</si>
  <si>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</si>
  <si>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</si>
  <si>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</si>
  <si>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</si>
  <si>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</si>
  <si>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</si>
  <si>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</si>
  <si>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</si>
  <si>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</si>
  <si>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</si>
  <si>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</si>
  <si>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</si>
  <si>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</si>
  <si>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</si>
  <si>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</si>
  <si>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</si>
  <si>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</si>
  <si>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</si>
  <si>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</si>
  <si>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</si>
  <si>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</si>
  <si>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</si>
  <si>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</si>
  <si>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</si>
  <si>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</si>
  <si>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</si>
  <si>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</si>
  <si>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</si>
  <si>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</si>
  <si>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</si>
  <si>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</si>
  <si>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</si>
  <si>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</si>
  <si>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</si>
  <si>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</si>
  <si>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</si>
  <si>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</si>
  <si>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</si>
  <si>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</si>
  <si>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</si>
  <si>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</si>
  <si>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</si>
  <si>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</si>
  <si>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</si>
  <si>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</si>
  <si>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</si>
  <si>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</si>
  <si>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</si>
  <si>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</si>
  <si>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</si>
  <si>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</si>
  <si>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</si>
  <si>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</si>
  <si>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</si>
  <si>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</si>
  <si>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</si>
  <si>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</si>
  <si>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</si>
  <si>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</si>
  <si>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</si>
  <si>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</si>
  <si>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</si>
  <si>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</si>
  <si>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</si>
  <si>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</si>
  <si>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</si>
  <si>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</si>
  <si>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</si>
  <si>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</si>
  <si>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</si>
  <si>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</si>
  <si>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</si>
  <si>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</si>
  <si>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</si>
  <si>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</si>
  <si>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</si>
  <si>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</si>
  <si>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</si>
  <si>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</si>
  <si>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</si>
  <si>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</si>
  <si>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</si>
  <si>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</si>
  <si>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</si>
  <si>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</si>
  <si>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</si>
  <si>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</si>
  <si>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</si>
  <si>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</si>
  <si>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DW</t>
  </si>
  <si>
    <t>Alteração nos ETLs do DW Comissionamento e extratores para o SAP Commissions</t>
  </si>
  <si>
    <t>MJV</t>
  </si>
  <si>
    <t>ENGENHARIA DE DADOS</t>
  </si>
  <si>
    <t>Abrir RC</t>
  </si>
  <si>
    <t>02 meses</t>
  </si>
  <si>
    <t>Por Entregável</t>
  </si>
  <si>
    <t>Escopo Fechado</t>
  </si>
  <si>
    <t>06.944.264/0001-80</t>
  </si>
  <si>
    <t>SIM</t>
  </si>
  <si>
    <t>GERÊNCIA DE DELIVERY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</si>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</sst>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0" borderId="18" xfId="0" applyBorder="1" applyAlignment="1">
      <alignment horizontal="center" vertical="top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C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4" t="s">
        <v>27</v>
      </c>
      <c r="B2" s="347" t="s">
        <v>11</v>
      </c>
      <c r="C2" s="347" t="s">
        <v>45</v>
      </c>
      <c r="D2" s="350" t="s">
        <v>109</v>
      </c>
      <c r="E2" s="378" t="s">
        <v>110</v>
      </c>
      <c r="F2" s="356" t="s">
        <v>40</v>
      </c>
      <c r="G2" s="356" t="s">
        <v>111</v>
      </c>
      <c r="H2" s="95" t="s">
        <v>112</v>
      </c>
      <c r="I2" s="96">
        <v>249</v>
      </c>
      <c r="J2" s="292">
        <v>155.35</v>
      </c>
      <c r="K2" s="290">
        <v>1</v>
      </c>
      <c r="L2" s="96">
        <v>2</v>
      </c>
      <c r="M2" s="365" t="s">
        <v>113</v>
      </c>
      <c r="N2" s="362" t="s">
        <v>15</v>
      </c>
      <c r="O2" s="282">
        <f>I2*J2</f>
        <v>38682.15</v>
      </c>
      <c r="P2" s="341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ENGENHARIA DE DADOS: 249h *  R$ 155,35/h = R$ 38.682,15</v>
      </c>
      <c r="AD2" s="43"/>
      <c r="AE2" s="43"/>
      <c r="AF2" s="43"/>
      <c r="AG2" s="104">
        <f>O2*0.15</f>
        <v>5802.3225000000002</v>
      </c>
      <c r="AH2" s="104">
        <f>O2*0.15</f>
        <v>5802.3225000000002</v>
      </c>
      <c r="AI2" s="104">
        <f>O2*0.2</f>
        <v>7736.43</v>
      </c>
      <c r="AJ2" s="104">
        <f>O2*0.15</f>
        <v>5802.3225000000002</v>
      </c>
      <c r="AK2" s="104">
        <f>O2*0.15</f>
        <v>5802.3225000000002</v>
      </c>
      <c r="AL2" s="104">
        <f>O2*0.1</f>
        <v>3868.2150000000001</v>
      </c>
      <c r="AM2" s="104">
        <f>O2*0.1</f>
        <v>3868.2150000000001</v>
      </c>
    </row>
    <row r="3" spans="1:39">
      <c r="A3" s="345"/>
      <c r="B3" s="348"/>
      <c r="C3" s="348"/>
      <c r="D3" s="351"/>
      <c r="E3" s="379"/>
      <c r="F3" s="357"/>
      <c r="G3" s="357"/>
      <c r="H3" s="95"/>
      <c r="I3" s="96"/>
      <c r="J3" s="292"/>
      <c r="K3" s="290">
        <f>IFERROR((I3/176)/L3,0)</f>
        <v>0</v>
      </c>
      <c r="L3" s="96"/>
      <c r="M3" s="366"/>
      <c r="N3" s="363"/>
      <c r="O3" s="282">
        <f>I3*J3</f>
        <v>0</v>
      </c>
      <c r="P3" s="342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5"/>
      <c r="B4" s="348"/>
      <c r="C4" s="348"/>
      <c r="D4" s="351"/>
      <c r="E4" s="379"/>
      <c r="F4" s="357"/>
      <c r="G4" s="357"/>
      <c r="H4" s="95"/>
      <c r="I4" s="96"/>
      <c r="J4" s="292"/>
      <c r="K4" s="290">
        <f>IFERROR((I4/176)/L4,0)</f>
        <v>0</v>
      </c>
      <c r="L4" s="96"/>
      <c r="M4" s="366"/>
      <c r="N4" s="363"/>
      <c r="O4" s="282">
        <f>I4*J4</f>
        <v>0</v>
      </c>
      <c r="P4" s="342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5"/>
      <c r="B5" s="348"/>
      <c r="C5" s="348"/>
      <c r="D5" s="351"/>
      <c r="E5" s="379"/>
      <c r="F5" s="357"/>
      <c r="G5" s="357"/>
      <c r="H5" s="95"/>
      <c r="I5" s="96"/>
      <c r="J5" s="292"/>
      <c r="K5" s="290">
        <f>IFERROR((I5/176)/L5,0)</f>
        <v>0</v>
      </c>
      <c r="L5" s="96"/>
      <c r="M5" s="366"/>
      <c r="N5" s="363"/>
      <c r="O5" s="282">
        <f>I5*J5</f>
        <v>0</v>
      </c>
      <c r="P5" s="342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6"/>
      <c r="B6" s="349"/>
      <c r="C6" s="349"/>
      <c r="D6" s="352"/>
      <c r="E6" s="380"/>
      <c r="F6" s="358"/>
      <c r="G6" s="358"/>
      <c r="H6" s="95"/>
      <c r="I6" s="109"/>
      <c r="J6" s="292"/>
      <c r="K6" s="290">
        <f>IFERROR((I6/176)/L6,0)</f>
        <v>0</v>
      </c>
      <c r="L6" s="96"/>
      <c r="M6" s="367"/>
      <c r="N6" s="364"/>
      <c r="O6" s="282">
        <f>I6*J6</f>
        <v>0</v>
      </c>
      <c r="P6" s="343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249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38682.15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5802.3225000000002</v>
      </c>
      <c r="AH8" s="126"/>
      <c r="AI8" s="126">
        <f>SUM(AI2:AI5)</f>
        <v>7736.43</v>
      </c>
      <c r="AJ8" s="126">
        <f>SUM(AJ2:AJ5)</f>
        <v>5802.3225000000002</v>
      </c>
      <c r="AK8" s="126">
        <f>SUM(AK2:AK5)</f>
        <v>5802.3225000000002</v>
      </c>
      <c r="AL8" s="126">
        <f>SUM(AL2:AL5)</f>
        <v>3868.2150000000001</v>
      </c>
      <c r="AM8" s="126">
        <f>SUM(AM2:AM5)</f>
        <v>3868.2150000000001</v>
      </c>
    </row>
    <row r="9" spans="1:39" ht="18" customHeight="1">
      <c r="A9" s="344" t="s">
        <v>27</v>
      </c>
      <c r="B9" s="347" t="s">
        <v>11</v>
      </c>
      <c r="C9" s="347" t="s">
        <v>45</v>
      </c>
      <c r="D9" s="350" t="s">
        <v>109</v>
      </c>
      <c r="E9" s="378" t="s">
        <v>110</v>
      </c>
      <c r="F9" s="356" t="s">
        <v>40</v>
      </c>
      <c r="G9" s="356" t="s">
        <v>111</v>
      </c>
      <c r="H9" s="95" t="s">
        <v>119</v>
      </c>
      <c r="I9" s="96">
        <v>50</v>
      </c>
      <c r="J9" s="292">
        <v>166.13</v>
      </c>
      <c r="K9" s="290">
        <v>1</v>
      </c>
      <c r="L9" s="96">
        <v>2</v>
      </c>
      <c r="M9" s="365" t="s">
        <v>113</v>
      </c>
      <c r="N9" s="362" t="s">
        <v>15</v>
      </c>
      <c r="O9" s="282">
        <f>I9*J9</f>
        <v>8306.5</v>
      </c>
      <c r="P9" s="381"/>
      <c r="Q9" s="106"/>
      <c r="R9" s="101"/>
      <c r="S9" s="102" t="s">
        <v>114</v>
      </c>
      <c r="T9" s="102" t="s">
        <v>115</v>
      </c>
      <c r="U9" s="102" t="s">
        <v>116</v>
      </c>
      <c r="V9" s="105"/>
      <c r="W9" s="43"/>
      <c r="X9" s="103" t="s">
        <v>50</v>
      </c>
      <c r="Y9" s="105"/>
      <c r="Z9" s="105"/>
      <c r="AA9" s="105"/>
      <c r="AB9" s="340" t="s">
        <v>117</v>
      </c>
      <c r="AC9" s="43" t="str">
        <f>H9&amp;": "&amp;TEXT(I9,"#.##0")&amp;"h *  R$ "&amp; TEXT(J9, "#.##0,00") &amp;"/h = R$ "&amp; TEXT(O9,"#.##0,00")</f>
        <v>GERÊNCIA DE DELIVERY: 50h *  R$ 166,13/h = R$ 8.306,50</v>
      </c>
      <c r="AD9" s="106"/>
      <c r="AE9" s="106"/>
      <c r="AF9" s="106"/>
      <c r="AG9" s="104">
        <f>O9*0.15</f>
        <v>1245.9749999999999</v>
      </c>
      <c r="AH9" s="104">
        <f>O9*0.15</f>
        <v>1245.9749999999999</v>
      </c>
      <c r="AI9" s="104">
        <f>O9*0.2</f>
        <v>1661.3000000000002</v>
      </c>
      <c r="AJ9" s="104">
        <f>O9*0.15</f>
        <v>1245.9749999999999</v>
      </c>
      <c r="AK9" s="104">
        <f>O9*0.15</f>
        <v>1245.9749999999999</v>
      </c>
      <c r="AL9" s="104">
        <f>O9*0.1</f>
        <v>830.65000000000009</v>
      </c>
      <c r="AM9" s="104">
        <f>O9*0.1</f>
        <v>830.65000000000009</v>
      </c>
    </row>
    <row r="10" spans="1:39">
      <c r="A10" s="345"/>
      <c r="B10" s="348"/>
      <c r="C10" s="348"/>
      <c r="D10" s="351"/>
      <c r="E10" s="379"/>
      <c r="F10" s="357"/>
      <c r="G10" s="357"/>
      <c r="H10" s="95"/>
      <c r="I10" s="96"/>
      <c r="J10" s="292"/>
      <c r="K10" s="290">
        <f>IFERROR((I10/176)/L10,0)</f>
        <v>0</v>
      </c>
      <c r="L10" s="96"/>
      <c r="M10" s="366"/>
      <c r="N10" s="363"/>
      <c r="O10" s="282">
        <f>I10*J10</f>
        <v>0</v>
      </c>
      <c r="P10" s="382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5"/>
      <c r="B11" s="348"/>
      <c r="C11" s="348"/>
      <c r="D11" s="351"/>
      <c r="E11" s="379"/>
      <c r="F11" s="357"/>
      <c r="G11" s="357"/>
      <c r="H11" s="95"/>
      <c r="I11" s="96"/>
      <c r="J11" s="292"/>
      <c r="K11" s="290">
        <f>IFERROR((I11/176)/L11,0)</f>
        <v>0</v>
      </c>
      <c r="L11" s="96"/>
      <c r="M11" s="366"/>
      <c r="N11" s="363"/>
      <c r="O11" s="282">
        <f>I11*J11</f>
        <v>0</v>
      </c>
      <c r="P11" s="382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5"/>
      <c r="B12" s="348"/>
      <c r="C12" s="348"/>
      <c r="D12" s="351"/>
      <c r="E12" s="379"/>
      <c r="F12" s="357"/>
      <c r="G12" s="357"/>
      <c r="H12" s="95"/>
      <c r="I12" s="96"/>
      <c r="J12" s="292"/>
      <c r="K12" s="290">
        <f>IFERROR((I12/176)/L12,0)</f>
        <v>0</v>
      </c>
      <c r="L12" s="96"/>
      <c r="M12" s="366"/>
      <c r="N12" s="363"/>
      <c r="O12" s="282">
        <f>I12*J12</f>
        <v>0</v>
      </c>
      <c r="P12" s="382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6"/>
      <c r="B13" s="349"/>
      <c r="C13" s="349"/>
      <c r="D13" s="352"/>
      <c r="E13" s="380"/>
      <c r="F13" s="358"/>
      <c r="G13" s="358"/>
      <c r="H13" s="95"/>
      <c r="I13" s="109"/>
      <c r="J13" s="292"/>
      <c r="K13" s="290">
        <f>IFERROR((I13/176)/L13,0)</f>
        <v>0</v>
      </c>
      <c r="L13" s="96"/>
      <c r="M13" s="367"/>
      <c r="N13" s="364"/>
      <c r="O13" s="282">
        <f>I13*J13</f>
        <v>0</v>
      </c>
      <c r="P13" s="383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Negócio</v>
      </c>
      <c r="B15" s="115" t="str">
        <f>B9</f>
        <v>CLARO</v>
      </c>
      <c r="C15" s="115" t="str">
        <f>C9</f>
        <v>Suporte ao Negócio</v>
      </c>
      <c r="D15" s="115" t="s">
        <v>118</v>
      </c>
      <c r="E15" s="116"/>
      <c r="F15" s="116"/>
      <c r="G15" s="116"/>
      <c r="H15" s="117"/>
      <c r="I15" s="118">
        <f>SUM(I9:I14)</f>
        <v>50</v>
      </c>
      <c r="J15" s="119"/>
      <c r="K15" s="284">
        <f>SUM(K9:K14)</f>
        <v>1</v>
      </c>
      <c r="L15" s="120"/>
      <c r="M15" s="121"/>
      <c r="N15" s="122" t="str">
        <f>N9</f>
        <v>Capex</v>
      </c>
      <c r="O15" s="284">
        <f>SUM(O9:O14)</f>
        <v>8306.5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1245.9749999999999</v>
      </c>
      <c r="AH15" s="126"/>
      <c r="AI15" s="126">
        <f>SUM(AI9:AI12)</f>
        <v>1661.3000000000002</v>
      </c>
      <c r="AJ15" s="126">
        <f>SUM(AJ9:AJ12)</f>
        <v>1245.9749999999999</v>
      </c>
      <c r="AK15" s="126">
        <f>SUM(AK9:AK12)</f>
        <v>1245.9749999999999</v>
      </c>
      <c r="AL15" s="126">
        <f>SUM(AL9:AL12)</f>
        <v>830.65000000000009</v>
      </c>
      <c r="AM15" s="126">
        <f>SUM(AM9:AM12)</f>
        <v>830.65000000000009</v>
      </c>
    </row>
    <row r="16" spans="1:39" ht="18" customHeight="1">
      <c r="A16" s="344"/>
      <c r="B16" s="347"/>
      <c r="C16" s="347"/>
      <c r="D16" s="350"/>
      <c r="E16" s="378"/>
      <c r="F16" s="356"/>
      <c r="G16" s="356"/>
      <c r="H16" s="95"/>
      <c r="I16" s="96"/>
      <c r="J16" s="292"/>
      <c r="K16" s="290">
        <f>IFERROR((I16/176)/L16,0)</f>
        <v>0</v>
      </c>
      <c r="L16" s="96"/>
      <c r="M16" s="365"/>
      <c r="N16" s="362"/>
      <c r="O16" s="282">
        <f>I16*J16</f>
        <v>0</v>
      </c>
      <c r="P16" s="341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5"/>
      <c r="B17" s="348"/>
      <c r="C17" s="348"/>
      <c r="D17" s="351"/>
      <c r="E17" s="379"/>
      <c r="F17" s="357"/>
      <c r="G17" s="357"/>
      <c r="H17" s="95"/>
      <c r="I17" s="96"/>
      <c r="J17" s="292"/>
      <c r="K17" s="290">
        <f>IFERROR((I17/176)/L17,0)</f>
        <v>0</v>
      </c>
      <c r="L17" s="96"/>
      <c r="M17" s="366"/>
      <c r="N17" s="363"/>
      <c r="O17" s="282">
        <f>I17*J17</f>
        <v>0</v>
      </c>
      <c r="P17" s="342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5"/>
      <c r="B18" s="348"/>
      <c r="C18" s="348"/>
      <c r="D18" s="351"/>
      <c r="E18" s="379"/>
      <c r="F18" s="357"/>
      <c r="G18" s="357"/>
      <c r="H18" s="95"/>
      <c r="I18" s="96"/>
      <c r="J18" s="292"/>
      <c r="K18" s="290">
        <f>IFERROR((I18/176)/L18,0)</f>
        <v>0</v>
      </c>
      <c r="L18" s="96"/>
      <c r="M18" s="366"/>
      <c r="N18" s="363"/>
      <c r="O18" s="282">
        <f>I18*J18</f>
        <v>0</v>
      </c>
      <c r="P18" s="342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5"/>
      <c r="B19" s="348"/>
      <c r="C19" s="348"/>
      <c r="D19" s="351"/>
      <c r="E19" s="379"/>
      <c r="F19" s="357"/>
      <c r="G19" s="357"/>
      <c r="H19" s="95"/>
      <c r="I19" s="96"/>
      <c r="J19" s="292"/>
      <c r="K19" s="290">
        <f>IFERROR((I19/176)/L19,0)</f>
        <v>0</v>
      </c>
      <c r="L19" s="96"/>
      <c r="M19" s="366"/>
      <c r="N19" s="363"/>
      <c r="O19" s="282">
        <f>I19*J19</f>
        <v>0</v>
      </c>
      <c r="P19" s="342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6"/>
      <c r="B20" s="349"/>
      <c r="C20" s="349"/>
      <c r="D20" s="352"/>
      <c r="E20" s="380"/>
      <c r="F20" s="358"/>
      <c r="G20" s="358"/>
      <c r="H20" s="95"/>
      <c r="I20" s="109"/>
      <c r="J20" s="292"/>
      <c r="K20" s="290">
        <f>IFERROR((I20/176)/L20,0)</f>
        <v>0</v>
      </c>
      <c r="L20" s="96"/>
      <c r="M20" s="367"/>
      <c r="N20" s="364"/>
      <c r="O20" s="282">
        <f>I20*J20</f>
        <v>0</v>
      </c>
      <c r="P20" s="343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4"/>
      <c r="B23" s="347"/>
      <c r="C23" s="347"/>
      <c r="D23" s="350"/>
      <c r="E23" s="378"/>
      <c r="F23" s="356"/>
      <c r="G23" s="356"/>
      <c r="H23" s="95"/>
      <c r="I23" s="96"/>
      <c r="J23" s="292"/>
      <c r="K23" s="290">
        <f>IFERROR((I23/176)/L23,0)</f>
        <v>0</v>
      </c>
      <c r="L23" s="96"/>
      <c r="M23" s="365"/>
      <c r="N23" s="362"/>
      <c r="O23" s="282">
        <v>0</v>
      </c>
      <c r="P23" s="341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5"/>
      <c r="B24" s="348"/>
      <c r="C24" s="348"/>
      <c r="D24" s="351"/>
      <c r="E24" s="379"/>
      <c r="F24" s="357"/>
      <c r="G24" s="357"/>
      <c r="H24" s="95"/>
      <c r="I24" s="96"/>
      <c r="J24" s="292"/>
      <c r="K24" s="290">
        <f>IFERROR((I24/176)/L24,0)</f>
        <v>0</v>
      </c>
      <c r="L24" s="96"/>
      <c r="M24" s="366"/>
      <c r="N24" s="363"/>
      <c r="O24" s="282">
        <f>I24*J24</f>
        <v>0</v>
      </c>
      <c r="P24" s="342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5"/>
      <c r="B25" s="348"/>
      <c r="C25" s="348"/>
      <c r="D25" s="351"/>
      <c r="E25" s="379"/>
      <c r="F25" s="357"/>
      <c r="G25" s="357"/>
      <c r="H25" s="95"/>
      <c r="I25" s="96"/>
      <c r="J25" s="292"/>
      <c r="K25" s="290">
        <f>IFERROR((I25/176)/L25,0)</f>
        <v>0</v>
      </c>
      <c r="L25" s="96"/>
      <c r="M25" s="366"/>
      <c r="N25" s="363"/>
      <c r="O25" s="282">
        <f>I25*J25</f>
        <v>0</v>
      </c>
      <c r="P25" s="342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5"/>
      <c r="B26" s="348"/>
      <c r="C26" s="348"/>
      <c r="D26" s="351"/>
      <c r="E26" s="379"/>
      <c r="F26" s="357"/>
      <c r="G26" s="357"/>
      <c r="H26" s="95"/>
      <c r="I26" s="96"/>
      <c r="J26" s="292"/>
      <c r="K26" s="290">
        <f>IFERROR((I26/176)/L26,0)</f>
        <v>0</v>
      </c>
      <c r="L26" s="96"/>
      <c r="M26" s="366"/>
      <c r="N26" s="363"/>
      <c r="O26" s="282">
        <f>I26*J26</f>
        <v>0</v>
      </c>
      <c r="P26" s="342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6"/>
      <c r="B27" s="349"/>
      <c r="C27" s="349"/>
      <c r="D27" s="352"/>
      <c r="E27" s="380"/>
      <c r="F27" s="358"/>
      <c r="G27" s="358"/>
      <c r="H27" s="95"/>
      <c r="I27" s="109"/>
      <c r="J27" s="292"/>
      <c r="K27" s="290">
        <f>IFERROR((I27/176)/L27,0)</f>
        <v>0</v>
      </c>
      <c r="L27" s="96"/>
      <c r="M27" s="367"/>
      <c r="N27" s="364"/>
      <c r="O27" s="282">
        <f>I27*J27</f>
        <v>0</v>
      </c>
      <c r="P27" s="343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4"/>
      <c r="B30" s="347"/>
      <c r="C30" s="347"/>
      <c r="D30" s="350"/>
      <c r="E30" s="378"/>
      <c r="F30" s="356"/>
      <c r="G30" s="356"/>
      <c r="H30" s="95"/>
      <c r="I30" s="96"/>
      <c r="J30" s="292"/>
      <c r="K30" s="290">
        <f>IFERROR((I30/176)/L30,0)</f>
        <v>0</v>
      </c>
      <c r="L30" s="96"/>
      <c r="M30" s="365"/>
      <c r="N30" s="362"/>
      <c r="O30" s="282">
        <f>I30*J30</f>
        <v>0</v>
      </c>
      <c r="P30" s="341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5"/>
      <c r="B31" s="348"/>
      <c r="C31" s="348"/>
      <c r="D31" s="351"/>
      <c r="E31" s="379"/>
      <c r="F31" s="357"/>
      <c r="G31" s="357"/>
      <c r="H31" s="95"/>
      <c r="I31" s="96"/>
      <c r="J31" s="292"/>
      <c r="K31" s="290">
        <f>IFERROR((I31/176)/L31,0)</f>
        <v>0</v>
      </c>
      <c r="L31" s="96"/>
      <c r="M31" s="366"/>
      <c r="N31" s="363"/>
      <c r="O31" s="282">
        <f>I31*J31</f>
        <v>0</v>
      </c>
      <c r="P31" s="342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5"/>
      <c r="B32" s="348"/>
      <c r="C32" s="348"/>
      <c r="D32" s="351"/>
      <c r="E32" s="379"/>
      <c r="F32" s="357"/>
      <c r="G32" s="357"/>
      <c r="H32" s="95"/>
      <c r="I32" s="96"/>
      <c r="J32" s="292"/>
      <c r="K32" s="290">
        <f>IFERROR((I32/176)/L32,0)</f>
        <v>0</v>
      </c>
      <c r="L32" s="96"/>
      <c r="M32" s="366"/>
      <c r="N32" s="363"/>
      <c r="O32" s="282">
        <f>I32*J32</f>
        <v>0</v>
      </c>
      <c r="P32" s="342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5"/>
      <c r="B33" s="348"/>
      <c r="C33" s="348"/>
      <c r="D33" s="351"/>
      <c r="E33" s="379"/>
      <c r="F33" s="357"/>
      <c r="G33" s="357"/>
      <c r="H33" s="95"/>
      <c r="I33" s="96"/>
      <c r="J33" s="292"/>
      <c r="K33" s="290">
        <f>IFERROR((I33/176)/L33,0)</f>
        <v>0</v>
      </c>
      <c r="L33" s="96"/>
      <c r="M33" s="366"/>
      <c r="N33" s="363"/>
      <c r="O33" s="282">
        <f>I33*J33</f>
        <v>0</v>
      </c>
      <c r="P33" s="342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6"/>
      <c r="B34" s="349"/>
      <c r="C34" s="349"/>
      <c r="D34" s="352"/>
      <c r="E34" s="380"/>
      <c r="F34" s="358"/>
      <c r="G34" s="358"/>
      <c r="H34" s="95"/>
      <c r="I34" s="109"/>
      <c r="J34" s="292"/>
      <c r="K34" s="290">
        <f>IFERROR((I34/176)/L34,0)</f>
        <v>0</v>
      </c>
      <c r="L34" s="96"/>
      <c r="M34" s="367"/>
      <c r="N34" s="364"/>
      <c r="O34" s="282">
        <f>I34*J34</f>
        <v>0</v>
      </c>
      <c r="P34" s="343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4"/>
      <c r="B37" s="347"/>
      <c r="C37" s="347"/>
      <c r="D37" s="350"/>
      <c r="E37" s="378"/>
      <c r="F37" s="356"/>
      <c r="G37" s="356"/>
      <c r="H37" s="95"/>
      <c r="I37" s="96"/>
      <c r="J37" s="292"/>
      <c r="K37" s="290">
        <f>IFERROR((I37/176)/L37,0)</f>
        <v>0</v>
      </c>
      <c r="L37" s="96"/>
      <c r="M37" s="365"/>
      <c r="N37" s="362"/>
      <c r="O37" s="282">
        <f>I37*J37</f>
        <v>0</v>
      </c>
      <c r="P37" s="341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5"/>
      <c r="B38" s="348"/>
      <c r="C38" s="348"/>
      <c r="D38" s="351"/>
      <c r="E38" s="379"/>
      <c r="F38" s="357"/>
      <c r="G38" s="357"/>
      <c r="H38" s="95"/>
      <c r="I38" s="96"/>
      <c r="J38" s="292"/>
      <c r="K38" s="290">
        <f>IFERROR((I38/176)/L38,0)</f>
        <v>0</v>
      </c>
      <c r="L38" s="96"/>
      <c r="M38" s="366"/>
      <c r="N38" s="363"/>
      <c r="O38" s="282">
        <f>I38*J38</f>
        <v>0</v>
      </c>
      <c r="P38" s="342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5"/>
      <c r="B39" s="348"/>
      <c r="C39" s="348"/>
      <c r="D39" s="351"/>
      <c r="E39" s="379"/>
      <c r="F39" s="357"/>
      <c r="G39" s="357"/>
      <c r="H39" s="95"/>
      <c r="I39" s="96"/>
      <c r="J39" s="292"/>
      <c r="K39" s="290">
        <f>IFERROR((I39/176)/L39,0)</f>
        <v>0</v>
      </c>
      <c r="L39" s="96"/>
      <c r="M39" s="366"/>
      <c r="N39" s="363"/>
      <c r="O39" s="282">
        <f>I39*J39</f>
        <v>0</v>
      </c>
      <c r="P39" s="342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5"/>
      <c r="B40" s="348"/>
      <c r="C40" s="348"/>
      <c r="D40" s="351"/>
      <c r="E40" s="379"/>
      <c r="F40" s="357"/>
      <c r="G40" s="357"/>
      <c r="H40" s="95"/>
      <c r="I40" s="96"/>
      <c r="J40" s="292"/>
      <c r="K40" s="290">
        <f>IFERROR((I40/176)/L40,0)</f>
        <v>0</v>
      </c>
      <c r="L40" s="96"/>
      <c r="M40" s="366"/>
      <c r="N40" s="363"/>
      <c r="O40" s="282">
        <f>I40*J40</f>
        <v>0</v>
      </c>
      <c r="P40" s="342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6"/>
      <c r="B41" s="349"/>
      <c r="C41" s="349"/>
      <c r="D41" s="352"/>
      <c r="E41" s="380"/>
      <c r="F41" s="358"/>
      <c r="G41" s="358"/>
      <c r="H41" s="95"/>
      <c r="I41" s="109"/>
      <c r="J41" s="292"/>
      <c r="K41" s="290">
        <f>IFERROR((I41/176)/L41,0)</f>
        <v>0</v>
      </c>
      <c r="L41" s="96"/>
      <c r="M41" s="367"/>
      <c r="N41" s="364"/>
      <c r="O41" s="282">
        <f>I41*J41</f>
        <v>0</v>
      </c>
      <c r="P41" s="343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4"/>
      <c r="B44" s="347"/>
      <c r="C44" s="347"/>
      <c r="D44" s="350"/>
      <c r="E44" s="378"/>
      <c r="F44" s="356"/>
      <c r="G44" s="356"/>
      <c r="H44" s="95"/>
      <c r="I44" s="96"/>
      <c r="J44" s="292"/>
      <c r="K44" s="290">
        <f>IFERROR((I44/176)/L44,0)</f>
        <v>0</v>
      </c>
      <c r="L44" s="96"/>
      <c r="M44" s="365"/>
      <c r="N44" s="362"/>
      <c r="O44" s="282">
        <f>I44*J44</f>
        <v>0</v>
      </c>
      <c r="P44" s="341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5"/>
      <c r="B45" s="348"/>
      <c r="C45" s="348"/>
      <c r="D45" s="351"/>
      <c r="E45" s="379"/>
      <c r="F45" s="357"/>
      <c r="G45" s="357"/>
      <c r="H45" s="95"/>
      <c r="I45" s="96"/>
      <c r="J45" s="292"/>
      <c r="K45" s="290">
        <f>IFERROR((I45/176)/L45,0)</f>
        <v>0</v>
      </c>
      <c r="L45" s="96"/>
      <c r="M45" s="366"/>
      <c r="N45" s="363"/>
      <c r="O45" s="282">
        <f>I45*J45</f>
        <v>0</v>
      </c>
      <c r="P45" s="342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5"/>
      <c r="B46" s="348"/>
      <c r="C46" s="348"/>
      <c r="D46" s="351"/>
      <c r="E46" s="379"/>
      <c r="F46" s="357"/>
      <c r="G46" s="357"/>
      <c r="H46" s="95"/>
      <c r="I46" s="96"/>
      <c r="J46" s="292"/>
      <c r="K46" s="290">
        <f>IFERROR((I46/176)/L46,0)</f>
        <v>0</v>
      </c>
      <c r="L46" s="96"/>
      <c r="M46" s="366"/>
      <c r="N46" s="363"/>
      <c r="O46" s="282">
        <f>I46*J46</f>
        <v>0</v>
      </c>
      <c r="P46" s="342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5"/>
      <c r="B47" s="348"/>
      <c r="C47" s="348"/>
      <c r="D47" s="351"/>
      <c r="E47" s="379"/>
      <c r="F47" s="357"/>
      <c r="G47" s="357"/>
      <c r="H47" s="95"/>
      <c r="I47" s="96"/>
      <c r="J47" s="292"/>
      <c r="K47" s="290">
        <f>IFERROR((I47/176)/L47,0)</f>
        <v>0</v>
      </c>
      <c r="L47" s="96"/>
      <c r="M47" s="366"/>
      <c r="N47" s="363"/>
      <c r="O47" s="282">
        <f>I47*J47</f>
        <v>0</v>
      </c>
      <c r="P47" s="342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6"/>
      <c r="B48" s="349"/>
      <c r="C48" s="349"/>
      <c r="D48" s="352"/>
      <c r="E48" s="380"/>
      <c r="F48" s="358"/>
      <c r="G48" s="358"/>
      <c r="H48" s="95"/>
      <c r="I48" s="109"/>
      <c r="J48" s="292"/>
      <c r="K48" s="290">
        <f>IFERROR((I48/176)/L48,0)</f>
        <v>0</v>
      </c>
      <c r="L48" s="96"/>
      <c r="M48" s="367"/>
      <c r="N48" s="364"/>
      <c r="O48" s="282">
        <f>I48*J48</f>
        <v>0</v>
      </c>
      <c r="P48" s="343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4"/>
      <c r="B51" s="347"/>
      <c r="C51" s="347"/>
      <c r="D51" s="350"/>
      <c r="E51" s="378"/>
      <c r="F51" s="356"/>
      <c r="G51" s="356"/>
      <c r="H51" s="95"/>
      <c r="I51" s="96"/>
      <c r="J51" s="292"/>
      <c r="K51" s="290">
        <f>IFERROR((I51/176)/L51,0)</f>
        <v>0</v>
      </c>
      <c r="L51" s="96"/>
      <c r="M51" s="365"/>
      <c r="N51" s="362"/>
      <c r="O51" s="282">
        <f>I51*J51</f>
        <v>0</v>
      </c>
      <c r="P51" s="341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5"/>
      <c r="B52" s="348"/>
      <c r="C52" s="348"/>
      <c r="D52" s="351"/>
      <c r="E52" s="379"/>
      <c r="F52" s="357"/>
      <c r="G52" s="357"/>
      <c r="H52" s="95"/>
      <c r="I52" s="96"/>
      <c r="J52" s="292"/>
      <c r="K52" s="290">
        <f>IFERROR((I52/176)/L52,0)</f>
        <v>0</v>
      </c>
      <c r="L52" s="96"/>
      <c r="M52" s="366"/>
      <c r="N52" s="363"/>
      <c r="O52" s="282">
        <f>I52*J52</f>
        <v>0</v>
      </c>
      <c r="P52" s="342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5"/>
      <c r="B53" s="348"/>
      <c r="C53" s="348"/>
      <c r="D53" s="351"/>
      <c r="E53" s="379"/>
      <c r="F53" s="357"/>
      <c r="G53" s="357"/>
      <c r="H53" s="95"/>
      <c r="I53" s="96"/>
      <c r="J53" s="292"/>
      <c r="K53" s="290">
        <f>IFERROR((I53/176)/L53,0)</f>
        <v>0</v>
      </c>
      <c r="L53" s="96"/>
      <c r="M53" s="366"/>
      <c r="N53" s="363"/>
      <c r="O53" s="282">
        <f>I53*J53</f>
        <v>0</v>
      </c>
      <c r="P53" s="342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5"/>
      <c r="B54" s="348"/>
      <c r="C54" s="348"/>
      <c r="D54" s="351"/>
      <c r="E54" s="379"/>
      <c r="F54" s="357"/>
      <c r="G54" s="357"/>
      <c r="H54" s="95"/>
      <c r="I54" s="96"/>
      <c r="J54" s="292"/>
      <c r="K54" s="290">
        <f>IFERROR((I54/176)/L54,0)</f>
        <v>0</v>
      </c>
      <c r="L54" s="96"/>
      <c r="M54" s="366"/>
      <c r="N54" s="363"/>
      <c r="O54" s="282">
        <f>I54*J54</f>
        <v>0</v>
      </c>
      <c r="P54" s="342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6"/>
      <c r="B55" s="349"/>
      <c r="C55" s="349"/>
      <c r="D55" s="352"/>
      <c r="E55" s="380"/>
      <c r="F55" s="358"/>
      <c r="G55" s="358"/>
      <c r="H55" s="95"/>
      <c r="I55" s="109"/>
      <c r="J55" s="292"/>
      <c r="K55" s="290">
        <f>IFERROR((I55/176)/L55,0)</f>
        <v>0</v>
      </c>
      <c r="L55" s="96"/>
      <c r="M55" s="367"/>
      <c r="N55" s="364"/>
      <c r="O55" s="282">
        <f>I55*J55</f>
        <v>0</v>
      </c>
      <c r="P55" s="343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4"/>
      <c r="B61" s="347"/>
      <c r="C61" s="347"/>
      <c r="D61" s="350"/>
      <c r="E61" s="353"/>
      <c r="F61" s="356"/>
      <c r="G61" s="356"/>
      <c r="H61" s="136"/>
      <c r="I61" s="137"/>
      <c r="J61" s="97"/>
      <c r="K61" s="296">
        <f>IFERROR((I61/176)/L61,0)</f>
        <v>0</v>
      </c>
      <c r="L61" s="96"/>
      <c r="M61" s="359"/>
      <c r="N61" s="362"/>
      <c r="O61" s="282">
        <f>I61*J61</f>
        <v>0</v>
      </c>
      <c r="P61" s="341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5"/>
      <c r="B62" s="348"/>
      <c r="C62" s="348"/>
      <c r="D62" s="351"/>
      <c r="E62" s="354"/>
      <c r="F62" s="357"/>
      <c r="G62" s="357"/>
      <c r="H62" s="136"/>
      <c r="I62" s="137"/>
      <c r="J62" s="97"/>
      <c r="K62" s="296">
        <f>IFERROR((I62/176)/L62,0)</f>
        <v>0</v>
      </c>
      <c r="L62" s="96"/>
      <c r="M62" s="360"/>
      <c r="N62" s="363"/>
      <c r="O62" s="282">
        <f>I62*J62</f>
        <v>0</v>
      </c>
      <c r="P62" s="342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5"/>
      <c r="B63" s="348"/>
      <c r="C63" s="348"/>
      <c r="D63" s="351"/>
      <c r="E63" s="354"/>
      <c r="F63" s="357"/>
      <c r="G63" s="357"/>
      <c r="H63" s="136"/>
      <c r="I63" s="137"/>
      <c r="J63" s="97"/>
      <c r="K63" s="296">
        <f>IFERROR((I63/176)/L63,0)</f>
        <v>0</v>
      </c>
      <c r="L63" s="96"/>
      <c r="M63" s="360"/>
      <c r="N63" s="363"/>
      <c r="O63" s="282">
        <f>I63*J63</f>
        <v>0</v>
      </c>
      <c r="P63" s="342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5"/>
      <c r="B64" s="348"/>
      <c r="C64" s="348"/>
      <c r="D64" s="351"/>
      <c r="E64" s="354"/>
      <c r="F64" s="357"/>
      <c r="G64" s="357"/>
      <c r="H64" s="136"/>
      <c r="I64" s="137"/>
      <c r="J64" s="107"/>
      <c r="K64" s="296">
        <f>IFERROR((I64/176)/L64,0)</f>
        <v>0</v>
      </c>
      <c r="L64" s="96"/>
      <c r="M64" s="360"/>
      <c r="N64" s="363"/>
      <c r="O64" s="282">
        <f>I64*J64</f>
        <v>0</v>
      </c>
      <c r="P64" s="342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6"/>
      <c r="B65" s="349"/>
      <c r="C65" s="349"/>
      <c r="D65" s="352"/>
      <c r="E65" s="355"/>
      <c r="F65" s="358"/>
      <c r="G65" s="358"/>
      <c r="H65" s="136"/>
      <c r="I65" s="103"/>
      <c r="J65" s="107"/>
      <c r="K65" s="296">
        <f>IFERROR((I65/176)/L65,0)</f>
        <v>0</v>
      </c>
      <c r="L65" s="96"/>
      <c r="M65" s="361"/>
      <c r="N65" s="364"/>
      <c r="O65" s="282">
        <f>I65*J65</f>
        <v>0</v>
      </c>
      <c r="P65" s="343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4"/>
      <c r="B68" s="347"/>
      <c r="C68" s="347"/>
      <c r="D68" s="350"/>
      <c r="E68" s="353"/>
      <c r="F68" s="356"/>
      <c r="G68" s="356"/>
      <c r="H68" s="136"/>
      <c r="I68" s="137"/>
      <c r="J68" s="97"/>
      <c r="K68" s="296">
        <f>IFERROR((I68/176)/L68,0)</f>
        <v>0</v>
      </c>
      <c r="L68" s="96"/>
      <c r="M68" s="359"/>
      <c r="N68" s="362"/>
      <c r="O68" s="282">
        <f>I68*J68</f>
        <v>0</v>
      </c>
      <c r="P68" s="341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5"/>
      <c r="B69" s="348"/>
      <c r="C69" s="348"/>
      <c r="D69" s="351"/>
      <c r="E69" s="354"/>
      <c r="F69" s="357"/>
      <c r="G69" s="357"/>
      <c r="H69" s="136"/>
      <c r="I69" s="137"/>
      <c r="J69" s="97"/>
      <c r="K69" s="296">
        <f>IFERROR((I69/176)/L69,0)</f>
        <v>0</v>
      </c>
      <c r="L69" s="96"/>
      <c r="M69" s="360"/>
      <c r="N69" s="363"/>
      <c r="O69" s="282">
        <f>I69*J69</f>
        <v>0</v>
      </c>
      <c r="P69" s="342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5"/>
      <c r="B70" s="348"/>
      <c r="C70" s="348"/>
      <c r="D70" s="351"/>
      <c r="E70" s="354"/>
      <c r="F70" s="357"/>
      <c r="G70" s="357"/>
      <c r="H70" s="136"/>
      <c r="I70" s="137"/>
      <c r="J70" s="97"/>
      <c r="K70" s="296">
        <f>IFERROR((I70/176)/L70,0)</f>
        <v>0</v>
      </c>
      <c r="L70" s="96"/>
      <c r="M70" s="360"/>
      <c r="N70" s="363"/>
      <c r="O70" s="282">
        <f>I70*J70</f>
        <v>0</v>
      </c>
      <c r="P70" s="342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5"/>
      <c r="B71" s="348"/>
      <c r="C71" s="348"/>
      <c r="D71" s="351"/>
      <c r="E71" s="354"/>
      <c r="F71" s="357"/>
      <c r="G71" s="357"/>
      <c r="H71" s="136"/>
      <c r="I71" s="137"/>
      <c r="J71" s="107"/>
      <c r="K71" s="296">
        <f>IFERROR((I71/176)/L71,0)</f>
        <v>0</v>
      </c>
      <c r="L71" s="96"/>
      <c r="M71" s="360"/>
      <c r="N71" s="363"/>
      <c r="O71" s="282">
        <f>I71*J71</f>
        <v>0</v>
      </c>
      <c r="P71" s="342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6"/>
      <c r="B72" s="349"/>
      <c r="C72" s="349"/>
      <c r="D72" s="352"/>
      <c r="E72" s="355"/>
      <c r="F72" s="358"/>
      <c r="G72" s="358"/>
      <c r="H72" s="136"/>
      <c r="I72" s="103"/>
      <c r="J72" s="107"/>
      <c r="K72" s="296">
        <f>IFERROR((I72/176)/L72,0)</f>
        <v>0</v>
      </c>
      <c r="L72" s="96"/>
      <c r="M72" s="361"/>
      <c r="N72" s="364"/>
      <c r="O72" s="282">
        <f>I72*J72</f>
        <v>0</v>
      </c>
      <c r="P72" s="343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8" t="s">
        <v>126</v>
      </c>
      <c r="J78" s="399"/>
      <c r="K78" s="400"/>
      <c r="L78" s="401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4"/>
      <c r="J79" s="385"/>
      <c r="K79" s="386"/>
      <c r="L79" s="387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8"/>
      <c r="L80" s="389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2">
        <f>SUM(I79:J80)</f>
        <v>0</v>
      </c>
      <c r="J81" s="393"/>
      <c r="K81" s="390"/>
      <c r="L81" s="391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4"/>
      <c r="J82" s="385"/>
      <c r="K82" s="386"/>
      <c r="L82" s="387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8"/>
      <c r="L83" s="389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2">
        <v>0</v>
      </c>
      <c r="J84" s="393"/>
      <c r="K84" s="390"/>
      <c r="L84" s="391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4"/>
      <c r="V86" s="395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6" t="s">
        <v>125</v>
      </c>
      <c r="J87" s="397"/>
      <c r="K87" s="396" t="s">
        <v>132</v>
      </c>
      <c r="L87" s="397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8" t="s">
        <v>133</v>
      </c>
      <c r="V87" s="399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8" t="e">
        <f>#REF!</f>
        <v>#REF!</v>
      </c>
      <c r="B88" s="368" t="e">
        <f>#REF!</f>
        <v>#REF!</v>
      </c>
      <c r="C88" s="368" t="e">
        <f>#REF!</f>
        <v>#REF!</v>
      </c>
      <c r="D88" s="332"/>
      <c r="E88" s="371"/>
      <c r="F88" s="356"/>
      <c r="G88" s="356"/>
      <c r="H88" s="136"/>
      <c r="I88" s="376"/>
      <c r="J88" s="377"/>
      <c r="K88" s="374"/>
      <c r="L88" s="375"/>
      <c r="M88" s="359"/>
      <c r="N88" s="362"/>
      <c r="O88" s="282">
        <f>I88*K88</f>
        <v>0</v>
      </c>
      <c r="P88" s="165"/>
      <c r="Q88" s="166"/>
      <c r="R88" s="167"/>
      <c r="S88" s="402" t="s">
        <v>135</v>
      </c>
      <c r="T88" s="411"/>
      <c r="U88" s="405"/>
      <c r="V88" s="406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9"/>
      <c r="B89" s="369"/>
      <c r="C89" s="369"/>
      <c r="D89" s="320">
        <f>D88</f>
        <v>0</v>
      </c>
      <c r="E89" s="372"/>
      <c r="F89" s="357"/>
      <c r="G89" s="357"/>
      <c r="H89" s="136"/>
      <c r="I89" s="376"/>
      <c r="J89" s="377"/>
      <c r="K89" s="374"/>
      <c r="L89" s="375"/>
      <c r="M89" s="360"/>
      <c r="N89" s="363"/>
      <c r="O89" s="282">
        <f t="shared" ref="O89:O95" si="1">I89*K89</f>
        <v>0</v>
      </c>
      <c r="P89" s="165"/>
      <c r="Q89" s="166"/>
      <c r="R89" s="167"/>
      <c r="S89" s="403"/>
      <c r="T89" s="412"/>
      <c r="U89" s="405"/>
      <c r="V89" s="406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9"/>
      <c r="B90" s="369"/>
      <c r="C90" s="369"/>
      <c r="D90" s="320">
        <f>D88</f>
        <v>0</v>
      </c>
      <c r="E90" s="372"/>
      <c r="F90" s="357"/>
      <c r="G90" s="357"/>
      <c r="H90" s="136"/>
      <c r="I90" s="376"/>
      <c r="J90" s="377"/>
      <c r="K90" s="374"/>
      <c r="L90" s="375"/>
      <c r="M90" s="360"/>
      <c r="N90" s="363"/>
      <c r="O90" s="282">
        <f t="shared" si="1"/>
        <v>0</v>
      </c>
      <c r="P90" s="165"/>
      <c r="Q90" s="166"/>
      <c r="R90" s="167"/>
      <c r="S90" s="403"/>
      <c r="T90" s="412"/>
      <c r="U90" s="405"/>
      <c r="V90" s="406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9"/>
      <c r="B91" s="369"/>
      <c r="C91" s="369"/>
      <c r="D91" s="320">
        <f t="shared" ref="D91:D95" si="2">D88</f>
        <v>0</v>
      </c>
      <c r="E91" s="373"/>
      <c r="F91" s="358"/>
      <c r="G91" s="358"/>
      <c r="H91" s="136"/>
      <c r="I91" s="376"/>
      <c r="J91" s="377"/>
      <c r="K91" s="374"/>
      <c r="L91" s="375"/>
      <c r="M91" s="360"/>
      <c r="N91" s="363"/>
      <c r="O91" s="282">
        <f t="shared" si="1"/>
        <v>0</v>
      </c>
      <c r="P91" s="165"/>
      <c r="Q91" s="166"/>
      <c r="R91" s="167"/>
      <c r="S91" s="404"/>
      <c r="T91" s="413"/>
      <c r="U91" s="405"/>
      <c r="V91" s="406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9"/>
      <c r="B92" s="369"/>
      <c r="C92" s="369"/>
      <c r="D92" s="320">
        <f t="shared" si="2"/>
        <v>0</v>
      </c>
      <c r="E92" s="371"/>
      <c r="F92" s="356"/>
      <c r="G92" s="356"/>
      <c r="H92" s="136"/>
      <c r="I92" s="376"/>
      <c r="J92" s="377"/>
      <c r="K92" s="374"/>
      <c r="L92" s="375"/>
      <c r="M92" s="360"/>
      <c r="N92" s="363"/>
      <c r="O92" s="282">
        <f t="shared" si="1"/>
        <v>0</v>
      </c>
      <c r="P92" s="165"/>
      <c r="Q92" s="166"/>
      <c r="R92" s="167"/>
      <c r="S92" s="402" t="s">
        <v>136</v>
      </c>
      <c r="T92" s="411"/>
      <c r="U92" s="405"/>
      <c r="V92" s="406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9"/>
      <c r="B93" s="369"/>
      <c r="C93" s="369"/>
      <c r="D93" s="320">
        <f t="shared" si="2"/>
        <v>0</v>
      </c>
      <c r="E93" s="372"/>
      <c r="F93" s="357"/>
      <c r="G93" s="357"/>
      <c r="H93" s="136"/>
      <c r="I93" s="376"/>
      <c r="J93" s="377"/>
      <c r="K93" s="374"/>
      <c r="L93" s="375"/>
      <c r="M93" s="360"/>
      <c r="N93" s="363"/>
      <c r="O93" s="282">
        <f t="shared" si="1"/>
        <v>0</v>
      </c>
      <c r="P93" s="165"/>
      <c r="Q93" s="166"/>
      <c r="R93" s="167"/>
      <c r="S93" s="403"/>
      <c r="T93" s="412"/>
      <c r="U93" s="405"/>
      <c r="V93" s="406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9"/>
      <c r="B94" s="369"/>
      <c r="C94" s="369"/>
      <c r="D94" s="320">
        <f t="shared" si="2"/>
        <v>0</v>
      </c>
      <c r="E94" s="372"/>
      <c r="F94" s="357"/>
      <c r="G94" s="357"/>
      <c r="H94" s="136"/>
      <c r="I94" s="376"/>
      <c r="J94" s="377"/>
      <c r="K94" s="374"/>
      <c r="L94" s="375"/>
      <c r="M94" s="360"/>
      <c r="N94" s="363"/>
      <c r="O94" s="282">
        <f t="shared" si="1"/>
        <v>0</v>
      </c>
      <c r="P94" s="165"/>
      <c r="Q94" s="166"/>
      <c r="R94" s="167"/>
      <c r="S94" s="415"/>
      <c r="T94" s="412"/>
      <c r="U94" s="405"/>
      <c r="V94" s="406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70"/>
      <c r="B95" s="370"/>
      <c r="C95" s="370"/>
      <c r="D95" s="320">
        <f t="shared" si="2"/>
        <v>0</v>
      </c>
      <c r="E95" s="372"/>
      <c r="F95" s="358"/>
      <c r="G95" s="357"/>
      <c r="H95" s="136"/>
      <c r="I95" s="407"/>
      <c r="J95" s="408"/>
      <c r="K95" s="374"/>
      <c r="L95" s="375"/>
      <c r="M95" s="361"/>
      <c r="N95" s="364"/>
      <c r="O95" s="282">
        <f t="shared" si="1"/>
        <v>0</v>
      </c>
      <c r="P95" s="170"/>
      <c r="Q95" s="166"/>
      <c r="R95" s="167"/>
      <c r="S95" s="415"/>
      <c r="T95" s="413"/>
      <c r="U95" s="409"/>
      <c r="V95" s="410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2">
        <f>SUM(I88:J96)</f>
        <v>0</v>
      </c>
      <c r="J97" s="414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8" t="e">
        <f>#REF!</f>
        <v>#REF!</v>
      </c>
      <c r="B98" s="368" t="e">
        <f>#REF!</f>
        <v>#REF!</v>
      </c>
      <c r="C98" s="368" t="e">
        <f>#REF!</f>
        <v>#REF!</v>
      </c>
      <c r="D98" s="332"/>
      <c r="E98" s="371"/>
      <c r="F98" s="356"/>
      <c r="G98" s="356"/>
      <c r="H98" s="136"/>
      <c r="I98" s="376"/>
      <c r="J98" s="377"/>
      <c r="K98" s="374"/>
      <c r="L98" s="375"/>
      <c r="M98" s="359"/>
      <c r="N98" s="362"/>
      <c r="O98" s="282">
        <f>I98*K98</f>
        <v>0</v>
      </c>
      <c r="P98" s="165"/>
      <c r="Q98" s="166"/>
      <c r="R98" s="167"/>
      <c r="S98" s="402" t="s">
        <v>135</v>
      </c>
      <c r="T98" s="411"/>
      <c r="U98" s="405"/>
      <c r="V98" s="406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9"/>
      <c r="B99" s="369"/>
      <c r="C99" s="369"/>
      <c r="D99" s="320">
        <f>D98</f>
        <v>0</v>
      </c>
      <c r="E99" s="372"/>
      <c r="F99" s="357"/>
      <c r="G99" s="357"/>
      <c r="H99" s="136"/>
      <c r="I99" s="376"/>
      <c r="J99" s="377"/>
      <c r="K99" s="374"/>
      <c r="L99" s="375"/>
      <c r="M99" s="360"/>
      <c r="N99" s="363"/>
      <c r="O99" s="282">
        <f t="shared" ref="O99:O105" si="4">I99*K99</f>
        <v>0</v>
      </c>
      <c r="P99" s="165"/>
      <c r="Q99" s="166"/>
      <c r="R99" s="167"/>
      <c r="S99" s="403"/>
      <c r="T99" s="412"/>
      <c r="U99" s="405"/>
      <c r="V99" s="406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9"/>
      <c r="B100" s="369"/>
      <c r="C100" s="369"/>
      <c r="D100" s="320">
        <f>D98</f>
        <v>0</v>
      </c>
      <c r="E100" s="372"/>
      <c r="F100" s="357"/>
      <c r="G100" s="357"/>
      <c r="H100" s="136"/>
      <c r="I100" s="376"/>
      <c r="J100" s="377"/>
      <c r="K100" s="374"/>
      <c r="L100" s="375"/>
      <c r="M100" s="360"/>
      <c r="N100" s="363"/>
      <c r="O100" s="282">
        <f t="shared" si="4"/>
        <v>0</v>
      </c>
      <c r="P100" s="165"/>
      <c r="Q100" s="166"/>
      <c r="R100" s="167"/>
      <c r="S100" s="403"/>
      <c r="T100" s="412"/>
      <c r="U100" s="405"/>
      <c r="V100" s="406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9"/>
      <c r="B101" s="369"/>
      <c r="C101" s="369"/>
      <c r="D101" s="320">
        <f t="shared" ref="D101" si="5">D98</f>
        <v>0</v>
      </c>
      <c r="E101" s="373"/>
      <c r="F101" s="358"/>
      <c r="G101" s="358"/>
      <c r="H101" s="136"/>
      <c r="I101" s="376"/>
      <c r="J101" s="377"/>
      <c r="K101" s="374"/>
      <c r="L101" s="375"/>
      <c r="M101" s="360"/>
      <c r="N101" s="363"/>
      <c r="O101" s="282">
        <f t="shared" si="4"/>
        <v>0</v>
      </c>
      <c r="P101" s="165"/>
      <c r="Q101" s="166"/>
      <c r="R101" s="167"/>
      <c r="S101" s="404"/>
      <c r="T101" s="413"/>
      <c r="U101" s="405"/>
      <c r="V101" s="406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9"/>
      <c r="B102" s="369"/>
      <c r="C102" s="369"/>
      <c r="D102" s="320">
        <f t="shared" ref="D102" si="6">D99</f>
        <v>0</v>
      </c>
      <c r="E102" s="371"/>
      <c r="F102" s="356"/>
      <c r="G102" s="356"/>
      <c r="H102" s="136"/>
      <c r="I102" s="376"/>
      <c r="J102" s="377"/>
      <c r="K102" s="374"/>
      <c r="L102" s="375"/>
      <c r="M102" s="360"/>
      <c r="N102" s="363"/>
      <c r="O102" s="282">
        <f t="shared" si="4"/>
        <v>0</v>
      </c>
      <c r="P102" s="165"/>
      <c r="Q102" s="166"/>
      <c r="R102" s="167"/>
      <c r="S102" s="402" t="s">
        <v>136</v>
      </c>
      <c r="T102" s="411"/>
      <c r="U102" s="405"/>
      <c r="V102" s="406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9"/>
      <c r="B103" s="369"/>
      <c r="C103" s="369"/>
      <c r="D103" s="320">
        <f t="shared" ref="D103" si="7">D100</f>
        <v>0</v>
      </c>
      <c r="E103" s="372"/>
      <c r="F103" s="357"/>
      <c r="G103" s="357"/>
      <c r="H103" s="136"/>
      <c r="I103" s="376"/>
      <c r="J103" s="377"/>
      <c r="K103" s="374"/>
      <c r="L103" s="375"/>
      <c r="M103" s="360"/>
      <c r="N103" s="363"/>
      <c r="O103" s="282">
        <f t="shared" si="4"/>
        <v>0</v>
      </c>
      <c r="P103" s="165"/>
      <c r="Q103" s="166"/>
      <c r="R103" s="167"/>
      <c r="S103" s="403"/>
      <c r="T103" s="412"/>
      <c r="U103" s="405"/>
      <c r="V103" s="406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9"/>
      <c r="B104" s="369"/>
      <c r="C104" s="369"/>
      <c r="D104" s="320">
        <f t="shared" ref="D104" si="8">D101</f>
        <v>0</v>
      </c>
      <c r="E104" s="372"/>
      <c r="F104" s="357"/>
      <c r="G104" s="357"/>
      <c r="H104" s="136"/>
      <c r="I104" s="376"/>
      <c r="J104" s="377"/>
      <c r="K104" s="374"/>
      <c r="L104" s="375"/>
      <c r="M104" s="360"/>
      <c r="N104" s="363"/>
      <c r="O104" s="282">
        <f t="shared" si="4"/>
        <v>0</v>
      </c>
      <c r="P104" s="165"/>
      <c r="Q104" s="166"/>
      <c r="R104" s="167"/>
      <c r="S104" s="415"/>
      <c r="T104" s="412"/>
      <c r="U104" s="405"/>
      <c r="V104" s="406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70"/>
      <c r="B105" s="370"/>
      <c r="C105" s="370"/>
      <c r="D105" s="320">
        <f t="shared" ref="D105" si="9">D102</f>
        <v>0</v>
      </c>
      <c r="E105" s="372"/>
      <c r="F105" s="358"/>
      <c r="G105" s="357"/>
      <c r="H105" s="136"/>
      <c r="I105" s="407"/>
      <c r="J105" s="408"/>
      <c r="K105" s="374"/>
      <c r="L105" s="375"/>
      <c r="M105" s="361"/>
      <c r="N105" s="364"/>
      <c r="O105" s="282">
        <f t="shared" si="4"/>
        <v>0</v>
      </c>
      <c r="P105" s="170"/>
      <c r="Q105" s="166"/>
      <c r="R105" s="167"/>
      <c r="S105" s="415"/>
      <c r="T105" s="413"/>
      <c r="U105" s="409"/>
      <c r="V105" s="410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2">
        <f>SUM(I98:J106)</f>
        <v>0</v>
      </c>
      <c r="J107" s="414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8" t="e">
        <f>#REF!</f>
        <v>#REF!</v>
      </c>
      <c r="B108" s="368" t="e">
        <f>#REF!</f>
        <v>#REF!</v>
      </c>
      <c r="C108" s="368" t="e">
        <f>#REF!</f>
        <v>#REF!</v>
      </c>
      <c r="D108" s="332"/>
      <c r="E108" s="371"/>
      <c r="F108" s="356"/>
      <c r="G108" s="356"/>
      <c r="H108" s="136"/>
      <c r="I108" s="376"/>
      <c r="J108" s="377"/>
      <c r="K108" s="374"/>
      <c r="L108" s="375"/>
      <c r="M108" s="359"/>
      <c r="N108" s="362"/>
      <c r="O108" s="282">
        <f>I108*K108</f>
        <v>0</v>
      </c>
      <c r="P108" s="165"/>
      <c r="Q108" s="166"/>
      <c r="R108" s="167"/>
      <c r="S108" s="402" t="s">
        <v>135</v>
      </c>
      <c r="T108" s="411"/>
      <c r="U108" s="405"/>
      <c r="V108" s="406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9"/>
      <c r="B109" s="369"/>
      <c r="C109" s="369"/>
      <c r="D109" s="320">
        <f>D108</f>
        <v>0</v>
      </c>
      <c r="E109" s="372"/>
      <c r="F109" s="357"/>
      <c r="G109" s="357"/>
      <c r="H109" s="136"/>
      <c r="I109" s="376"/>
      <c r="J109" s="377"/>
      <c r="K109" s="374"/>
      <c r="L109" s="375"/>
      <c r="M109" s="360"/>
      <c r="N109" s="363"/>
      <c r="O109" s="282">
        <f t="shared" ref="O109:O115" si="11">I109*K109</f>
        <v>0</v>
      </c>
      <c r="P109" s="165"/>
      <c r="Q109" s="166"/>
      <c r="R109" s="167"/>
      <c r="S109" s="403"/>
      <c r="T109" s="412"/>
      <c r="U109" s="405"/>
      <c r="V109" s="406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9"/>
      <c r="B110" s="369"/>
      <c r="C110" s="369"/>
      <c r="D110" s="320">
        <f>D108</f>
        <v>0</v>
      </c>
      <c r="E110" s="372"/>
      <c r="F110" s="357"/>
      <c r="G110" s="357"/>
      <c r="H110" s="136"/>
      <c r="I110" s="376"/>
      <c r="J110" s="377"/>
      <c r="K110" s="374"/>
      <c r="L110" s="375"/>
      <c r="M110" s="360"/>
      <c r="N110" s="363"/>
      <c r="O110" s="282">
        <f t="shared" si="11"/>
        <v>0</v>
      </c>
      <c r="P110" s="165"/>
      <c r="Q110" s="166"/>
      <c r="R110" s="167"/>
      <c r="S110" s="403"/>
      <c r="T110" s="412"/>
      <c r="U110" s="405"/>
      <c r="V110" s="406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9"/>
      <c r="B111" s="369"/>
      <c r="C111" s="369"/>
      <c r="D111" s="320">
        <f t="shared" ref="D111:D115" si="12">D108</f>
        <v>0</v>
      </c>
      <c r="E111" s="373"/>
      <c r="F111" s="358"/>
      <c r="G111" s="358"/>
      <c r="H111" s="136"/>
      <c r="I111" s="376"/>
      <c r="J111" s="377"/>
      <c r="K111" s="374"/>
      <c r="L111" s="375"/>
      <c r="M111" s="360"/>
      <c r="N111" s="363"/>
      <c r="O111" s="282">
        <f t="shared" si="11"/>
        <v>0</v>
      </c>
      <c r="P111" s="165"/>
      <c r="Q111" s="166"/>
      <c r="R111" s="167"/>
      <c r="S111" s="404"/>
      <c r="T111" s="413"/>
      <c r="U111" s="405"/>
      <c r="V111" s="406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9"/>
      <c r="B112" s="369"/>
      <c r="C112" s="369"/>
      <c r="D112" s="320">
        <f t="shared" si="12"/>
        <v>0</v>
      </c>
      <c r="E112" s="371"/>
      <c r="F112" s="356"/>
      <c r="G112" s="356"/>
      <c r="H112" s="136"/>
      <c r="I112" s="376"/>
      <c r="J112" s="377"/>
      <c r="K112" s="374"/>
      <c r="L112" s="375"/>
      <c r="M112" s="360"/>
      <c r="N112" s="363"/>
      <c r="O112" s="282">
        <f t="shared" si="11"/>
        <v>0</v>
      </c>
      <c r="P112" s="165"/>
      <c r="Q112" s="166"/>
      <c r="R112" s="167"/>
      <c r="S112" s="402" t="s">
        <v>136</v>
      </c>
      <c r="T112" s="411"/>
      <c r="U112" s="405"/>
      <c r="V112" s="406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9"/>
      <c r="B113" s="369"/>
      <c r="C113" s="369"/>
      <c r="D113" s="320">
        <f t="shared" si="12"/>
        <v>0</v>
      </c>
      <c r="E113" s="372"/>
      <c r="F113" s="357"/>
      <c r="G113" s="357"/>
      <c r="H113" s="136"/>
      <c r="I113" s="376"/>
      <c r="J113" s="377"/>
      <c r="K113" s="374"/>
      <c r="L113" s="375"/>
      <c r="M113" s="360"/>
      <c r="N113" s="363"/>
      <c r="O113" s="282">
        <f t="shared" si="11"/>
        <v>0</v>
      </c>
      <c r="P113" s="165"/>
      <c r="Q113" s="166"/>
      <c r="R113" s="167"/>
      <c r="S113" s="403"/>
      <c r="T113" s="412"/>
      <c r="U113" s="405"/>
      <c r="V113" s="406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9"/>
      <c r="B114" s="369"/>
      <c r="C114" s="369"/>
      <c r="D114" s="320">
        <f t="shared" si="12"/>
        <v>0</v>
      </c>
      <c r="E114" s="372"/>
      <c r="F114" s="357"/>
      <c r="G114" s="357"/>
      <c r="H114" s="136"/>
      <c r="I114" s="376"/>
      <c r="J114" s="377"/>
      <c r="K114" s="374"/>
      <c r="L114" s="375"/>
      <c r="M114" s="360"/>
      <c r="N114" s="363"/>
      <c r="O114" s="282">
        <f t="shared" si="11"/>
        <v>0</v>
      </c>
      <c r="P114" s="165"/>
      <c r="Q114" s="166"/>
      <c r="R114" s="167"/>
      <c r="S114" s="415"/>
      <c r="T114" s="412"/>
      <c r="U114" s="405"/>
      <c r="V114" s="406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70"/>
      <c r="B115" s="370"/>
      <c r="C115" s="370"/>
      <c r="D115" s="320">
        <f t="shared" si="12"/>
        <v>0</v>
      </c>
      <c r="E115" s="372"/>
      <c r="F115" s="358"/>
      <c r="G115" s="357"/>
      <c r="H115" s="136"/>
      <c r="I115" s="407"/>
      <c r="J115" s="408"/>
      <c r="K115" s="374"/>
      <c r="L115" s="375"/>
      <c r="M115" s="361"/>
      <c r="N115" s="364"/>
      <c r="O115" s="282">
        <f t="shared" si="11"/>
        <v>0</v>
      </c>
      <c r="P115" s="170"/>
      <c r="Q115" s="166"/>
      <c r="R115" s="167"/>
      <c r="S115" s="415"/>
      <c r="T115" s="413"/>
      <c r="U115" s="409"/>
      <c r="V115" s="410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2">
        <f>SUM(I108:J116)</f>
        <v>0</v>
      </c>
      <c r="J117" s="414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4"/>
      <c r="V119" s="395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6" t="s">
        <v>125</v>
      </c>
      <c r="J120" s="397"/>
      <c r="K120" s="396" t="s">
        <v>132</v>
      </c>
      <c r="L120" s="397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6" t="s">
        <v>133</v>
      </c>
      <c r="V120" s="397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6"/>
      <c r="J121" s="417"/>
      <c r="K121" s="418"/>
      <c r="L121" s="419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5"/>
      <c r="V121" s="406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2">
        <f>SUM(I121:J122)</f>
        <v>0</v>
      </c>
      <c r="J123" s="414"/>
      <c r="K123" s="392">
        <f>SUM(K121:L122)</f>
        <v>0</v>
      </c>
      <c r="L123" s="393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4"/>
      <c r="D1" s="464"/>
      <c r="E1" s="464"/>
      <c r="F1" s="464"/>
      <c r="G1" s="464"/>
      <c r="H1" s="464"/>
      <c r="I1" s="2"/>
      <c r="J1" s="3"/>
      <c r="K1" s="278" t="s">
        <v>142</v>
      </c>
      <c r="L1" s="465" t="s">
        <v>143</v>
      </c>
      <c r="M1" s="465"/>
      <c r="N1" s="465"/>
      <c r="O1" s="465"/>
      <c r="P1" s="465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6"/>
      <c r="D3" s="466"/>
      <c r="E3" s="466"/>
      <c r="F3" s="466"/>
      <c r="G3" s="466"/>
      <c r="H3" s="466"/>
      <c r="I3" s="8"/>
      <c r="J3" s="6"/>
      <c r="K3" s="7" t="s">
        <v>148</v>
      </c>
      <c r="L3" s="467"/>
      <c r="M3" s="467"/>
      <c r="N3" s="467"/>
      <c r="O3" s="467"/>
      <c r="P3" s="326" t="s">
        <v>149</v>
      </c>
      <c r="Q3" s="34"/>
    </row>
    <row r="4" spans="1:20" ht="15.75" customHeight="1">
      <c r="B4" s="7" t="s">
        <v>150</v>
      </c>
      <c r="C4" s="466"/>
      <c r="D4" s="466"/>
      <c r="E4" s="466"/>
      <c r="F4" s="466"/>
      <c r="G4" s="466"/>
      <c r="H4" s="466"/>
      <c r="I4" s="8"/>
      <c r="J4" s="6"/>
      <c r="K4" s="7" t="s">
        <v>151</v>
      </c>
      <c r="L4" s="467"/>
      <c r="M4" s="467"/>
      <c r="N4" s="467"/>
      <c r="O4" s="467"/>
      <c r="P4" s="9" t="s">
        <v>149</v>
      </c>
      <c r="Q4" s="53"/>
    </row>
    <row r="5" spans="1:20" ht="15.75" customHeight="1">
      <c r="B5" s="7" t="s">
        <v>152</v>
      </c>
      <c r="C5" s="466"/>
      <c r="D5" s="466"/>
      <c r="E5" s="466"/>
      <c r="F5" s="466"/>
      <c r="G5" s="466"/>
      <c r="H5" s="466"/>
      <c r="I5" s="8"/>
      <c r="J5" s="6"/>
      <c r="K5" s="7" t="s">
        <v>153</v>
      </c>
      <c r="L5" s="467"/>
      <c r="M5" s="467"/>
      <c r="N5" s="467"/>
      <c r="O5" s="467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5"/>
      <c r="C8" s="436"/>
      <c r="D8" s="436"/>
      <c r="E8" s="436"/>
      <c r="F8" s="436"/>
      <c r="G8" s="436"/>
      <c r="H8" s="436"/>
      <c r="I8" s="437"/>
      <c r="J8" s="6"/>
      <c r="K8" s="468" t="s">
        <v>155</v>
      </c>
      <c r="L8" s="469"/>
      <c r="M8" s="469"/>
      <c r="N8" s="469"/>
      <c r="O8" s="469"/>
      <c r="P8" s="469"/>
      <c r="Q8" s="470"/>
    </row>
    <row r="9" spans="1:20" ht="15.75" customHeight="1">
      <c r="B9" s="438"/>
      <c r="C9" s="439"/>
      <c r="D9" s="439"/>
      <c r="E9" s="439"/>
      <c r="F9" s="439"/>
      <c r="G9" s="439"/>
      <c r="H9" s="439"/>
      <c r="I9" s="440"/>
      <c r="J9" s="6"/>
      <c r="K9" s="420" t="s">
        <v>156</v>
      </c>
      <c r="L9" s="421"/>
      <c r="M9" s="421"/>
      <c r="N9" s="421"/>
      <c r="O9" s="421"/>
      <c r="P9" s="421"/>
      <c r="Q9" s="422"/>
    </row>
    <row r="10" spans="1:20" ht="15.75" customHeight="1">
      <c r="B10" s="438"/>
      <c r="C10" s="439"/>
      <c r="D10" s="439"/>
      <c r="E10" s="439"/>
      <c r="F10" s="439"/>
      <c r="G10" s="439"/>
      <c r="H10" s="439"/>
      <c r="I10" s="440"/>
      <c r="J10" s="6"/>
      <c r="K10" s="420" t="s">
        <v>157</v>
      </c>
      <c r="L10" s="421"/>
      <c r="M10" s="421"/>
      <c r="N10" s="421"/>
      <c r="O10" s="421"/>
      <c r="P10" s="421"/>
      <c r="Q10" s="422"/>
    </row>
    <row r="11" spans="1:20" ht="15.75" customHeight="1">
      <c r="B11" s="438"/>
      <c r="C11" s="439"/>
      <c r="D11" s="439"/>
      <c r="E11" s="439"/>
      <c r="F11" s="439"/>
      <c r="G11" s="439"/>
      <c r="H11" s="439"/>
      <c r="I11" s="440"/>
      <c r="J11" s="6"/>
      <c r="K11" s="420" t="s">
        <v>158</v>
      </c>
      <c r="L11" s="421"/>
      <c r="M11" s="421"/>
      <c r="N11" s="421"/>
      <c r="O11" s="421"/>
      <c r="P11" s="421"/>
      <c r="Q11" s="422"/>
    </row>
    <row r="12" spans="1:20" ht="15.75" customHeight="1">
      <c r="B12" s="438"/>
      <c r="C12" s="439"/>
      <c r="D12" s="439"/>
      <c r="E12" s="439"/>
      <c r="F12" s="439"/>
      <c r="G12" s="439"/>
      <c r="H12" s="439"/>
      <c r="I12" s="440"/>
      <c r="J12" s="6"/>
      <c r="K12" s="420" t="s">
        <v>159</v>
      </c>
      <c r="L12" s="421"/>
      <c r="M12" s="421"/>
      <c r="N12" s="421"/>
      <c r="O12" s="421"/>
      <c r="P12" s="421"/>
      <c r="Q12" s="422"/>
    </row>
    <row r="13" spans="1:20" ht="15.75" customHeight="1">
      <c r="B13" s="438"/>
      <c r="C13" s="439"/>
      <c r="D13" s="439"/>
      <c r="E13" s="439"/>
      <c r="F13" s="439"/>
      <c r="G13" s="439"/>
      <c r="H13" s="439"/>
      <c r="I13" s="440"/>
      <c r="J13" s="6"/>
      <c r="K13" s="420" t="s">
        <v>160</v>
      </c>
      <c r="L13" s="421"/>
      <c r="M13" s="421"/>
      <c r="N13" s="421"/>
      <c r="O13" s="421"/>
      <c r="P13" s="421"/>
      <c r="Q13" s="422"/>
    </row>
    <row r="14" spans="1:20" ht="15.75" customHeight="1">
      <c r="B14" s="438"/>
      <c r="C14" s="439"/>
      <c r="D14" s="439"/>
      <c r="E14" s="439"/>
      <c r="F14" s="439"/>
      <c r="G14" s="439"/>
      <c r="H14" s="439"/>
      <c r="I14" s="440"/>
      <c r="J14" s="6"/>
      <c r="K14" s="420" t="s">
        <v>161</v>
      </c>
      <c r="L14" s="421"/>
      <c r="M14" s="421"/>
      <c r="N14" s="421"/>
      <c r="O14" s="421"/>
      <c r="P14" s="421"/>
      <c r="Q14" s="422"/>
    </row>
    <row r="15" spans="1:20" ht="15.75" customHeight="1">
      <c r="B15" s="438"/>
      <c r="C15" s="439"/>
      <c r="D15" s="439"/>
      <c r="E15" s="439"/>
      <c r="F15" s="439"/>
      <c r="G15" s="439"/>
      <c r="H15" s="439"/>
      <c r="I15" s="440"/>
      <c r="J15" s="6"/>
      <c r="K15" s="423" t="s">
        <v>162</v>
      </c>
      <c r="L15" s="424"/>
      <c r="M15" s="424"/>
      <c r="N15" s="424"/>
      <c r="O15" s="424"/>
      <c r="P15" s="424"/>
      <c r="Q15" s="425"/>
    </row>
    <row r="16" spans="1:20" ht="15.75" customHeight="1">
      <c r="B16" s="438"/>
      <c r="C16" s="439"/>
      <c r="D16" s="439"/>
      <c r="E16" s="439"/>
      <c r="F16" s="439"/>
      <c r="G16" s="439"/>
      <c r="H16" s="439"/>
      <c r="I16" s="440"/>
      <c r="J16" s="6"/>
    </row>
    <row r="17" spans="2:18" ht="15.75" customHeight="1">
      <c r="B17" s="441"/>
      <c r="C17" s="442"/>
      <c r="D17" s="442"/>
      <c r="E17" s="442"/>
      <c r="F17" s="442"/>
      <c r="G17" s="442"/>
      <c r="H17" s="442"/>
      <c r="I17" s="443"/>
      <c r="J17" s="14"/>
      <c r="K17" s="13" t="s">
        <v>163</v>
      </c>
    </row>
    <row r="18" spans="2:18" ht="15.75" customHeight="1">
      <c r="J18" s="14"/>
      <c r="K18" s="453" t="s">
        <v>164</v>
      </c>
      <c r="L18" s="453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4" t="s">
        <v>15</v>
      </c>
      <c r="L19" s="45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5" t="s">
        <v>166</v>
      </c>
      <c r="C20" s="436"/>
      <c r="D20" s="436"/>
      <c r="E20" s="436"/>
      <c r="F20" s="436"/>
      <c r="G20" s="436"/>
      <c r="H20" s="436"/>
      <c r="I20" s="437"/>
      <c r="J20" s="16"/>
      <c r="K20" s="460" t="s">
        <v>24</v>
      </c>
      <c r="L20" s="46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8"/>
      <c r="C21" s="439"/>
      <c r="D21" s="439"/>
      <c r="E21" s="439"/>
      <c r="F21" s="439"/>
      <c r="G21" s="439"/>
      <c r="H21" s="439"/>
      <c r="I21" s="440"/>
      <c r="J21" s="21"/>
      <c r="K21" s="461" t="s">
        <v>85</v>
      </c>
      <c r="L21" s="46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8"/>
      <c r="C22" s="439"/>
      <c r="D22" s="439"/>
      <c r="E22" s="439"/>
      <c r="F22" s="439"/>
      <c r="G22" s="439"/>
      <c r="H22" s="439"/>
      <c r="I22" s="440"/>
      <c r="J22" s="23"/>
      <c r="L22" s="12"/>
      <c r="M22" s="24"/>
      <c r="N22" s="24"/>
      <c r="O22" s="24"/>
      <c r="P22" s="24"/>
      <c r="Q22" s="24"/>
    </row>
    <row r="23" spans="2:18" ht="15.75" customHeight="1">
      <c r="B23" s="438"/>
      <c r="C23" s="439"/>
      <c r="D23" s="439"/>
      <c r="E23" s="439"/>
      <c r="F23" s="439"/>
      <c r="G23" s="439"/>
      <c r="H23" s="439"/>
      <c r="I23" s="440"/>
      <c r="J23" s="23"/>
      <c r="R23" s="12"/>
    </row>
    <row r="24" spans="2:18" ht="15.75" customHeight="1" thickBot="1">
      <c r="B24" s="438"/>
      <c r="C24" s="439"/>
      <c r="D24" s="439"/>
      <c r="E24" s="439"/>
      <c r="F24" s="439"/>
      <c r="G24" s="439"/>
      <c r="H24" s="439"/>
      <c r="I24" s="440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8" t="s">
        <v>168</v>
      </c>
      <c r="C25" s="439"/>
      <c r="D25" s="439"/>
      <c r="E25" s="439"/>
      <c r="F25" s="439"/>
      <c r="G25" s="439"/>
      <c r="H25" s="439"/>
      <c r="I25" s="44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8"/>
      <c r="C26" s="439"/>
      <c r="D26" s="439"/>
      <c r="E26" s="439"/>
      <c r="F26" s="439"/>
      <c r="G26" s="439"/>
      <c r="H26" s="439"/>
      <c r="I26" s="440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8"/>
      <c r="C27" s="439"/>
      <c r="D27" s="439"/>
      <c r="E27" s="439"/>
      <c r="F27" s="439"/>
      <c r="G27" s="439"/>
      <c r="H27" s="439"/>
      <c r="I27" s="440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8"/>
      <c r="C28" s="439"/>
      <c r="D28" s="439"/>
      <c r="E28" s="439"/>
      <c r="F28" s="439"/>
      <c r="G28" s="439"/>
      <c r="H28" s="439"/>
      <c r="I28" s="440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46988.65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46988.65</v>
      </c>
    </row>
    <row r="29" spans="2:18" ht="15.75" customHeight="1">
      <c r="B29" s="441"/>
      <c r="C29" s="442"/>
      <c r="D29" s="442"/>
      <c r="E29" s="442"/>
      <c r="F29" s="442"/>
      <c r="G29" s="442"/>
      <c r="H29" s="442"/>
      <c r="I29" s="443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5"/>
      <c r="C32" s="436"/>
      <c r="D32" s="436"/>
      <c r="E32" s="436"/>
      <c r="F32" s="436"/>
      <c r="G32" s="436"/>
      <c r="H32" s="436"/>
      <c r="I32" s="437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8"/>
      <c r="C33" s="439"/>
      <c r="D33" s="439"/>
      <c r="E33" s="439"/>
      <c r="F33" s="439"/>
      <c r="G33" s="439"/>
      <c r="H33" s="439"/>
      <c r="I33" s="440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8"/>
      <c r="C34" s="439"/>
      <c r="D34" s="439"/>
      <c r="E34" s="439"/>
      <c r="F34" s="439"/>
      <c r="G34" s="439"/>
      <c r="H34" s="439"/>
      <c r="I34" s="440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8"/>
      <c r="C35" s="439"/>
      <c r="D35" s="439"/>
      <c r="E35" s="439"/>
      <c r="F35" s="439"/>
      <c r="G35" s="439"/>
      <c r="H35" s="439"/>
      <c r="I35" s="440"/>
      <c r="K35" s="36" t="s">
        <v>172</v>
      </c>
      <c r="L35" s="37"/>
      <c r="M35" s="38">
        <f t="shared" ref="M35:Q35" si="1">SUM(M26:M34)</f>
        <v>46988.65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46988.65</v>
      </c>
    </row>
    <row r="36" spans="2:17" ht="15.75" customHeight="1" thickTop="1">
      <c r="B36" s="438"/>
      <c r="C36" s="439"/>
      <c r="D36" s="439"/>
      <c r="E36" s="439"/>
      <c r="F36" s="439"/>
      <c r="G36" s="439"/>
      <c r="H36" s="439"/>
      <c r="I36" s="440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8"/>
      <c r="C37" s="439"/>
      <c r="D37" s="439"/>
      <c r="E37" s="439"/>
      <c r="F37" s="439"/>
      <c r="G37" s="439"/>
      <c r="H37" s="439"/>
      <c r="I37" s="440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8"/>
      <c r="C38" s="439"/>
      <c r="D38" s="439"/>
      <c r="E38" s="439"/>
      <c r="F38" s="439"/>
      <c r="G38" s="439"/>
      <c r="H38" s="439"/>
      <c r="I38" s="440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1"/>
      <c r="C39" s="442"/>
      <c r="D39" s="442"/>
      <c r="E39" s="442"/>
      <c r="F39" s="442"/>
      <c r="G39" s="442"/>
      <c r="H39" s="442"/>
      <c r="I39" s="443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9" t="s">
        <v>173</v>
      </c>
      <c r="C41" s="459"/>
      <c r="D41" s="459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2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4"/>
      <c r="C47" s="445"/>
      <c r="D47" s="445"/>
      <c r="E47" s="445"/>
      <c r="F47" s="445"/>
      <c r="G47" s="445"/>
      <c r="H47" s="445"/>
      <c r="I47" s="446"/>
      <c r="K47" s="40" t="s">
        <v>180</v>
      </c>
      <c r="L47" s="26"/>
      <c r="M47" s="41">
        <f t="shared" ref="M47:Q47" si="4">M35+M45+M46</f>
        <v>46988.65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46988.65</v>
      </c>
    </row>
    <row r="48" spans="2:17" ht="15.75" customHeight="1" thickTop="1">
      <c r="B48" s="447"/>
      <c r="C48" s="448"/>
      <c r="D48" s="448"/>
      <c r="E48" s="448"/>
      <c r="F48" s="448"/>
      <c r="G48" s="448"/>
      <c r="H48" s="448"/>
      <c r="I48" s="449"/>
      <c r="Q48" t="s">
        <v>181</v>
      </c>
    </row>
    <row r="49" spans="2:17" ht="15.75" customHeight="1">
      <c r="B49" s="447"/>
      <c r="C49" s="448"/>
      <c r="D49" s="448"/>
      <c r="E49" s="448"/>
      <c r="F49" s="448"/>
      <c r="G49" s="448"/>
      <c r="H49" s="448"/>
      <c r="I49" s="449"/>
    </row>
    <row r="50" spans="2:17" ht="18" customHeight="1">
      <c r="B50" s="447"/>
      <c r="C50" s="448"/>
      <c r="D50" s="448"/>
      <c r="E50" s="448"/>
      <c r="F50" s="448"/>
      <c r="G50" s="448"/>
      <c r="H50" s="448"/>
      <c r="I50" s="449"/>
      <c r="K50" s="42" t="s">
        <v>182</v>
      </c>
      <c r="L50" s="43" t="s">
        <v>183</v>
      </c>
      <c r="M50" s="43" t="s">
        <v>184</v>
      </c>
      <c r="O50" s="456" t="s">
        <v>185</v>
      </c>
      <c r="P50" s="457"/>
      <c r="Q50" s="458"/>
    </row>
    <row r="51" spans="2:17" ht="21" customHeight="1">
      <c r="B51" s="447"/>
      <c r="C51" s="448"/>
      <c r="D51" s="448"/>
      <c r="E51" s="448"/>
      <c r="F51" s="448"/>
      <c r="G51" s="448"/>
      <c r="H51" s="448"/>
      <c r="I51" s="449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0"/>
      <c r="C52" s="451"/>
      <c r="D52" s="451"/>
      <c r="E52" s="451"/>
      <c r="F52" s="451"/>
      <c r="G52" s="451"/>
      <c r="H52" s="451"/>
      <c r="I52" s="452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46988.65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6" t="s">
        <v>189</v>
      </c>
      <c r="P54" s="457"/>
      <c r="Q54" s="458"/>
    </row>
    <row r="55" spans="2:17" ht="22.5" customHeight="1">
      <c r="B55" s="455" t="s">
        <v>190</v>
      </c>
      <c r="C55" s="455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6"/>
      <c r="P55" s="427"/>
      <c r="Q55" s="428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9"/>
      <c r="P56" s="430"/>
      <c r="Q56" s="431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9"/>
      <c r="P57" s="430"/>
      <c r="Q57" s="431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2"/>
      <c r="P58" s="433"/>
      <c r="Q58" s="434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199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72"/>
      <c r="J13" s="272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72"/>
      <c r="J14" s="272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72"/>
      <c r="J15" s="272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72"/>
      <c r="J16" s="272"/>
      <c r="K16" s="272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72"/>
      <c r="J17" s="272"/>
      <c r="K17" s="272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72"/>
      <c r="J18" s="272"/>
      <c r="K18" s="272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72"/>
      <c r="J19" s="272"/>
      <c r="K19" s="272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72"/>
      <c r="J20" s="272"/>
      <c r="K20" s="272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72"/>
      <c r="J21" s="272"/>
      <c r="K21" s="272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72"/>
      <c r="J22" s="272"/>
      <c r="K22" s="272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72"/>
      <c r="J23" s="272"/>
      <c r="K23" s="272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72"/>
      <c r="J24" s="272"/>
      <c r="K24" s="272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200</v>
      </c>
      <c r="B35" s="472"/>
      <c r="C35" s="472"/>
      <c r="D35" s="472"/>
      <c r="E35" s="472"/>
      <c r="F35" s="472"/>
      <c r="G35" s="472"/>
      <c r="H35" s="473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7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8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9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6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9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6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7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8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7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8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7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90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3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4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5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6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A8FACEDF-45B7-482E-8C8E-89EDF5A25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2025-05-19T13:39:36Z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e6162641-4656-4870-943e-cca769b25255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