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maria_santos_external_atos_net/Documents/Área de Trabalho/PLM 124938 - 124962/PPM 124938  124962 - RGC 765 Termo de Adesão Contrato Único. (GMUDGF)/"/>
    </mc:Choice>
  </mc:AlternateContent>
  <xr:revisionPtr revIDLastSave="14" documentId="8_{0A15629B-E2EC-4AD1-B0B3-2FB53CF83D28}" xr6:coauthVersionLast="47" xr6:coauthVersionMax="47" xr10:uidLastSave="{9A97A51D-D754-40E2-8A17-9340BEB769B8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J10" i="4"/>
  <c r="AJ15" i="4" s="1"/>
  <c r="AL11" i="4"/>
  <c r="AK15" i="4" l="1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<sst xmlns="http://schemas.openxmlformats.org/spreadsheetml/2006/main" count="17360" uniqueCount="8643">
  <si>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</si>
  <si>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</si>
  <si>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</si>
  <si>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</si>
  <si>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</si>
  <si>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</si>
  <si>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</si>
  <si>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</si>
  <si>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</si>
  <si>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</si>
  <si>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</si>
  <si>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</si>
  <si>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</si>
  <si>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</si>
  <si>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</si>
  <si>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</si>
  <si>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</si>
  <si>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</si>
  <si>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</si>
  <si>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</si>
  <si>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</si>
  <si>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</si>
  <si>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</si>
  <si>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</si>
  <si>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</si>
  <si>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</si>
  <si>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</si>
  <si>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</si>
  <si>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</si>
  <si>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</si>
  <si>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</si>
  <si>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</si>
  <si>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</si>
  <si>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</si>
  <si>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</si>
  <si>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</si>
  <si>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</si>
  <si>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</si>
  <si>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</si>
  <si>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</si>
  <si>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</si>
  <si>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</si>
  <si>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</si>
  <si>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</si>
  <si>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</si>
  <si>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</si>
  <si>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</si>
  <si>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</si>
  <si>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</si>
  <si>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</si>
  <si>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</si>
  <si>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</si>
  <si>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</si>
  <si>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</si>
  <si>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</si>
  <si>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</si>
  <si>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</si>
  <si>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</si>
  <si>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</si>
  <si>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</si>
  <si>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</si>
  <si>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</si>
  <si>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</si>
  <si>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</si>
  <si>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</si>
  <si>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</si>
  <si>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</si>
  <si>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</si>
  <si>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</si>
  <si>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</si>
  <si>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</si>
  <si>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</si>
  <si>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</si>
  <si>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</si>
  <si>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</si>
  <si>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</si>
  <si>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</si>
  <si>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</si>
  <si>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</si>
  <si>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</si>
  <si>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</si>
  <si>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</si>
  <si>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</si>
  <si>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</si>
  <si>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</si>
  <si>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</si>
  <si>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</si>
  <si>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</si>
  <si>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</si>
  <si>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</si>
  <si>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</si>
  <si>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</si>
  <si>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</si>
  <si>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</si>
  <si>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</si>
  <si>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</si>
  <si>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</si>
  <si>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</si>
  <si>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</si>
  <si>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</si>
  <si>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</si>
  <si>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</si>
  <si>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</si>
  <si>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</si>
  <si>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</si>
  <si>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</si>
  <si>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</si>
  <si>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</si>
  <si>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</si>
  <si>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Implantação</t>
  </si>
  <si>
    <t>Analista de Gestão de Mudanças para Acompanhamento nas janelas de implantações e Esteira DEVOPS.</t>
  </si>
  <si>
    <t>Spread</t>
  </si>
  <si>
    <t>INTEGRAÇÃO - SERVIÇO ESPECIALIZADO DE DESENVOLVIMENTO DE PLATAFORMA DE API MANAGEMENT</t>
  </si>
  <si>
    <t>Abrir RC</t>
  </si>
  <si>
    <t>Agosto - Setembro</t>
  </si>
  <si>
    <t>Mensal</t>
  </si>
  <si>
    <t>Escopo Fechado</t>
  </si>
  <si>
    <t>5700022819/1</t>
  </si>
  <si>
    <t>SIM</t>
  </si>
  <si>
    <t>Agor</t>
  </si>
  <si>
    <t>Nome Projeto</t>
  </si>
  <si>
    <t>PPM 126865 - Código Único Termo de Adesão / Contrato Único</t>
  </si>
  <si>
    <t>BC/PPM/Sequencial</t>
  </si>
  <si>
    <t>Código Único Termo de Adesão / Contrato Único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</si>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</sst>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rgb="FF242424"/>
      <name val="Segoe UI"/>
      <family val="2"/>
    </font>
    <font>
      <sz val="8"/>
      <color rgb="FF000000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45" fillId="23" borderId="83" xfId="0" applyFont="1" applyFill="1" applyBorder="1" applyAlignment="1">
      <alignment horizontal="center" vertical="center" wrapText="1"/>
    </xf>
    <xf numFmtId="0" fontId="44" fillId="23" borderId="83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0" borderId="1" xfId="0" quotePrefix="1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C1" zoomScale="95" zoomScaleNormal="9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6"/>
      <c r="B2" s="269"/>
      <c r="C2" s="269"/>
      <c r="D2" s="272"/>
      <c r="E2" s="275"/>
      <c r="F2" s="254"/>
      <c r="G2" s="254"/>
      <c r="H2" s="86"/>
      <c r="I2" s="87"/>
      <c r="J2" s="211"/>
      <c r="K2" s="209"/>
      <c r="L2" s="87"/>
      <c r="M2" s="257"/>
      <c r="N2" s="260"/>
      <c r="O2" s="206"/>
      <c r="P2" s="263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7"/>
      <c r="B3" s="270"/>
      <c r="C3" s="270"/>
      <c r="D3" s="273"/>
      <c r="E3" s="276"/>
      <c r="F3" s="255"/>
      <c r="G3" s="255"/>
      <c r="H3" s="86"/>
      <c r="I3" s="87"/>
      <c r="J3" s="211"/>
      <c r="K3" s="209"/>
      <c r="L3" s="87"/>
      <c r="M3" s="258"/>
      <c r="N3" s="261"/>
      <c r="O3" s="206"/>
      <c r="P3" s="264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7"/>
      <c r="B4" s="270"/>
      <c r="C4" s="270"/>
      <c r="D4" s="273"/>
      <c r="E4" s="276"/>
      <c r="F4" s="255"/>
      <c r="G4" s="255"/>
      <c r="H4" s="86"/>
      <c r="I4" s="87"/>
      <c r="J4" s="211"/>
      <c r="K4" s="209"/>
      <c r="L4" s="87"/>
      <c r="M4" s="258"/>
      <c r="N4" s="261"/>
      <c r="O4" s="206"/>
      <c r="P4" s="264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7"/>
      <c r="B5" s="270"/>
      <c r="C5" s="270"/>
      <c r="D5" s="273"/>
      <c r="E5" s="276"/>
      <c r="F5" s="255"/>
      <c r="G5" s="255"/>
      <c r="H5" s="86"/>
      <c r="I5" s="87"/>
      <c r="J5" s="211"/>
      <c r="K5" s="209"/>
      <c r="L5" s="87"/>
      <c r="M5" s="258"/>
      <c r="N5" s="261"/>
      <c r="O5" s="206"/>
      <c r="P5" s="264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8"/>
      <c r="B6" s="271"/>
      <c r="C6" s="271"/>
      <c r="D6" s="274"/>
      <c r="E6" s="277"/>
      <c r="F6" s="256"/>
      <c r="G6" s="256"/>
      <c r="H6" s="86"/>
      <c r="I6" s="96"/>
      <c r="J6" s="211"/>
      <c r="K6" s="209"/>
      <c r="L6" s="87"/>
      <c r="M6" s="259"/>
      <c r="N6" s="262"/>
      <c r="O6" s="206"/>
      <c r="P6" s="265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6" t="s">
        <v>27</v>
      </c>
      <c r="B9" s="269" t="s">
        <v>11</v>
      </c>
      <c r="C9" s="269" t="s">
        <v>45</v>
      </c>
      <c r="D9" s="278" t="s">
        <v>109</v>
      </c>
      <c r="E9" s="275" t="s">
        <v>110</v>
      </c>
      <c r="F9" s="254" t="s">
        <v>40</v>
      </c>
      <c r="G9" s="254" t="s">
        <v>111</v>
      </c>
      <c r="H9" s="252" t="s">
        <v>112</v>
      </c>
      <c r="I9" s="253">
        <v>97.61</v>
      </c>
      <c r="J9" s="209">
        <v>108</v>
      </c>
      <c r="K9" s="209">
        <f>IFERROR((I9/176)/L9,0)</f>
        <v>0</v>
      </c>
      <c r="L9" s="87"/>
      <c r="M9" s="257" t="s">
        <v>113</v>
      </c>
      <c r="N9" s="260" t="s">
        <v>15</v>
      </c>
      <c r="O9" s="250">
        <f>J9*I9</f>
        <v>10541.88</v>
      </c>
      <c r="P9" s="263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INTEGRAÇÃO - SERVIÇO ESPECIALIZADO DE DESENVOLVIMENTO DE PLATAFORMA DE API MANAGEMENT: 98h *  R$ 108,00/h = R$ 10.541,88</v>
      </c>
      <c r="AD9" s="43"/>
      <c r="AE9" s="43"/>
      <c r="AF9" s="43"/>
      <c r="AG9" s="92">
        <f>O9*0.15</f>
        <v>1581.2819999999999</v>
      </c>
      <c r="AH9" s="92">
        <f>O9*0.15</f>
        <v>1581.2819999999999</v>
      </c>
      <c r="AI9" s="92">
        <f>O9*0.2</f>
        <v>2108.3759999999997</v>
      </c>
      <c r="AJ9" s="92">
        <f>O9*0.15</f>
        <v>1581.2819999999999</v>
      </c>
      <c r="AK9" s="92">
        <f>O9*0.15</f>
        <v>1581.2819999999999</v>
      </c>
      <c r="AL9" s="92">
        <f>O9*0.1</f>
        <v>1054.1879999999999</v>
      </c>
      <c r="AM9" s="92">
        <f>O9*0.1</f>
        <v>1054.1879999999999</v>
      </c>
    </row>
    <row r="10" spans="1:39" ht="52.5">
      <c r="A10" s="267"/>
      <c r="B10" s="270"/>
      <c r="C10" s="270"/>
      <c r="D10" s="279"/>
      <c r="E10" s="276"/>
      <c r="F10" s="255"/>
      <c r="G10" s="255"/>
      <c r="H10" s="252" t="s">
        <v>112</v>
      </c>
      <c r="I10" s="253">
        <v>89.93</v>
      </c>
      <c r="J10" s="209">
        <v>108</v>
      </c>
      <c r="K10" s="209"/>
      <c r="L10" s="87"/>
      <c r="M10" s="258"/>
      <c r="N10" s="261"/>
      <c r="O10" s="206">
        <f>I10*J10</f>
        <v>9712.44</v>
      </c>
      <c r="P10" s="264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11" t="s">
        <v>117</v>
      </c>
      <c r="Z10" s="93"/>
      <c r="AA10" s="93"/>
      <c r="AB10" s="93"/>
      <c r="AC10" s="43" t="str">
        <f>H10&amp;": "&amp;TEXT(I10,"#.##0")&amp;"h *  R$ "&amp; TEXT(J10, "#.##0,00") &amp;"/h = R$ "&amp; TEXT(O10,"#.##0,00")</f>
        <v>INTEGRAÇÃO - SERVIÇO ESPECIALIZADO DE DESENVOLVIMENTO DE PLATAFORMA DE API MANAGEMENT: 90h *  R$ 108,00/h = R$ 9.712,44</v>
      </c>
      <c r="AD10" s="94"/>
      <c r="AE10" s="94"/>
      <c r="AF10" s="94"/>
      <c r="AG10" s="92">
        <f>O10*0.15</f>
        <v>1456.866</v>
      </c>
      <c r="AH10" s="92">
        <f>O10*0.15</f>
        <v>1456.866</v>
      </c>
      <c r="AI10" s="92">
        <f>O10*0.2</f>
        <v>1942.4880000000003</v>
      </c>
      <c r="AJ10" s="92">
        <f>O10*0.15</f>
        <v>1456.866</v>
      </c>
      <c r="AK10" s="92">
        <f>O10*0.15</f>
        <v>1456.866</v>
      </c>
      <c r="AL10" s="92">
        <f>O10*0.1</f>
        <v>971.24400000000014</v>
      </c>
      <c r="AM10" s="92">
        <f>O10*0.1</f>
        <v>971.24400000000014</v>
      </c>
    </row>
    <row r="11" spans="1:39">
      <c r="A11" s="267"/>
      <c r="B11" s="270"/>
      <c r="C11" s="270"/>
      <c r="D11" s="279"/>
      <c r="E11" s="276"/>
      <c r="F11" s="255"/>
      <c r="G11" s="255"/>
      <c r="H11" s="86"/>
      <c r="I11" s="87"/>
      <c r="J11" s="211"/>
      <c r="K11" s="209">
        <f>IFERROR((I11/176)/L11,0)</f>
        <v>0</v>
      </c>
      <c r="L11" s="87"/>
      <c r="M11" s="258"/>
      <c r="N11" s="261"/>
      <c r="O11" s="206">
        <f>I11*J11</f>
        <v>0</v>
      </c>
      <c r="P11" s="264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7"/>
      <c r="B12" s="270"/>
      <c r="C12" s="270"/>
      <c r="D12" s="279"/>
      <c r="E12" s="276"/>
      <c r="F12" s="255"/>
      <c r="G12" s="255"/>
      <c r="H12" s="86"/>
      <c r="I12" s="87"/>
      <c r="J12" s="211"/>
      <c r="K12" s="209">
        <f>IFERROR((I12/176)/L12,0)</f>
        <v>0</v>
      </c>
      <c r="L12" s="87"/>
      <c r="M12" s="258"/>
      <c r="N12" s="261"/>
      <c r="O12" s="206">
        <f>I12*J12</f>
        <v>0</v>
      </c>
      <c r="P12" s="264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8"/>
      <c r="B13" s="271"/>
      <c r="C13" s="271"/>
      <c r="D13" s="280"/>
      <c r="E13" s="277"/>
      <c r="F13" s="256"/>
      <c r="G13" s="256"/>
      <c r="H13" s="86"/>
      <c r="I13" s="96"/>
      <c r="J13" s="211"/>
      <c r="K13" s="209">
        <f>IFERROR((I13/176)/L13,0)</f>
        <v>0</v>
      </c>
      <c r="L13" s="87"/>
      <c r="M13" s="259"/>
      <c r="N13" s="262"/>
      <c r="O13" s="206">
        <f>I13*J13</f>
        <v>0</v>
      </c>
      <c r="P13" s="265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187.54000000000002</v>
      </c>
      <c r="J15" s="105">
        <f>SUM(J9:J14)</f>
        <v>216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20254.32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3038.1480000000001</v>
      </c>
      <c r="AH15" s="112">
        <f t="shared" ref="AH15:AM15" si="0">SUM(AH9:AH12)</f>
        <v>3038.1480000000001</v>
      </c>
      <c r="AI15" s="112">
        <f t="shared" si="0"/>
        <v>4050.864</v>
      </c>
      <c r="AJ15" s="112">
        <f t="shared" si="0"/>
        <v>3038.1480000000001</v>
      </c>
      <c r="AK15" s="112">
        <f t="shared" si="0"/>
        <v>3038.1480000000001</v>
      </c>
      <c r="AL15" s="112">
        <f t="shared" si="0"/>
        <v>2025.432</v>
      </c>
      <c r="AM15" s="112">
        <f t="shared" si="0"/>
        <v>2025.432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325" t="s">
        <v>121</v>
      </c>
      <c r="D1" s="326"/>
      <c r="E1" s="326"/>
      <c r="F1" s="326"/>
      <c r="G1" s="326"/>
      <c r="H1" s="326"/>
      <c r="I1" s="2"/>
      <c r="J1" s="3"/>
      <c r="K1" s="204" t="s">
        <v>122</v>
      </c>
      <c r="L1" s="327" t="s">
        <v>123</v>
      </c>
      <c r="M1" s="327"/>
      <c r="N1" s="327"/>
      <c r="O1" s="327"/>
      <c r="P1" s="327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328"/>
      <c r="D3" s="328"/>
      <c r="E3" s="328"/>
      <c r="F3" s="328"/>
      <c r="G3" s="328"/>
      <c r="H3" s="328"/>
      <c r="I3" s="8"/>
      <c r="J3" s="6"/>
      <c r="K3" s="7" t="s">
        <v>128</v>
      </c>
      <c r="L3" s="329" t="s">
        <v>129</v>
      </c>
      <c r="M3" s="329"/>
      <c r="N3" s="329"/>
      <c r="O3" s="329"/>
      <c r="P3" s="238" t="s">
        <v>130</v>
      </c>
      <c r="Q3" s="34"/>
    </row>
    <row r="4" spans="1:20" ht="15.75" customHeight="1">
      <c r="B4" s="7" t="s">
        <v>131</v>
      </c>
      <c r="C4" s="328"/>
      <c r="D4" s="328"/>
      <c r="E4" s="328"/>
      <c r="F4" s="328"/>
      <c r="G4" s="328"/>
      <c r="H4" s="328"/>
      <c r="I4" s="8"/>
      <c r="J4" s="6"/>
      <c r="K4" s="7" t="s">
        <v>132</v>
      </c>
      <c r="L4" s="329" t="s">
        <v>133</v>
      </c>
      <c r="M4" s="329"/>
      <c r="N4" s="329"/>
      <c r="O4" s="329"/>
      <c r="P4" s="9" t="s">
        <v>130</v>
      </c>
      <c r="Q4" s="53"/>
    </row>
    <row r="5" spans="1:20" ht="15.75" customHeight="1">
      <c r="B5" s="7" t="s">
        <v>134</v>
      </c>
      <c r="C5" s="328"/>
      <c r="D5" s="328"/>
      <c r="E5" s="328"/>
      <c r="F5" s="328"/>
      <c r="G5" s="328"/>
      <c r="H5" s="328"/>
      <c r="I5" s="8"/>
      <c r="J5" s="6"/>
      <c r="K5" s="7" t="s">
        <v>135</v>
      </c>
      <c r="L5" s="329"/>
      <c r="M5" s="329"/>
      <c r="N5" s="329"/>
      <c r="O5" s="329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6"/>
      <c r="C8" s="297"/>
      <c r="D8" s="297"/>
      <c r="E8" s="297"/>
      <c r="F8" s="297"/>
      <c r="G8" s="297"/>
      <c r="H8" s="297"/>
      <c r="I8" s="298"/>
      <c r="J8" s="6"/>
      <c r="K8" s="330" t="s">
        <v>137</v>
      </c>
      <c r="L8" s="331"/>
      <c r="M8" s="331"/>
      <c r="N8" s="331"/>
      <c r="O8" s="331"/>
      <c r="P8" s="331"/>
      <c r="Q8" s="332"/>
    </row>
    <row r="9" spans="1:20" ht="15.75" customHeight="1">
      <c r="B9" s="299"/>
      <c r="C9" s="300"/>
      <c r="D9" s="300"/>
      <c r="E9" s="300"/>
      <c r="F9" s="300"/>
      <c r="G9" s="300"/>
      <c r="H9" s="300"/>
      <c r="I9" s="301"/>
      <c r="J9" s="6"/>
      <c r="K9" s="281" t="s">
        <v>138</v>
      </c>
      <c r="L9" s="282"/>
      <c r="M9" s="282"/>
      <c r="N9" s="282"/>
      <c r="O9" s="282"/>
      <c r="P9" s="282"/>
      <c r="Q9" s="283"/>
    </row>
    <row r="10" spans="1:20" ht="15.75" customHeight="1">
      <c r="B10" s="299"/>
      <c r="C10" s="300"/>
      <c r="D10" s="300"/>
      <c r="E10" s="300"/>
      <c r="F10" s="300"/>
      <c r="G10" s="300"/>
      <c r="H10" s="300"/>
      <c r="I10" s="301"/>
      <c r="J10" s="6"/>
      <c r="K10" s="281" t="s">
        <v>139</v>
      </c>
      <c r="L10" s="282"/>
      <c r="M10" s="282"/>
      <c r="N10" s="282"/>
      <c r="O10" s="282"/>
      <c r="P10" s="282"/>
      <c r="Q10" s="283"/>
    </row>
    <row r="11" spans="1:20" ht="15.75" customHeight="1">
      <c r="B11" s="299"/>
      <c r="C11" s="300"/>
      <c r="D11" s="300"/>
      <c r="E11" s="300"/>
      <c r="F11" s="300"/>
      <c r="G11" s="300"/>
      <c r="H11" s="300"/>
      <c r="I11" s="301"/>
      <c r="J11" s="6"/>
      <c r="K11" s="281" t="s">
        <v>140</v>
      </c>
      <c r="L11" s="282"/>
      <c r="M11" s="282"/>
      <c r="N11" s="282"/>
      <c r="O11" s="282"/>
      <c r="P11" s="282"/>
      <c r="Q11" s="283"/>
    </row>
    <row r="12" spans="1:20" ht="15.75" customHeight="1">
      <c r="B12" s="299"/>
      <c r="C12" s="300"/>
      <c r="D12" s="300"/>
      <c r="E12" s="300"/>
      <c r="F12" s="300"/>
      <c r="G12" s="300"/>
      <c r="H12" s="300"/>
      <c r="I12" s="301"/>
      <c r="J12" s="6"/>
      <c r="K12" s="281" t="s">
        <v>141</v>
      </c>
      <c r="L12" s="282"/>
      <c r="M12" s="282"/>
      <c r="N12" s="282"/>
      <c r="O12" s="282"/>
      <c r="P12" s="282"/>
      <c r="Q12" s="283"/>
    </row>
    <row r="13" spans="1:20" ht="15.75" customHeight="1">
      <c r="B13" s="299"/>
      <c r="C13" s="300"/>
      <c r="D13" s="300"/>
      <c r="E13" s="300"/>
      <c r="F13" s="300"/>
      <c r="G13" s="300"/>
      <c r="H13" s="300"/>
      <c r="I13" s="301"/>
      <c r="J13" s="6"/>
      <c r="K13" s="281" t="s">
        <v>142</v>
      </c>
      <c r="L13" s="282"/>
      <c r="M13" s="282"/>
      <c r="N13" s="282"/>
      <c r="O13" s="282"/>
      <c r="P13" s="282"/>
      <c r="Q13" s="283"/>
    </row>
    <row r="14" spans="1:20" ht="15.75" customHeight="1">
      <c r="B14" s="299"/>
      <c r="C14" s="300"/>
      <c r="D14" s="300"/>
      <c r="E14" s="300"/>
      <c r="F14" s="300"/>
      <c r="G14" s="300"/>
      <c r="H14" s="300"/>
      <c r="I14" s="301"/>
      <c r="J14" s="6"/>
      <c r="K14" s="281" t="s">
        <v>143</v>
      </c>
      <c r="L14" s="282"/>
      <c r="M14" s="282"/>
      <c r="N14" s="282"/>
      <c r="O14" s="282"/>
      <c r="P14" s="282"/>
      <c r="Q14" s="283"/>
    </row>
    <row r="15" spans="1:20" ht="15.75" customHeight="1">
      <c r="B15" s="299"/>
      <c r="C15" s="300"/>
      <c r="D15" s="300"/>
      <c r="E15" s="300"/>
      <c r="F15" s="300"/>
      <c r="G15" s="300"/>
      <c r="H15" s="300"/>
      <c r="I15" s="301"/>
      <c r="J15" s="6"/>
      <c r="K15" s="284" t="s">
        <v>144</v>
      </c>
      <c r="L15" s="285"/>
      <c r="M15" s="285"/>
      <c r="N15" s="285"/>
      <c r="O15" s="285"/>
      <c r="P15" s="285"/>
      <c r="Q15" s="286"/>
    </row>
    <row r="16" spans="1:20" ht="15.75" customHeight="1">
      <c r="B16" s="299"/>
      <c r="C16" s="300"/>
      <c r="D16" s="300"/>
      <c r="E16" s="300"/>
      <c r="F16" s="300"/>
      <c r="G16" s="300"/>
      <c r="H16" s="300"/>
      <c r="I16" s="301"/>
      <c r="J16" s="6"/>
    </row>
    <row r="17" spans="2:18" ht="15.75" customHeight="1">
      <c r="B17" s="302"/>
      <c r="C17" s="303"/>
      <c r="D17" s="303"/>
      <c r="E17" s="303"/>
      <c r="F17" s="303"/>
      <c r="G17" s="303"/>
      <c r="H17" s="303"/>
      <c r="I17" s="304"/>
      <c r="J17" s="14"/>
      <c r="K17" s="13" t="s">
        <v>145</v>
      </c>
    </row>
    <row r="18" spans="2:18" ht="15.75" customHeight="1">
      <c r="J18" s="14"/>
      <c r="K18" s="314" t="s">
        <v>146</v>
      </c>
      <c r="L18" s="314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15" t="s">
        <v>15</v>
      </c>
      <c r="L19" s="315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6"/>
      <c r="C20" s="297"/>
      <c r="D20" s="297"/>
      <c r="E20" s="297"/>
      <c r="F20" s="297"/>
      <c r="G20" s="297"/>
      <c r="H20" s="297"/>
      <c r="I20" s="298"/>
      <c r="J20" s="16"/>
      <c r="K20" s="321" t="s">
        <v>24</v>
      </c>
      <c r="L20" s="32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9"/>
      <c r="C21" s="300"/>
      <c r="D21" s="300"/>
      <c r="E21" s="300"/>
      <c r="F21" s="300"/>
      <c r="G21" s="300"/>
      <c r="H21" s="300"/>
      <c r="I21" s="301"/>
      <c r="J21" s="21"/>
      <c r="K21" s="322" t="s">
        <v>85</v>
      </c>
      <c r="L21" s="32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9"/>
      <c r="C22" s="300"/>
      <c r="D22" s="300"/>
      <c r="E22" s="300"/>
      <c r="F22" s="300"/>
      <c r="G22" s="300"/>
      <c r="H22" s="300"/>
      <c r="I22" s="301"/>
      <c r="J22" s="23"/>
      <c r="L22" s="12"/>
      <c r="M22" s="24"/>
      <c r="N22" s="24"/>
      <c r="O22" s="24"/>
      <c r="P22" s="24"/>
      <c r="Q22" s="24"/>
    </row>
    <row r="23" spans="2:18" ht="15.75" customHeight="1">
      <c r="B23" s="299"/>
      <c r="C23" s="300"/>
      <c r="D23" s="300"/>
      <c r="E23" s="300"/>
      <c r="F23" s="300"/>
      <c r="G23" s="300"/>
      <c r="H23" s="300"/>
      <c r="I23" s="301"/>
      <c r="J23" s="23"/>
      <c r="R23" s="12"/>
    </row>
    <row r="24" spans="2:18" ht="15.75" customHeight="1" thickBot="1">
      <c r="B24" s="299"/>
      <c r="C24" s="300"/>
      <c r="D24" s="300"/>
      <c r="E24" s="300"/>
      <c r="F24" s="300"/>
      <c r="G24" s="300"/>
      <c r="H24" s="300"/>
      <c r="I24" s="301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9"/>
      <c r="C25" s="300"/>
      <c r="D25" s="300"/>
      <c r="E25" s="300"/>
      <c r="F25" s="300"/>
      <c r="G25" s="300"/>
      <c r="H25" s="300"/>
      <c r="I25" s="301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99"/>
      <c r="C26" s="300"/>
      <c r="D26" s="300"/>
      <c r="E26" s="300"/>
      <c r="F26" s="300"/>
      <c r="G26" s="300"/>
      <c r="H26" s="300"/>
      <c r="I26" s="301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99"/>
      <c r="C27" s="300"/>
      <c r="D27" s="300"/>
      <c r="E27" s="300"/>
      <c r="F27" s="300"/>
      <c r="G27" s="300"/>
      <c r="H27" s="300"/>
      <c r="I27" s="301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99"/>
      <c r="C28" s="300"/>
      <c r="D28" s="300"/>
      <c r="E28" s="300"/>
      <c r="F28" s="300"/>
      <c r="G28" s="300"/>
      <c r="H28" s="300"/>
      <c r="I28" s="301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20254.32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20254.32</v>
      </c>
    </row>
    <row r="29" spans="2:18" ht="15.75" customHeight="1">
      <c r="B29" s="302"/>
      <c r="C29" s="303"/>
      <c r="D29" s="303"/>
      <c r="E29" s="303"/>
      <c r="F29" s="303"/>
      <c r="G29" s="303"/>
      <c r="H29" s="303"/>
      <c r="I29" s="304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6"/>
      <c r="C32" s="297"/>
      <c r="D32" s="297"/>
      <c r="E32" s="297"/>
      <c r="F32" s="297"/>
      <c r="G32" s="297"/>
      <c r="H32" s="297"/>
      <c r="I32" s="298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99"/>
      <c r="C33" s="300"/>
      <c r="D33" s="300"/>
      <c r="E33" s="300"/>
      <c r="F33" s="300"/>
      <c r="G33" s="300"/>
      <c r="H33" s="300"/>
      <c r="I33" s="301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99"/>
      <c r="C34" s="300"/>
      <c r="D34" s="300"/>
      <c r="E34" s="300"/>
      <c r="F34" s="300"/>
      <c r="G34" s="300"/>
      <c r="H34" s="300"/>
      <c r="I34" s="301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99"/>
      <c r="C35" s="300"/>
      <c r="D35" s="300"/>
      <c r="E35" s="300"/>
      <c r="F35" s="300"/>
      <c r="G35" s="300"/>
      <c r="H35" s="300"/>
      <c r="I35" s="301"/>
      <c r="K35" s="36" t="s">
        <v>152</v>
      </c>
      <c r="L35" s="37"/>
      <c r="M35" s="38">
        <f t="shared" ref="M35:Q35" si="1">SUM(M26:M34)</f>
        <v>20254.32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20254.32</v>
      </c>
    </row>
    <row r="36" spans="2:17" ht="15.75" customHeight="1" thickTop="1">
      <c r="B36" s="299"/>
      <c r="C36" s="300"/>
      <c r="D36" s="300"/>
      <c r="E36" s="300"/>
      <c r="F36" s="300"/>
      <c r="G36" s="300"/>
      <c r="H36" s="300"/>
      <c r="I36" s="301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99"/>
      <c r="C37" s="300"/>
      <c r="D37" s="300"/>
      <c r="E37" s="300"/>
      <c r="F37" s="300"/>
      <c r="G37" s="300"/>
      <c r="H37" s="300"/>
      <c r="I37" s="301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99"/>
      <c r="C38" s="300"/>
      <c r="D38" s="300"/>
      <c r="E38" s="300"/>
      <c r="F38" s="300"/>
      <c r="G38" s="300"/>
      <c r="H38" s="300"/>
      <c r="I38" s="301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2"/>
      <c r="C39" s="303"/>
      <c r="D39" s="303"/>
      <c r="E39" s="303"/>
      <c r="F39" s="303"/>
      <c r="G39" s="303"/>
      <c r="H39" s="303"/>
      <c r="I39" s="304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0" t="s">
        <v>153</v>
      </c>
      <c r="C41" s="320"/>
      <c r="D41" s="320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23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4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5"/>
      <c r="C47" s="306"/>
      <c r="D47" s="306"/>
      <c r="E47" s="306"/>
      <c r="F47" s="306"/>
      <c r="G47" s="306"/>
      <c r="H47" s="306"/>
      <c r="I47" s="307"/>
      <c r="K47" s="40" t="s">
        <v>161</v>
      </c>
      <c r="L47" s="26"/>
      <c r="M47" s="41">
        <f t="shared" ref="M47:Q47" si="4">M35+M45+M46</f>
        <v>20254.32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20254.32</v>
      </c>
    </row>
    <row r="48" spans="2:17" ht="15.75" customHeight="1" thickTop="1">
      <c r="B48" s="308"/>
      <c r="C48" s="309"/>
      <c r="D48" s="309"/>
      <c r="E48" s="309"/>
      <c r="F48" s="309"/>
      <c r="G48" s="309"/>
      <c r="H48" s="309"/>
      <c r="I48" s="310"/>
      <c r="Q48" t="s">
        <v>162</v>
      </c>
    </row>
    <row r="49" spans="2:17" ht="15.75" customHeight="1">
      <c r="B49" s="308"/>
      <c r="C49" s="309"/>
      <c r="D49" s="309"/>
      <c r="E49" s="309"/>
      <c r="F49" s="309"/>
      <c r="G49" s="309"/>
      <c r="H49" s="309"/>
      <c r="I49" s="310"/>
    </row>
    <row r="50" spans="2:17" ht="18" customHeight="1">
      <c r="B50" s="308"/>
      <c r="C50" s="309"/>
      <c r="D50" s="309"/>
      <c r="E50" s="309"/>
      <c r="F50" s="309"/>
      <c r="G50" s="309"/>
      <c r="H50" s="309"/>
      <c r="I50" s="310"/>
      <c r="K50" s="42" t="s">
        <v>163</v>
      </c>
      <c r="L50" s="43" t="s">
        <v>164</v>
      </c>
      <c r="M50" s="43" t="s">
        <v>165</v>
      </c>
      <c r="O50" s="317" t="s">
        <v>166</v>
      </c>
      <c r="P50" s="318"/>
      <c r="Q50" s="319"/>
    </row>
    <row r="51" spans="2:17" ht="21" customHeight="1">
      <c r="B51" s="308"/>
      <c r="C51" s="309"/>
      <c r="D51" s="309"/>
      <c r="E51" s="309"/>
      <c r="F51" s="309"/>
      <c r="G51" s="309"/>
      <c r="H51" s="309"/>
      <c r="I51" s="310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1"/>
      <c r="C52" s="312"/>
      <c r="D52" s="312"/>
      <c r="E52" s="312"/>
      <c r="F52" s="312"/>
      <c r="G52" s="312"/>
      <c r="H52" s="312"/>
      <c r="I52" s="313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20254.32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7" t="s">
        <v>170</v>
      </c>
      <c r="P54" s="318"/>
      <c r="Q54" s="319"/>
    </row>
    <row r="55" spans="2:17" ht="22.5" customHeight="1">
      <c r="B55" s="316" t="s">
        <v>171</v>
      </c>
      <c r="C55" s="316"/>
      <c r="H55" s="12" t="s">
        <v>172</v>
      </c>
      <c r="I55" s="12"/>
      <c r="K55" s="44" t="s">
        <v>173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7"/>
      <c r="P55" s="288"/>
      <c r="Q55" s="289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90"/>
      <c r="P56" s="291"/>
      <c r="Q56" s="292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90"/>
      <c r="P57" s="291"/>
      <c r="Q57" s="292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293"/>
      <c r="P58" s="294"/>
      <c r="Q58" s="295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181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98"/>
      <c r="J13" s="198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98"/>
      <c r="J14" s="198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98"/>
      <c r="J15" s="198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98"/>
      <c r="J16" s="198"/>
      <c r="K16" s="198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98"/>
      <c r="J17" s="198"/>
      <c r="K17" s="198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98"/>
      <c r="J18" s="198"/>
      <c r="K18" s="198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98"/>
      <c r="J19" s="198"/>
      <c r="K19" s="198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98"/>
      <c r="J20" s="198"/>
      <c r="K20" s="198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98"/>
      <c r="J21" s="198"/>
      <c r="K21" s="198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98"/>
      <c r="J22" s="198"/>
      <c r="K22" s="198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98"/>
      <c r="J23" s="198"/>
      <c r="K23" s="198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98"/>
      <c r="J24" s="198"/>
      <c r="K24" s="198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182</v>
      </c>
      <c r="B35" s="334"/>
      <c r="C35" s="334"/>
      <c r="D35" s="334"/>
      <c r="E35" s="334"/>
      <c r="F35" s="334"/>
      <c r="G35" s="334"/>
      <c r="H35" s="335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9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50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51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8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51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8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9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50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9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50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9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52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5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6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7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8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C4554B6A-22D1-434A-92BB-381AC5C691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2025-06-27T17:51:50Z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8acf109e-9668-4013-b94e-fc5d36986da0</vt:lpwstr>
  </property>
  <property fmtid="{D5CDD505-2E9C-101B-9397-08002B2CF9AE}" pid="17" name="MSIP_Label_e463cba9-5f6c-478d-9329-7b2295e4e8ed_ContentBits">
    <vt:lpwstr>0</vt:lpwstr>
  </property>
</Properties>
</file>