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Pós-pago_Catalogo - Sysmap/"/>
    </mc:Choice>
  </mc:AlternateContent>
  <xr:revisionPtr revIDLastSave="21" documentId="8_{ADCF9D24-199A-4BE5-BF26-77077183C51D}" xr6:coauthVersionLast="47" xr6:coauthVersionMax="47" xr10:uidLastSave="{D13C4903-75DB-41EA-BDA4-9D4A1EE445C7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<sst xmlns="http://schemas.openxmlformats.org/spreadsheetml/2006/main" count="17486" uniqueCount="8661">
  <si>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</si>
  <si>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</si>
  <si>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</si>
  <si>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</si>
  <si>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</si>
  <si>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</si>
  <si>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</si>
  <si>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</si>
  <si>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</si>
  <si>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</si>
  <si>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</si>
  <si>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</si>
  <si>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</si>
  <si>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</si>
  <si>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</si>
  <si>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</si>
  <si>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</si>
  <si>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</si>
  <si>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</si>
  <si>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</si>
  <si>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</si>
  <si>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</si>
  <si>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</si>
  <si>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</si>
  <si>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</si>
  <si>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</si>
  <si>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</si>
  <si>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</si>
  <si>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</si>
  <si>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</si>
  <si>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</si>
  <si>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</si>
  <si>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</si>
  <si>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</si>
  <si>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</si>
  <si>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</si>
  <si>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</si>
  <si>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</si>
  <si>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</si>
  <si>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</si>
  <si>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</si>
  <si>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</si>
  <si>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</si>
  <si>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</si>
  <si>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</si>
  <si>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</si>
  <si>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</si>
  <si>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</si>
  <si>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</si>
  <si>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</si>
  <si>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</si>
  <si>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</si>
  <si>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</si>
  <si>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</si>
  <si>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</si>
  <si>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</si>
  <si>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</si>
  <si>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</si>
  <si>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</si>
  <si>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</si>
  <si>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</si>
  <si>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</si>
  <si>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</si>
  <si>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</si>
  <si>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</si>
  <si>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</si>
  <si>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</si>
  <si>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</si>
  <si>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</si>
  <si>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</si>
  <si>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</si>
  <si>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</si>
  <si>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</si>
  <si>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</si>
  <si>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</si>
  <si>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</si>
  <si>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</si>
  <si>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</si>
  <si>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</si>
  <si>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</si>
  <si>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</si>
  <si>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</si>
  <si>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</si>
  <si>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</si>
  <si>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</si>
  <si>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</si>
  <si>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</si>
  <si>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</si>
  <si>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</si>
  <si>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</si>
  <si>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</si>
  <si>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</si>
  <si>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</si>
  <si>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</si>
  <si>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</si>
  <si>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</si>
  <si>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</si>
  <si>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</si>
  <si>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</si>
  <si>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</si>
  <si>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</si>
  <si>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</si>
  <si>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</si>
  <si>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</si>
  <si>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</si>
  <si>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</si>
  <si>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</si>
  <si>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</si>
  <si>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</si>
  <si>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Pós-pago/Catálogo</t>
  </si>
  <si>
    <t>Custo por 8 meses de um LT para fazer a liderança E2E do projeto</t>
  </si>
  <si>
    <t>Sysmap</t>
  </si>
  <si>
    <t>LIDERANÇA TÉCNICA</t>
  </si>
  <si>
    <t>Abrir RC</t>
  </si>
  <si>
    <t>08 meses</t>
  </si>
  <si>
    <t>Por Entregável</t>
  </si>
  <si>
    <t>Escopo Fechado</t>
  </si>
  <si>
    <t>67.379.149/0001-02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</si>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</sst>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D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3" t="s">
        <v>27</v>
      </c>
      <c r="B2" s="346" t="s">
        <v>11</v>
      </c>
      <c r="C2" s="346" t="s">
        <v>45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985.6</v>
      </c>
      <c r="J2" s="292">
        <v>195</v>
      </c>
      <c r="K2" s="290">
        <v>1</v>
      </c>
      <c r="L2" s="96">
        <v>8</v>
      </c>
      <c r="M2" s="364" t="s">
        <v>113</v>
      </c>
      <c r="N2" s="361" t="s">
        <v>15</v>
      </c>
      <c r="O2" s="282">
        <f>I2*J2</f>
        <v>192192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LIDERANÇA TÉCNICA: 986h *  R$ 195,00/h = R$ 192.192,00</v>
      </c>
      <c r="AD2" s="43"/>
      <c r="AE2" s="43"/>
      <c r="AF2" s="43"/>
      <c r="AG2" s="104">
        <f>O2*0.15</f>
        <v>28828.799999999999</v>
      </c>
      <c r="AH2" s="104">
        <f>O2*0.15</f>
        <v>28828.799999999999</v>
      </c>
      <c r="AI2" s="104">
        <f>O2*0.2</f>
        <v>38438.400000000001</v>
      </c>
      <c r="AJ2" s="104">
        <f>O2*0.15</f>
        <v>28828.799999999999</v>
      </c>
      <c r="AK2" s="104">
        <f>O2*0.15</f>
        <v>28828.799999999999</v>
      </c>
      <c r="AL2" s="104">
        <f>O2*0.1</f>
        <v>19219.2</v>
      </c>
      <c r="AM2" s="104">
        <f>O2*0.1</f>
        <v>19219.2</v>
      </c>
    </row>
    <row r="3" spans="1:39">
      <c r="A3" s="344"/>
      <c r="B3" s="347"/>
      <c r="C3" s="347"/>
      <c r="D3" s="350"/>
      <c r="E3" s="378"/>
      <c r="F3" s="356"/>
      <c r="G3" s="356"/>
      <c r="H3" s="95"/>
      <c r="I3" s="96"/>
      <c r="J3" s="292"/>
      <c r="K3" s="290">
        <f>IFERROR((I3/176)/L3,0)</f>
        <v>0</v>
      </c>
      <c r="L3" s="96"/>
      <c r="M3" s="365"/>
      <c r="N3" s="362"/>
      <c r="O3" s="282">
        <f>I3*J3</f>
        <v>0</v>
      </c>
      <c r="P3" s="34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4"/>
      <c r="B4" s="347"/>
      <c r="C4" s="347"/>
      <c r="D4" s="350"/>
      <c r="E4" s="378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78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118</v>
      </c>
      <c r="E8" s="116"/>
      <c r="F8" s="116"/>
      <c r="G8" s="116"/>
      <c r="H8" s="117"/>
      <c r="I8" s="118">
        <f>SUM(I2:I7)</f>
        <v>985.6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192192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28828.799999999999</v>
      </c>
      <c r="AH8" s="126"/>
      <c r="AI8" s="126">
        <f>SUM(AI2:AI5)</f>
        <v>38438.400000000001</v>
      </c>
      <c r="AJ8" s="126">
        <f>SUM(AJ2:AJ5)</f>
        <v>28828.799999999999</v>
      </c>
      <c r="AK8" s="126">
        <f>SUM(AK2:AK5)</f>
        <v>28828.799999999999</v>
      </c>
      <c r="AL8" s="126">
        <f>SUM(AL2:AL5)</f>
        <v>19219.2</v>
      </c>
      <c r="AM8" s="126">
        <f>SUM(AM2:AM5)</f>
        <v>19219.2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7" t="s">
        <v>126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5" t="s">
        <v>125</v>
      </c>
      <c r="J87" s="396"/>
      <c r="K87" s="395" t="s">
        <v>132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7" t="s">
        <v>133</v>
      </c>
      <c r="V87" s="398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135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136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135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136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135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136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5" t="s">
        <v>125</v>
      </c>
      <c r="J120" s="396"/>
      <c r="K120" s="395" t="s">
        <v>132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5" t="s">
        <v>133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3"/>
      <c r="D1" s="463"/>
      <c r="E1" s="463"/>
      <c r="F1" s="463"/>
      <c r="G1" s="463"/>
      <c r="H1" s="463"/>
      <c r="I1" s="2"/>
      <c r="J1" s="3"/>
      <c r="K1" s="278" t="s">
        <v>142</v>
      </c>
      <c r="L1" s="464" t="s">
        <v>143</v>
      </c>
      <c r="M1" s="464"/>
      <c r="N1" s="464"/>
      <c r="O1" s="464"/>
      <c r="P1" s="464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5"/>
      <c r="D3" s="465"/>
      <c r="E3" s="465"/>
      <c r="F3" s="465"/>
      <c r="G3" s="465"/>
      <c r="H3" s="465"/>
      <c r="I3" s="8"/>
      <c r="J3" s="6"/>
      <c r="K3" s="7" t="s">
        <v>148</v>
      </c>
      <c r="L3" s="466"/>
      <c r="M3" s="466"/>
      <c r="N3" s="466"/>
      <c r="O3" s="466"/>
      <c r="P3" s="326" t="s">
        <v>149</v>
      </c>
      <c r="Q3" s="34"/>
    </row>
    <row r="4" spans="1:20" ht="15.75" customHeight="1">
      <c r="B4" s="7" t="s">
        <v>150</v>
      </c>
      <c r="C4" s="465"/>
      <c r="D4" s="465"/>
      <c r="E4" s="465"/>
      <c r="F4" s="465"/>
      <c r="G4" s="465"/>
      <c r="H4" s="465"/>
      <c r="I4" s="8"/>
      <c r="J4" s="6"/>
      <c r="K4" s="7" t="s">
        <v>151</v>
      </c>
      <c r="L4" s="466"/>
      <c r="M4" s="466"/>
      <c r="N4" s="466"/>
      <c r="O4" s="466"/>
      <c r="P4" s="9" t="s">
        <v>149</v>
      </c>
      <c r="Q4" s="53"/>
    </row>
    <row r="5" spans="1:20" ht="15.75" customHeight="1">
      <c r="B5" s="7" t="s">
        <v>152</v>
      </c>
      <c r="C5" s="465"/>
      <c r="D5" s="465"/>
      <c r="E5" s="465"/>
      <c r="F5" s="465"/>
      <c r="G5" s="465"/>
      <c r="H5" s="465"/>
      <c r="I5" s="8"/>
      <c r="J5" s="6"/>
      <c r="K5" s="7" t="s">
        <v>153</v>
      </c>
      <c r="L5" s="466"/>
      <c r="M5" s="466"/>
      <c r="N5" s="466"/>
      <c r="O5" s="466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155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156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157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158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159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160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161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162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163</v>
      </c>
    </row>
    <row r="18" spans="2:18" ht="15.75" customHeight="1">
      <c r="J18" s="14"/>
      <c r="K18" s="452" t="s">
        <v>164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166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7" t="s">
        <v>168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192192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192192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172</v>
      </c>
      <c r="L35" s="37"/>
      <c r="M35" s="38">
        <f t="shared" ref="M35:Q35" si="1">SUM(M26:M34)</f>
        <v>192192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192192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173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1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180</v>
      </c>
      <c r="L47" s="26"/>
      <c r="M47" s="41">
        <f t="shared" ref="M47:Q47" si="4">M35+M45+M46</f>
        <v>192192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192192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181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182</v>
      </c>
      <c r="L50" s="43" t="s">
        <v>183</v>
      </c>
      <c r="M50" s="43" t="s">
        <v>184</v>
      </c>
      <c r="O50" s="455" t="s">
        <v>185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192192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189</v>
      </c>
      <c r="P54" s="456"/>
      <c r="Q54" s="457"/>
    </row>
    <row r="55" spans="2:17" ht="22.5" customHeight="1">
      <c r="B55" s="454" t="s">
        <v>190</v>
      </c>
      <c r="C55" s="454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28"/>
      <c r="P57" s="429"/>
      <c r="Q57" s="430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1"/>
      <c r="P58" s="432"/>
      <c r="Q58" s="433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199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200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87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88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5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88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5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6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87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6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87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6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89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2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3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4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5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8D3D142-C020-4A39-B2B4-B5008DC5EC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2025-05-22T19:36:45Z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549b48fe-fa76-4f13-83c0-0f64f99c6852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