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tatiana_costa_terceiros_claro_com_br/Documents/Documentos/Mezadri/Mediação/GAR - Evol Plat GAR Receita/Proposta LT 2025/"/>
    </mc:Choice>
  </mc:AlternateContent>
  <xr:revisionPtr revIDLastSave="156" documentId="13_ncr:1_{40D7B5CA-999C-441B-91B0-618ACDFED87B}" xr6:coauthVersionLast="47" xr6:coauthVersionMax="47" xr10:uidLastSave="{0BFFFA2B-FA5C-4E11-9D7C-B221B0C39557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Técnicos'!$A$1:$Q$8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4" l="1"/>
  <c r="O8" i="4"/>
  <c r="I8" i="4"/>
  <c r="C8" i="4"/>
  <c r="B8" i="4"/>
  <c r="A8" i="4"/>
  <c r="P6" i="4"/>
  <c r="AM6" i="4" s="1"/>
  <c r="K6" i="4"/>
  <c r="P5" i="4"/>
  <c r="AK5" i="4" s="1"/>
  <c r="K5" i="4"/>
  <c r="P4" i="4"/>
  <c r="AM4" i="4" s="1"/>
  <c r="K4" i="4"/>
  <c r="AK3" i="4"/>
  <c r="K3" i="4"/>
  <c r="K2" i="4"/>
  <c r="P8" i="4" l="1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K8" i="4"/>
  <c r="AI3" i="4"/>
  <c r="AM3" i="4"/>
  <c r="AI5" i="4"/>
  <c r="AM5" i="4"/>
  <c r="AC3" i="4"/>
  <c r="AJ3" i="4"/>
  <c r="AC5" i="4"/>
  <c r="AJ5" i="4"/>
  <c r="AG3" i="4"/>
  <c r="AI4" i="4"/>
  <c r="AG5" i="4"/>
  <c r="AI6" i="4"/>
  <c r="AL8" i="4" l="1"/>
  <c r="AM8" i="4"/>
  <c r="AK8" i="4"/>
  <c r="AG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<sst xmlns="http://schemas.openxmlformats.org/spreadsheetml/2006/main" count="17358" uniqueCount="8643">
  <si>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</si>
  <si>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</si>
  <si>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</si>
  <si>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</si>
  <si>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</si>
  <si>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</si>
  <si>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</si>
  <si>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</si>
  <si>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</si>
  <si>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</si>
  <si>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</si>
  <si>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</si>
  <si>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</si>
  <si>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</si>
  <si>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</si>
  <si>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</si>
  <si>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</si>
  <si>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</si>
  <si>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</si>
  <si>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</si>
  <si>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</si>
  <si>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</si>
  <si>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</si>
  <si>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</si>
  <si>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</si>
  <si>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</si>
  <si>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</si>
  <si>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</si>
  <si>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</si>
  <si>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</si>
  <si>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</si>
  <si>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</si>
  <si>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</si>
  <si>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</si>
  <si>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</si>
  <si>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</si>
  <si>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</si>
  <si>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</si>
  <si>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</si>
  <si>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</si>
  <si>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</si>
  <si>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</si>
  <si>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</si>
  <si>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</si>
  <si>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</si>
  <si>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</si>
  <si>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</si>
  <si>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</si>
  <si>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</si>
  <si>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</si>
  <si>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</si>
  <si>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</si>
  <si>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</si>
  <si>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</si>
  <si>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</si>
  <si>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</si>
  <si>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</si>
  <si>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</si>
  <si>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</si>
  <si>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</si>
  <si>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</si>
  <si>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</si>
  <si>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</si>
  <si>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</si>
  <si>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</si>
  <si>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</si>
  <si>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</si>
  <si>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</si>
  <si>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</si>
  <si>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</si>
  <si>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</si>
  <si>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</si>
  <si>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</si>
  <si>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</si>
  <si>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</si>
  <si>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</si>
  <si>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</si>
  <si>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</si>
  <si>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</si>
  <si>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</si>
  <si>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</si>
  <si>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</si>
  <si>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</si>
  <si>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CGC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</si>
  <si>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</si>
  <si>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</si>
  <si>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</si>
  <si>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</si>
  <si>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</si>
  <si>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</si>
  <si>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</si>
  <si>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</si>
  <si>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</si>
  <si>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</si>
  <si>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</si>
  <si>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</si>
  <si>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</si>
  <si>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</si>
  <si>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</si>
  <si>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</si>
  <si>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</si>
  <si>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</si>
  <si>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</si>
  <si>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</si>
  <si>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</si>
  <si>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</si>
  <si>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</si>
  <si>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</si>
  <si>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</si>
  <si>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Engenharia de Dados</t>
  </si>
  <si>
    <t> Apoio ao nosso time no mapeamento das +500 bases (tabelas e arquivos) origens para realizar o projeto RECON MOVEL / RESIDENCIAL e EMPRESARIAL</t>
  </si>
  <si>
    <t>ENGINEERING</t>
  </si>
  <si>
    <t>TECNOLOGIAS CORE - LIDERANÇA TÉCNICA</t>
  </si>
  <si>
    <t>5700020107 /41</t>
  </si>
  <si>
    <t>Abrir RC</t>
  </si>
  <si>
    <t>Outubro até Dezembro/25</t>
  </si>
  <si>
    <t>Alocação de Horas</t>
  </si>
  <si>
    <t>01.01</t>
  </si>
  <si>
    <t>OP.TI.25.036.S.0</t>
  </si>
  <si>
    <t>SIM</t>
  </si>
  <si>
    <t>CONTRATADO!!!</t>
  </si>
  <si>
    <t>Agor</t>
  </si>
  <si>
    <t>Nome Projeto</t>
  </si>
  <si>
    <t>118168 - Evolução da Plataforma Atual de GAR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</si>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</sst>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_-* #,##0.0000_-;\-* #,##0.0000_-;_-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2" fillId="23" borderId="0" xfId="0" applyFont="1" applyFill="1" applyAlignment="1">
      <alignment horizontal="center"/>
    </xf>
    <xf numFmtId="170" fontId="2" fillId="0" borderId="18" xfId="1" applyNumberFormat="1" applyFont="1" applyBorder="1" applyAlignment="1">
      <alignment horizontal="center"/>
    </xf>
    <xf numFmtId="0" fontId="2" fillId="0" borderId="18" xfId="0" applyFont="1" applyBorder="1"/>
    <xf numFmtId="164" fontId="2" fillId="0" borderId="18" xfId="0" applyNumberFormat="1" applyFont="1" applyBorder="1" applyAlignment="1">
      <alignment horizontal="center" vertical="center"/>
    </xf>
    <xf numFmtId="0" fontId="2" fillId="24" borderId="1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24" borderId="40" xfId="1" applyFont="1" applyFill="1" applyBorder="1" applyAlignment="1" applyProtection="1">
      <alignment horizontal="center" vertical="center" wrapText="1"/>
    </xf>
    <xf numFmtId="43" fontId="0" fillId="24" borderId="23" xfId="1" applyFont="1" applyFill="1" applyBorder="1" applyAlignment="1" applyProtection="1">
      <alignment horizontal="center" vertical="center" wrapText="1"/>
    </xf>
    <xf numFmtId="43" fontId="0" fillId="24" borderId="34" xfId="1" applyFont="1" applyFill="1" applyBorder="1" applyAlignment="1" applyProtection="1">
      <alignment horizontal="center" vertical="center" wrapText="1"/>
    </xf>
    <xf numFmtId="43" fontId="0" fillId="24" borderId="40" xfId="1" applyFont="1" applyFill="1" applyBorder="1" applyAlignment="1" applyProtection="1">
      <alignment horizontal="center" vertical="center"/>
    </xf>
    <xf numFmtId="43" fontId="0" fillId="24" borderId="23" xfId="1" applyFont="1" applyFill="1" applyBorder="1" applyAlignment="1" applyProtection="1">
      <alignment horizontal="center" vertical="center"/>
    </xf>
    <xf numFmtId="43" fontId="0" fillId="24" borderId="34" xfId="1" applyFont="1" applyFill="1" applyBorder="1" applyAlignment="1" applyProtection="1">
      <alignment horizontal="center" vertical="center"/>
    </xf>
    <xf numFmtId="43" fontId="2" fillId="24" borderId="40" xfId="1" applyFont="1" applyFill="1" applyBorder="1" applyAlignment="1" applyProtection="1">
      <alignment horizontal="center" vertical="center" wrapText="1"/>
    </xf>
    <xf numFmtId="43" fontId="2" fillId="24" borderId="23" xfId="1" applyFont="1" applyFill="1" applyBorder="1" applyAlignment="1" applyProtection="1">
      <alignment horizontal="center" vertical="center" wrapText="1"/>
    </xf>
    <xf numFmtId="43" fontId="2" fillId="24" borderId="34" xfId="1" applyFont="1" applyFill="1" applyBorder="1" applyAlignment="1" applyProtection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3" xfId="0" applyFill="1" applyBorder="1" applyAlignment="1">
      <alignment horizontal="center" vertical="center" wrapText="1"/>
    </xf>
    <xf numFmtId="0" fontId="0" fillId="24" borderId="34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13" t="s">
        <v>1</v>
      </c>
      <c r="D1" s="211" t="s">
        <v>2</v>
      </c>
      <c r="E1" s="68" t="s">
        <v>3</v>
      </c>
      <c r="F1" s="69" t="s">
        <v>4</v>
      </c>
      <c r="G1" s="70" t="s">
        <v>5</v>
      </c>
      <c r="H1" s="223" t="s">
        <v>6</v>
      </c>
      <c r="I1" s="71" t="s">
        <v>7</v>
      </c>
      <c r="J1" s="72" t="s">
        <v>8</v>
      </c>
    </row>
    <row r="2" spans="2:10">
      <c r="B2" s="210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10" t="s">
        <v>15</v>
      </c>
      <c r="I2" s="210" t="s">
        <v>16</v>
      </c>
      <c r="J2" s="214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15" t="s">
        <v>26</v>
      </c>
    </row>
    <row r="4" spans="2:10" ht="15" thickBot="1">
      <c r="B4" s="73" t="s">
        <v>27</v>
      </c>
      <c r="C4" s="73" t="s">
        <v>28</v>
      </c>
      <c r="D4" s="212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15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215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215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09"/>
      <c r="J7" s="215" t="s">
        <v>56</v>
      </c>
    </row>
    <row r="8" spans="2:10">
      <c r="B8" s="73" t="s">
        <v>57</v>
      </c>
      <c r="F8" s="77"/>
      <c r="G8" s="73" t="s">
        <v>58</v>
      </c>
      <c r="H8" s="74"/>
      <c r="I8" s="209"/>
      <c r="J8" s="215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09"/>
      <c r="J9" s="215" t="s">
        <v>62</v>
      </c>
    </row>
    <row r="10" spans="2:10" ht="15" thickBot="1">
      <c r="B10" s="75" t="s">
        <v>63</v>
      </c>
      <c r="J10" s="215" t="s">
        <v>64</v>
      </c>
    </row>
    <row r="11" spans="2:10">
      <c r="B11" s="209"/>
      <c r="J11" s="215" t="s">
        <v>65</v>
      </c>
    </row>
    <row r="12" spans="2:10">
      <c r="B12" s="209"/>
      <c r="J12" s="215" t="s">
        <v>66</v>
      </c>
    </row>
    <row r="13" spans="2:10">
      <c r="B13" s="209"/>
      <c r="J13" s="215" t="s">
        <v>67</v>
      </c>
    </row>
    <row r="14" spans="2:10">
      <c r="J14" s="215" t="s">
        <v>68</v>
      </c>
    </row>
    <row r="15" spans="2:10">
      <c r="J15" s="215" t="s">
        <v>69</v>
      </c>
    </row>
    <row r="16" spans="2:10">
      <c r="J16" s="215" t="s">
        <v>70</v>
      </c>
    </row>
    <row r="17" spans="10:10">
      <c r="J17" s="215" t="s">
        <v>71</v>
      </c>
    </row>
    <row r="18" spans="10:10" ht="15" thickBot="1">
      <c r="J18" s="216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76"/>
  <sheetViews>
    <sheetView tabSelected="1" topLeftCell="C1" zoomScale="80" zoomScaleNormal="80" workbookViewId="0">
      <selection sqref="A1:XFD5"/>
    </sheetView>
  </sheetViews>
  <sheetFormatPr defaultColWidth="9.140625" defaultRowHeight="14.45"/>
  <cols>
    <col min="1" max="1" width="16.140625" bestFit="1" customWidth="1"/>
    <col min="2" max="2" width="11.5703125" bestFit="1" customWidth="1"/>
    <col min="3" max="3" width="15" bestFit="1" customWidth="1"/>
    <col min="4" max="4" width="14" customWidth="1"/>
    <col min="5" max="5" width="32.7109375" customWidth="1"/>
    <col min="6" max="6" width="18.5703125" bestFit="1" customWidth="1"/>
    <col min="7" max="7" width="12.85546875" bestFit="1" customWidth="1"/>
    <col min="8" max="8" width="37.85546875" bestFit="1" customWidth="1"/>
    <col min="9" max="9" width="10.140625" bestFit="1" customWidth="1"/>
    <col min="10" max="10" width="7.140625" style="114" bestFit="1" customWidth="1"/>
    <col min="11" max="11" width="8.5703125" bestFit="1" customWidth="1"/>
    <col min="12" max="12" width="9.28515625" bestFit="1" customWidth="1"/>
    <col min="13" max="13" width="15.140625" bestFit="1" customWidth="1"/>
    <col min="14" max="14" width="8.140625" bestFit="1" customWidth="1"/>
    <col min="15" max="15" width="11.85546875" bestFit="1" customWidth="1"/>
    <col min="16" max="16" width="17.140625" style="14" customWidth="1"/>
    <col min="17" max="17" width="17.85546875" style="14" customWidth="1"/>
    <col min="18" max="18" width="13.42578125" style="14" hidden="1" customWidth="1"/>
    <col min="19" max="19" width="3.7109375" style="14" customWidth="1"/>
    <col min="20" max="20" width="25.140625" style="14" customWidth="1"/>
    <col min="21" max="21" width="15.140625" style="14" customWidth="1"/>
    <col min="22" max="22" width="20.28515625" style="14" customWidth="1"/>
    <col min="23" max="23" width="10.85546875" style="14" customWidth="1"/>
    <col min="24" max="24" width="17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55.85546875" style="14" bestFit="1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39" ht="88.5" customHeight="1">
      <c r="A1" s="42" t="s">
        <v>0</v>
      </c>
      <c r="B1" s="81" t="s">
        <v>73</v>
      </c>
      <c r="C1" s="81" t="s">
        <v>1</v>
      </c>
      <c r="D1" s="81" t="s">
        <v>74</v>
      </c>
      <c r="E1" s="81" t="s">
        <v>75</v>
      </c>
      <c r="F1" s="82" t="s">
        <v>76</v>
      </c>
      <c r="G1" s="82" t="s">
        <v>77</v>
      </c>
      <c r="H1" s="241" t="s">
        <v>78</v>
      </c>
      <c r="I1" s="81" t="s">
        <v>79</v>
      </c>
      <c r="J1" s="81" t="s">
        <v>80</v>
      </c>
      <c r="K1" s="83" t="s">
        <v>81</v>
      </c>
      <c r="L1" s="82" t="s">
        <v>82</v>
      </c>
      <c r="M1" s="84" t="s">
        <v>83</v>
      </c>
      <c r="N1" s="84" t="s">
        <v>84</v>
      </c>
      <c r="O1" s="82" t="s">
        <v>85</v>
      </c>
      <c r="P1" s="84" t="s">
        <v>86</v>
      </c>
      <c r="Q1" s="84" t="s">
        <v>87</v>
      </c>
      <c r="R1" s="80" t="s">
        <v>88</v>
      </c>
      <c r="S1" s="85"/>
      <c r="T1" s="82" t="s">
        <v>89</v>
      </c>
      <c r="U1" s="82" t="s">
        <v>90</v>
      </c>
      <c r="V1" s="82" t="s">
        <v>91</v>
      </c>
      <c r="W1" s="82" t="s">
        <v>92</v>
      </c>
      <c r="X1" s="84" t="s">
        <v>93</v>
      </c>
      <c r="Y1" s="82" t="s">
        <v>94</v>
      </c>
      <c r="Z1" s="82" t="s">
        <v>95</v>
      </c>
      <c r="AA1" s="82" t="s">
        <v>96</v>
      </c>
      <c r="AB1" s="82" t="s">
        <v>97</v>
      </c>
      <c r="AC1" s="86" t="s">
        <v>98</v>
      </c>
      <c r="AD1" s="87" t="s">
        <v>99</v>
      </c>
      <c r="AE1" s="86" t="s">
        <v>100</v>
      </c>
      <c r="AF1" s="86" t="s">
        <v>101</v>
      </c>
      <c r="AG1" s="232" t="s">
        <v>102</v>
      </c>
      <c r="AH1" s="232" t="s">
        <v>103</v>
      </c>
      <c r="AI1" s="81" t="s">
        <v>104</v>
      </c>
      <c r="AJ1" s="81" t="s">
        <v>105</v>
      </c>
      <c r="AK1" s="81" t="s">
        <v>106</v>
      </c>
      <c r="AL1" s="81" t="s">
        <v>107</v>
      </c>
      <c r="AM1" s="81" t="s">
        <v>108</v>
      </c>
    </row>
    <row r="2" spans="1:39" ht="15" customHeight="1">
      <c r="A2" s="255" t="s">
        <v>36</v>
      </c>
      <c r="B2" s="270" t="s">
        <v>11</v>
      </c>
      <c r="C2" s="270" t="s">
        <v>28</v>
      </c>
      <c r="D2" s="273" t="s">
        <v>109</v>
      </c>
      <c r="E2" s="276" t="s">
        <v>110</v>
      </c>
      <c r="F2" s="255" t="s">
        <v>23</v>
      </c>
      <c r="G2" s="255" t="s">
        <v>111</v>
      </c>
      <c r="H2" s="244" t="s">
        <v>112</v>
      </c>
      <c r="I2" s="251">
        <v>671.69910000000004</v>
      </c>
      <c r="J2" s="252">
        <v>156.32</v>
      </c>
      <c r="K2" s="246">
        <f>IFERROR((I2/176)/L2,0)</f>
        <v>1.2721573863636364</v>
      </c>
      <c r="L2" s="245">
        <v>3</v>
      </c>
      <c r="M2" s="264" t="s">
        <v>113</v>
      </c>
      <c r="N2" s="258" t="s">
        <v>114</v>
      </c>
      <c r="O2" s="261" t="s">
        <v>24</v>
      </c>
      <c r="P2" s="253">
        <v>105000</v>
      </c>
      <c r="Q2" s="267"/>
      <c r="R2" s="88"/>
      <c r="S2" s="89"/>
      <c r="T2" s="90" t="s">
        <v>115</v>
      </c>
      <c r="U2" s="90"/>
      <c r="V2" s="90" t="s">
        <v>116</v>
      </c>
      <c r="W2" s="254" t="s">
        <v>117</v>
      </c>
      <c r="X2" s="43">
        <v>9008385</v>
      </c>
      <c r="Y2" s="90"/>
      <c r="Z2" s="91"/>
      <c r="AA2" s="91"/>
      <c r="AB2" s="91"/>
      <c r="AC2" s="42" t="str">
        <f>H2&amp;": "&amp;TEXT(I2,"#.##0")&amp;"h *  R$ "&amp; TEXT(J2, "#.##0,00") &amp;"/h = R$ "&amp; TEXT(P2,"#.##0,00")</f>
        <v>TECNOLOGIAS CORE - LIDERANÇA TÉCNICA: 672h *  R$ 156,32/h = R$ 105.000,00</v>
      </c>
      <c r="AD2" s="254" t="s">
        <v>118</v>
      </c>
      <c r="AE2" s="43"/>
      <c r="AF2" s="43"/>
      <c r="AG2" s="92">
        <v>0</v>
      </c>
      <c r="AH2" s="92">
        <v>0</v>
      </c>
      <c r="AI2" s="92">
        <v>0</v>
      </c>
      <c r="AJ2" s="92">
        <v>0</v>
      </c>
      <c r="AK2" s="92">
        <v>0</v>
      </c>
      <c r="AL2" s="92">
        <v>0</v>
      </c>
      <c r="AM2" s="92">
        <v>0</v>
      </c>
    </row>
    <row r="3" spans="1:39">
      <c r="A3" s="256"/>
      <c r="B3" s="271"/>
      <c r="C3" s="271"/>
      <c r="D3" s="274"/>
      <c r="E3" s="277"/>
      <c r="F3" s="256"/>
      <c r="G3" s="256"/>
      <c r="H3" s="244"/>
      <c r="I3" s="245"/>
      <c r="J3" s="246"/>
      <c r="K3" s="246">
        <f>IFERROR((I3/176)/L3,0)</f>
        <v>0</v>
      </c>
      <c r="L3" s="245"/>
      <c r="M3" s="265"/>
      <c r="N3" s="259"/>
      <c r="O3" s="262"/>
      <c r="P3" s="248">
        <v>0</v>
      </c>
      <c r="Q3" s="268"/>
      <c r="R3" s="88"/>
      <c r="S3" s="89"/>
      <c r="T3" s="90"/>
      <c r="U3" s="90"/>
      <c r="V3" s="90"/>
      <c r="W3" s="91"/>
      <c r="X3" s="43"/>
      <c r="Y3" s="93"/>
      <c r="Z3" s="93"/>
      <c r="AA3" s="93"/>
      <c r="AB3" s="93"/>
      <c r="AC3" s="43" t="str">
        <f>H3&amp;": "&amp;TEXT(I3,"#.##0")&amp;"h *  R$ "&amp; TEXT(J3, "#.##0,00") &amp;"/h = R$ "&amp; TEXT(P3,"#.##0,00")</f>
        <v>: 0h *  R$ 0,00/h = R$ 0,00</v>
      </c>
      <c r="AD3" s="43" t="s">
        <v>118</v>
      </c>
      <c r="AE3" s="94"/>
      <c r="AF3" s="94"/>
      <c r="AG3" s="92">
        <f>P3*0.15</f>
        <v>0</v>
      </c>
      <c r="AH3" s="92">
        <f>P3*0.15</f>
        <v>0</v>
      </c>
      <c r="AI3" s="92">
        <f>P3*0.2</f>
        <v>0</v>
      </c>
      <c r="AJ3" s="92">
        <f>P3*0.15</f>
        <v>0</v>
      </c>
      <c r="AK3" s="92">
        <f>P3*0.15</f>
        <v>0</v>
      </c>
      <c r="AL3" s="92">
        <f>P3*0.1</f>
        <v>0</v>
      </c>
      <c r="AM3" s="92">
        <f>P3*0.1</f>
        <v>0</v>
      </c>
    </row>
    <row r="4" spans="1:39">
      <c r="A4" s="256"/>
      <c r="B4" s="271"/>
      <c r="C4" s="271"/>
      <c r="D4" s="274"/>
      <c r="E4" s="277"/>
      <c r="F4" s="256"/>
      <c r="G4" s="256"/>
      <c r="H4" s="244"/>
      <c r="I4" s="245"/>
      <c r="J4" s="246"/>
      <c r="K4" s="246">
        <f>IFERROR((I4/176)/L4,0)</f>
        <v>0</v>
      </c>
      <c r="L4" s="245"/>
      <c r="M4" s="265"/>
      <c r="N4" s="259"/>
      <c r="O4" s="262"/>
      <c r="P4" s="248">
        <f>I4*J4</f>
        <v>0</v>
      </c>
      <c r="Q4" s="268"/>
      <c r="R4" s="88"/>
      <c r="S4" s="89"/>
      <c r="T4" s="90"/>
      <c r="U4" s="90"/>
      <c r="V4" s="90"/>
      <c r="W4" s="91"/>
      <c r="X4" s="43"/>
      <c r="Y4" s="93"/>
      <c r="Z4" s="93"/>
      <c r="AA4" s="93"/>
      <c r="AB4" s="93"/>
      <c r="AC4" s="43" t="str">
        <f>H4&amp;": "&amp;TEXT(I4,"#.##0")&amp;"h *  R$ "&amp; TEXT(J4, "#.##0,00") &amp;"/h = R$ "&amp; TEXT(P4,"#.##0,00")</f>
        <v>: 0h *  R$ 0,00/h = R$ 0,00</v>
      </c>
      <c r="AD4" s="43" t="s">
        <v>118</v>
      </c>
      <c r="AE4" s="94"/>
      <c r="AF4" s="94"/>
      <c r="AG4" s="92">
        <f>P4*0.15</f>
        <v>0</v>
      </c>
      <c r="AH4" s="92">
        <f>P4*0.15</f>
        <v>0</v>
      </c>
      <c r="AI4" s="92">
        <f>P4*0.2</f>
        <v>0</v>
      </c>
      <c r="AJ4" s="92">
        <f>P4*0.15</f>
        <v>0</v>
      </c>
      <c r="AK4" s="92">
        <f>P4*0.15</f>
        <v>0</v>
      </c>
      <c r="AL4" s="92">
        <f>P4*0.1</f>
        <v>0</v>
      </c>
      <c r="AM4" s="92">
        <f>P4*0.1</f>
        <v>0</v>
      </c>
    </row>
    <row r="5" spans="1:39">
      <c r="A5" s="256"/>
      <c r="B5" s="271"/>
      <c r="C5" s="271"/>
      <c r="D5" s="274"/>
      <c r="E5" s="277"/>
      <c r="F5" s="256"/>
      <c r="G5" s="256"/>
      <c r="H5" s="244"/>
      <c r="I5" s="245"/>
      <c r="J5" s="246"/>
      <c r="K5" s="246">
        <f>IFERROR((I5/176)/L5,0)</f>
        <v>0</v>
      </c>
      <c r="L5" s="245"/>
      <c r="M5" s="265"/>
      <c r="N5" s="259"/>
      <c r="O5" s="262"/>
      <c r="P5" s="248">
        <f>I5*J5</f>
        <v>0</v>
      </c>
      <c r="Q5" s="268"/>
      <c r="R5" s="88"/>
      <c r="S5" s="89"/>
      <c r="T5" s="90"/>
      <c r="U5" s="90"/>
      <c r="V5" s="90"/>
      <c r="W5" s="91"/>
      <c r="X5" s="43"/>
      <c r="Y5" s="95"/>
      <c r="Z5" s="95"/>
      <c r="AA5" s="95"/>
      <c r="AB5" s="95"/>
      <c r="AC5" s="43" t="str">
        <f>H5&amp;": "&amp;TEXT(I5,"#.##0")&amp;"h *  R$ "&amp; TEXT(J5, "#.##0,00") &amp;"/h = R$ "&amp; TEXT(P5,"#.##0,00")</f>
        <v>: 0h *  R$ 0,00/h = R$ 0,00</v>
      </c>
      <c r="AD5" s="43" t="s">
        <v>118</v>
      </c>
      <c r="AE5" s="94"/>
      <c r="AF5" s="94"/>
      <c r="AG5" s="92">
        <f>P5*0.15</f>
        <v>0</v>
      </c>
      <c r="AH5" s="92">
        <f>P5*0.15</f>
        <v>0</v>
      </c>
      <c r="AI5" s="92">
        <f>P5*0.2</f>
        <v>0</v>
      </c>
      <c r="AJ5" s="92">
        <f>P5*0.15</f>
        <v>0</v>
      </c>
      <c r="AK5" s="92">
        <f>P5*0.15</f>
        <v>0</v>
      </c>
      <c r="AL5" s="92">
        <f>P5*0.1</f>
        <v>0</v>
      </c>
      <c r="AM5" s="92">
        <f>P5*0.1</f>
        <v>0</v>
      </c>
    </row>
    <row r="6" spans="1:39">
      <c r="A6" s="257"/>
      <c r="B6" s="272"/>
      <c r="C6" s="272"/>
      <c r="D6" s="275"/>
      <c r="E6" s="278"/>
      <c r="F6" s="257"/>
      <c r="G6" s="257"/>
      <c r="H6" s="244"/>
      <c r="I6" s="247"/>
      <c r="J6" s="246"/>
      <c r="K6" s="246">
        <f>IFERROR((I6/176)/L6,0)</f>
        <v>0</v>
      </c>
      <c r="L6" s="245"/>
      <c r="M6" s="266"/>
      <c r="N6" s="260"/>
      <c r="O6" s="263"/>
      <c r="P6" s="248">
        <f>I6*J6</f>
        <v>0</v>
      </c>
      <c r="Q6" s="269"/>
      <c r="R6" s="88"/>
      <c r="S6" s="89"/>
      <c r="T6" s="90"/>
      <c r="U6" s="90"/>
      <c r="V6" s="90"/>
      <c r="W6" s="91"/>
      <c r="X6" s="43"/>
      <c r="Y6" s="95"/>
      <c r="Z6" s="95"/>
      <c r="AA6" s="95"/>
      <c r="AB6" s="95"/>
      <c r="AC6" s="43" t="str">
        <f>H6&amp;": "&amp;TEXT(I6,"#.##0")&amp;"h *  R$ "&amp; TEXT(J6, "#.##0,00") &amp;"/h = R$ "&amp; TEXT(P6,"#.##0,00")</f>
        <v>: 0h *  R$ 0,00/h = R$ 0,00</v>
      </c>
      <c r="AD6" s="94"/>
      <c r="AE6" s="94"/>
      <c r="AF6" s="94"/>
      <c r="AG6" s="92">
        <f>P6*0.15</f>
        <v>0</v>
      </c>
      <c r="AH6" s="92">
        <f>P6*0.15</f>
        <v>0</v>
      </c>
      <c r="AI6" s="92">
        <f>P6*0.2</f>
        <v>0</v>
      </c>
      <c r="AJ6" s="92">
        <f>P6*0.15</f>
        <v>0</v>
      </c>
      <c r="AK6" s="92">
        <f>P6*0.15</f>
        <v>0</v>
      </c>
      <c r="AL6" s="92">
        <f>P6*0.1</f>
        <v>0</v>
      </c>
      <c r="AM6" s="92">
        <f>P6*0.1</f>
        <v>0</v>
      </c>
    </row>
    <row r="7" spans="1:39" ht="6" customHeight="1">
      <c r="A7" s="96"/>
      <c r="B7" s="96"/>
      <c r="C7" s="96"/>
      <c r="D7" s="96"/>
      <c r="E7" s="96"/>
      <c r="F7" s="96"/>
      <c r="G7" s="96"/>
      <c r="H7" s="97"/>
      <c r="I7" s="96"/>
      <c r="J7" s="98"/>
      <c r="K7" s="208"/>
      <c r="L7" s="99"/>
      <c r="M7" s="96"/>
      <c r="N7" s="96"/>
      <c r="O7" s="97"/>
      <c r="P7" s="206"/>
      <c r="Q7" s="99"/>
      <c r="R7" s="99"/>
      <c r="S7" s="79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0"/>
      <c r="AJ7" s="100"/>
      <c r="AK7" s="100"/>
      <c r="AL7" s="100"/>
      <c r="AM7" s="100"/>
    </row>
    <row r="8" spans="1:39" ht="18.600000000000001">
      <c r="A8" s="101" t="str">
        <f>A2</f>
        <v>Sist. Corporativos</v>
      </c>
      <c r="B8" s="101" t="str">
        <f>B2</f>
        <v>CLARO</v>
      </c>
      <c r="C8" s="101" t="str">
        <f>C2</f>
        <v>Corporativo</v>
      </c>
      <c r="D8" s="101" t="s">
        <v>119</v>
      </c>
      <c r="E8" s="102"/>
      <c r="F8" s="102"/>
      <c r="G8" s="102"/>
      <c r="H8" s="103"/>
      <c r="I8" s="104">
        <f>SUM(I2:I7)</f>
        <v>671.69910000000004</v>
      </c>
      <c r="J8" s="105"/>
      <c r="K8" s="207">
        <f>SUM(K2:K7)</f>
        <v>1.2721573863636364</v>
      </c>
      <c r="L8" s="106"/>
      <c r="M8" s="107"/>
      <c r="N8" s="107"/>
      <c r="O8" s="108" t="str">
        <f>O2</f>
        <v>Opex</v>
      </c>
      <c r="P8" s="207">
        <f>SUM(P2:P7)</f>
        <v>105000</v>
      </c>
      <c r="Q8" s="109"/>
      <c r="R8" s="109" t="e">
        <f>#REF!</f>
        <v>#REF!</v>
      </c>
      <c r="S8" s="110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0</v>
      </c>
      <c r="AH8" s="112"/>
      <c r="AI8" s="112">
        <f>SUM(AI2:AI5)</f>
        <v>0</v>
      </c>
      <c r="AJ8" s="112">
        <f>SUM(AJ2:AJ5)</f>
        <v>0</v>
      </c>
      <c r="AK8" s="112">
        <f>SUM(AK2:AK5)</f>
        <v>0</v>
      </c>
      <c r="AL8" s="112">
        <f>SUM(AL2:AL5)</f>
        <v>0</v>
      </c>
      <c r="AM8" s="112">
        <f>SUM(AM2:AM5)</f>
        <v>0</v>
      </c>
    </row>
    <row r="9" spans="1:39">
      <c r="A9" s="14"/>
      <c r="B9" s="14"/>
      <c r="C9" s="14"/>
      <c r="D9" s="14"/>
      <c r="E9" s="14"/>
      <c r="F9" s="14"/>
      <c r="G9" s="14"/>
      <c r="H9" s="14"/>
      <c r="I9" s="14"/>
      <c r="J9" s="113"/>
      <c r="K9" s="14"/>
      <c r="L9" s="14"/>
      <c r="M9" s="14"/>
      <c r="N9" s="14"/>
      <c r="O9" s="14"/>
      <c r="AL9" s="14"/>
      <c r="AM9" s="14"/>
    </row>
    <row r="10" spans="1:39">
      <c r="A10" s="14"/>
      <c r="B10" s="14"/>
      <c r="C10" s="14"/>
      <c r="D10" s="14"/>
      <c r="E10" s="14"/>
      <c r="F10" s="14"/>
      <c r="G10" s="14"/>
      <c r="H10" s="14"/>
      <c r="I10" s="14"/>
      <c r="J10" s="113"/>
      <c r="K10" s="14"/>
      <c r="L10" s="14"/>
      <c r="M10" s="14"/>
      <c r="N10" s="14"/>
      <c r="O10" s="14"/>
      <c r="AL10" s="14"/>
      <c r="AM10" s="14"/>
    </row>
    <row r="11" spans="1:39">
      <c r="A11" s="14"/>
      <c r="B11" s="14"/>
      <c r="C11" s="14"/>
      <c r="D11" s="14"/>
      <c r="E11" s="14"/>
      <c r="F11" s="14"/>
      <c r="G11" s="14"/>
      <c r="H11" s="14"/>
      <c r="I11" s="14"/>
      <c r="J11" s="113"/>
      <c r="K11" s="14"/>
      <c r="L11" s="14"/>
      <c r="M11" s="14"/>
      <c r="N11" s="14"/>
      <c r="O11" s="14"/>
      <c r="P11" s="249"/>
      <c r="AL11" s="14"/>
      <c r="AM11" s="14"/>
    </row>
    <row r="12" spans="1:39">
      <c r="A12" s="14"/>
      <c r="B12" s="14"/>
      <c r="C12" s="14"/>
      <c r="D12" s="14"/>
      <c r="E12" s="250" t="s">
        <v>120</v>
      </c>
      <c r="F12" s="14"/>
      <c r="G12" s="14"/>
      <c r="H12" s="14"/>
      <c r="I12" s="14"/>
      <c r="J12" s="113"/>
      <c r="K12" s="14"/>
      <c r="L12" s="14"/>
      <c r="M12" s="14"/>
      <c r="N12" s="14"/>
      <c r="O12" s="14"/>
      <c r="AL12" s="14"/>
      <c r="AM12" s="14"/>
    </row>
    <row r="13" spans="1:39">
      <c r="A13" s="14"/>
      <c r="B13" s="14"/>
      <c r="C13" s="14"/>
      <c r="D13" s="14"/>
      <c r="E13" s="14"/>
      <c r="F13" s="14"/>
      <c r="G13" s="14"/>
      <c r="H13" s="14"/>
      <c r="I13" s="14"/>
      <c r="J13" s="113"/>
      <c r="K13" s="14"/>
      <c r="L13" s="14"/>
      <c r="M13" s="14"/>
      <c r="N13" s="14"/>
      <c r="O13" s="14"/>
      <c r="AL13" s="14"/>
      <c r="AM13" s="14"/>
    </row>
    <row r="14" spans="1:39">
      <c r="A14" s="14"/>
      <c r="B14" s="14"/>
      <c r="C14" s="14"/>
      <c r="D14" s="14"/>
      <c r="E14" s="14"/>
      <c r="F14" s="14"/>
      <c r="G14" s="14"/>
      <c r="H14" s="14"/>
      <c r="I14" s="14"/>
      <c r="J14" s="113"/>
      <c r="K14" s="14"/>
      <c r="L14" s="14"/>
      <c r="M14" s="14"/>
      <c r="N14" s="14"/>
      <c r="O14" s="14"/>
      <c r="AL14" s="14"/>
      <c r="AM14" s="14"/>
    </row>
    <row r="15" spans="1:39">
      <c r="A15" s="14"/>
      <c r="B15" s="14"/>
      <c r="C15" s="14"/>
      <c r="D15" s="14"/>
      <c r="E15" s="14"/>
      <c r="F15" s="14"/>
      <c r="G15" s="14"/>
      <c r="H15" s="14"/>
      <c r="I15" s="14"/>
      <c r="J15" s="113"/>
      <c r="K15" s="14"/>
      <c r="L15" s="14"/>
      <c r="M15" s="14"/>
      <c r="N15" s="14"/>
      <c r="O15" s="14"/>
      <c r="AL15" s="14"/>
      <c r="AM15" s="14"/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O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O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O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O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O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O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O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O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O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O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O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O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O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O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O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O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O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O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O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O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O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O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O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O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O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O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O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O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O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O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O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O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O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O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O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O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O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O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O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O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O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O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O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O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O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O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O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O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O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O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O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O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O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O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O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O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O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O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O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O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O76" s="14"/>
      <c r="AL76" s="14"/>
      <c r="AM76" s="14"/>
    </row>
  </sheetData>
  <sheetProtection insertRows="0" autoFilter="0"/>
  <mergeCells count="11">
    <mergeCell ref="Q2:Q6"/>
    <mergeCell ref="A2:A6"/>
    <mergeCell ref="B2:B6"/>
    <mergeCell ref="C2:C6"/>
    <mergeCell ref="D2:D6"/>
    <mergeCell ref="E2:E6"/>
    <mergeCell ref="F2:F6"/>
    <mergeCell ref="G2:G6"/>
    <mergeCell ref="N2:N6"/>
    <mergeCell ref="O2:O6"/>
    <mergeCell ref="M2:M6"/>
  </mergeCells>
  <dataValidations count="3">
    <dataValidation type="list" allowBlank="1" showInputMessage="1" showErrorMessage="1" sqref="M2:N2" xr:uid="{00000000-0002-0000-0200-000000000000}">
      <formula1>"Abrir SI, Abrir RC,Contratado,Cancelado,Pendência Gestor"</formula1>
    </dataValidation>
    <dataValidation type="list" allowBlank="1" showInputMessage="1" showErrorMessage="1" sqref="V2:V6" xr:uid="{00000000-0002-0000-0200-000001000000}">
      <formula1>"Alocação de Horas, Escopo Fechado"</formula1>
    </dataValidation>
    <dataValidation type="list" allowBlank="1" showInputMessage="1" showErrorMessage="1" sqref="U2:U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O2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323" t="s">
        <v>123</v>
      </c>
      <c r="D1" s="323"/>
      <c r="E1" s="323"/>
      <c r="F1" s="323"/>
      <c r="G1" s="323"/>
      <c r="H1" s="323"/>
      <c r="I1" s="2"/>
      <c r="J1" s="3"/>
      <c r="K1" s="204" t="s">
        <v>124</v>
      </c>
      <c r="L1" s="324" t="s">
        <v>125</v>
      </c>
      <c r="M1" s="324"/>
      <c r="N1" s="324"/>
      <c r="O1" s="324"/>
      <c r="P1" s="324"/>
      <c r="Q1" s="222"/>
      <c r="T1" s="243" t="s">
        <v>126</v>
      </c>
    </row>
    <row r="2" spans="1:20">
      <c r="B2" s="4" t="s">
        <v>127</v>
      </c>
      <c r="C2" s="234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325"/>
      <c r="D3" s="325"/>
      <c r="E3" s="325"/>
      <c r="F3" s="325"/>
      <c r="G3" s="325"/>
      <c r="H3" s="325"/>
      <c r="I3" s="8"/>
      <c r="J3" s="6"/>
      <c r="K3" s="7" t="s">
        <v>130</v>
      </c>
      <c r="L3" s="326"/>
      <c r="M3" s="326"/>
      <c r="N3" s="326"/>
      <c r="O3" s="326"/>
      <c r="P3" s="235" t="s">
        <v>131</v>
      </c>
      <c r="Q3" s="34"/>
    </row>
    <row r="4" spans="1:20" ht="15.75" customHeight="1">
      <c r="B4" s="7" t="s">
        <v>132</v>
      </c>
      <c r="C4" s="325"/>
      <c r="D4" s="325"/>
      <c r="E4" s="325"/>
      <c r="F4" s="325"/>
      <c r="G4" s="325"/>
      <c r="H4" s="325"/>
      <c r="I4" s="8"/>
      <c r="J4" s="6"/>
      <c r="K4" s="7" t="s">
        <v>133</v>
      </c>
      <c r="L4" s="326"/>
      <c r="M4" s="326"/>
      <c r="N4" s="326"/>
      <c r="O4" s="326"/>
      <c r="P4" s="9" t="s">
        <v>131</v>
      </c>
      <c r="Q4" s="53"/>
    </row>
    <row r="5" spans="1:20" ht="15.75" customHeight="1">
      <c r="B5" s="7" t="s">
        <v>134</v>
      </c>
      <c r="C5" s="325"/>
      <c r="D5" s="325"/>
      <c r="E5" s="325"/>
      <c r="F5" s="325"/>
      <c r="G5" s="325"/>
      <c r="H5" s="325"/>
      <c r="I5" s="8"/>
      <c r="J5" s="6"/>
      <c r="K5" s="7" t="s">
        <v>135</v>
      </c>
      <c r="L5" s="326"/>
      <c r="M5" s="326"/>
      <c r="N5" s="326"/>
      <c r="O5" s="326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7" t="s">
        <v>137</v>
      </c>
      <c r="L8" s="328"/>
      <c r="M8" s="328"/>
      <c r="N8" s="328"/>
      <c r="O8" s="328"/>
      <c r="P8" s="328"/>
      <c r="Q8" s="329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138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139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140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141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142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143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144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145</v>
      </c>
    </row>
    <row r="18" spans="2:18" ht="15.75" customHeight="1">
      <c r="J18" s="14"/>
      <c r="K18" s="312" t="s">
        <v>146</v>
      </c>
      <c r="L18" s="312"/>
      <c r="M18" s="231">
        <v>2020</v>
      </c>
      <c r="N18" s="231">
        <v>2021</v>
      </c>
      <c r="O18" s="231">
        <v>2022</v>
      </c>
      <c r="P18" s="231">
        <v>2023</v>
      </c>
      <c r="Q18" s="15" t="s">
        <v>86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 t="s">
        <v>148</v>
      </c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86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297" t="s">
        <v>150</v>
      </c>
      <c r="C25" s="298"/>
      <c r="D25" s="298"/>
      <c r="E25" s="298"/>
      <c r="F25" s="298"/>
      <c r="G25" s="298"/>
      <c r="H25" s="298"/>
      <c r="I25" s="299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Técnicos'!$P$1:$P$60,'ANEXO 1 - Detalhes Técnicos'!$O$1:$O$60,'RESUMO DEFESA'!$K$26,'ANEXO 1 - Detalhes Técnicos'!$B$1:$B$60,'RESUMO DEFESA'!M$25,'ANEXO 1 - Detalhes Técnicos'!$A$1:$A$60,'RESUMO DEFESA'!$L26,'ANEXO 1 - Detalhes Técnicos'!$D$1:$D$60,"SIM")+SUMIFS('ANEXO 1 - Detalhes Técnicos'!$P$1:$P$60,'ANEXO 1 - Detalhes Técnicos'!$O$1:$O$60,"Fáb Capex",'ANEXO 1 - Detalhes Técnicos'!$B$1:$B$60,'RESUMO DEFESA'!M$25,'ANEXO 1 - Detalhes Técnicos'!$A$1:$A$60,'RESUMO DEFESA'!$L26,'ANEXO 1 - Detalhes Técnicos'!$D$1:$D$60,"SIM")</f>
        <v>0</v>
      </c>
      <c r="N26" s="28">
        <f>SUMIFS('ANEXO 1 - Detalhes Técnicos'!$P$1:$P$60,'ANEXO 1 - Detalhes Técnicos'!$O$1:$O$60,'RESUMO DEFESA'!$K$26,'ANEXO 1 - Detalhes Técnicos'!$B$1:$B$60,'RESUMO DEFESA'!N$25,'ANEXO 1 - Detalhes Técnicos'!$A$1:$A$60,'RESUMO DEFESA'!$L26,'ANEXO 1 - Detalhes Técnicos'!$D$1:$D$60,"SIM")+SUMIFS('ANEXO 1 - Detalhes Técnicos'!$P$1:$P$60,'ANEXO 1 - Detalhes Técnicos'!$O$1:$O$60,"Fáb Capex",'ANEXO 1 - Detalhes Técnicos'!$B$1:$B$60,'RESUMO DEFESA'!N$25,'ANEXO 1 - Detalhes Técnicos'!$A$1:$A$60,'RESUMO DEFESA'!$L26,'ANEXO 1 - Detalhes Técnicos'!$D$1:$D$60,"SIM")</f>
        <v>0</v>
      </c>
      <c r="O26" s="28">
        <f>SUMIFS('ANEXO 1 - Detalhes Técnicos'!$P$1:$P$60,'ANEXO 1 - Detalhes Técnicos'!$O$1:$O$60,'RESUMO DEFESA'!$K$26,'ANEXO 1 - Detalhes Técnicos'!$B$1:$B$60,'RESUMO DEFESA'!O$25,'ANEXO 1 - Detalhes Técnicos'!$A$1:$A$60,'RESUMO DEFESA'!$L26,'ANEXO 1 - Detalhes Técnicos'!$D$1:$D$60,"SIM")+SUMIFS('ANEXO 1 - Detalhes Técnicos'!$P$1:$P$60,'ANEXO 1 - Detalhes Técnicos'!$O$1:$O$60,"Fáb Capex",'ANEXO 1 - Detalhes Técnicos'!$B$1:$B$60,'RESUMO DEFESA'!O$25,'ANEXO 1 - Detalhes Técnicos'!$A$1:$A$60,'RESUMO DEFESA'!$L26,'ANEXO 1 - Detalhes Técnicos'!$D$1:$D$60,"SIM")</f>
        <v>0</v>
      </c>
      <c r="P26" s="28">
        <f>SUMIFS('ANEXO 1 - Detalhes Técnicos'!$P$1:$P$60,'ANEXO 1 - Detalhes Técnicos'!$O$1:$O$60,'RESUMO DEFESA'!$K$26,'ANEXO 1 - Detalhes Técnicos'!$B$1:$B$60,'RESUMO DEFESA'!P$25,'ANEXO 1 - Detalhes Técnicos'!$A$1:$A$60,'RESUMO DEFESA'!$L26,'ANEXO 1 - Detalhes Técnicos'!$D$1:$D$60,"SIM")+SUMIFS('ANEXO 1 - Detalhes Técnicos'!$P$1:$P$60,'ANEXO 1 - Detalhes Técnicos'!$O$1:$O$60,"Fáb Capex",'ANEXO 1 - Detalhes Técnicos'!$B$1:$B$60,'RESUMO DEFESA'!P$25,'ANEXO 1 - Detalhes Técnicos'!$A$1:$A$60,'RESUMO DEFESA'!$L26,'ANEXO 1 - Detalhes Técnicos'!$D$1:$D$60,"SIM")</f>
        <v>0</v>
      </c>
      <c r="Q26" s="219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Técnicos'!$P$1:$P$60,'ANEXO 1 - Detalhes Técnicos'!$O$1:$O$60,'RESUMO DEFESA'!$K$26,'ANEXO 1 - Detalhes Técnicos'!$B$1:$B$60,'RESUMO DEFESA'!M$25,'ANEXO 1 - Detalhes Técnicos'!$A$1:$A$60,'RESUMO DEFESA'!$L27,'ANEXO 1 - Detalhes Técnicos'!$D$1:$D$60,"SIM")+SUMIFS('ANEXO 1 - Detalhes Técnicos'!$P$1:$P$60,'ANEXO 1 - Detalhes Técnicos'!$O$1:$O$60,"Fáb Capex",'ANEXO 1 - Detalhes Técnicos'!$B$1:$B$60,'RESUMO DEFESA'!M$25,'ANEXO 1 - Detalhes Técnicos'!$A$1:$A$60,'RESUMO DEFESA'!$L27,'ANEXO 1 - Detalhes Técnicos'!$D$1:$D$60,"SIM")</f>
        <v>0</v>
      </c>
      <c r="N27" s="28">
        <f>SUMIFS('ANEXO 1 - Detalhes Técnicos'!$P$1:$P$60,'ANEXO 1 - Detalhes Técnicos'!$O$1:$O$60,'RESUMO DEFESA'!$K$26,'ANEXO 1 - Detalhes Técnicos'!$B$1:$B$60,'RESUMO DEFESA'!N$25,'ANEXO 1 - Detalhes Técnicos'!$A$1:$A$60,'RESUMO DEFESA'!$L27,'ANEXO 1 - Detalhes Técnicos'!$D$1:$D$60,"SIM")+SUMIFS('ANEXO 1 - Detalhes Técnicos'!$P$1:$P$60,'ANEXO 1 - Detalhes Técnicos'!$O$1:$O$60,"Fáb Capex",'ANEXO 1 - Detalhes Técnicos'!$B$1:$B$60,'RESUMO DEFESA'!N$25,'ANEXO 1 - Detalhes Técnicos'!$A$1:$A$60,'RESUMO DEFESA'!$L27,'ANEXO 1 - Detalhes Técnicos'!$D$1:$D$60,"SIM")</f>
        <v>0</v>
      </c>
      <c r="O27" s="28">
        <f>SUMIFS('ANEXO 1 - Detalhes Técnicos'!$P$1:$P$60,'ANEXO 1 - Detalhes Técnicos'!$O$1:$O$60,'RESUMO DEFESA'!$K$26,'ANEXO 1 - Detalhes Técnicos'!$B$1:$B$60,'RESUMO DEFESA'!O$25,'ANEXO 1 - Detalhes Técnicos'!$A$1:$A$60,'RESUMO DEFESA'!$L27,'ANEXO 1 - Detalhes Técnicos'!$D$1:$D$60,"SIM")+SUMIFS('ANEXO 1 - Detalhes Técnicos'!$P$1:$P$60,'ANEXO 1 - Detalhes Técnicos'!$O$1:$O$60,"Fáb Capex",'ANEXO 1 - Detalhes Técnicos'!$B$1:$B$60,'RESUMO DEFESA'!O$25,'ANEXO 1 - Detalhes Técnicos'!$A$1:$A$60,'RESUMO DEFESA'!$L27,'ANEXO 1 - Detalhes Técnicos'!$D$1:$D$60,"SIM")</f>
        <v>0</v>
      </c>
      <c r="P27" s="28">
        <f>SUMIFS('ANEXO 1 - Detalhes Técnicos'!$P$1:$P$60,'ANEXO 1 - Detalhes Técnicos'!$O$1:$O$60,'RESUMO DEFESA'!$K$26,'ANEXO 1 - Detalhes Técnicos'!$B$1:$B$60,'RESUMO DEFESA'!P$25,'ANEXO 1 - Detalhes Técnicos'!$A$1:$A$60,'RESUMO DEFESA'!$L27,'ANEXO 1 - Detalhes Técnicos'!$D$1:$D$60,"SIM")+SUMIFS('ANEXO 1 - Detalhes Técnicos'!$P$1:$P$60,'ANEXO 1 - Detalhes Técnicos'!$O$1:$O$60,"Fáb Capex",'ANEXO 1 - Detalhes Técnicos'!$B$1:$B$60,'RESUMO DEFESA'!P$25,'ANEXO 1 - Detalhes Técnicos'!$A$1:$A$60,'RESUMO DEFESA'!$L27,'ANEXO 1 - Detalhes Técnicos'!$D$1:$D$60,"SIM")</f>
        <v>0</v>
      </c>
      <c r="Q27" s="219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Técnicos'!$P$1:$P$60,'ANEXO 1 - Detalhes Técnicos'!$O$1:$O$60,'RESUMO DEFESA'!$K$26,'ANEXO 1 - Detalhes Técnicos'!$B$1:$B$60,'RESUMO DEFESA'!M$25,'ANEXO 1 - Detalhes Técnicos'!$A$1:$A$60,'RESUMO DEFESA'!$L28,'ANEXO 1 - Detalhes Técnicos'!$D$1:$D$60,"SIM")+SUMIFS('ANEXO 1 - Detalhes Técnicos'!$P$1:$P$60,'ANEXO 1 - Detalhes Técnicos'!$O$1:$O$60,"Fáb Capex",'ANEXO 1 - Detalhes Técnicos'!$B$1:$B$60,'RESUMO DEFESA'!M$25,'ANEXO 1 - Detalhes Técnicos'!$A$1:$A$60,'RESUMO DEFESA'!$L28,'ANEXO 1 - Detalhes Técnicos'!$D$1:$D$60,"SIM")</f>
        <v>0</v>
      </c>
      <c r="N28" s="28">
        <f>SUMIFS('ANEXO 1 - Detalhes Técnicos'!$P$1:$P$60,'ANEXO 1 - Detalhes Técnicos'!$O$1:$O$60,'RESUMO DEFESA'!$K$26,'ANEXO 1 - Detalhes Técnicos'!$B$1:$B$60,'RESUMO DEFESA'!N$25,'ANEXO 1 - Detalhes Técnicos'!$A$1:$A$60,'RESUMO DEFESA'!$L28,'ANEXO 1 - Detalhes Técnicos'!$D$1:$D$60,"SIM")+SUMIFS('ANEXO 1 - Detalhes Técnicos'!$P$1:$P$60,'ANEXO 1 - Detalhes Técnicos'!$O$1:$O$60,"Fáb Capex",'ANEXO 1 - Detalhes Técnicos'!$B$1:$B$60,'RESUMO DEFESA'!N$25,'ANEXO 1 - Detalhes Técnicos'!$A$1:$A$60,'RESUMO DEFESA'!$L28,'ANEXO 1 - Detalhes Técnicos'!$D$1:$D$60,"SIM")</f>
        <v>0</v>
      </c>
      <c r="O28" s="28">
        <f>SUMIFS('ANEXO 1 - Detalhes Técnicos'!$P$1:$P$60,'ANEXO 1 - Detalhes Técnicos'!$O$1:$O$60,'RESUMO DEFESA'!$K$26,'ANEXO 1 - Detalhes Técnicos'!$B$1:$B$60,'RESUMO DEFESA'!O$25,'ANEXO 1 - Detalhes Técnicos'!$A$1:$A$60,'RESUMO DEFESA'!$L28,'ANEXO 1 - Detalhes Técnicos'!$D$1:$D$60,"SIM")+SUMIFS('ANEXO 1 - Detalhes Técnicos'!$P$1:$P$60,'ANEXO 1 - Detalhes Técnicos'!$O$1:$O$60,"Fáb Capex",'ANEXO 1 - Detalhes Técnicos'!$B$1:$B$60,'RESUMO DEFESA'!O$25,'ANEXO 1 - Detalhes Técnicos'!$A$1:$A$60,'RESUMO DEFESA'!$L28,'ANEXO 1 - Detalhes Técnicos'!$D$1:$D$60,"SIM")</f>
        <v>0</v>
      </c>
      <c r="P28" s="28">
        <f>SUMIFS('ANEXO 1 - Detalhes Técnicos'!$P$1:$P$60,'ANEXO 1 - Detalhes Técnicos'!$O$1:$O$60,'RESUMO DEFESA'!$K$26,'ANEXO 1 - Detalhes Técnicos'!$B$1:$B$60,'RESUMO DEFESA'!P$25,'ANEXO 1 - Detalhes Técnicos'!$A$1:$A$60,'RESUMO DEFESA'!$L28,'ANEXO 1 - Detalhes Técnicos'!$D$1:$D$60,"SIM")+SUMIFS('ANEXO 1 - Detalhes Técnicos'!$P$1:$P$60,'ANEXO 1 - Detalhes Técnicos'!$O$1:$O$60,"Fáb Capex",'ANEXO 1 - Detalhes Técnicos'!$B$1:$B$60,'RESUMO DEFESA'!P$25,'ANEXO 1 - Detalhes Técnicos'!$A$1:$A$60,'RESUMO DEFESA'!$L28,'ANEXO 1 - Detalhes Técnicos'!$D$1:$D$60,"SIM")</f>
        <v>0</v>
      </c>
      <c r="Q28" s="219">
        <f t="shared" si="0"/>
        <v>0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Técnicos'!$P$1:$P$60,'ANEXO 1 - Detalhes Técnicos'!$O$1:$O$60,'RESUMO DEFESA'!$K$26,'ANEXO 1 - Detalhes Técnicos'!$B$1:$B$60,'RESUMO DEFESA'!M$25,'ANEXO 1 - Detalhes Técnicos'!$A$1:$A$60,'RESUMO DEFESA'!$L29,'ANEXO 1 - Detalhes Técnicos'!$D$1:$D$60,"SIM")+SUMIFS('ANEXO 1 - Detalhes Técnicos'!$P$1:$P$60,'ANEXO 1 - Detalhes Técnicos'!$O$1:$O$60,"Fáb Capex",'ANEXO 1 - Detalhes Técnicos'!$B$1:$B$60,'RESUMO DEFESA'!M$25,'ANEXO 1 - Detalhes Técnicos'!$A$1:$A$60,'RESUMO DEFESA'!$L29,'ANEXO 1 - Detalhes Técnicos'!$D$1:$D$60,"SIM")</f>
        <v>0</v>
      </c>
      <c r="N29" s="28">
        <f>SUMIFS('ANEXO 1 - Detalhes Técnicos'!$P$1:$P$60,'ANEXO 1 - Detalhes Técnicos'!$O$1:$O$60,'RESUMO DEFESA'!$K$26,'ANEXO 1 - Detalhes Técnicos'!$B$1:$B$60,'RESUMO DEFESA'!N$25,'ANEXO 1 - Detalhes Técnicos'!$A$1:$A$60,'RESUMO DEFESA'!$L29,'ANEXO 1 - Detalhes Técnicos'!$D$1:$D$60,"SIM")+SUMIFS('ANEXO 1 - Detalhes Técnicos'!$P$1:$P$60,'ANEXO 1 - Detalhes Técnicos'!$O$1:$O$60,"Fáb Capex",'ANEXO 1 - Detalhes Técnicos'!$B$1:$B$60,'RESUMO DEFESA'!N$25,'ANEXO 1 - Detalhes Técnicos'!$A$1:$A$60,'RESUMO DEFESA'!$L29,'ANEXO 1 - Detalhes Técnicos'!$D$1:$D$60,"SIM")</f>
        <v>0</v>
      </c>
      <c r="O29" s="28">
        <f>SUMIFS('ANEXO 1 - Detalhes Técnicos'!$P$1:$P$60,'ANEXO 1 - Detalhes Técnicos'!$O$1:$O$60,'RESUMO DEFESA'!$K$26,'ANEXO 1 - Detalhes Técnicos'!$B$1:$B$60,'RESUMO DEFESA'!O$25,'ANEXO 1 - Detalhes Técnicos'!$A$1:$A$60,'RESUMO DEFESA'!$L29,'ANEXO 1 - Detalhes Técnicos'!$D$1:$D$60,"SIM")+SUMIFS('ANEXO 1 - Detalhes Técnicos'!$P$1:$P$60,'ANEXO 1 - Detalhes Técnicos'!$O$1:$O$60,"Fáb Capex",'ANEXO 1 - Detalhes Técnicos'!$B$1:$B$60,'RESUMO DEFESA'!O$25,'ANEXO 1 - Detalhes Técnicos'!$A$1:$A$60,'RESUMO DEFESA'!$L29,'ANEXO 1 - Detalhes Técnicos'!$D$1:$D$60,"SIM")</f>
        <v>0</v>
      </c>
      <c r="P29" s="28">
        <f>SUMIFS('ANEXO 1 - Detalhes Técnicos'!$P$1:$P$60,'ANEXO 1 - Detalhes Técnicos'!$O$1:$O$60,'RESUMO DEFESA'!$K$26,'ANEXO 1 - Detalhes Técnicos'!$B$1:$B$60,'RESUMO DEFESA'!P$25,'ANEXO 1 - Detalhes Técnicos'!$A$1:$A$60,'RESUMO DEFESA'!$L29,'ANEXO 1 - Detalhes Técnicos'!$D$1:$D$60,"SIM")+SUMIFS('ANEXO 1 - Detalhes Técnicos'!$P$1:$P$60,'ANEXO 1 - Detalhes Técnicos'!$O$1:$O$60,"Fáb Capex",'ANEXO 1 - Detalhes Técnicos'!$B$1:$B$60,'RESUMO DEFESA'!P$25,'ANEXO 1 - Detalhes Técnicos'!$A$1:$A$60,'RESUMO DEFESA'!$L29,'ANEXO 1 - Detalhes Técnicos'!$D$1:$D$60,"SIM")</f>
        <v>0</v>
      </c>
      <c r="Q29" s="219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Técnicos'!$P$1:$P$60,'ANEXO 1 - Detalhes Técnicos'!$O$1:$O$60,'RESUMO DEFESA'!$K$26,'ANEXO 1 - Detalhes Técnicos'!$B$1:$B$60,'RESUMO DEFESA'!M$25,'ANEXO 1 - Detalhes Técnicos'!$A$1:$A$60,'RESUMO DEFESA'!$L30,'ANEXO 1 - Detalhes Técnicos'!$D$1:$D$60,"SIM")+SUMIFS('ANEXO 1 - Detalhes Técnicos'!$P$1:$P$60,'ANEXO 1 - Detalhes Técnicos'!$O$1:$O$60,"Fáb Capex",'ANEXO 1 - Detalhes Técnicos'!$B$1:$B$60,'RESUMO DEFESA'!M$25,'ANEXO 1 - Detalhes Técnicos'!$A$1:$A$60,'RESUMO DEFESA'!$L30,'ANEXO 1 - Detalhes Técnicos'!$D$1:$D$60,"SIM")</f>
        <v>0</v>
      </c>
      <c r="N30" s="28">
        <f>SUMIFS('ANEXO 1 - Detalhes Técnicos'!$P$1:$P$60,'ANEXO 1 - Detalhes Técnicos'!$O$1:$O$60,'RESUMO DEFESA'!$K$26,'ANEXO 1 - Detalhes Técnicos'!$B$1:$B$60,'RESUMO DEFESA'!N$25,'ANEXO 1 - Detalhes Técnicos'!$A$1:$A$60,'RESUMO DEFESA'!$L30,'ANEXO 1 - Detalhes Técnicos'!$D$1:$D$60,"SIM")+SUMIFS('ANEXO 1 - Detalhes Técnicos'!$P$1:$P$60,'ANEXO 1 - Detalhes Técnicos'!$O$1:$O$60,"Fáb Capex",'ANEXO 1 - Detalhes Técnicos'!$B$1:$B$60,'RESUMO DEFESA'!N$25,'ANEXO 1 - Detalhes Técnicos'!$A$1:$A$60,'RESUMO DEFESA'!$L30,'ANEXO 1 - Detalhes Técnicos'!$D$1:$D$60,"SIM")</f>
        <v>0</v>
      </c>
      <c r="O30" s="28">
        <f>SUMIFS('ANEXO 1 - Detalhes Técnicos'!$P$1:$P$60,'ANEXO 1 - Detalhes Técnicos'!$O$1:$O$60,'RESUMO DEFESA'!$K$26,'ANEXO 1 - Detalhes Técnicos'!$B$1:$B$60,'RESUMO DEFESA'!O$25,'ANEXO 1 - Detalhes Técnicos'!$A$1:$A$60,'RESUMO DEFESA'!$L30,'ANEXO 1 - Detalhes Técnicos'!$D$1:$D$60,"SIM")+SUMIFS('ANEXO 1 - Detalhes Técnicos'!$P$1:$P$60,'ANEXO 1 - Detalhes Técnicos'!$O$1:$O$60,"Fáb Capex",'ANEXO 1 - Detalhes Técnicos'!$B$1:$B$60,'RESUMO DEFESA'!O$25,'ANEXO 1 - Detalhes Técnicos'!$A$1:$A$60,'RESUMO DEFESA'!$L30,'ANEXO 1 - Detalhes Técnicos'!$D$1:$D$60,"SIM")</f>
        <v>0</v>
      </c>
      <c r="P30" s="28">
        <f>SUMIFS('ANEXO 1 - Detalhes Técnicos'!$P$1:$P$60,'ANEXO 1 - Detalhes Técnicos'!$O$1:$O$60,'RESUMO DEFESA'!$K$26,'ANEXO 1 - Detalhes Técnicos'!$B$1:$B$60,'RESUMO DEFESA'!P$25,'ANEXO 1 - Detalhes Técnicos'!$A$1:$A$60,'RESUMO DEFESA'!$L30,'ANEXO 1 - Detalhes Técnicos'!$D$1:$D$60,"SIM")+SUMIFS('ANEXO 1 - Detalhes Técnicos'!$P$1:$P$60,'ANEXO 1 - Detalhes Técnicos'!$O$1:$O$60,"Fáb Capex",'ANEXO 1 - Detalhes Técnicos'!$B$1:$B$60,'RESUMO DEFESA'!P$25,'ANEXO 1 - Detalhes Técnicos'!$A$1:$A$60,'RESUMO DEFESA'!$L30,'ANEXO 1 - Detalhes Técnicos'!$D$1:$D$60,"SIM")</f>
        <v>0</v>
      </c>
      <c r="Q30" s="219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Técnicos'!$P$1:$P$60,'ANEXO 1 - Detalhes Técnicos'!$O$1:$O$60,'RESUMO DEFESA'!$K$26,'ANEXO 1 - Detalhes Técnicos'!$B$1:$B$60,'RESUMO DEFESA'!M$25,'ANEXO 1 - Detalhes Técnicos'!$A$1:$A$60,'RESUMO DEFESA'!$L31,'ANEXO 1 - Detalhes Técnicos'!$D$1:$D$60,"SIM")+SUMIFS('ANEXO 1 - Detalhes Técnicos'!$P$1:$P$60,'ANEXO 1 - Detalhes Técnicos'!$O$1:$O$60,"Fáb Capex",'ANEXO 1 - Detalhes Técnicos'!$B$1:$B$60,'RESUMO DEFESA'!M$25,'ANEXO 1 - Detalhes Técnicos'!$A$1:$A$60,'RESUMO DEFESA'!$L31,'ANEXO 1 - Detalhes Técnicos'!$D$1:$D$60,"SIM")</f>
        <v>0</v>
      </c>
      <c r="N31" s="28">
        <f>SUMIFS('ANEXO 1 - Detalhes Técnicos'!$P$1:$P$60,'ANEXO 1 - Detalhes Técnicos'!$O$1:$O$60,'RESUMO DEFESA'!$K$26,'ANEXO 1 - Detalhes Técnicos'!$B$1:$B$60,'RESUMO DEFESA'!N$25,'ANEXO 1 - Detalhes Técnicos'!$A$1:$A$60,'RESUMO DEFESA'!$L31,'ANEXO 1 - Detalhes Técnicos'!$D$1:$D$60,"SIM")+SUMIFS('ANEXO 1 - Detalhes Técnicos'!$P$1:$P$60,'ANEXO 1 - Detalhes Técnicos'!$O$1:$O$60,"Fáb Capex",'ANEXO 1 - Detalhes Técnicos'!$B$1:$B$60,'RESUMO DEFESA'!N$25,'ANEXO 1 - Detalhes Técnicos'!$A$1:$A$60,'RESUMO DEFESA'!$L31,'ANEXO 1 - Detalhes Técnicos'!$D$1:$D$60,"SIM")</f>
        <v>0</v>
      </c>
      <c r="O31" s="28">
        <f>SUMIFS('ANEXO 1 - Detalhes Técnicos'!$P$1:$P$60,'ANEXO 1 - Detalhes Técnicos'!$O$1:$O$60,'RESUMO DEFESA'!$K$26,'ANEXO 1 - Detalhes Técnicos'!$B$1:$B$60,'RESUMO DEFESA'!O$25,'ANEXO 1 - Detalhes Técnicos'!$A$1:$A$60,'RESUMO DEFESA'!$L31,'ANEXO 1 - Detalhes Técnicos'!$D$1:$D$60,"SIM")+SUMIFS('ANEXO 1 - Detalhes Técnicos'!$P$1:$P$60,'ANEXO 1 - Detalhes Técnicos'!$O$1:$O$60,"Fáb Capex",'ANEXO 1 - Detalhes Técnicos'!$B$1:$B$60,'RESUMO DEFESA'!O$25,'ANEXO 1 - Detalhes Técnicos'!$A$1:$A$60,'RESUMO DEFESA'!$L31,'ANEXO 1 - Detalhes Técnicos'!$D$1:$D$60,"SIM")</f>
        <v>0</v>
      </c>
      <c r="P31" s="28">
        <f>SUMIFS('ANEXO 1 - Detalhes Técnicos'!$P$1:$P$60,'ANEXO 1 - Detalhes Técnicos'!$O$1:$O$60,'RESUMO DEFESA'!$K$26,'ANEXO 1 - Detalhes Técnicos'!$B$1:$B$60,'RESUMO DEFESA'!P$25,'ANEXO 1 - Detalhes Técnicos'!$A$1:$A$60,'RESUMO DEFESA'!$L31,'ANEXO 1 - Detalhes Técnicos'!$D$1:$D$60,"SIM")+SUMIFS('ANEXO 1 - Detalhes Técnicos'!$P$1:$P$60,'ANEXO 1 - Detalhes Técnicos'!$O$1:$O$60,"Fáb Capex",'ANEXO 1 - Detalhes Técnicos'!$B$1:$B$60,'RESUMO DEFESA'!P$25,'ANEXO 1 - Detalhes Técnicos'!$A$1:$A$60,'RESUMO DEFESA'!$L31,'ANEXO 1 - Detalhes Técnicos'!$D$1:$D$60,"SIM")</f>
        <v>0</v>
      </c>
      <c r="Q31" s="219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Técnicos'!$P$1:$P$60,'ANEXO 1 - Detalhes Técnicos'!$O$1:$O$60,'RESUMO DEFESA'!$K$26,'ANEXO 1 - Detalhes Técnicos'!$B$1:$B$60,'RESUMO DEFESA'!M$25,'ANEXO 1 - Detalhes Técnicos'!$A$1:$A$60,'RESUMO DEFESA'!$L32,'ANEXO 1 - Detalhes Técnicos'!$D$1:$D$60,"SIM")+SUMIFS('ANEXO 1 - Detalhes Técnicos'!$P$1:$P$60,'ANEXO 1 - Detalhes Técnicos'!$O$1:$O$60,"Fáb Capex",'ANEXO 1 - Detalhes Técnicos'!$B$1:$B$60,'RESUMO DEFESA'!M$25,'ANEXO 1 - Detalhes Técnicos'!$A$1:$A$60,'RESUMO DEFESA'!$L32,'ANEXO 1 - Detalhes Técnicos'!$D$1:$D$60,"SIM")</f>
        <v>0</v>
      </c>
      <c r="N32" s="28">
        <f>SUMIFS('ANEXO 1 - Detalhes Técnicos'!$P$1:$P$60,'ANEXO 1 - Detalhes Técnicos'!$O$1:$O$60,'RESUMO DEFESA'!$K$26,'ANEXO 1 - Detalhes Técnicos'!$B$1:$B$60,'RESUMO DEFESA'!N$25,'ANEXO 1 - Detalhes Técnicos'!$A$1:$A$60,'RESUMO DEFESA'!$L32,'ANEXO 1 - Detalhes Técnicos'!$D$1:$D$60,"SIM")+SUMIFS('ANEXO 1 - Detalhes Técnicos'!$P$1:$P$60,'ANEXO 1 - Detalhes Técnicos'!$O$1:$O$60,"Fáb Capex",'ANEXO 1 - Detalhes Técnicos'!$B$1:$B$60,'RESUMO DEFESA'!N$25,'ANEXO 1 - Detalhes Técnicos'!$A$1:$A$60,'RESUMO DEFESA'!$L32,'ANEXO 1 - Detalhes Técnicos'!$D$1:$D$60,"SIM")</f>
        <v>0</v>
      </c>
      <c r="O32" s="28">
        <f>SUMIFS('ANEXO 1 - Detalhes Técnicos'!$P$1:$P$60,'ANEXO 1 - Detalhes Técnicos'!$O$1:$O$60,'RESUMO DEFESA'!$K$26,'ANEXO 1 - Detalhes Técnicos'!$B$1:$B$60,'RESUMO DEFESA'!O$25,'ANEXO 1 - Detalhes Técnicos'!$A$1:$A$60,'RESUMO DEFESA'!$L32,'ANEXO 1 - Detalhes Técnicos'!$D$1:$D$60,"SIM")+SUMIFS('ANEXO 1 - Detalhes Técnicos'!$P$1:$P$60,'ANEXO 1 - Detalhes Técnicos'!$O$1:$O$60,"Fáb Capex",'ANEXO 1 - Detalhes Técnicos'!$B$1:$B$60,'RESUMO DEFESA'!O$25,'ANEXO 1 - Detalhes Técnicos'!$A$1:$A$60,'RESUMO DEFESA'!$L32,'ANEXO 1 - Detalhes Técnicos'!$D$1:$D$60,"SIM")</f>
        <v>0</v>
      </c>
      <c r="P32" s="28">
        <f>SUMIFS('ANEXO 1 - Detalhes Técnicos'!$P$1:$P$60,'ANEXO 1 - Detalhes Técnicos'!$O$1:$O$60,'RESUMO DEFESA'!$K$26,'ANEXO 1 - Detalhes Técnicos'!$B$1:$B$60,'RESUMO DEFESA'!P$25,'ANEXO 1 - Detalhes Técnicos'!$A$1:$A$60,'RESUMO DEFESA'!$L32,'ANEXO 1 - Detalhes Técnicos'!$D$1:$D$60,"SIM")+SUMIFS('ANEXO 1 - Detalhes Técnicos'!$P$1:$P$60,'ANEXO 1 - Detalhes Técnicos'!$O$1:$O$60,"Fáb Capex",'ANEXO 1 - Detalhes Técnicos'!$B$1:$B$60,'RESUMO DEFESA'!P$25,'ANEXO 1 - Detalhes Técnicos'!$A$1:$A$60,'RESUMO DEFESA'!$L32,'ANEXO 1 - Detalhes Técnicos'!$D$1:$D$60,"SIM")</f>
        <v>0</v>
      </c>
      <c r="Q32" s="219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Técnicos'!$P$1:$P$60,'ANEXO 1 - Detalhes Técnicos'!$O$1:$O$60,'RESUMO DEFESA'!$K$26,'ANEXO 1 - Detalhes Técnicos'!$B$1:$B$60,'RESUMO DEFESA'!M$25,'ANEXO 1 - Detalhes Técnicos'!$A$1:$A$60,'RESUMO DEFESA'!$L33,'ANEXO 1 - Detalhes Técnicos'!$D$1:$D$60,"SIM")+SUMIFS('ANEXO 1 - Detalhes Técnicos'!$P$1:$P$60,'ANEXO 1 - Detalhes Técnicos'!$O$1:$O$60,"Fáb Capex",'ANEXO 1 - Detalhes Técnicos'!$B$1:$B$60,'RESUMO DEFESA'!M$25,'ANEXO 1 - Detalhes Técnicos'!$A$1:$A$60,'RESUMO DEFESA'!$L33,'ANEXO 1 - Detalhes Técnicos'!$D$1:$D$60,"SIM")</f>
        <v>0</v>
      </c>
      <c r="N33" s="28">
        <f>SUMIFS('ANEXO 1 - Detalhes Técnicos'!$P$1:$P$60,'ANEXO 1 - Detalhes Técnicos'!$O$1:$O$60,'RESUMO DEFESA'!$K$26,'ANEXO 1 - Detalhes Técnicos'!$B$1:$B$60,'RESUMO DEFESA'!N$25,'ANEXO 1 - Detalhes Técnicos'!$A$1:$A$60,'RESUMO DEFESA'!$L33,'ANEXO 1 - Detalhes Técnicos'!$D$1:$D$60,"SIM")+SUMIFS('ANEXO 1 - Detalhes Técnicos'!$P$1:$P$60,'ANEXO 1 - Detalhes Técnicos'!$O$1:$O$60,"Fáb Capex",'ANEXO 1 - Detalhes Técnicos'!$B$1:$B$60,'RESUMO DEFESA'!N$25,'ANEXO 1 - Detalhes Técnicos'!$A$1:$A$60,'RESUMO DEFESA'!$L33,'ANEXO 1 - Detalhes Técnicos'!$D$1:$D$60,"SIM")</f>
        <v>0</v>
      </c>
      <c r="O33" s="28">
        <f>SUMIFS('ANEXO 1 - Detalhes Técnicos'!$P$1:$P$60,'ANEXO 1 - Detalhes Técnicos'!$O$1:$O$60,'RESUMO DEFESA'!$K$26,'ANEXO 1 - Detalhes Técnicos'!$B$1:$B$60,'RESUMO DEFESA'!O$25,'ANEXO 1 - Detalhes Técnicos'!$A$1:$A$60,'RESUMO DEFESA'!$L33,'ANEXO 1 - Detalhes Técnicos'!$D$1:$D$60,"SIM")+SUMIFS('ANEXO 1 - Detalhes Técnicos'!$P$1:$P$60,'ANEXO 1 - Detalhes Técnicos'!$O$1:$O$60,"Fáb Capex",'ANEXO 1 - Detalhes Técnicos'!$B$1:$B$60,'RESUMO DEFESA'!O$25,'ANEXO 1 - Detalhes Técnicos'!$A$1:$A$60,'RESUMO DEFESA'!$L33,'ANEXO 1 - Detalhes Técnicos'!$D$1:$D$60,"SIM")</f>
        <v>0</v>
      </c>
      <c r="P33" s="28">
        <f>SUMIFS('ANEXO 1 - Detalhes Técnicos'!$P$1:$P$60,'ANEXO 1 - Detalhes Técnicos'!$O$1:$O$60,'RESUMO DEFESA'!$K$26,'ANEXO 1 - Detalhes Técnicos'!$B$1:$B$60,'RESUMO DEFESA'!P$25,'ANEXO 1 - Detalhes Técnicos'!$A$1:$A$60,'RESUMO DEFESA'!$L33,'ANEXO 1 - Detalhes Técnicos'!$D$1:$D$60,"SIM")+SUMIFS('ANEXO 1 - Detalhes Técnicos'!$P$1:$P$60,'ANEXO 1 - Detalhes Técnicos'!$O$1:$O$60,"Fáb Capex",'ANEXO 1 - Detalhes Técnicos'!$B$1:$B$60,'RESUMO DEFESA'!P$25,'ANEXO 1 - Detalhes Técnicos'!$A$1:$A$60,'RESUMO DEFESA'!$L33,'ANEXO 1 - Detalhes Técnicos'!$D$1:$D$60,"SIM")</f>
        <v>0</v>
      </c>
      <c r="Q33" s="219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Técnicos'!$P$1:$P$60,'ANEXO 1 - Detalhes Técnicos'!$O$1:$O$60,'RESUMO DEFESA'!$K$26,'ANEXO 1 - Detalhes Técnicos'!$B$1:$B$60,'RESUMO DEFESA'!M$25,'ANEXO 1 - Detalhes Técnicos'!$A$1:$A$60,'RESUMO DEFESA'!$L34,'ANEXO 1 - Detalhes Técnicos'!$D$1:$D$60,"SIM")+SUMIFS('ANEXO 1 - Detalhes Técnicos'!$P$1:$P$60,'ANEXO 1 - Detalhes Técnicos'!$O$1:$O$60,"Fáb Capex",'ANEXO 1 - Detalhes Técnicos'!$B$1:$B$60,'RESUMO DEFESA'!M$25,'ANEXO 1 - Detalhes Técnicos'!$A$1:$A$60,'RESUMO DEFESA'!$L34,'ANEXO 1 - Detalhes Técnicos'!$D$1:$D$60,"SIM")</f>
        <v>0</v>
      </c>
      <c r="N34" s="28">
        <f>SUMIFS('ANEXO 1 - Detalhes Técnicos'!$P$1:$P$60,'ANEXO 1 - Detalhes Técnicos'!$O$1:$O$60,'RESUMO DEFESA'!$K$26,'ANEXO 1 - Detalhes Técnicos'!$B$1:$B$60,'RESUMO DEFESA'!N$25,'ANEXO 1 - Detalhes Técnicos'!$A$1:$A$60,'RESUMO DEFESA'!$L34,'ANEXO 1 - Detalhes Técnicos'!$D$1:$D$60,"SIM")+SUMIFS('ANEXO 1 - Detalhes Técnicos'!$P$1:$P$60,'ANEXO 1 - Detalhes Técnicos'!$O$1:$O$60,"Fáb Capex",'ANEXO 1 - Detalhes Técnicos'!$B$1:$B$60,'RESUMO DEFESA'!N$25,'ANEXO 1 - Detalhes Técnicos'!$A$1:$A$60,'RESUMO DEFESA'!$L34,'ANEXO 1 - Detalhes Técnicos'!$D$1:$D$60,"SIM")</f>
        <v>0</v>
      </c>
      <c r="O34" s="28">
        <f>SUMIFS('ANEXO 1 - Detalhes Técnicos'!$P$1:$P$60,'ANEXO 1 - Detalhes Técnicos'!$O$1:$O$60,'RESUMO DEFESA'!$K$26,'ANEXO 1 - Detalhes Técnicos'!$B$1:$B$60,'RESUMO DEFESA'!O$25,'ANEXO 1 - Detalhes Técnicos'!$A$1:$A$60,'RESUMO DEFESA'!$L34,'ANEXO 1 - Detalhes Técnicos'!$D$1:$D$60,"SIM")+SUMIFS('ANEXO 1 - Detalhes Técnicos'!$P$1:$P$60,'ANEXO 1 - Detalhes Técnicos'!$O$1:$O$60,"Fáb Capex",'ANEXO 1 - Detalhes Técnicos'!$B$1:$B$60,'RESUMO DEFESA'!O$25,'ANEXO 1 - Detalhes Técnicos'!$A$1:$A$60,'RESUMO DEFESA'!$L34,'ANEXO 1 - Detalhes Técnicos'!$D$1:$D$60,"SIM")</f>
        <v>0</v>
      </c>
      <c r="P34" s="28">
        <f>SUMIFS('ANEXO 1 - Detalhes Técnicos'!$P$1:$P$60,'ANEXO 1 - Detalhes Técnicos'!$O$1:$O$60,'RESUMO DEFESA'!$K$26,'ANEXO 1 - Detalhes Técnicos'!$B$1:$B$60,'RESUMO DEFESA'!P$25,'ANEXO 1 - Detalhes Técnicos'!$A$1:$A$60,'RESUMO DEFESA'!$L34,'ANEXO 1 - Detalhes Técnicos'!$D$1:$D$60,"SIM")+SUMIFS('ANEXO 1 - Detalhes Técnicos'!$P$1:$P$60,'ANEXO 1 - Detalhes Técnicos'!$O$1:$O$60,"Fáb Capex",'ANEXO 1 - Detalhes Técnicos'!$B$1:$B$60,'RESUMO DEFESA'!P$25,'ANEXO 1 - Detalhes Técnicos'!$A$1:$A$60,'RESUMO DEFESA'!$L34,'ANEXO 1 - Detalhes Técnicos'!$D$1:$D$60,"SIM")</f>
        <v>0</v>
      </c>
      <c r="Q34" s="219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154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0">
        <f t="shared" si="1"/>
        <v>0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Técnicos'!$P$1:$P$60,'ANEXO 1 - Detalhes Técnicos'!$O$1:$O$60,'RESUMO DEFESA'!$K$36,'ANEXO 1 - Detalhes Técnicos'!$B$1:$B$60,'RESUMO DEFESA'!M$25,'ANEXO 1 - Detalhes Técnicos'!$A$1:$A$60,'RESUMO DEFESA'!$L36,'ANEXO 1 - Detalhes Técnicos'!$D$1:$D$60,"SIM")+SUMIFS('ANEXO 1 - Detalhes Técnicos'!$P$1:$P$60,'ANEXO 1 - Detalhes Técnicos'!$O$1:$O$60,"Fáb opex",'ANEXO 1 - Detalhes Técnicos'!$B$1:$B$60,'RESUMO DEFESA'!M$25,'ANEXO 1 - Detalhes Técnicos'!$A$1:$A$60,'RESUMO DEFESA'!$L36,'ANEXO 1 - Detalhes Técnicos'!$D$1:$D$60,"SIM")</f>
        <v>0</v>
      </c>
      <c r="N36" s="28">
        <f>SUMIFS('ANEXO 1 - Detalhes Técnicos'!$P$1:$P$60,'ANEXO 1 - Detalhes Técnicos'!$O$1:$O$60,'RESUMO DEFESA'!$K$36,'ANEXO 1 - Detalhes Técnicos'!$B$1:$B$60,'RESUMO DEFESA'!N$25,'ANEXO 1 - Detalhes Técnicos'!$A$1:$A$60,'RESUMO DEFESA'!$L36,'ANEXO 1 - Detalhes Técnicos'!$D$1:$D$60,"SIM")+SUMIFS('ANEXO 1 - Detalhes Técnicos'!$P$1:$P$60,'ANEXO 1 - Detalhes Técnicos'!$O$1:$O$60,"Fáb opex",'ANEXO 1 - Detalhes Técnicos'!$B$1:$B$60,'RESUMO DEFESA'!N$25,'ANEXO 1 - Detalhes Técnicos'!$A$1:$A$60,'RESUMO DEFESA'!$L36,'ANEXO 1 - Detalhes Técnicos'!$D$1:$D$60,"SIM")</f>
        <v>0</v>
      </c>
      <c r="O36" s="28">
        <f>SUMIFS('ANEXO 1 - Detalhes Técnicos'!$P$1:$P$60,'ANEXO 1 - Detalhes Técnicos'!$O$1:$O$60,'RESUMO DEFESA'!$K$36,'ANEXO 1 - Detalhes Técnicos'!$B$1:$B$60,'RESUMO DEFESA'!O$25,'ANEXO 1 - Detalhes Técnicos'!$A$1:$A$60,'RESUMO DEFESA'!$L36,'ANEXO 1 - Detalhes Técnicos'!$D$1:$D$60,"SIM")+SUMIFS('ANEXO 1 - Detalhes Técnicos'!$P$1:$P$60,'ANEXO 1 - Detalhes Técnicos'!$O$1:$O$60,"Fáb opex",'ANEXO 1 - Detalhes Técnicos'!$B$1:$B$60,'RESUMO DEFESA'!O$25,'ANEXO 1 - Detalhes Técnicos'!$A$1:$A$60,'RESUMO DEFESA'!$L36,'ANEXO 1 - Detalhes Técnicos'!$D$1:$D$60,"SIM")</f>
        <v>0</v>
      </c>
      <c r="P36" s="28">
        <f>SUMIFS('ANEXO 1 - Detalhes Técnicos'!$P$1:$P$60,'ANEXO 1 - Detalhes Técnicos'!$O$1:$O$60,'RESUMO DEFESA'!$K$36,'ANEXO 1 - Detalhes Técnicos'!$B$1:$B$60,'RESUMO DEFESA'!P$25,'ANEXO 1 - Detalhes Técnicos'!$A$1:$A$60,'RESUMO DEFESA'!$L36,'ANEXO 1 - Detalhes Técnicos'!$D$1:$D$60,"SIM")+SUMIFS('ANEXO 1 - Detalhes Técnicos'!$P$1:$P$60,'ANEXO 1 - Detalhes Técnicos'!$O$1:$O$60,"Fáb opex",'ANEXO 1 - Detalhes Técnicos'!$B$1:$B$60,'RESUMO DEFESA'!P$25,'ANEXO 1 - Detalhes Técnicos'!$A$1:$A$60,'RESUMO DEFESA'!$L36,'ANEXO 1 - Detalhes Técnicos'!$D$1:$D$60,"SIM")</f>
        <v>0</v>
      </c>
      <c r="Q36" s="219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Técnicos'!$P$1:$P$60,'ANEXO 1 - Detalhes Técnicos'!$O$1:$O$60,'RESUMO DEFESA'!$K$36,'ANEXO 1 - Detalhes Técnicos'!$B$1:$B$60,'RESUMO DEFESA'!M$25,'ANEXO 1 - Detalhes Técnicos'!$A$1:$A$60,'RESUMO DEFESA'!$L37,'ANEXO 1 - Detalhes Técnicos'!$D$1:$D$60,"SIM")+SUMIFS('ANEXO 1 - Detalhes Técnicos'!$P$1:$P$60,'ANEXO 1 - Detalhes Técnicos'!$O$1:$O$60,"Fáb opex",'ANEXO 1 - Detalhes Técnicos'!$B$1:$B$60,'RESUMO DEFESA'!M$25,'ANEXO 1 - Detalhes Técnicos'!$A$1:$A$60,'RESUMO DEFESA'!$L37,'ANEXO 1 - Detalhes Técnicos'!$D$1:$D$60,"SIM")</f>
        <v>0</v>
      </c>
      <c r="N37" s="28">
        <f>SUMIFS('ANEXO 1 - Detalhes Técnicos'!$P$1:$P$60,'ANEXO 1 - Detalhes Técnicos'!$O$1:$O$60,'RESUMO DEFESA'!$K$36,'ANEXO 1 - Detalhes Técnicos'!$B$1:$B$60,'RESUMO DEFESA'!N$25,'ANEXO 1 - Detalhes Técnicos'!$A$1:$A$60,'RESUMO DEFESA'!$L37,'ANEXO 1 - Detalhes Técnicos'!$D$1:$D$60,"SIM")+SUMIFS('ANEXO 1 - Detalhes Técnicos'!$P$1:$P$60,'ANEXO 1 - Detalhes Técnicos'!$O$1:$O$60,"Fáb opex",'ANEXO 1 - Detalhes Técnicos'!$B$1:$B$60,'RESUMO DEFESA'!N$25,'ANEXO 1 - Detalhes Técnicos'!$A$1:$A$60,'RESUMO DEFESA'!$L37,'ANEXO 1 - Detalhes Técnicos'!$D$1:$D$60,"SIM")</f>
        <v>0</v>
      </c>
      <c r="O37" s="28">
        <f>SUMIFS('ANEXO 1 - Detalhes Técnicos'!$P$1:$P$60,'ANEXO 1 - Detalhes Técnicos'!$O$1:$O$60,'RESUMO DEFESA'!$K$36,'ANEXO 1 - Detalhes Técnicos'!$B$1:$B$60,'RESUMO DEFESA'!O$25,'ANEXO 1 - Detalhes Técnicos'!$A$1:$A$60,'RESUMO DEFESA'!$L37,'ANEXO 1 - Detalhes Técnicos'!$D$1:$D$60,"SIM")+SUMIFS('ANEXO 1 - Detalhes Técnicos'!$P$1:$P$60,'ANEXO 1 - Detalhes Técnicos'!$O$1:$O$60,"Fáb opex",'ANEXO 1 - Detalhes Técnicos'!$B$1:$B$60,'RESUMO DEFESA'!O$25,'ANEXO 1 - Detalhes Técnicos'!$A$1:$A$60,'RESUMO DEFESA'!$L37,'ANEXO 1 - Detalhes Técnicos'!$D$1:$D$60,"SIM")</f>
        <v>0</v>
      </c>
      <c r="P37" s="28">
        <f>SUMIFS('ANEXO 1 - Detalhes Técnicos'!$P$1:$P$60,'ANEXO 1 - Detalhes Técnicos'!$O$1:$O$60,'RESUMO DEFESA'!$K$36,'ANEXO 1 - Detalhes Técnicos'!$B$1:$B$60,'RESUMO DEFESA'!P$25,'ANEXO 1 - Detalhes Técnicos'!$A$1:$A$60,'RESUMO DEFESA'!$L37,'ANEXO 1 - Detalhes Técnicos'!$D$1:$D$60,"SIM")+SUMIFS('ANEXO 1 - Detalhes Técnicos'!$P$1:$P$60,'ANEXO 1 - Detalhes Técnicos'!$O$1:$O$60,"Fáb opex",'ANEXO 1 - Detalhes Técnicos'!$B$1:$B$60,'RESUMO DEFESA'!P$25,'ANEXO 1 - Detalhes Técnicos'!$A$1:$A$60,'RESUMO DEFESA'!$L37,'ANEXO 1 - Detalhes Técnicos'!$D$1:$D$60,"SIM")</f>
        <v>0</v>
      </c>
      <c r="Q37" s="219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Técnicos'!$P$1:$P$60,'ANEXO 1 - Detalhes Técnicos'!$O$1:$O$60,'RESUMO DEFESA'!$K$36,'ANEXO 1 - Detalhes Técnicos'!$B$1:$B$60,'RESUMO DEFESA'!M$25,'ANEXO 1 - Detalhes Técnicos'!$A$1:$A$60,'RESUMO DEFESA'!$L38,'ANEXO 1 - Detalhes Técnicos'!$D$1:$D$60,"SIM")+SUMIFS('ANEXO 1 - Detalhes Técnicos'!$P$1:$P$60,'ANEXO 1 - Detalhes Técnicos'!$O$1:$O$60,"Fáb opex",'ANEXO 1 - Detalhes Técnicos'!$B$1:$B$60,'RESUMO DEFESA'!M$25,'ANEXO 1 - Detalhes Técnicos'!$A$1:$A$60,'RESUMO DEFESA'!$L38,'ANEXO 1 - Detalhes Técnicos'!$D$1:$D$60,"SIM")</f>
        <v>0</v>
      </c>
      <c r="N38" s="28">
        <f>SUMIFS('ANEXO 1 - Detalhes Técnicos'!$P$1:$P$60,'ANEXO 1 - Detalhes Técnicos'!$O$1:$O$60,'RESUMO DEFESA'!$K$36,'ANEXO 1 - Detalhes Técnicos'!$B$1:$B$60,'RESUMO DEFESA'!N$25,'ANEXO 1 - Detalhes Técnicos'!$A$1:$A$60,'RESUMO DEFESA'!$L38,'ANEXO 1 - Detalhes Técnicos'!$D$1:$D$60,"SIM")+SUMIFS('ANEXO 1 - Detalhes Técnicos'!$P$1:$P$60,'ANEXO 1 - Detalhes Técnicos'!$O$1:$O$60,"Fáb opex",'ANEXO 1 - Detalhes Técnicos'!$B$1:$B$60,'RESUMO DEFESA'!N$25,'ANEXO 1 - Detalhes Técnicos'!$A$1:$A$60,'RESUMO DEFESA'!$L38,'ANEXO 1 - Detalhes Técnicos'!$D$1:$D$60,"SIM")</f>
        <v>0</v>
      </c>
      <c r="O38" s="28">
        <f>SUMIFS('ANEXO 1 - Detalhes Técnicos'!$P$1:$P$60,'ANEXO 1 - Detalhes Técnicos'!$O$1:$O$60,'RESUMO DEFESA'!$K$36,'ANEXO 1 - Detalhes Técnicos'!$B$1:$B$60,'RESUMO DEFESA'!O$25,'ANEXO 1 - Detalhes Técnicos'!$A$1:$A$60,'RESUMO DEFESA'!$L38,'ANEXO 1 - Detalhes Técnicos'!$D$1:$D$60,"SIM")+SUMIFS('ANEXO 1 - Detalhes Técnicos'!$P$1:$P$60,'ANEXO 1 - Detalhes Técnicos'!$O$1:$O$60,"Fáb opex",'ANEXO 1 - Detalhes Técnicos'!$B$1:$B$60,'RESUMO DEFESA'!O$25,'ANEXO 1 - Detalhes Técnicos'!$A$1:$A$60,'RESUMO DEFESA'!$L38,'ANEXO 1 - Detalhes Técnicos'!$D$1:$D$60,"SIM")</f>
        <v>0</v>
      </c>
      <c r="P38" s="28">
        <f>SUMIFS('ANEXO 1 - Detalhes Técnicos'!$P$1:$P$60,'ANEXO 1 - Detalhes Técnicos'!$O$1:$O$60,'RESUMO DEFESA'!$K$36,'ANEXO 1 - Detalhes Técnicos'!$B$1:$B$60,'RESUMO DEFESA'!P$25,'ANEXO 1 - Detalhes Técnicos'!$A$1:$A$60,'RESUMO DEFESA'!$L38,'ANEXO 1 - Detalhes Técnicos'!$D$1:$D$60,"SIM")+SUMIFS('ANEXO 1 - Detalhes Técnicos'!$P$1:$P$60,'ANEXO 1 - Detalhes Técnicos'!$O$1:$O$60,"Fáb opex",'ANEXO 1 - Detalhes Técnicos'!$B$1:$B$60,'RESUMO DEFESA'!P$25,'ANEXO 1 - Detalhes Técnicos'!$A$1:$A$60,'RESUMO DEFESA'!$L38,'ANEXO 1 - Detalhes Técnicos'!$D$1:$D$60,"SIM")</f>
        <v>0</v>
      </c>
      <c r="Q38" s="219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Técnicos'!$P$1:$P$60,'ANEXO 1 - Detalhes Técnicos'!$O$1:$O$60,'RESUMO DEFESA'!$K$36,'ANEXO 1 - Detalhes Técnicos'!$B$1:$B$60,'RESUMO DEFESA'!M$25,'ANEXO 1 - Detalhes Técnicos'!$A$1:$A$60,'RESUMO DEFESA'!$L39,'ANEXO 1 - Detalhes Técnicos'!$D$1:$D$60,"SIM")+SUMIFS('ANEXO 1 - Detalhes Técnicos'!$P$1:$P$60,'ANEXO 1 - Detalhes Técnicos'!$O$1:$O$60,"Fáb opex",'ANEXO 1 - Detalhes Técnicos'!$B$1:$B$60,'RESUMO DEFESA'!M$25,'ANEXO 1 - Detalhes Técnicos'!$A$1:$A$60,'RESUMO DEFESA'!$L39,'ANEXO 1 - Detalhes Técnicos'!$D$1:$D$60,"SIM")</f>
        <v>105000</v>
      </c>
      <c r="N39" s="28">
        <f>SUMIFS('ANEXO 1 - Detalhes Técnicos'!$P$1:$P$60,'ANEXO 1 - Detalhes Técnicos'!$O$1:$O$60,'RESUMO DEFESA'!$K$36,'ANEXO 1 - Detalhes Técnicos'!$B$1:$B$60,'RESUMO DEFESA'!N$25,'ANEXO 1 - Detalhes Técnicos'!$A$1:$A$60,'RESUMO DEFESA'!$L39,'ANEXO 1 - Detalhes Técnicos'!$D$1:$D$60,"SIM")+SUMIFS('ANEXO 1 - Detalhes Técnicos'!$P$1:$P$60,'ANEXO 1 - Detalhes Técnicos'!$O$1:$O$60,"Fáb opex",'ANEXO 1 - Detalhes Técnicos'!$B$1:$B$60,'RESUMO DEFESA'!N$25,'ANEXO 1 - Detalhes Técnicos'!$A$1:$A$60,'RESUMO DEFESA'!$L39,'ANEXO 1 - Detalhes Técnicos'!$D$1:$D$60,"SIM")</f>
        <v>0</v>
      </c>
      <c r="O39" s="28">
        <f>SUMIFS('ANEXO 1 - Detalhes Técnicos'!$P$1:$P$60,'ANEXO 1 - Detalhes Técnicos'!$O$1:$O$60,'RESUMO DEFESA'!$K$36,'ANEXO 1 - Detalhes Técnicos'!$B$1:$B$60,'RESUMO DEFESA'!O$25,'ANEXO 1 - Detalhes Técnicos'!$A$1:$A$60,'RESUMO DEFESA'!$L39,'ANEXO 1 - Detalhes Técnicos'!$D$1:$D$60,"SIM")+SUMIFS('ANEXO 1 - Detalhes Técnicos'!$P$1:$P$60,'ANEXO 1 - Detalhes Técnicos'!$O$1:$O$60,"Fáb opex",'ANEXO 1 - Detalhes Técnicos'!$B$1:$B$60,'RESUMO DEFESA'!O$25,'ANEXO 1 - Detalhes Técnicos'!$A$1:$A$60,'RESUMO DEFESA'!$L39,'ANEXO 1 - Detalhes Técnicos'!$D$1:$D$60,"SIM")</f>
        <v>0</v>
      </c>
      <c r="P39" s="28">
        <f>SUMIFS('ANEXO 1 - Detalhes Técnicos'!$P$1:$P$60,'ANEXO 1 - Detalhes Técnicos'!$O$1:$O$60,'RESUMO DEFESA'!$K$36,'ANEXO 1 - Detalhes Técnicos'!$B$1:$B$60,'RESUMO DEFESA'!P$25,'ANEXO 1 - Detalhes Técnicos'!$A$1:$A$60,'RESUMO DEFESA'!$L39,'ANEXO 1 - Detalhes Técnicos'!$D$1:$D$60,"SIM")+SUMIFS('ANEXO 1 - Detalhes Técnicos'!$P$1:$P$60,'ANEXO 1 - Detalhes Técnicos'!$O$1:$O$60,"Fáb opex",'ANEXO 1 - Detalhes Técnicos'!$B$1:$B$60,'RESUMO DEFESA'!P$25,'ANEXO 1 - Detalhes Técnicos'!$A$1:$A$60,'RESUMO DEFESA'!$L39,'ANEXO 1 - Detalhes Técnicos'!$D$1:$D$60,"SIM")</f>
        <v>0</v>
      </c>
      <c r="Q39" s="219">
        <f t="shared" si="2"/>
        <v>105000</v>
      </c>
    </row>
    <row r="40" spans="2:17" ht="15.75" customHeight="1">
      <c r="K40" s="39"/>
      <c r="L40" t="s">
        <v>44</v>
      </c>
      <c r="M40" s="28">
        <f>SUMIFS('ANEXO 1 - Detalhes Técnicos'!$P$1:$P$60,'ANEXO 1 - Detalhes Técnicos'!$O$1:$O$60,'RESUMO DEFESA'!$K$36,'ANEXO 1 - Detalhes Técnicos'!$B$1:$B$60,'RESUMO DEFESA'!M$25,'ANEXO 1 - Detalhes Técnicos'!$A$1:$A$60,'RESUMO DEFESA'!$L40,'ANEXO 1 - Detalhes Técnicos'!$D$1:$D$60,"SIM")+SUMIFS('ANEXO 1 - Detalhes Técnicos'!$P$1:$P$60,'ANEXO 1 - Detalhes Técnicos'!$O$1:$O$60,"Fáb opex",'ANEXO 1 - Detalhes Técnicos'!$B$1:$B$60,'RESUMO DEFESA'!M$25,'ANEXO 1 - Detalhes Técnicos'!$A$1:$A$60,'RESUMO DEFESA'!$L40,'ANEXO 1 - Detalhes Técnicos'!$D$1:$D$60,"SIM")</f>
        <v>0</v>
      </c>
      <c r="N40" s="28">
        <f>SUMIFS('ANEXO 1 - Detalhes Técnicos'!$P$1:$P$60,'ANEXO 1 - Detalhes Técnicos'!$O$1:$O$60,'RESUMO DEFESA'!$K$36,'ANEXO 1 - Detalhes Técnicos'!$B$1:$B$60,'RESUMO DEFESA'!N$25,'ANEXO 1 - Detalhes Técnicos'!$A$1:$A$60,'RESUMO DEFESA'!$L40,'ANEXO 1 - Detalhes Técnicos'!$D$1:$D$60,"SIM")+SUMIFS('ANEXO 1 - Detalhes Técnicos'!$P$1:$P$60,'ANEXO 1 - Detalhes Técnicos'!$O$1:$O$60,"Fáb opex",'ANEXO 1 - Detalhes Técnicos'!$B$1:$B$60,'RESUMO DEFESA'!N$25,'ANEXO 1 - Detalhes Técnicos'!$A$1:$A$60,'RESUMO DEFESA'!$L40,'ANEXO 1 - Detalhes Técnicos'!$D$1:$D$60,"SIM")</f>
        <v>0</v>
      </c>
      <c r="O40" s="28">
        <f>SUMIFS('ANEXO 1 - Detalhes Técnicos'!$P$1:$P$60,'ANEXO 1 - Detalhes Técnicos'!$O$1:$O$60,'RESUMO DEFESA'!$K$36,'ANEXO 1 - Detalhes Técnicos'!$B$1:$B$60,'RESUMO DEFESA'!O$25,'ANEXO 1 - Detalhes Técnicos'!$A$1:$A$60,'RESUMO DEFESA'!$L40,'ANEXO 1 - Detalhes Técnicos'!$D$1:$D$60,"SIM")+SUMIFS('ANEXO 1 - Detalhes Técnicos'!$P$1:$P$60,'ANEXO 1 - Detalhes Técnicos'!$O$1:$O$60,"Fáb opex",'ANEXO 1 - Detalhes Técnicos'!$B$1:$B$60,'RESUMO DEFESA'!O$25,'ANEXO 1 - Detalhes Técnicos'!$A$1:$A$60,'RESUMO DEFESA'!$L40,'ANEXO 1 - Detalhes Técnicos'!$D$1:$D$60,"SIM")</f>
        <v>0</v>
      </c>
      <c r="P40" s="28">
        <f>SUMIFS('ANEXO 1 - Detalhes Técnicos'!$P$1:$P$60,'ANEXO 1 - Detalhes Técnicos'!$O$1:$O$60,'RESUMO DEFESA'!$K$36,'ANEXO 1 - Detalhes Técnicos'!$B$1:$B$60,'RESUMO DEFESA'!P$25,'ANEXO 1 - Detalhes Técnicos'!$A$1:$A$60,'RESUMO DEFESA'!$L40,'ANEXO 1 - Detalhes Técnicos'!$D$1:$D$60,"SIM")+SUMIFS('ANEXO 1 - Detalhes Técnicos'!$P$1:$P$60,'ANEXO 1 - Detalhes Técnicos'!$O$1:$O$60,"Fáb opex",'ANEXO 1 - Detalhes Técnicos'!$B$1:$B$60,'RESUMO DEFESA'!P$25,'ANEXO 1 - Detalhes Técnicos'!$A$1:$A$60,'RESUMO DEFESA'!$L40,'ANEXO 1 - Detalhes Técnicos'!$D$1:$D$60,"SIM")</f>
        <v>0</v>
      </c>
      <c r="Q40" s="219">
        <f t="shared" si="2"/>
        <v>0</v>
      </c>
    </row>
    <row r="41" spans="2:17" ht="15.75" customHeight="1">
      <c r="B41" s="318" t="s">
        <v>155</v>
      </c>
      <c r="C41" s="318"/>
      <c r="D41" s="318"/>
      <c r="K41" s="39"/>
      <c r="L41" t="s">
        <v>52</v>
      </c>
      <c r="M41" s="28">
        <f>SUMIFS('ANEXO 1 - Detalhes Técnicos'!$P$1:$P$60,'ANEXO 1 - Detalhes Técnicos'!$O$1:$O$60,'RESUMO DEFESA'!$K$36,'ANEXO 1 - Detalhes Técnicos'!$B$1:$B$60,'RESUMO DEFESA'!M$25,'ANEXO 1 - Detalhes Técnicos'!$A$1:$A$60,'RESUMO DEFESA'!$L41,'ANEXO 1 - Detalhes Técnicos'!$D$1:$D$60,"SIM")+SUMIFS('ANEXO 1 - Detalhes Técnicos'!$P$1:$P$60,'ANEXO 1 - Detalhes Técnicos'!$O$1:$O$60,"Fáb opex",'ANEXO 1 - Detalhes Técnicos'!$B$1:$B$60,'RESUMO DEFESA'!M$25,'ANEXO 1 - Detalhes Técnicos'!$A$1:$A$60,'RESUMO DEFESA'!$L41,'ANEXO 1 - Detalhes Técnicos'!$D$1:$D$60,"SIM")</f>
        <v>0</v>
      </c>
      <c r="N41" s="28">
        <f>SUMIFS('ANEXO 1 - Detalhes Técnicos'!$P$1:$P$60,'ANEXO 1 - Detalhes Técnicos'!$O$1:$O$60,'RESUMO DEFESA'!$K$36,'ANEXO 1 - Detalhes Técnicos'!$B$1:$B$60,'RESUMO DEFESA'!N$25,'ANEXO 1 - Detalhes Técnicos'!$A$1:$A$60,'RESUMO DEFESA'!$L41,'ANEXO 1 - Detalhes Técnicos'!$D$1:$D$60,"SIM")+SUMIFS('ANEXO 1 - Detalhes Técnicos'!$P$1:$P$60,'ANEXO 1 - Detalhes Técnicos'!$O$1:$O$60,"Fáb opex",'ANEXO 1 - Detalhes Técnicos'!$B$1:$B$60,'RESUMO DEFESA'!N$25,'ANEXO 1 - Detalhes Técnicos'!$A$1:$A$60,'RESUMO DEFESA'!$L41,'ANEXO 1 - Detalhes Técnicos'!$D$1:$D$60,"SIM")</f>
        <v>0</v>
      </c>
      <c r="O41" s="28">
        <f>SUMIFS('ANEXO 1 - Detalhes Técnicos'!$P$1:$P$60,'ANEXO 1 - Detalhes Técnicos'!$O$1:$O$60,'RESUMO DEFESA'!$K$36,'ANEXO 1 - Detalhes Técnicos'!$B$1:$B$60,'RESUMO DEFESA'!O$25,'ANEXO 1 - Detalhes Técnicos'!$A$1:$A$60,'RESUMO DEFESA'!$L41,'ANEXO 1 - Detalhes Técnicos'!$D$1:$D$60,"SIM")+SUMIFS('ANEXO 1 - Detalhes Técnicos'!$P$1:$P$60,'ANEXO 1 - Detalhes Técnicos'!$O$1:$O$60,"Fáb opex",'ANEXO 1 - Detalhes Técnicos'!$B$1:$B$60,'RESUMO DEFESA'!O$25,'ANEXO 1 - Detalhes Técnicos'!$A$1:$A$60,'RESUMO DEFESA'!$L41,'ANEXO 1 - Detalhes Técnicos'!$D$1:$D$60,"SIM")</f>
        <v>0</v>
      </c>
      <c r="P41" s="28">
        <f>SUMIFS('ANEXO 1 - Detalhes Técnicos'!$P$1:$P$60,'ANEXO 1 - Detalhes Técnicos'!$O$1:$O$60,'RESUMO DEFESA'!$K$36,'ANEXO 1 - Detalhes Técnicos'!$B$1:$B$60,'RESUMO DEFESA'!P$25,'ANEXO 1 - Detalhes Técnicos'!$A$1:$A$60,'RESUMO DEFESA'!$L41,'ANEXO 1 - Detalhes Técnicos'!$D$1:$D$60,"SIM")+SUMIFS('ANEXO 1 - Detalhes Técnicos'!$P$1:$P$60,'ANEXO 1 - Detalhes Técnicos'!$O$1:$O$60,"Fáb opex",'ANEXO 1 - Detalhes Técnicos'!$B$1:$B$60,'RESUMO DEFESA'!P$25,'ANEXO 1 - Detalhes Técnicos'!$A$1:$A$60,'RESUMO DEFESA'!$L41,'ANEXO 1 - Detalhes Técnicos'!$D$1:$D$60,"SIM")</f>
        <v>0</v>
      </c>
      <c r="Q41" s="219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Técnicos'!$P$1:$P$60,'ANEXO 1 - Detalhes Técnicos'!$O$1:$O$60,'RESUMO DEFESA'!$K$36,'ANEXO 1 - Detalhes Técnicos'!$B$1:$B$60,'RESUMO DEFESA'!M$25,'ANEXO 1 - Detalhes Técnicos'!$A$1:$A$60,'RESUMO DEFESA'!$L42,'ANEXO 1 - Detalhes Técnicos'!$D$1:$D$60,"SIM")+SUMIFS('ANEXO 1 - Detalhes Técnicos'!$P$1:$P$60,'ANEXO 1 - Detalhes Técnicos'!$O$1:$O$60,"Fáb opex",'ANEXO 1 - Detalhes Técnicos'!$B$1:$B$60,'RESUMO DEFESA'!M$25,'ANEXO 1 - Detalhes Técnicos'!$A$1:$A$60,'RESUMO DEFESA'!$L42,'ANEXO 1 - Detalhes Técnicos'!$D$1:$D$60,"SIM")</f>
        <v>0</v>
      </c>
      <c r="N42" s="28">
        <f>SUMIFS('ANEXO 1 - Detalhes Técnicos'!$P$1:$P$60,'ANEXO 1 - Detalhes Técnicos'!$O$1:$O$60,'RESUMO DEFESA'!$K$36,'ANEXO 1 - Detalhes Técnicos'!$B$1:$B$60,'RESUMO DEFESA'!N$25,'ANEXO 1 - Detalhes Técnicos'!$A$1:$A$60,'RESUMO DEFESA'!$L42,'ANEXO 1 - Detalhes Técnicos'!$D$1:$D$60,"SIM")+SUMIFS('ANEXO 1 - Detalhes Técnicos'!$P$1:$P$60,'ANEXO 1 - Detalhes Técnicos'!$O$1:$O$60,"Fáb opex",'ANEXO 1 - Detalhes Técnicos'!$B$1:$B$60,'RESUMO DEFESA'!N$25,'ANEXO 1 - Detalhes Técnicos'!$A$1:$A$60,'RESUMO DEFESA'!$L42,'ANEXO 1 - Detalhes Técnicos'!$D$1:$D$60,"SIM")</f>
        <v>0</v>
      </c>
      <c r="O42" s="28">
        <f>SUMIFS('ANEXO 1 - Detalhes Técnicos'!$P$1:$P$60,'ANEXO 1 - Detalhes Técnicos'!$O$1:$O$60,'RESUMO DEFESA'!$K$36,'ANEXO 1 - Detalhes Técnicos'!$B$1:$B$60,'RESUMO DEFESA'!O$25,'ANEXO 1 - Detalhes Técnicos'!$A$1:$A$60,'RESUMO DEFESA'!$L42,'ANEXO 1 - Detalhes Técnicos'!$D$1:$D$60,"SIM")+SUMIFS('ANEXO 1 - Detalhes Técnicos'!$P$1:$P$60,'ANEXO 1 - Detalhes Técnicos'!$O$1:$O$60,"Fáb opex",'ANEXO 1 - Detalhes Técnicos'!$B$1:$B$60,'RESUMO DEFESA'!O$25,'ANEXO 1 - Detalhes Técnicos'!$A$1:$A$60,'RESUMO DEFESA'!$L42,'ANEXO 1 - Detalhes Técnicos'!$D$1:$D$60,"SIM")</f>
        <v>0</v>
      </c>
      <c r="P42" s="28">
        <f>SUMIFS('ANEXO 1 - Detalhes Técnicos'!$P$1:$P$60,'ANEXO 1 - Detalhes Técnicos'!$O$1:$O$60,'RESUMO DEFESA'!$K$36,'ANEXO 1 - Detalhes Técnicos'!$B$1:$B$60,'RESUMO DEFESA'!P$25,'ANEXO 1 - Detalhes Técnicos'!$A$1:$A$60,'RESUMO DEFESA'!$L42,'ANEXO 1 - Detalhes Técnicos'!$D$1:$D$60,"SIM")+SUMIFS('ANEXO 1 - Detalhes Técnicos'!$P$1:$P$60,'ANEXO 1 - Detalhes Técnicos'!$O$1:$O$60,"Fáb opex",'ANEXO 1 - Detalhes Técnicos'!$B$1:$B$60,'RESUMO DEFESA'!P$25,'ANEXO 1 - Detalhes Técnicos'!$A$1:$A$60,'RESUMO DEFESA'!$L42,'ANEXO 1 - Detalhes Técnicos'!$D$1:$D$60,"SIM")</f>
        <v>0</v>
      </c>
      <c r="Q42" s="219">
        <f t="shared" si="2"/>
        <v>0</v>
      </c>
    </row>
    <row r="43" spans="2:17" ht="15.75" customHeight="1">
      <c r="B43" s="62" t="s">
        <v>156</v>
      </c>
      <c r="C43" s="31"/>
      <c r="D43" s="321" t="s">
        <v>157</v>
      </c>
      <c r="E43" s="32"/>
      <c r="F43" s="64" t="s">
        <v>158</v>
      </c>
      <c r="G43" s="66"/>
      <c r="H43" s="65"/>
      <c r="I43" s="33"/>
      <c r="K43" s="39"/>
      <c r="L43" t="s">
        <v>60</v>
      </c>
      <c r="M43" s="28">
        <f>SUMIFS('ANEXO 1 - Detalhes Técnicos'!$P$1:$P$60,'ANEXO 1 - Detalhes Técnicos'!$O$1:$O$60,'RESUMO DEFESA'!$K$36,'ANEXO 1 - Detalhes Técnicos'!$B$1:$B$60,'RESUMO DEFESA'!M$25,'ANEXO 1 - Detalhes Técnicos'!$A$1:$A$60,'RESUMO DEFESA'!$L43,'ANEXO 1 - Detalhes Técnicos'!$D$1:$D$60,"SIM")+SUMIFS('ANEXO 1 - Detalhes Técnicos'!$P$1:$P$60,'ANEXO 1 - Detalhes Técnicos'!$O$1:$O$60,"Fáb opex",'ANEXO 1 - Detalhes Técnicos'!$B$1:$B$60,'RESUMO DEFESA'!M$25,'ANEXO 1 - Detalhes Técnicos'!$A$1:$A$60,'RESUMO DEFESA'!$L43,'ANEXO 1 - Detalhes Técnicos'!$D$1:$D$60,"SIM")</f>
        <v>0</v>
      </c>
      <c r="N43" s="28">
        <f>SUMIFS('ANEXO 1 - Detalhes Técnicos'!$P$1:$P$60,'ANEXO 1 - Detalhes Técnicos'!$O$1:$O$60,'RESUMO DEFESA'!$K$36,'ANEXO 1 - Detalhes Técnicos'!$B$1:$B$60,'RESUMO DEFESA'!N$25,'ANEXO 1 - Detalhes Técnicos'!$A$1:$A$60,'RESUMO DEFESA'!$L43,'ANEXO 1 - Detalhes Técnicos'!$D$1:$D$60,"SIM")+SUMIFS('ANEXO 1 - Detalhes Técnicos'!$P$1:$P$60,'ANEXO 1 - Detalhes Técnicos'!$O$1:$O$60,"Fáb opex",'ANEXO 1 - Detalhes Técnicos'!$B$1:$B$60,'RESUMO DEFESA'!N$25,'ANEXO 1 - Detalhes Técnicos'!$A$1:$A$60,'RESUMO DEFESA'!$L43,'ANEXO 1 - Detalhes Técnicos'!$D$1:$D$60,"SIM")</f>
        <v>0</v>
      </c>
      <c r="O43" s="28">
        <f>SUMIFS('ANEXO 1 - Detalhes Técnicos'!$P$1:$P$60,'ANEXO 1 - Detalhes Técnicos'!$O$1:$O$60,'RESUMO DEFESA'!$K$36,'ANEXO 1 - Detalhes Técnicos'!$B$1:$B$60,'RESUMO DEFESA'!O$25,'ANEXO 1 - Detalhes Técnicos'!$A$1:$A$60,'RESUMO DEFESA'!$L43,'ANEXO 1 - Detalhes Técnicos'!$D$1:$D$60,"SIM")+SUMIFS('ANEXO 1 - Detalhes Técnicos'!$P$1:$P$60,'ANEXO 1 - Detalhes Técnicos'!$O$1:$O$60,"Fáb opex",'ANEXO 1 - Detalhes Técnicos'!$B$1:$B$60,'RESUMO DEFESA'!O$25,'ANEXO 1 - Detalhes Técnicos'!$A$1:$A$60,'RESUMO DEFESA'!$L43,'ANEXO 1 - Detalhes Técnicos'!$D$1:$D$60,"SIM")</f>
        <v>0</v>
      </c>
      <c r="P43" s="28">
        <f>SUMIFS('ANEXO 1 - Detalhes Técnicos'!$P$1:$P$60,'ANEXO 1 - Detalhes Técnicos'!$O$1:$O$60,'RESUMO DEFESA'!$K$36,'ANEXO 1 - Detalhes Técnicos'!$B$1:$B$60,'RESUMO DEFESA'!P$25,'ANEXO 1 - Detalhes Técnicos'!$A$1:$A$60,'RESUMO DEFESA'!$L43,'ANEXO 1 - Detalhes Técnicos'!$D$1:$D$60,"SIM")+SUMIFS('ANEXO 1 - Detalhes Técnicos'!$P$1:$P$60,'ANEXO 1 - Detalhes Técnicos'!$O$1:$O$60,"Fáb opex",'ANEXO 1 - Detalhes Técnicos'!$B$1:$B$60,'RESUMO DEFESA'!P$25,'ANEXO 1 - Detalhes Técnicos'!$A$1:$A$60,'RESUMO DEFESA'!$L43,'ANEXO 1 - Detalhes Técnicos'!$D$1:$D$60,"SIM")</f>
        <v>0</v>
      </c>
      <c r="Q43" s="219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Técnicos'!$P$1:$P$60,'ANEXO 1 - Detalhes Técnicos'!$O$1:$O$60,'RESUMO DEFESA'!$K$36,'ANEXO 1 - Detalhes Técnicos'!$B$1:$B$60,'RESUMO DEFESA'!M$25,'ANEXO 1 - Detalhes Técnicos'!$A$1:$A$60,'RESUMO DEFESA'!$L44,'ANEXO 1 - Detalhes Técnicos'!$D$1:$D$60,"SIM")+SUMIFS('ANEXO 1 - Detalhes Técnicos'!$P$1:$P$60,'ANEXO 1 - Detalhes Técnicos'!$O$1:$O$60,"Fáb opex",'ANEXO 1 - Detalhes Técnicos'!$B$1:$B$60,'RESUMO DEFESA'!M$25,'ANEXO 1 - Detalhes Técnicos'!$A$1:$A$60,'RESUMO DEFESA'!$L44,'ANEXO 1 - Detalhes Técnicos'!$D$1:$D$60,"SIM")</f>
        <v>0</v>
      </c>
      <c r="N44" s="28">
        <f>SUMIFS('ANEXO 1 - Detalhes Técnicos'!$P$1:$P$60,'ANEXO 1 - Detalhes Técnicos'!$O$1:$O$60,'RESUMO DEFESA'!$K$36,'ANEXO 1 - Detalhes Técnicos'!$B$1:$B$60,'RESUMO DEFESA'!N$25,'ANEXO 1 - Detalhes Técnicos'!$A$1:$A$60,'RESUMO DEFESA'!$L44,'ANEXO 1 - Detalhes Técnicos'!$D$1:$D$60,"SIM")+SUMIFS('ANEXO 1 - Detalhes Técnicos'!$P$1:$P$60,'ANEXO 1 - Detalhes Técnicos'!$O$1:$O$60,"Fáb opex",'ANEXO 1 - Detalhes Técnicos'!$B$1:$B$60,'RESUMO DEFESA'!N$25,'ANEXO 1 - Detalhes Técnicos'!$A$1:$A$60,'RESUMO DEFESA'!$L44,'ANEXO 1 - Detalhes Técnicos'!$D$1:$D$60,"SIM")</f>
        <v>0</v>
      </c>
      <c r="O44" s="28">
        <f>SUMIFS('ANEXO 1 - Detalhes Técnicos'!$P$1:$P$60,'ANEXO 1 - Detalhes Técnicos'!$O$1:$O$60,'RESUMO DEFESA'!$K$36,'ANEXO 1 - Detalhes Técnicos'!$B$1:$B$60,'RESUMO DEFESA'!O$25,'ANEXO 1 - Detalhes Técnicos'!$A$1:$A$60,'RESUMO DEFESA'!$L44,'ANEXO 1 - Detalhes Técnicos'!$D$1:$D$60,"SIM")+SUMIFS('ANEXO 1 - Detalhes Técnicos'!$P$1:$P$60,'ANEXO 1 - Detalhes Técnicos'!$O$1:$O$60,"Fáb opex",'ANEXO 1 - Detalhes Técnicos'!$B$1:$B$60,'RESUMO DEFESA'!O$25,'ANEXO 1 - Detalhes Técnicos'!$A$1:$A$60,'RESUMO DEFESA'!$L44,'ANEXO 1 - Detalhes Técnicos'!$D$1:$D$60,"SIM")</f>
        <v>0</v>
      </c>
      <c r="P44" s="28">
        <f>SUMIFS('ANEXO 1 - Detalhes Técnicos'!$P$1:$P$60,'ANEXO 1 - Detalhes Técnicos'!$O$1:$O$60,'RESUMO DEFESA'!$K$36,'ANEXO 1 - Detalhes Técnicos'!$B$1:$B$60,'RESUMO DEFESA'!P$25,'ANEXO 1 - Detalhes Técnicos'!$A$1:$A$60,'RESUMO DEFESA'!$L44,'ANEXO 1 - Detalhes Técnicos'!$D$1:$D$60,"SIM")+SUMIFS('ANEXO 1 - Detalhes Técnicos'!$P$1:$P$60,'ANEXO 1 - Detalhes Técnicos'!$O$1:$O$60,"Fáb opex",'ANEXO 1 - Detalhes Técnicos'!$B$1:$B$60,'RESUMO DEFESA'!P$25,'ANEXO 1 - Detalhes Técnicos'!$A$1:$A$60,'RESUMO DEFESA'!$L44,'ANEXO 1 - Detalhes Técnicos'!$D$1:$D$60,"SIM")</f>
        <v>0</v>
      </c>
      <c r="Q44" s="219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105000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0">
        <f t="shared" si="3"/>
        <v>105000</v>
      </c>
    </row>
    <row r="46" spans="2:17" ht="15.75" customHeight="1" thickTop="1" thickBot="1">
      <c r="B46" s="12" t="s">
        <v>160</v>
      </c>
      <c r="K46" s="229" t="s">
        <v>161</v>
      </c>
      <c r="L46" s="121"/>
      <c r="M46" s="230">
        <f>SUMIFS('ANEXO 1 - Detalhes Técnicos'!$P$1:$P$60,'ANEXO 1 - Detalhes Técnicos'!$O$1:$O$60,"Interno",'ANEXO 1 - Detalhes Técnicos'!$B$1:$B$60,'RESUMO DEFESA'!$M$25,'ANEXO 1 - Detalhes Técnicos'!$D$1:$D$60,"SIM")</f>
        <v>0</v>
      </c>
      <c r="N46" s="230">
        <f>SUMIFS('ANEXO 1 - Detalhes Técnicos'!$P$1:$P$60,'ANEXO 1 - Detalhes Técnicos'!$O$1:$O$60,"Interno",'ANEXO 1 - Detalhes Técnicos'!$B$1:$B$60,'RESUMO DEFESA'!$N$25,'ANEXO 1 - Detalhes Técnicos'!$D$1:$D$60,"SIM")</f>
        <v>0</v>
      </c>
      <c r="O46" s="230">
        <f>SUMIFS('ANEXO 1 - Detalhes Técnicos'!$P$1:$P$60,'ANEXO 1 - Detalhes Técnicos'!$O$1:$O$60,"Interno",'ANEXO 1 - Detalhes Técnicos'!$B$1:$B$60,'RESUMO DEFESA'!$O$25,'ANEXO 1 - Detalhes Técnicos'!$D$1:$D$60,"SIM")</f>
        <v>0</v>
      </c>
      <c r="P46" s="230">
        <f>SUMIFS('ANEXO 1 - Detalhes Técnicos'!$P$1:$P$60,'ANEXO 1 - Detalhes Técnicos'!$O$1:$O$60,"Interno",'ANEXO 1 - Detalhes Técnicos'!$B$1:$B$60,'RESUMO DEFESA'!$P$25,'ANEXO 1 - Detalhes Técnicos'!$D$1:$D$60,"SIM")</f>
        <v>0</v>
      </c>
      <c r="Q46" s="220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162</v>
      </c>
      <c r="L47" s="26"/>
      <c r="M47" s="41">
        <f t="shared" ref="M47:Q47" si="4">M35+M45+M46</f>
        <v>105000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1">
        <f t="shared" si="4"/>
        <v>105000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163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164</v>
      </c>
      <c r="L50" s="43" t="s">
        <v>165</v>
      </c>
      <c r="M50" s="43" t="s">
        <v>166</v>
      </c>
      <c r="O50" s="315" t="s">
        <v>167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Técnicos'!$P$1:$P$57,'ANEXO 1 - Detalhes Técnicos'!$C$1:$C$57,'RESUMO DEFESA'!K51,'ANEXO 1 - Detalhes Técnicos'!$D$1:$D$57,"SIM")</f>
        <v>0</v>
      </c>
      <c r="M51" s="46">
        <f>IFERROR(L51/$L$57,0)</f>
        <v>0</v>
      </c>
      <c r="O51" s="237" t="s">
        <v>33</v>
      </c>
      <c r="P51" s="227">
        <f>SUMIFS('ANEXO 1 - Detalhes Técnicos'!P:P,'ANEXO 1 - Detalhes Técnicos'!O:O,"INTERNO",'ANEXO 1 - Detalhes Técnicos'!D:D,"sim")</f>
        <v>0</v>
      </c>
      <c r="Q51" s="224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Técnicos'!$P$1:$P$57,'ANEXO 1 - Detalhes Técnicos'!$C$1:$C$57,'RESUMO DEFESA'!K52,'ANEXO 1 - Detalhes Técnicos'!$D$1:$D$57,"SIM")</f>
        <v>0</v>
      </c>
      <c r="M52" s="49">
        <f>IFERROR(L52/$L$57,0)</f>
        <v>0</v>
      </c>
      <c r="O52" s="238" t="s">
        <v>168</v>
      </c>
      <c r="P52" s="227">
        <f>SUMIFS('ANEXO 1 - Detalhes Técnicos'!P:P,'ANEXO 1 - Detalhes Técnicos'!O:O,"CAPEX",'ANEXO 1 - Detalhes Técnicos'!D:D,"sim")+SUMIFS('ANEXO 1 - Detalhes Técnicos'!P:P,'ANEXO 1 - Detalhes Técnicos'!O:O,"OPEX",'ANEXO 1 - Detalhes Técnicos'!D:D,"sim")</f>
        <v>105000</v>
      </c>
      <c r="Q52" s="225"/>
    </row>
    <row r="53" spans="2:17" ht="22.5" customHeight="1">
      <c r="B53" s="240"/>
      <c r="C53" s="240"/>
      <c r="D53" s="240"/>
      <c r="E53" s="240"/>
      <c r="F53" s="240"/>
      <c r="G53" s="240"/>
      <c r="H53" s="240"/>
      <c r="I53" s="240"/>
      <c r="K53" s="44" t="s">
        <v>28</v>
      </c>
      <c r="L53" s="233">
        <f>SUMIFS('ANEXO 1 - Detalhes Técnicos'!$P$1:$P$57,'ANEXO 1 - Detalhes Técnicos'!$C$1:$C$57,'RESUMO DEFESA'!K53,'ANEXO 1 - Detalhes Técnicos'!$D$1:$D$57,"SIM")</f>
        <v>105000</v>
      </c>
      <c r="M53" s="46">
        <f>IFERROR(L53/$L$57,0)</f>
        <v>1</v>
      </c>
      <c r="O53" s="239" t="s">
        <v>169</v>
      </c>
      <c r="P53" s="228">
        <f>SUMIFS('ANEXO 1 - Detalhes Técnicos'!P:P,'ANEXO 1 - Detalhes Técnicos'!O:O,"Fáb Operacional",'ANEXO 1 - Detalhes Técnicos'!D:D,"sim")+SUMIFS('ANEXO 1 - Detalhes Técnicos'!P:P,'ANEXO 1 - Detalhes Técnicos'!O:O,"Fáb Capex",'ANEXO 1 - Detalhes Técnicos'!D:D,"sim")+SUMIFS('ANEXO 1 - Detalhes Técnicos'!P:P,'ANEXO 1 - Detalhes Técnicos'!O:O,"Fáb Opex",'ANEXO 1 - Detalhes Técnicos'!D:D,"sim")</f>
        <v>0</v>
      </c>
      <c r="Q53" s="226"/>
    </row>
    <row r="54" spans="2:17" ht="27" customHeight="1">
      <c r="B54" s="12" t="s">
        <v>170</v>
      </c>
      <c r="K54" s="47" t="s">
        <v>37</v>
      </c>
      <c r="L54" s="48">
        <f>SUMIFS('ANEXO 1 - Detalhes Técnicos'!$P$1:$P$57,'ANEXO 1 - Detalhes Técnicos'!$C$1:$C$57,'RESUMO DEFESA'!K54,'ANEXO 1 - Detalhes Técnicos'!$D$1:$D$57,"SIM")</f>
        <v>0</v>
      </c>
      <c r="M54" s="49">
        <f t="shared" ref="M54:M56" si="5">IFERROR(L54/$L$57,0)</f>
        <v>0</v>
      </c>
      <c r="O54" s="315" t="s">
        <v>171</v>
      </c>
      <c r="P54" s="316"/>
      <c r="Q54" s="317"/>
    </row>
    <row r="55" spans="2:17" ht="22.5" customHeight="1">
      <c r="B55" s="314" t="s">
        <v>172</v>
      </c>
      <c r="C55" s="314"/>
      <c r="H55" s="12" t="s">
        <v>173</v>
      </c>
      <c r="I55" s="12"/>
      <c r="K55" s="44" t="s">
        <v>174</v>
      </c>
      <c r="L55" s="233">
        <f>SUMIFS('ANEXO 1 - Detalhes Técnicos'!$P$1:$P$57,'ANEXO 1 - Detalhes Técnicos'!$C$1:$C$57,'RESUMO DEFESA'!K55,'ANEXO 1 - Detalhes Técnicos'!$D$1:$D$57,"SIM")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C56" s="8"/>
      <c r="D56" s="236"/>
      <c r="E56" s="236"/>
      <c r="F56" s="236"/>
      <c r="H56" s="50"/>
      <c r="K56" s="47" t="s">
        <v>53</v>
      </c>
      <c r="L56" s="48">
        <f>SUMIFS('ANEXO 1 - Detalhes Técnicos'!$P$1:$P$57,'ANEXO 1 - Detalhes Técnicos'!$C$1:$C$57,'RESUMO DEFESA'!K56,'ANEXO 1 - Detalhes Técnicos'!$D$1:$D$57,"SIM")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175</v>
      </c>
      <c r="C57" s="52"/>
      <c r="H57" s="53"/>
      <c r="K57" s="54" t="s">
        <v>86</v>
      </c>
      <c r="L57" s="55">
        <f>SUM(L51:L56)</f>
        <v>105000</v>
      </c>
      <c r="M57" s="56">
        <f>SUM(M51:M56)</f>
        <v>1</v>
      </c>
      <c r="O57" s="288"/>
      <c r="P57" s="289"/>
      <c r="Q57" s="290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18"/>
      <c r="O58" s="291"/>
      <c r="P58" s="292"/>
      <c r="Q58" s="293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17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181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182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9"/>
      <c r="C36" s="79"/>
      <c r="D36" s="79"/>
      <c r="E36" s="79"/>
      <c r="F36" s="79"/>
      <c r="G36" s="79"/>
      <c r="H36" s="200"/>
    </row>
    <row r="37" spans="1:8">
      <c r="A37" s="199"/>
      <c r="B37" s="79"/>
      <c r="C37" s="79"/>
      <c r="D37" s="79"/>
      <c r="E37" s="79"/>
      <c r="F37" s="79"/>
      <c r="G37" s="79"/>
      <c r="H37" s="200"/>
    </row>
    <row r="38" spans="1:8">
      <c r="A38" s="199"/>
      <c r="B38" s="79"/>
      <c r="C38" s="79"/>
      <c r="D38" s="79"/>
      <c r="E38" s="79"/>
      <c r="F38" s="79"/>
      <c r="G38" s="79"/>
      <c r="H38" s="200"/>
    </row>
    <row r="39" spans="1:8">
      <c r="A39" s="199"/>
      <c r="B39" s="79"/>
      <c r="C39" s="79"/>
      <c r="D39" s="79"/>
      <c r="E39" s="79"/>
      <c r="F39" s="79"/>
      <c r="G39" s="79"/>
      <c r="H39" s="200"/>
    </row>
    <row r="40" spans="1:8">
      <c r="A40" s="199"/>
      <c r="B40" s="79"/>
      <c r="C40" s="79"/>
      <c r="D40" s="79"/>
      <c r="E40" s="79"/>
      <c r="F40" s="79"/>
      <c r="G40" s="79"/>
      <c r="H40" s="200"/>
    </row>
    <row r="41" spans="1:8">
      <c r="A41" s="199"/>
      <c r="B41" s="79"/>
      <c r="C41" s="79"/>
      <c r="D41" s="79"/>
      <c r="E41" s="79"/>
      <c r="F41" s="79"/>
      <c r="G41" s="79"/>
      <c r="H41" s="200"/>
    </row>
    <row r="42" spans="1:8">
      <c r="A42" s="199"/>
      <c r="B42" s="79"/>
      <c r="C42" s="79"/>
      <c r="D42" s="79"/>
      <c r="E42" s="79"/>
      <c r="F42" s="79"/>
      <c r="G42" s="79"/>
      <c r="H42" s="200"/>
    </row>
    <row r="43" spans="1:8">
      <c r="A43" s="199"/>
      <c r="B43" s="79"/>
      <c r="C43" s="79"/>
      <c r="D43" s="79"/>
      <c r="E43" s="79"/>
      <c r="F43" s="79"/>
      <c r="G43" s="79"/>
      <c r="H43" s="200"/>
    </row>
    <row r="44" spans="1:8">
      <c r="A44" s="199"/>
      <c r="B44" s="79"/>
      <c r="C44" s="79"/>
      <c r="D44" s="79"/>
      <c r="E44" s="79"/>
      <c r="F44" s="79"/>
      <c r="G44" s="79"/>
      <c r="H44" s="200"/>
    </row>
    <row r="45" spans="1:8">
      <c r="A45" s="199"/>
      <c r="B45" s="79"/>
      <c r="C45" s="79"/>
      <c r="D45" s="79"/>
      <c r="E45" s="79"/>
      <c r="F45" s="79"/>
      <c r="G45" s="79"/>
      <c r="H45" s="200"/>
    </row>
    <row r="46" spans="1:8">
      <c r="A46" s="199"/>
      <c r="B46" s="79"/>
      <c r="C46" s="79"/>
      <c r="D46" s="79"/>
      <c r="E46" s="79"/>
      <c r="F46" s="79"/>
      <c r="G46" s="79"/>
      <c r="H46" s="200"/>
    </row>
    <row r="47" spans="1:8">
      <c r="A47" s="199"/>
      <c r="B47" s="79"/>
      <c r="C47" s="79"/>
      <c r="D47" s="79"/>
      <c r="E47" s="79"/>
      <c r="F47" s="79"/>
      <c r="G47" s="79"/>
      <c r="H47" s="200"/>
    </row>
    <row r="48" spans="1:8">
      <c r="A48" s="199"/>
      <c r="B48" s="79"/>
      <c r="C48" s="79"/>
      <c r="D48" s="79"/>
      <c r="E48" s="79"/>
      <c r="F48" s="79"/>
      <c r="G48" s="79"/>
      <c r="H48" s="200"/>
    </row>
    <row r="49" spans="1:8">
      <c r="A49" s="199"/>
      <c r="B49" s="79"/>
      <c r="C49" s="79"/>
      <c r="D49" s="79"/>
      <c r="E49" s="79"/>
      <c r="F49" s="79"/>
      <c r="G49" s="79"/>
      <c r="H49" s="200"/>
    </row>
    <row r="50" spans="1:8">
      <c r="A50" s="199"/>
      <c r="B50" s="79"/>
      <c r="C50" s="79"/>
      <c r="D50" s="79"/>
      <c r="E50" s="79"/>
      <c r="F50" s="79"/>
      <c r="G50" s="79"/>
      <c r="H50" s="200"/>
    </row>
    <row r="51" spans="1:8">
      <c r="A51" s="199"/>
      <c r="B51" s="79"/>
      <c r="C51" s="79"/>
      <c r="D51" s="79"/>
      <c r="E51" s="79"/>
      <c r="F51" s="79"/>
      <c r="G51" s="79"/>
      <c r="H51" s="200"/>
    </row>
    <row r="52" spans="1:8">
      <c r="A52" s="199"/>
      <c r="B52" s="79"/>
      <c r="C52" s="79"/>
      <c r="D52" s="79"/>
      <c r="E52" s="79"/>
      <c r="F52" s="79"/>
      <c r="G52" s="79"/>
      <c r="H52" s="200"/>
    </row>
    <row r="53" spans="1:8">
      <c r="A53" s="199"/>
      <c r="B53" s="79"/>
      <c r="C53" s="79"/>
      <c r="D53" s="79"/>
      <c r="E53" s="79"/>
      <c r="F53" s="79"/>
      <c r="G53" s="79"/>
      <c r="H53" s="200"/>
    </row>
    <row r="54" spans="1:8">
      <c r="A54" s="199"/>
      <c r="B54" s="79"/>
      <c r="C54" s="79"/>
      <c r="D54" s="79"/>
      <c r="E54" s="79"/>
      <c r="F54" s="79"/>
      <c r="G54" s="79"/>
      <c r="H54" s="200"/>
    </row>
    <row r="55" spans="1:8">
      <c r="A55" s="199"/>
      <c r="B55" s="79"/>
      <c r="C55" s="79"/>
      <c r="D55" s="79"/>
      <c r="E55" s="79"/>
      <c r="F55" s="79"/>
      <c r="G55" s="79"/>
      <c r="H55" s="200"/>
    </row>
    <row r="56" spans="1:8">
      <c r="A56" s="199"/>
      <c r="B56" s="79"/>
      <c r="C56" s="79"/>
      <c r="D56" s="79"/>
      <c r="E56" s="79"/>
      <c r="F56" s="79"/>
      <c r="G56" s="79"/>
      <c r="H56" s="200"/>
    </row>
    <row r="57" spans="1:8">
      <c r="A57" s="199"/>
      <c r="B57" s="79"/>
      <c r="C57" s="79"/>
      <c r="D57" s="79"/>
      <c r="E57" s="79"/>
      <c r="F57" s="79"/>
      <c r="G57" s="79"/>
      <c r="H57" s="200"/>
    </row>
    <row r="58" spans="1:8">
      <c r="A58" s="199"/>
      <c r="B58" s="79"/>
      <c r="C58" s="79"/>
      <c r="D58" s="79"/>
      <c r="E58" s="79"/>
      <c r="F58" s="79"/>
      <c r="G58" s="79"/>
      <c r="H58" s="200"/>
    </row>
    <row r="59" spans="1:8">
      <c r="A59" s="199"/>
      <c r="B59" s="79"/>
      <c r="C59" s="79"/>
      <c r="D59" s="79"/>
      <c r="E59" s="79"/>
      <c r="F59" s="79"/>
      <c r="G59" s="79"/>
      <c r="H59" s="200"/>
    </row>
    <row r="60" spans="1:8">
      <c r="A60" s="199"/>
      <c r="B60" s="79"/>
      <c r="C60" s="79"/>
      <c r="D60" s="79"/>
      <c r="E60" s="79"/>
      <c r="F60" s="79"/>
      <c r="G60" s="79"/>
      <c r="H60" s="200"/>
    </row>
    <row r="61" spans="1:8">
      <c r="A61" s="199"/>
      <c r="B61" s="79"/>
      <c r="C61" s="79"/>
      <c r="D61" s="79"/>
      <c r="E61" s="79"/>
      <c r="F61" s="79"/>
      <c r="G61" s="79"/>
      <c r="H61" s="200"/>
    </row>
    <row r="62" spans="1:8">
      <c r="A62" s="199"/>
      <c r="B62" s="79"/>
      <c r="C62" s="79"/>
      <c r="D62" s="79"/>
      <c r="E62" s="79"/>
      <c r="F62" s="79"/>
      <c r="G62" s="79"/>
      <c r="H62" s="200"/>
    </row>
    <row r="63" spans="1:8">
      <c r="A63" s="199"/>
      <c r="B63" s="79"/>
      <c r="C63" s="79"/>
      <c r="D63" s="79"/>
      <c r="E63" s="79"/>
      <c r="F63" s="79"/>
      <c r="G63" s="79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7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8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5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8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5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6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7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6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7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6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49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2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3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4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5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2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A97DBC4B-14EF-401F-B98E-8B0D05CCF7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