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actica_python\my_app\"/>
    </mc:Choice>
  </mc:AlternateContent>
  <xr:revisionPtr revIDLastSave="0" documentId="8_{6CC7BB1C-412C-4F9F-83E0-09D215FDCB57}" xr6:coauthVersionLast="47" xr6:coauthVersionMax="47" xr10:uidLastSave="{00000000-0000-0000-0000-000000000000}"/>
  <bookViews>
    <workbookView xWindow="1560" yWindow="1560" windowWidth="15375" windowHeight="7875" tabRatio="930" firstSheet="5" activeTab="5" xr2:uid="{00000000-000D-0000-FFFF-FFFF00000000}"/>
  </bookViews>
  <sheets>
    <sheet name="MENU" sheetId="1" state="hidden" r:id="rId1"/>
    <sheet name="AV-4 QUINCENA I" sheetId="2" state="hidden" r:id="rId2"/>
    <sheet name="Hoja1" sheetId="3" state="hidden" r:id="rId3"/>
    <sheet name="inicio" sheetId="4" state="hidden" r:id="rId4"/>
    <sheet name="AV-4 ANTERIOR" sheetId="5" state="hidden" r:id="rId5"/>
    <sheet name="AV-4" sheetId="6" r:id="rId6"/>
    <sheet name="AV-5" sheetId="7" r:id="rId7"/>
    <sheet name="AV-15" sheetId="8" r:id="rId8"/>
    <sheet name="PRODUCCION" sheetId="9" r:id="rId9"/>
    <sheet name="INVENTARIO 1RA. QUINCENA" sheetId="10" state="hidden" r:id="rId10"/>
    <sheet name="INVENTARIO" sheetId="11" r:id="rId11"/>
    <sheet name="CONCILIACION" sheetId="12" r:id="rId12"/>
    <sheet name="PLANTILLA" sheetId="13" state="hidden" r:id="rId13"/>
    <sheet name="DEPÓSITOS POR ERROR DE OPERADOR" sheetId="14" r:id="rId14"/>
    <sheet name="PIE DE FIRMA" sheetId="15" state="hidden" r:id="rId15"/>
    <sheet name="KARDEX CI" sheetId="16" state="hidden" r:id="rId16"/>
    <sheet name="KARDEX LP" sheetId="17" state="hidden" r:id="rId17"/>
    <sheet name="KARDEX CI DS4924" sheetId="18" state="hidden" r:id="rId18"/>
  </sheets>
  <externalReferences>
    <externalReference r:id="rId19"/>
  </externalReferences>
  <definedNames>
    <definedName name="_xlnm._FilterDatabase" localSheetId="6" hidden="1">'AV-5'!$B$7:$L$43</definedName>
    <definedName name="Print_Area" localSheetId="7">'AV-15'!$A$1:$P$51</definedName>
    <definedName name="Print_Area" localSheetId="1">'AV-4 QUINCENA I'!$A$1:$AI$539</definedName>
    <definedName name="Print_Area" localSheetId="6">'AV-5'!$A$1:$L$69</definedName>
    <definedName name="Print_Area" localSheetId="11">CONCILIACION!$A$1:$W$29</definedName>
    <definedName name="Print_Area" localSheetId="13">'DEPÓSITOS POR ERROR DE OPERADOR'!$A$1:$I$23</definedName>
    <definedName name="Print_Area" localSheetId="2">Hoja1!$A$1:$AI$552</definedName>
    <definedName name="Print_Area" localSheetId="10">INVENTARIO!$A$1:$H$50</definedName>
    <definedName name="Print_Area" localSheetId="9">'INVENTARIO 1RA. QUINCENA'!$A$1:$H$26</definedName>
    <definedName name="Print_Area" localSheetId="8">PRODUCCION!$A$1:$F$32</definedName>
    <definedName name="Print_Titles" localSheetId="9">'INVENTARIO 1RA. QUINCENA'!$6:$6</definedName>
  </definedNames>
  <calcPr calcId="191029"/>
  <pivotCaches>
    <pivotCache cacheId="0" r:id="rId20"/>
  </pivotCaches>
</workbook>
</file>

<file path=xl/calcChain.xml><?xml version="1.0" encoding="utf-8"?>
<calcChain xmlns="http://schemas.openxmlformats.org/spreadsheetml/2006/main">
  <c r="T355" i="6" l="1"/>
  <c r="S355" i="6"/>
  <c r="R355" i="6"/>
  <c r="Q355" i="6"/>
  <c r="M355" i="6"/>
  <c r="J355" i="6"/>
  <c r="G355" i="6"/>
  <c r="R356" i="6"/>
  <c r="I356" i="6"/>
  <c r="R354" i="6"/>
  <c r="R353" i="6"/>
  <c r="R352" i="6"/>
  <c r="R351" i="6"/>
  <c r="R350" i="6"/>
  <c r="R349" i="6"/>
  <c r="R348" i="6"/>
  <c r="R347" i="6"/>
  <c r="R346" i="6"/>
  <c r="R345" i="6"/>
  <c r="R344" i="6"/>
  <c r="R343" i="6"/>
  <c r="R342" i="6"/>
  <c r="R341" i="6"/>
  <c r="R340" i="6"/>
  <c r="R339" i="6"/>
  <c r="R338" i="6"/>
  <c r="R337" i="6"/>
  <c r="R336" i="6"/>
  <c r="R335" i="6"/>
  <c r="T325" i="6"/>
  <c r="S325" i="6"/>
  <c r="R325" i="6"/>
  <c r="Q325" i="6"/>
  <c r="M325" i="6"/>
  <c r="J325" i="6"/>
  <c r="G325" i="6"/>
  <c r="R326" i="6"/>
  <c r="I326" i="6"/>
  <c r="R324" i="6"/>
  <c r="R323" i="6"/>
  <c r="R322" i="6"/>
  <c r="R321" i="6"/>
  <c r="R320" i="6"/>
  <c r="R319" i="6"/>
  <c r="R318" i="6"/>
  <c r="R317" i="6"/>
  <c r="R316" i="6"/>
  <c r="R315" i="6"/>
  <c r="R314" i="6"/>
  <c r="R313" i="6"/>
  <c r="R312" i="6"/>
  <c r="R311" i="6"/>
  <c r="R310" i="6"/>
  <c r="R309" i="6"/>
  <c r="R308" i="6"/>
  <c r="R307" i="6"/>
  <c r="R306" i="6"/>
  <c r="R305" i="6"/>
  <c r="R304" i="6"/>
  <c r="R303" i="6"/>
  <c r="R302" i="6"/>
  <c r="R301" i="6"/>
  <c r="R300" i="6"/>
  <c r="R299" i="6"/>
  <c r="R298" i="6"/>
  <c r="R297" i="6"/>
  <c r="R296" i="6"/>
  <c r="R295" i="6"/>
  <c r="R294" i="6"/>
  <c r="R293" i="6"/>
  <c r="R292" i="6"/>
  <c r="R291" i="6"/>
  <c r="R290" i="6"/>
  <c r="T280" i="6"/>
  <c r="S280" i="6"/>
  <c r="R280" i="6"/>
  <c r="Q280" i="6"/>
  <c r="M280" i="6"/>
  <c r="J280" i="6"/>
  <c r="G280" i="6"/>
  <c r="R281" i="6"/>
  <c r="I281" i="6"/>
  <c r="R279" i="6"/>
  <c r="R278" i="6"/>
  <c r="R277" i="6"/>
  <c r="R276" i="6"/>
  <c r="R275" i="6"/>
  <c r="R274" i="6"/>
  <c r="R273" i="6"/>
  <c r="R272" i="6"/>
  <c r="R271" i="6"/>
  <c r="R270" i="6"/>
  <c r="R269" i="6"/>
  <c r="R268" i="6"/>
  <c r="R267" i="6"/>
  <c r="R266" i="6"/>
  <c r="R265" i="6"/>
  <c r="R264" i="6"/>
  <c r="R263" i="6"/>
  <c r="R262" i="6"/>
  <c r="R261" i="6"/>
  <c r="R260" i="6"/>
  <c r="R259" i="6"/>
  <c r="R258" i="6"/>
  <c r="R257" i="6"/>
  <c r="R256" i="6"/>
  <c r="R255" i="6"/>
  <c r="R254" i="6"/>
  <c r="R253" i="6"/>
  <c r="R252" i="6"/>
  <c r="R251" i="6"/>
  <c r="R250" i="6"/>
  <c r="R249" i="6"/>
  <c r="R248" i="6"/>
  <c r="R247" i="6"/>
  <c r="R246" i="6"/>
  <c r="R245" i="6"/>
  <c r="R244" i="6"/>
  <c r="T234" i="6"/>
  <c r="S234" i="6"/>
  <c r="R234" i="6"/>
  <c r="Q234" i="6"/>
  <c r="M234" i="6"/>
  <c r="J234" i="6"/>
  <c r="G234" i="6"/>
  <c r="I235" i="6"/>
  <c r="R233" i="6"/>
  <c r="R232" i="6"/>
  <c r="R231" i="6"/>
  <c r="R230" i="6"/>
  <c r="R229" i="6"/>
  <c r="R228" i="6"/>
  <c r="R227" i="6"/>
  <c r="R226" i="6"/>
  <c r="R225" i="6"/>
  <c r="R224" i="6"/>
  <c r="R223" i="6"/>
  <c r="R222" i="6"/>
  <c r="R221" i="6"/>
  <c r="R220" i="6"/>
  <c r="R219" i="6"/>
  <c r="R218" i="6"/>
  <c r="R217" i="6"/>
  <c r="R216" i="6"/>
  <c r="R215" i="6"/>
  <c r="R214" i="6"/>
  <c r="R213" i="6"/>
  <c r="R212" i="6"/>
  <c r="R211" i="6"/>
  <c r="R210" i="6"/>
  <c r="R209" i="6"/>
  <c r="R208" i="6"/>
  <c r="R207" i="6"/>
  <c r="R206" i="6"/>
  <c r="R205" i="6"/>
  <c r="R204" i="6"/>
  <c r="R203" i="6"/>
  <c r="R202" i="6"/>
  <c r="R201" i="6"/>
  <c r="R200" i="6"/>
  <c r="R199" i="6"/>
  <c r="R198" i="6"/>
  <c r="R197" i="6"/>
  <c r="T187" i="6"/>
  <c r="S187" i="6"/>
  <c r="R187" i="6"/>
  <c r="Q187" i="6"/>
  <c r="M187" i="6"/>
  <c r="J187" i="6"/>
  <c r="G187" i="6"/>
  <c r="R188" i="6"/>
  <c r="I188" i="6"/>
  <c r="R186" i="6"/>
  <c r="R185" i="6"/>
  <c r="R184" i="6"/>
  <c r="R183" i="6"/>
  <c r="R182" i="6"/>
  <c r="R181" i="6"/>
  <c r="R180" i="6"/>
  <c r="R179" i="6"/>
  <c r="R178" i="6"/>
  <c r="R177" i="6"/>
  <c r="R176" i="6"/>
  <c r="R175" i="6"/>
  <c r="R174" i="6"/>
  <c r="R173" i="6"/>
  <c r="R172" i="6"/>
  <c r="R171" i="6"/>
  <c r="R170" i="6"/>
  <c r="R169" i="6"/>
  <c r="R168" i="6"/>
  <c r="R167" i="6"/>
  <c r="R166" i="6"/>
  <c r="R165" i="6"/>
  <c r="R164" i="6"/>
  <c r="R163" i="6"/>
  <c r="R162" i="6"/>
  <c r="R161" i="6"/>
  <c r="R160" i="6"/>
  <c r="R159" i="6"/>
  <c r="R158" i="6"/>
  <c r="R157" i="6"/>
  <c r="R156" i="6"/>
  <c r="R155" i="6"/>
  <c r="R154" i="6"/>
  <c r="R153" i="6"/>
  <c r="R152" i="6"/>
  <c r="R151" i="6"/>
  <c r="R150" i="6"/>
  <c r="R149" i="6"/>
  <c r="R148" i="6"/>
  <c r="R147" i="6"/>
  <c r="R146" i="6"/>
  <c r="R145" i="6"/>
  <c r="R144" i="6"/>
  <c r="R143" i="6"/>
  <c r="R142" i="6"/>
  <c r="R141" i="6"/>
  <c r="R140" i="6"/>
  <c r="R139" i="6"/>
  <c r="T129" i="6"/>
  <c r="S129" i="6"/>
  <c r="R129" i="6"/>
  <c r="Q129" i="6"/>
  <c r="M129" i="6"/>
  <c r="J129" i="6"/>
  <c r="I130" i="6" s="1"/>
  <c r="G129" i="6"/>
  <c r="R130" i="6"/>
  <c r="R128" i="6"/>
  <c r="R127" i="6"/>
  <c r="R126" i="6"/>
  <c r="R125" i="6"/>
  <c r="R124" i="6"/>
  <c r="R123" i="6"/>
  <c r="R122" i="6"/>
  <c r="R121" i="6"/>
  <c r="R120" i="6"/>
  <c r="R119" i="6"/>
  <c r="R118" i="6"/>
  <c r="R117" i="6"/>
  <c r="R116" i="6"/>
  <c r="R115" i="6"/>
  <c r="R114" i="6"/>
  <c r="R113" i="6"/>
  <c r="R112" i="6"/>
  <c r="R111" i="6"/>
  <c r="R110" i="6"/>
  <c r="R109" i="6"/>
  <c r="R108" i="6"/>
  <c r="R107" i="6"/>
  <c r="R106" i="6"/>
  <c r="R105" i="6"/>
  <c r="R104" i="6"/>
  <c r="R103" i="6"/>
  <c r="R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T73" i="6"/>
  <c r="S73" i="6"/>
  <c r="R73" i="6"/>
  <c r="Q73" i="6"/>
  <c r="M73" i="6"/>
  <c r="J73" i="6"/>
  <c r="G73" i="6"/>
  <c r="R74" i="6"/>
  <c r="I74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T29" i="6"/>
  <c r="S29" i="6"/>
  <c r="R29" i="6"/>
  <c r="Q29" i="6"/>
  <c r="M29" i="6"/>
  <c r="J29" i="6"/>
  <c r="G29" i="6"/>
  <c r="R30" i="6"/>
  <c r="I30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S348" i="18"/>
  <c r="R348" i="18"/>
  <c r="S347" i="18"/>
  <c r="R347" i="18"/>
  <c r="S346" i="18"/>
  <c r="R346" i="18"/>
  <c r="S345" i="18"/>
  <c r="R345" i="18"/>
  <c r="S344" i="18"/>
  <c r="R344" i="18"/>
  <c r="S343" i="18"/>
  <c r="R343" i="18"/>
  <c r="S342" i="18"/>
  <c r="R342" i="18"/>
  <c r="S341" i="18"/>
  <c r="R341" i="18"/>
  <c r="S340" i="18"/>
  <c r="R340" i="18"/>
  <c r="S339" i="18"/>
  <c r="R339" i="18"/>
  <c r="S338" i="18"/>
  <c r="R338" i="18"/>
  <c r="S337" i="18"/>
  <c r="R337" i="18"/>
  <c r="S336" i="18"/>
  <c r="R336" i="18"/>
  <c r="S335" i="18"/>
  <c r="R335" i="18"/>
  <c r="S334" i="18"/>
  <c r="R334" i="18"/>
  <c r="S333" i="18"/>
  <c r="R333" i="18"/>
  <c r="S332" i="18"/>
  <c r="R332" i="18"/>
  <c r="S331" i="18"/>
  <c r="R331" i="18"/>
  <c r="S330" i="18"/>
  <c r="R330" i="18"/>
  <c r="S329" i="18"/>
  <c r="R329" i="18"/>
  <c r="S328" i="18"/>
  <c r="R328" i="18"/>
  <c r="S327" i="18"/>
  <c r="R327" i="18"/>
  <c r="S326" i="18"/>
  <c r="R326" i="18"/>
  <c r="S325" i="18"/>
  <c r="R325" i="18"/>
  <c r="S324" i="18"/>
  <c r="R324" i="18"/>
  <c r="S323" i="18"/>
  <c r="R323" i="18"/>
  <c r="S322" i="18"/>
  <c r="R322" i="18"/>
  <c r="S321" i="18"/>
  <c r="R321" i="18"/>
  <c r="S320" i="18"/>
  <c r="R320" i="18"/>
  <c r="S319" i="18"/>
  <c r="R319" i="18"/>
  <c r="S318" i="18"/>
  <c r="R318" i="18"/>
  <c r="S317" i="18"/>
  <c r="R317" i="18"/>
  <c r="S316" i="18"/>
  <c r="R316" i="18"/>
  <c r="S315" i="18"/>
  <c r="R315" i="18"/>
  <c r="S314" i="18"/>
  <c r="R314" i="18"/>
  <c r="S313" i="18"/>
  <c r="R313" i="18"/>
  <c r="S312" i="18"/>
  <c r="R312" i="18"/>
  <c r="S311" i="18"/>
  <c r="R311" i="18"/>
  <c r="S310" i="18"/>
  <c r="R310" i="18"/>
  <c r="S309" i="18"/>
  <c r="R309" i="18"/>
  <c r="S308" i="18"/>
  <c r="R308" i="18"/>
  <c r="S307" i="18"/>
  <c r="R307" i="18"/>
  <c r="S306" i="18"/>
  <c r="R306" i="18"/>
  <c r="S305" i="18"/>
  <c r="R305" i="18"/>
  <c r="S304" i="18"/>
  <c r="R304" i="18"/>
  <c r="S303" i="18"/>
  <c r="R303" i="18"/>
  <c r="S302" i="18"/>
  <c r="R302" i="18"/>
  <c r="S301" i="18"/>
  <c r="R301" i="18"/>
  <c r="S300" i="18"/>
  <c r="R300" i="18"/>
  <c r="S299" i="18"/>
  <c r="R299" i="18"/>
  <c r="S298" i="18"/>
  <c r="R298" i="18"/>
  <c r="S297" i="18"/>
  <c r="R297" i="18"/>
  <c r="S296" i="18"/>
  <c r="R296" i="18"/>
  <c r="S295" i="18"/>
  <c r="R295" i="18"/>
  <c r="S294" i="18"/>
  <c r="R294" i="18"/>
  <c r="S293" i="18"/>
  <c r="R293" i="18"/>
  <c r="S292" i="18"/>
  <c r="R292" i="18"/>
  <c r="S291" i="18"/>
  <c r="R291" i="18"/>
  <c r="S290" i="18"/>
  <c r="R290" i="18"/>
  <c r="S289" i="18"/>
  <c r="R289" i="18"/>
  <c r="S288" i="18"/>
  <c r="R288" i="18"/>
  <c r="S287" i="18"/>
  <c r="R287" i="18"/>
  <c r="S286" i="18"/>
  <c r="R286" i="18"/>
  <c r="S285" i="18"/>
  <c r="R285" i="18"/>
  <c r="S284" i="18"/>
  <c r="R284" i="18"/>
  <c r="S283" i="18"/>
  <c r="R283" i="18"/>
  <c r="S282" i="18"/>
  <c r="R282" i="18"/>
  <c r="S281" i="18"/>
  <c r="R281" i="18"/>
  <c r="S280" i="18"/>
  <c r="R280" i="18"/>
  <c r="S279" i="18"/>
  <c r="R279" i="18"/>
  <c r="S278" i="18"/>
  <c r="R278" i="18"/>
  <c r="S277" i="18"/>
  <c r="R277" i="18"/>
  <c r="S276" i="18"/>
  <c r="R276" i="18"/>
  <c r="S275" i="18"/>
  <c r="R275" i="18"/>
  <c r="S274" i="18"/>
  <c r="R274" i="18"/>
  <c r="S273" i="18"/>
  <c r="R273" i="18"/>
  <c r="S272" i="18"/>
  <c r="R272" i="18"/>
  <c r="S271" i="18"/>
  <c r="R271" i="18"/>
  <c r="S270" i="18"/>
  <c r="R270" i="18"/>
  <c r="S269" i="18"/>
  <c r="R269" i="18"/>
  <c r="S268" i="18"/>
  <c r="R268" i="18"/>
  <c r="S267" i="18"/>
  <c r="R267" i="18"/>
  <c r="S266" i="18"/>
  <c r="R266" i="18"/>
  <c r="S265" i="18"/>
  <c r="R265" i="18"/>
  <c r="S264" i="18"/>
  <c r="R264" i="18"/>
  <c r="S263" i="18"/>
  <c r="R263" i="18"/>
  <c r="S262" i="18"/>
  <c r="R262" i="18"/>
  <c r="S261" i="18"/>
  <c r="R261" i="18"/>
  <c r="S260" i="18"/>
  <c r="R260" i="18"/>
  <c r="S259" i="18"/>
  <c r="R259" i="18"/>
  <c r="S258" i="18"/>
  <c r="R258" i="18"/>
  <c r="S257" i="18"/>
  <c r="R257" i="18"/>
  <c r="S256" i="18"/>
  <c r="R256" i="18"/>
  <c r="S255" i="18"/>
  <c r="R255" i="18"/>
  <c r="S254" i="18"/>
  <c r="R254" i="18"/>
  <c r="S253" i="18"/>
  <c r="R253" i="18"/>
  <c r="S252" i="18"/>
  <c r="R252" i="18"/>
  <c r="S251" i="18"/>
  <c r="R251" i="18"/>
  <c r="S250" i="18"/>
  <c r="R250" i="18"/>
  <c r="S249" i="18"/>
  <c r="R249" i="18"/>
  <c r="S248" i="18"/>
  <c r="R248" i="18"/>
  <c r="S247" i="18"/>
  <c r="R247" i="18"/>
  <c r="S246" i="18"/>
  <c r="R246" i="18"/>
  <c r="S245" i="18"/>
  <c r="R245" i="18"/>
  <c r="S244" i="18"/>
  <c r="R244" i="18"/>
  <c r="S243" i="18"/>
  <c r="R243" i="18"/>
  <c r="S242" i="18"/>
  <c r="R242" i="18"/>
  <c r="S241" i="18"/>
  <c r="R241" i="18"/>
  <c r="S240" i="18"/>
  <c r="R240" i="18"/>
  <c r="S239" i="18"/>
  <c r="R239" i="18"/>
  <c r="S238" i="18"/>
  <c r="R238" i="18"/>
  <c r="S237" i="18"/>
  <c r="R237" i="18"/>
  <c r="S236" i="18"/>
  <c r="R236" i="18"/>
  <c r="S235" i="18"/>
  <c r="R235" i="18"/>
  <c r="S234" i="18"/>
  <c r="R234" i="18"/>
  <c r="S233" i="18"/>
  <c r="R233" i="18"/>
  <c r="S232" i="18"/>
  <c r="R232" i="18"/>
  <c r="S231" i="18"/>
  <c r="R231" i="18"/>
  <c r="S230" i="18"/>
  <c r="R230" i="18"/>
  <c r="S229" i="18"/>
  <c r="R229" i="18"/>
  <c r="S228" i="18"/>
  <c r="R228" i="18"/>
  <c r="S227" i="18"/>
  <c r="R227" i="18"/>
  <c r="S226" i="18"/>
  <c r="R226" i="18"/>
  <c r="S225" i="18"/>
  <c r="R225" i="18"/>
  <c r="S224" i="18"/>
  <c r="R224" i="18"/>
  <c r="S223" i="18"/>
  <c r="R223" i="18"/>
  <c r="S222" i="18"/>
  <c r="R222" i="18"/>
  <c r="S221" i="18"/>
  <c r="R221" i="18"/>
  <c r="S220" i="18"/>
  <c r="R220" i="18"/>
  <c r="S219" i="18"/>
  <c r="R219" i="18"/>
  <c r="S218" i="18"/>
  <c r="R218" i="18"/>
  <c r="S217" i="18"/>
  <c r="R217" i="18"/>
  <c r="S216" i="18"/>
  <c r="R216" i="18"/>
  <c r="S215" i="18"/>
  <c r="R215" i="18"/>
  <c r="S214" i="18"/>
  <c r="R214" i="18"/>
  <c r="S213" i="18"/>
  <c r="R213" i="18"/>
  <c r="S212" i="18"/>
  <c r="R212" i="18"/>
  <c r="S211" i="18"/>
  <c r="R211" i="18"/>
  <c r="S210" i="18"/>
  <c r="R210" i="18"/>
  <c r="S209" i="18"/>
  <c r="R209" i="18"/>
  <c r="S208" i="18"/>
  <c r="R208" i="18"/>
  <c r="S207" i="18"/>
  <c r="R207" i="18"/>
  <c r="S206" i="18"/>
  <c r="R206" i="18"/>
  <c r="S205" i="18"/>
  <c r="R205" i="18"/>
  <c r="S204" i="18"/>
  <c r="R204" i="18"/>
  <c r="S203" i="18"/>
  <c r="R203" i="18"/>
  <c r="S202" i="18"/>
  <c r="R202" i="18"/>
  <c r="S201" i="18"/>
  <c r="R201" i="18"/>
  <c r="S200" i="18"/>
  <c r="R200" i="18"/>
  <c r="S199" i="18"/>
  <c r="R199" i="18"/>
  <c r="S198" i="18"/>
  <c r="R198" i="18"/>
  <c r="S197" i="18"/>
  <c r="R197" i="18"/>
  <c r="S196" i="18"/>
  <c r="R196" i="18"/>
  <c r="S195" i="18"/>
  <c r="R195" i="18"/>
  <c r="S194" i="18"/>
  <c r="R194" i="18"/>
  <c r="S193" i="18"/>
  <c r="R193" i="18"/>
  <c r="S192" i="18"/>
  <c r="R192" i="18"/>
  <c r="S191" i="18"/>
  <c r="R191" i="18"/>
  <c r="S190" i="18"/>
  <c r="R190" i="18"/>
  <c r="S189" i="18"/>
  <c r="R189" i="18"/>
  <c r="S188" i="18"/>
  <c r="R188" i="18"/>
  <c r="S187" i="18"/>
  <c r="R187" i="18"/>
  <c r="S186" i="18"/>
  <c r="R186" i="18"/>
  <c r="S185" i="18"/>
  <c r="R185" i="18"/>
  <c r="S184" i="18"/>
  <c r="R184" i="18"/>
  <c r="S183" i="18"/>
  <c r="R183" i="18"/>
  <c r="S182" i="18"/>
  <c r="R182" i="18"/>
  <c r="S181" i="18"/>
  <c r="R181" i="18"/>
  <c r="S180" i="18"/>
  <c r="R180" i="18"/>
  <c r="S179" i="18"/>
  <c r="R179" i="18"/>
  <c r="S178" i="18"/>
  <c r="R178" i="18"/>
  <c r="S177" i="18"/>
  <c r="R177" i="18"/>
  <c r="S176" i="18"/>
  <c r="R176" i="18"/>
  <c r="S175" i="18"/>
  <c r="R175" i="18"/>
  <c r="S174" i="18"/>
  <c r="R174" i="18"/>
  <c r="S173" i="18"/>
  <c r="R173" i="18"/>
  <c r="S172" i="18"/>
  <c r="R172" i="18"/>
  <c r="S171" i="18"/>
  <c r="R171" i="18"/>
  <c r="S170" i="18"/>
  <c r="R170" i="18"/>
  <c r="S169" i="18"/>
  <c r="R169" i="18"/>
  <c r="S168" i="18"/>
  <c r="R168" i="18"/>
  <c r="S167" i="18"/>
  <c r="R167" i="18"/>
  <c r="S166" i="18"/>
  <c r="R166" i="18"/>
  <c r="S165" i="18"/>
  <c r="R165" i="18"/>
  <c r="S164" i="18"/>
  <c r="R164" i="18"/>
  <c r="S163" i="18"/>
  <c r="R163" i="18"/>
  <c r="S162" i="18"/>
  <c r="R162" i="18"/>
  <c r="S161" i="18"/>
  <c r="R161" i="18"/>
  <c r="S160" i="18"/>
  <c r="R160" i="18"/>
  <c r="S159" i="18"/>
  <c r="R159" i="18"/>
  <c r="S158" i="18"/>
  <c r="R158" i="18"/>
  <c r="S157" i="18"/>
  <c r="R157" i="18"/>
  <c r="S156" i="18"/>
  <c r="R156" i="18"/>
  <c r="S155" i="18"/>
  <c r="R155" i="18"/>
  <c r="S154" i="18"/>
  <c r="R154" i="18"/>
  <c r="S153" i="18"/>
  <c r="R153" i="18"/>
  <c r="S152" i="18"/>
  <c r="R152" i="18"/>
  <c r="S151" i="18"/>
  <c r="R151" i="18"/>
  <c r="S150" i="18"/>
  <c r="R150" i="18"/>
  <c r="S149" i="18"/>
  <c r="R149" i="18"/>
  <c r="S148" i="18"/>
  <c r="R148" i="18"/>
  <c r="S147" i="18"/>
  <c r="R147" i="18"/>
  <c r="S146" i="18"/>
  <c r="R146" i="18"/>
  <c r="S145" i="18"/>
  <c r="R145" i="18"/>
  <c r="S144" i="18"/>
  <c r="R144" i="18"/>
  <c r="S143" i="18"/>
  <c r="R143" i="18"/>
  <c r="S142" i="18"/>
  <c r="R142" i="18"/>
  <c r="S141" i="18"/>
  <c r="R141" i="18"/>
  <c r="S140" i="18"/>
  <c r="R140" i="18"/>
  <c r="S139" i="18"/>
  <c r="R139" i="18"/>
  <c r="S138" i="18"/>
  <c r="R138" i="18"/>
  <c r="S137" i="18"/>
  <c r="R137" i="18"/>
  <c r="S136" i="18"/>
  <c r="R136" i="18"/>
  <c r="S135" i="18"/>
  <c r="R135" i="18"/>
  <c r="S134" i="18"/>
  <c r="R134" i="18"/>
  <c r="S133" i="18"/>
  <c r="R133" i="18"/>
  <c r="S132" i="18"/>
  <c r="R132" i="18"/>
  <c r="S131" i="18"/>
  <c r="R131" i="18"/>
  <c r="S130" i="18"/>
  <c r="R130" i="18"/>
  <c r="S129" i="18"/>
  <c r="R129" i="18"/>
  <c r="S128" i="18"/>
  <c r="R128" i="18"/>
  <c r="S127" i="18"/>
  <c r="R127" i="18"/>
  <c r="S126" i="18"/>
  <c r="R126" i="18"/>
  <c r="S125" i="18"/>
  <c r="R125" i="18"/>
  <c r="S124" i="18"/>
  <c r="R124" i="18"/>
  <c r="S123" i="18"/>
  <c r="R123" i="18"/>
  <c r="S122" i="18"/>
  <c r="R122" i="18"/>
  <c r="S121" i="18"/>
  <c r="R121" i="18"/>
  <c r="S120" i="18"/>
  <c r="R120" i="18"/>
  <c r="S119" i="18"/>
  <c r="R119" i="18"/>
  <c r="S118" i="18"/>
  <c r="R118" i="18"/>
  <c r="S117" i="18"/>
  <c r="R117" i="18"/>
  <c r="S116" i="18"/>
  <c r="R116" i="18"/>
  <c r="S115" i="18"/>
  <c r="R115" i="18"/>
  <c r="S114" i="18"/>
  <c r="R114" i="18"/>
  <c r="S113" i="18"/>
  <c r="R113" i="18"/>
  <c r="S112" i="18"/>
  <c r="R112" i="18"/>
  <c r="S111" i="18"/>
  <c r="R111" i="18"/>
  <c r="S110" i="18"/>
  <c r="R110" i="18"/>
  <c r="S109" i="18"/>
  <c r="R109" i="18"/>
  <c r="S108" i="18"/>
  <c r="R108" i="18"/>
  <c r="S107" i="18"/>
  <c r="R107" i="18"/>
  <c r="S106" i="18"/>
  <c r="R106" i="18"/>
  <c r="S105" i="18"/>
  <c r="R105" i="18"/>
  <c r="S104" i="18"/>
  <c r="R104" i="18"/>
  <c r="S103" i="18"/>
  <c r="R103" i="18"/>
  <c r="S102" i="18"/>
  <c r="R102" i="18"/>
  <c r="S101" i="18"/>
  <c r="R101" i="18"/>
  <c r="S100" i="18"/>
  <c r="R100" i="18"/>
  <c r="S99" i="18"/>
  <c r="R99" i="18"/>
  <c r="S98" i="18"/>
  <c r="R98" i="18"/>
  <c r="S97" i="18"/>
  <c r="R97" i="18"/>
  <c r="S96" i="18"/>
  <c r="R96" i="18"/>
  <c r="S95" i="18"/>
  <c r="R95" i="18"/>
  <c r="S94" i="18"/>
  <c r="R94" i="18"/>
  <c r="S93" i="18"/>
  <c r="R93" i="18"/>
  <c r="S92" i="18"/>
  <c r="R92" i="18"/>
  <c r="S91" i="18"/>
  <c r="R91" i="18"/>
  <c r="S90" i="18"/>
  <c r="R90" i="18"/>
  <c r="S89" i="18"/>
  <c r="R89" i="18"/>
  <c r="S88" i="18"/>
  <c r="R88" i="18"/>
  <c r="S87" i="18"/>
  <c r="R87" i="18"/>
  <c r="S86" i="18"/>
  <c r="R86" i="18"/>
  <c r="S85" i="18"/>
  <c r="R85" i="18"/>
  <c r="S84" i="18"/>
  <c r="R84" i="18"/>
  <c r="S83" i="18"/>
  <c r="R83" i="18"/>
  <c r="S82" i="18"/>
  <c r="R82" i="18"/>
  <c r="S81" i="18"/>
  <c r="R81" i="18"/>
  <c r="S80" i="18"/>
  <c r="R80" i="18"/>
  <c r="S79" i="18"/>
  <c r="R79" i="18"/>
  <c r="S78" i="18"/>
  <c r="R78" i="18"/>
  <c r="S77" i="18"/>
  <c r="R77" i="18"/>
  <c r="S76" i="18"/>
  <c r="R76" i="18"/>
  <c r="S75" i="18"/>
  <c r="R75" i="18"/>
  <c r="S74" i="18"/>
  <c r="R74" i="18"/>
  <c r="S73" i="18"/>
  <c r="R73" i="18"/>
  <c r="S72" i="18"/>
  <c r="R72" i="18"/>
  <c r="S71" i="18"/>
  <c r="R71" i="18"/>
  <c r="S70" i="18"/>
  <c r="R70" i="18"/>
  <c r="S69" i="18"/>
  <c r="R69" i="18"/>
  <c r="S68" i="18"/>
  <c r="R68" i="18"/>
  <c r="S67" i="18"/>
  <c r="R67" i="18"/>
  <c r="S66" i="18"/>
  <c r="R66" i="18"/>
  <c r="S65" i="18"/>
  <c r="R65" i="18"/>
  <c r="S64" i="18"/>
  <c r="R64" i="18"/>
  <c r="S63" i="18"/>
  <c r="R63" i="18"/>
  <c r="S62" i="18"/>
  <c r="R62" i="18"/>
  <c r="S61" i="18"/>
  <c r="R61" i="18"/>
  <c r="S60" i="18"/>
  <c r="R60" i="18"/>
  <c r="S59" i="18"/>
  <c r="R59" i="18"/>
  <c r="S58" i="18"/>
  <c r="R58" i="18"/>
  <c r="S57" i="18"/>
  <c r="R57" i="18"/>
  <c r="S56" i="18"/>
  <c r="R56" i="18"/>
  <c r="S55" i="18"/>
  <c r="R55" i="18"/>
  <c r="S54" i="18"/>
  <c r="R54" i="18"/>
  <c r="S53" i="18"/>
  <c r="R53" i="18"/>
  <c r="S52" i="18"/>
  <c r="R52" i="18"/>
  <c r="S51" i="18"/>
  <c r="R51" i="18"/>
  <c r="S50" i="18"/>
  <c r="R50" i="18"/>
  <c r="S49" i="18"/>
  <c r="R49" i="18"/>
  <c r="S48" i="18"/>
  <c r="R48" i="18"/>
  <c r="S47" i="18"/>
  <c r="R47" i="18"/>
  <c r="S46" i="18"/>
  <c r="R46" i="18"/>
  <c r="S45" i="18"/>
  <c r="R45" i="18"/>
  <c r="S44" i="18"/>
  <c r="R44" i="18"/>
  <c r="S43" i="18"/>
  <c r="R43" i="18"/>
  <c r="S42" i="18"/>
  <c r="R42" i="18"/>
  <c r="S41" i="18"/>
  <c r="R41" i="18"/>
  <c r="S40" i="18"/>
  <c r="R40" i="18"/>
  <c r="S39" i="18"/>
  <c r="R39" i="18"/>
  <c r="S38" i="18"/>
  <c r="R38" i="18"/>
  <c r="S37" i="18"/>
  <c r="R37" i="18"/>
  <c r="S36" i="18"/>
  <c r="R36" i="18"/>
  <c r="S35" i="18"/>
  <c r="R35" i="18"/>
  <c r="S34" i="18"/>
  <c r="R34" i="18"/>
  <c r="S33" i="18"/>
  <c r="R33" i="18"/>
  <c r="S32" i="18"/>
  <c r="R32" i="18"/>
  <c r="S31" i="18"/>
  <c r="R31" i="18"/>
  <c r="S30" i="18"/>
  <c r="R30" i="18"/>
  <c r="S29" i="18"/>
  <c r="R29" i="18"/>
  <c r="S28" i="18"/>
  <c r="R28" i="18"/>
  <c r="S27" i="18"/>
  <c r="R27" i="18"/>
  <c r="T26" i="18"/>
  <c r="T27" i="18" s="1"/>
  <c r="T28" i="18" s="1"/>
  <c r="T29" i="18" s="1"/>
  <c r="T30" i="18" s="1"/>
  <c r="T31" i="18" s="1"/>
  <c r="T32" i="18" s="1"/>
  <c r="T33" i="18" s="1"/>
  <c r="T34" i="18" s="1"/>
  <c r="T35" i="18" s="1"/>
  <c r="T36" i="18" s="1"/>
  <c r="T37" i="18" s="1"/>
  <c r="T38" i="18" s="1"/>
  <c r="T39" i="18" s="1"/>
  <c r="T40" i="18" s="1"/>
  <c r="T41" i="18" s="1"/>
  <c r="T42" i="18" s="1"/>
  <c r="T43" i="18" s="1"/>
  <c r="T44" i="18" s="1"/>
  <c r="T45" i="18" s="1"/>
  <c r="T46" i="18" s="1"/>
  <c r="T47" i="18" s="1"/>
  <c r="T48" i="18" s="1"/>
  <c r="T49" i="18" s="1"/>
  <c r="T50" i="18" s="1"/>
  <c r="T51" i="18" s="1"/>
  <c r="T52" i="18" s="1"/>
  <c r="T53" i="18" s="1"/>
  <c r="T54" i="18" s="1"/>
  <c r="T55" i="18" s="1"/>
  <c r="T56" i="18" s="1"/>
  <c r="T57" i="18" s="1"/>
  <c r="T58" i="18" s="1"/>
  <c r="T59" i="18" s="1"/>
  <c r="T60" i="18" s="1"/>
  <c r="T61" i="18" s="1"/>
  <c r="T62" i="18" s="1"/>
  <c r="T63" i="18" s="1"/>
  <c r="T64" i="18" s="1"/>
  <c r="T65" i="18" s="1"/>
  <c r="T66" i="18" s="1"/>
  <c r="T67" i="18" s="1"/>
  <c r="T68" i="18" s="1"/>
  <c r="T69" i="18" s="1"/>
  <c r="T70" i="18" s="1"/>
  <c r="T71" i="18" s="1"/>
  <c r="T72" i="18" s="1"/>
  <c r="T73" i="18" s="1"/>
  <c r="T74" i="18" s="1"/>
  <c r="T75" i="18" s="1"/>
  <c r="T76" i="18" s="1"/>
  <c r="T77" i="18" s="1"/>
  <c r="T78" i="18" s="1"/>
  <c r="T79" i="18" s="1"/>
  <c r="T80" i="18" s="1"/>
  <c r="T81" i="18" s="1"/>
  <c r="T82" i="18" s="1"/>
  <c r="T83" i="18" s="1"/>
  <c r="T84" i="18" s="1"/>
  <c r="T85" i="18" s="1"/>
  <c r="T86" i="18" s="1"/>
  <c r="T87" i="18" s="1"/>
  <c r="T88" i="18" s="1"/>
  <c r="T89" i="18" s="1"/>
  <c r="T90" i="18" s="1"/>
  <c r="T91" i="18" s="1"/>
  <c r="T92" i="18" s="1"/>
  <c r="T93" i="18" s="1"/>
  <c r="T94" i="18" s="1"/>
  <c r="T95" i="18" s="1"/>
  <c r="T96" i="18" s="1"/>
  <c r="T97" i="18" s="1"/>
  <c r="T98" i="18" s="1"/>
  <c r="T99" i="18" s="1"/>
  <c r="T100" i="18" s="1"/>
  <c r="T101" i="18" s="1"/>
  <c r="T102" i="18" s="1"/>
  <c r="T103" i="18" s="1"/>
  <c r="T104" i="18" s="1"/>
  <c r="T105" i="18" s="1"/>
  <c r="T106" i="18" s="1"/>
  <c r="T107" i="18" s="1"/>
  <c r="T108" i="18" s="1"/>
  <c r="T109" i="18" s="1"/>
  <c r="T110" i="18" s="1"/>
  <c r="T111" i="18" s="1"/>
  <c r="T112" i="18" s="1"/>
  <c r="T113" i="18" s="1"/>
  <c r="T114" i="18" s="1"/>
  <c r="T115" i="18" s="1"/>
  <c r="T116" i="18" s="1"/>
  <c r="T117" i="18" s="1"/>
  <c r="T118" i="18" s="1"/>
  <c r="T119" i="18" s="1"/>
  <c r="T120" i="18" s="1"/>
  <c r="T121" i="18" s="1"/>
  <c r="T122" i="18" s="1"/>
  <c r="T123" i="18" s="1"/>
  <c r="T124" i="18" s="1"/>
  <c r="T125" i="18" s="1"/>
  <c r="T126" i="18" s="1"/>
  <c r="T127" i="18" s="1"/>
  <c r="T128" i="18" s="1"/>
  <c r="T129" i="18" s="1"/>
  <c r="T130" i="18" s="1"/>
  <c r="T131" i="18" s="1"/>
  <c r="T132" i="18" s="1"/>
  <c r="T133" i="18" s="1"/>
  <c r="T134" i="18" s="1"/>
  <c r="T135" i="18" s="1"/>
  <c r="T136" i="18" s="1"/>
  <c r="T137" i="18" s="1"/>
  <c r="T138" i="18" s="1"/>
  <c r="T139" i="18" s="1"/>
  <c r="T140" i="18" s="1"/>
  <c r="T141" i="18" s="1"/>
  <c r="T142" i="18" s="1"/>
  <c r="T143" i="18" s="1"/>
  <c r="T144" i="18" s="1"/>
  <c r="T145" i="18" s="1"/>
  <c r="T146" i="18" s="1"/>
  <c r="T147" i="18" s="1"/>
  <c r="T148" i="18" s="1"/>
  <c r="T149" i="18" s="1"/>
  <c r="T150" i="18" s="1"/>
  <c r="T151" i="18" s="1"/>
  <c r="T152" i="18" s="1"/>
  <c r="T153" i="18" s="1"/>
  <c r="T154" i="18" s="1"/>
  <c r="T155" i="18" s="1"/>
  <c r="T156" i="18" s="1"/>
  <c r="T157" i="18" s="1"/>
  <c r="T158" i="18" s="1"/>
  <c r="T159" i="18" s="1"/>
  <c r="T160" i="18" s="1"/>
  <c r="T161" i="18" s="1"/>
  <c r="T162" i="18" s="1"/>
  <c r="T163" i="18" s="1"/>
  <c r="T164" i="18" s="1"/>
  <c r="T165" i="18" s="1"/>
  <c r="T166" i="18" s="1"/>
  <c r="T167" i="18" s="1"/>
  <c r="T168" i="18" s="1"/>
  <c r="T169" i="18" s="1"/>
  <c r="T170" i="18" s="1"/>
  <c r="T171" i="18" s="1"/>
  <c r="T172" i="18" s="1"/>
  <c r="T173" i="18" s="1"/>
  <c r="T174" i="18" s="1"/>
  <c r="T175" i="18" s="1"/>
  <c r="T176" i="18" s="1"/>
  <c r="T177" i="18" s="1"/>
  <c r="T178" i="18" s="1"/>
  <c r="T179" i="18" s="1"/>
  <c r="T180" i="18" s="1"/>
  <c r="T181" i="18" s="1"/>
  <c r="T182" i="18" s="1"/>
  <c r="T183" i="18" s="1"/>
  <c r="T184" i="18" s="1"/>
  <c r="T185" i="18" s="1"/>
  <c r="T186" i="18" s="1"/>
  <c r="T187" i="18" s="1"/>
  <c r="T188" i="18" s="1"/>
  <c r="T189" i="18" s="1"/>
  <c r="T190" i="18" s="1"/>
  <c r="T191" i="18" s="1"/>
  <c r="T192" i="18" s="1"/>
  <c r="T193" i="18" s="1"/>
  <c r="T194" i="18" s="1"/>
  <c r="T195" i="18" s="1"/>
  <c r="T196" i="18" s="1"/>
  <c r="T197" i="18" s="1"/>
  <c r="T198" i="18" s="1"/>
  <c r="T199" i="18" s="1"/>
  <c r="T200" i="18" s="1"/>
  <c r="T201" i="18" s="1"/>
  <c r="T202" i="18" s="1"/>
  <c r="T203" i="18" s="1"/>
  <c r="T204" i="18" s="1"/>
  <c r="T205" i="18" s="1"/>
  <c r="T206" i="18" s="1"/>
  <c r="T207" i="18" s="1"/>
  <c r="T208" i="18" s="1"/>
  <c r="T209" i="18" s="1"/>
  <c r="T210" i="18" s="1"/>
  <c r="T211" i="18" s="1"/>
  <c r="T212" i="18" s="1"/>
  <c r="T213" i="18" s="1"/>
  <c r="T214" i="18" s="1"/>
  <c r="T215" i="18" s="1"/>
  <c r="T216" i="18" s="1"/>
  <c r="T217" i="18" s="1"/>
  <c r="T218" i="18" s="1"/>
  <c r="T219" i="18" s="1"/>
  <c r="T220" i="18" s="1"/>
  <c r="T221" i="18" s="1"/>
  <c r="T222" i="18" s="1"/>
  <c r="T223" i="18" s="1"/>
  <c r="T224" i="18" s="1"/>
  <c r="T225" i="18" s="1"/>
  <c r="T226" i="18" s="1"/>
  <c r="T227" i="18" s="1"/>
  <c r="T228" i="18" s="1"/>
  <c r="T229" i="18" s="1"/>
  <c r="T230" i="18" s="1"/>
  <c r="T231" i="18" s="1"/>
  <c r="T232" i="18" s="1"/>
  <c r="T233" i="18" s="1"/>
  <c r="T234" i="18" s="1"/>
  <c r="T235" i="18" s="1"/>
  <c r="T236" i="18" s="1"/>
  <c r="T237" i="18" s="1"/>
  <c r="T238" i="18" s="1"/>
  <c r="T239" i="18" s="1"/>
  <c r="T240" i="18" s="1"/>
  <c r="T241" i="18" s="1"/>
  <c r="T242" i="18" s="1"/>
  <c r="T243" i="18" s="1"/>
  <c r="T244" i="18" s="1"/>
  <c r="T245" i="18" s="1"/>
  <c r="T246" i="18" s="1"/>
  <c r="T247" i="18" s="1"/>
  <c r="T248" i="18" s="1"/>
  <c r="T249" i="18" s="1"/>
  <c r="T250" i="18" s="1"/>
  <c r="T251" i="18" s="1"/>
  <c r="T252" i="18" s="1"/>
  <c r="T253" i="18" s="1"/>
  <c r="T254" i="18" s="1"/>
  <c r="T255" i="18" s="1"/>
  <c r="T256" i="18" s="1"/>
  <c r="T257" i="18" s="1"/>
  <c r="T258" i="18" s="1"/>
  <c r="T259" i="18" s="1"/>
  <c r="T260" i="18" s="1"/>
  <c r="T261" i="18" s="1"/>
  <c r="T262" i="18" s="1"/>
  <c r="T263" i="18" s="1"/>
  <c r="T264" i="18" s="1"/>
  <c r="T265" i="18" s="1"/>
  <c r="T266" i="18" s="1"/>
  <c r="T267" i="18" s="1"/>
  <c r="T268" i="18" s="1"/>
  <c r="T269" i="18" s="1"/>
  <c r="T270" i="18" s="1"/>
  <c r="T271" i="18" s="1"/>
  <c r="T272" i="18" s="1"/>
  <c r="T273" i="18" s="1"/>
  <c r="T274" i="18" s="1"/>
  <c r="T275" i="18" s="1"/>
  <c r="T276" i="18" s="1"/>
  <c r="T277" i="18" s="1"/>
  <c r="T278" i="18" s="1"/>
  <c r="T279" i="18" s="1"/>
  <c r="T280" i="18" s="1"/>
  <c r="T281" i="18" s="1"/>
  <c r="T282" i="18" s="1"/>
  <c r="T283" i="18" s="1"/>
  <c r="T284" i="18" s="1"/>
  <c r="T285" i="18" s="1"/>
  <c r="T286" i="18" s="1"/>
  <c r="T287" i="18" s="1"/>
  <c r="T288" i="18" s="1"/>
  <c r="T289" i="18" s="1"/>
  <c r="T290" i="18" s="1"/>
  <c r="T291" i="18" s="1"/>
  <c r="T292" i="18" s="1"/>
  <c r="T293" i="18" s="1"/>
  <c r="T294" i="18" s="1"/>
  <c r="T295" i="18" s="1"/>
  <c r="T296" i="18" s="1"/>
  <c r="T297" i="18" s="1"/>
  <c r="T298" i="18" s="1"/>
  <c r="T299" i="18" s="1"/>
  <c r="T300" i="18" s="1"/>
  <c r="T301" i="18" s="1"/>
  <c r="T302" i="18" s="1"/>
  <c r="T303" i="18" s="1"/>
  <c r="T304" i="18" s="1"/>
  <c r="T305" i="18" s="1"/>
  <c r="T306" i="18" s="1"/>
  <c r="T307" i="18" s="1"/>
  <c r="T308" i="18" s="1"/>
  <c r="T309" i="18" s="1"/>
  <c r="T310" i="18" s="1"/>
  <c r="T311" i="18" s="1"/>
  <c r="T312" i="18" s="1"/>
  <c r="T313" i="18" s="1"/>
  <c r="T314" i="18" s="1"/>
  <c r="T315" i="18" s="1"/>
  <c r="T316" i="18" s="1"/>
  <c r="T317" i="18" s="1"/>
  <c r="T318" i="18" s="1"/>
  <c r="T319" i="18" s="1"/>
  <c r="T320" i="18" s="1"/>
  <c r="T321" i="18" s="1"/>
  <c r="T322" i="18" s="1"/>
  <c r="T323" i="18" s="1"/>
  <c r="T324" i="18" s="1"/>
  <c r="T325" i="18" s="1"/>
  <c r="T326" i="18" s="1"/>
  <c r="T327" i="18" s="1"/>
  <c r="T328" i="18" s="1"/>
  <c r="T329" i="18" s="1"/>
  <c r="T330" i="18" s="1"/>
  <c r="T331" i="18" s="1"/>
  <c r="T332" i="18" s="1"/>
  <c r="T333" i="18" s="1"/>
  <c r="T334" i="18" s="1"/>
  <c r="T335" i="18" s="1"/>
  <c r="T336" i="18" s="1"/>
  <c r="T337" i="18" s="1"/>
  <c r="T338" i="18" s="1"/>
  <c r="T339" i="18" s="1"/>
  <c r="T340" i="18" s="1"/>
  <c r="T341" i="18" s="1"/>
  <c r="T342" i="18" s="1"/>
  <c r="T343" i="18" s="1"/>
  <c r="T344" i="18" s="1"/>
  <c r="T345" i="18" s="1"/>
  <c r="T346" i="18" s="1"/>
  <c r="T347" i="18" s="1"/>
  <c r="T348" i="18" s="1"/>
  <c r="S26" i="18"/>
  <c r="R26" i="18"/>
  <c r="S25" i="18"/>
  <c r="R25" i="18"/>
  <c r="S24" i="18"/>
  <c r="R24" i="18"/>
  <c r="S23" i="18"/>
  <c r="R23" i="18"/>
  <c r="S21" i="18"/>
  <c r="R21" i="18"/>
  <c r="P21" i="18"/>
  <c r="M21" i="18"/>
  <c r="T21" i="18" s="1"/>
  <c r="S20" i="18"/>
  <c r="R20" i="18"/>
  <c r="P20" i="18"/>
  <c r="M20" i="18"/>
  <c r="T20" i="18" s="1"/>
  <c r="T19" i="18"/>
  <c r="S19" i="18"/>
  <c r="R19" i="18"/>
  <c r="P19" i="18"/>
  <c r="M19" i="18"/>
  <c r="S18" i="18"/>
  <c r="R18" i="18"/>
  <c r="P18" i="18"/>
  <c r="M18" i="18"/>
  <c r="T18" i="18" s="1"/>
  <c r="T17" i="18"/>
  <c r="S17" i="18"/>
  <c r="R17" i="18"/>
  <c r="P17" i="18"/>
  <c r="M17" i="18"/>
  <c r="T16" i="18"/>
  <c r="S16" i="18"/>
  <c r="R16" i="18"/>
  <c r="P16" i="18"/>
  <c r="M16" i="18"/>
  <c r="S15" i="18"/>
  <c r="R15" i="18"/>
  <c r="P15" i="18"/>
  <c r="P22" i="18" s="1"/>
  <c r="M15" i="18"/>
  <c r="T15" i="18" s="1"/>
  <c r="T22" i="18" s="1"/>
  <c r="T23" i="18" s="1"/>
  <c r="T24" i="18" s="1"/>
  <c r="T25" i="18" s="1"/>
  <c r="H6" i="18"/>
  <c r="S473" i="17"/>
  <c r="R473" i="17"/>
  <c r="S472" i="17"/>
  <c r="R472" i="17"/>
  <c r="S471" i="17"/>
  <c r="R471" i="17"/>
  <c r="S470" i="17"/>
  <c r="R470" i="17"/>
  <c r="S469" i="17"/>
  <c r="R469" i="17"/>
  <c r="S468" i="17"/>
  <c r="R468" i="17"/>
  <c r="S467" i="17"/>
  <c r="R467" i="17"/>
  <c r="S466" i="17"/>
  <c r="R466" i="17"/>
  <c r="S465" i="17"/>
  <c r="R465" i="17"/>
  <c r="S464" i="17"/>
  <c r="R464" i="17"/>
  <c r="S463" i="17"/>
  <c r="R463" i="17"/>
  <c r="S462" i="17"/>
  <c r="R462" i="17"/>
  <c r="S461" i="17"/>
  <c r="R461" i="17"/>
  <c r="S460" i="17"/>
  <c r="R460" i="17"/>
  <c r="S459" i="17"/>
  <c r="R459" i="17"/>
  <c r="S458" i="17"/>
  <c r="R458" i="17"/>
  <c r="S457" i="17"/>
  <c r="R457" i="17"/>
  <c r="S456" i="17"/>
  <c r="R456" i="17"/>
  <c r="S455" i="17"/>
  <c r="R455" i="17"/>
  <c r="S454" i="17"/>
  <c r="R454" i="17"/>
  <c r="S453" i="17"/>
  <c r="R453" i="17"/>
  <c r="S452" i="17"/>
  <c r="R452" i="17"/>
  <c r="S451" i="17"/>
  <c r="R451" i="17"/>
  <c r="S450" i="17"/>
  <c r="R450" i="17"/>
  <c r="S449" i="17"/>
  <c r="R449" i="17"/>
  <c r="S448" i="17"/>
  <c r="R448" i="17"/>
  <c r="S447" i="17"/>
  <c r="R447" i="17"/>
  <c r="S446" i="17"/>
  <c r="R446" i="17"/>
  <c r="S445" i="17"/>
  <c r="R445" i="17"/>
  <c r="S444" i="17"/>
  <c r="R444" i="17"/>
  <c r="S443" i="17"/>
  <c r="R443" i="17"/>
  <c r="S442" i="17"/>
  <c r="R442" i="17"/>
  <c r="S441" i="17"/>
  <c r="R441" i="17"/>
  <c r="S440" i="17"/>
  <c r="R440" i="17"/>
  <c r="S439" i="17"/>
  <c r="R439" i="17"/>
  <c r="S438" i="17"/>
  <c r="R438" i="17"/>
  <c r="S437" i="17"/>
  <c r="R437" i="17"/>
  <c r="S436" i="17"/>
  <c r="R436" i="17"/>
  <c r="S435" i="17"/>
  <c r="R435" i="17"/>
  <c r="S434" i="17"/>
  <c r="R434" i="17"/>
  <c r="S433" i="17"/>
  <c r="R433" i="17"/>
  <c r="S432" i="17"/>
  <c r="R432" i="17"/>
  <c r="S431" i="17"/>
  <c r="R431" i="17"/>
  <c r="S430" i="17"/>
  <c r="R430" i="17"/>
  <c r="S429" i="17"/>
  <c r="R429" i="17"/>
  <c r="S428" i="17"/>
  <c r="R428" i="17"/>
  <c r="S427" i="17"/>
  <c r="R427" i="17"/>
  <c r="S426" i="17"/>
  <c r="R426" i="17"/>
  <c r="S425" i="17"/>
  <c r="R425" i="17"/>
  <c r="S424" i="17"/>
  <c r="R424" i="17"/>
  <c r="S423" i="17"/>
  <c r="R423" i="17"/>
  <c r="S422" i="17"/>
  <c r="R422" i="17"/>
  <c r="S421" i="17"/>
  <c r="R421" i="17"/>
  <c r="S420" i="17"/>
  <c r="R420" i="17"/>
  <c r="S419" i="17"/>
  <c r="R419" i="17"/>
  <c r="S418" i="17"/>
  <c r="R418" i="17"/>
  <c r="S417" i="17"/>
  <c r="R417" i="17"/>
  <c r="S416" i="17"/>
  <c r="R416" i="17"/>
  <c r="S415" i="17"/>
  <c r="R415" i="17"/>
  <c r="S414" i="17"/>
  <c r="R414" i="17"/>
  <c r="S413" i="17"/>
  <c r="R413" i="17"/>
  <c r="S412" i="17"/>
  <c r="R412" i="17"/>
  <c r="S411" i="17"/>
  <c r="R411" i="17"/>
  <c r="S410" i="17"/>
  <c r="R410" i="17"/>
  <c r="S409" i="17"/>
  <c r="R409" i="17"/>
  <c r="S408" i="17"/>
  <c r="R408" i="17"/>
  <c r="S407" i="17"/>
  <c r="R407" i="17"/>
  <c r="S406" i="17"/>
  <c r="R406" i="17"/>
  <c r="S405" i="17"/>
  <c r="R405" i="17"/>
  <c r="S404" i="17"/>
  <c r="R404" i="17"/>
  <c r="S403" i="17"/>
  <c r="R403" i="17"/>
  <c r="S402" i="17"/>
  <c r="R402" i="17"/>
  <c r="S401" i="17"/>
  <c r="R401" i="17"/>
  <c r="S400" i="17"/>
  <c r="R400" i="17"/>
  <c r="S399" i="17"/>
  <c r="R399" i="17"/>
  <c r="S398" i="17"/>
  <c r="R398" i="17"/>
  <c r="S397" i="17"/>
  <c r="R397" i="17"/>
  <c r="S396" i="17"/>
  <c r="R396" i="17"/>
  <c r="S395" i="17"/>
  <c r="R395" i="17"/>
  <c r="S394" i="17"/>
  <c r="R394" i="17"/>
  <c r="S393" i="17"/>
  <c r="R393" i="17"/>
  <c r="S392" i="17"/>
  <c r="R392" i="17"/>
  <c r="S391" i="17"/>
  <c r="R391" i="17"/>
  <c r="S390" i="17"/>
  <c r="R390" i="17"/>
  <c r="S389" i="17"/>
  <c r="R389" i="17"/>
  <c r="S388" i="17"/>
  <c r="R388" i="17"/>
  <c r="S387" i="17"/>
  <c r="R387" i="17"/>
  <c r="S386" i="17"/>
  <c r="R386" i="17"/>
  <c r="S385" i="17"/>
  <c r="R385" i="17"/>
  <c r="S384" i="17"/>
  <c r="R384" i="17"/>
  <c r="S383" i="17"/>
  <c r="R383" i="17"/>
  <c r="S382" i="17"/>
  <c r="R382" i="17"/>
  <c r="S381" i="17"/>
  <c r="R381" i="17"/>
  <c r="S380" i="17"/>
  <c r="R380" i="17"/>
  <c r="S379" i="17"/>
  <c r="R379" i="17"/>
  <c r="S378" i="17"/>
  <c r="R378" i="17"/>
  <c r="S377" i="17"/>
  <c r="R377" i="17"/>
  <c r="S376" i="17"/>
  <c r="R376" i="17"/>
  <c r="S375" i="17"/>
  <c r="R375" i="17"/>
  <c r="S374" i="17"/>
  <c r="R374" i="17"/>
  <c r="S373" i="17"/>
  <c r="R373" i="17"/>
  <c r="S372" i="17"/>
  <c r="R372" i="17"/>
  <c r="S371" i="17"/>
  <c r="R371" i="17"/>
  <c r="S370" i="17"/>
  <c r="R370" i="17"/>
  <c r="S369" i="17"/>
  <c r="R369" i="17"/>
  <c r="S368" i="17"/>
  <c r="R368" i="17"/>
  <c r="S367" i="17"/>
  <c r="R367" i="17"/>
  <c r="S366" i="17"/>
  <c r="R366" i="17"/>
  <c r="S365" i="17"/>
  <c r="R365" i="17"/>
  <c r="S364" i="17"/>
  <c r="R364" i="17"/>
  <c r="S363" i="17"/>
  <c r="R363" i="17"/>
  <c r="S362" i="17"/>
  <c r="R362" i="17"/>
  <c r="S361" i="17"/>
  <c r="R361" i="17"/>
  <c r="S360" i="17"/>
  <c r="R360" i="17"/>
  <c r="S359" i="17"/>
  <c r="R359" i="17"/>
  <c r="S358" i="17"/>
  <c r="R358" i="17"/>
  <c r="S357" i="17"/>
  <c r="R357" i="17"/>
  <c r="S356" i="17"/>
  <c r="R356" i="17"/>
  <c r="S355" i="17"/>
  <c r="R355" i="17"/>
  <c r="S354" i="17"/>
  <c r="R354" i="17"/>
  <c r="S353" i="17"/>
  <c r="R353" i="17"/>
  <c r="S352" i="17"/>
  <c r="R352" i="17"/>
  <c r="S351" i="17"/>
  <c r="R351" i="17"/>
  <c r="S350" i="17"/>
  <c r="R350" i="17"/>
  <c r="S349" i="17"/>
  <c r="R349" i="17"/>
  <c r="S348" i="17"/>
  <c r="R348" i="17"/>
  <c r="S347" i="17"/>
  <c r="R347" i="17"/>
  <c r="S346" i="17"/>
  <c r="R346" i="17"/>
  <c r="S345" i="17"/>
  <c r="R345" i="17"/>
  <c r="S344" i="17"/>
  <c r="R344" i="17"/>
  <c r="S343" i="17"/>
  <c r="R343" i="17"/>
  <c r="S342" i="17"/>
  <c r="R342" i="17"/>
  <c r="S341" i="17"/>
  <c r="R341" i="17"/>
  <c r="S340" i="17"/>
  <c r="R340" i="17"/>
  <c r="S339" i="17"/>
  <c r="R339" i="17"/>
  <c r="S338" i="17"/>
  <c r="R338" i="17"/>
  <c r="S337" i="17"/>
  <c r="R337" i="17"/>
  <c r="S336" i="17"/>
  <c r="R336" i="17"/>
  <c r="S335" i="17"/>
  <c r="R335" i="17"/>
  <c r="S334" i="17"/>
  <c r="R334" i="17"/>
  <c r="S333" i="17"/>
  <c r="R333" i="17"/>
  <c r="S332" i="17"/>
  <c r="R332" i="17"/>
  <c r="S331" i="17"/>
  <c r="R331" i="17"/>
  <c r="S330" i="17"/>
  <c r="R330" i="17"/>
  <c r="S329" i="17"/>
  <c r="R329" i="17"/>
  <c r="S328" i="17"/>
  <c r="R328" i="17"/>
  <c r="S327" i="17"/>
  <c r="R327" i="17"/>
  <c r="S326" i="17"/>
  <c r="R326" i="17"/>
  <c r="S325" i="17"/>
  <c r="R325" i="17"/>
  <c r="S324" i="17"/>
  <c r="R324" i="17"/>
  <c r="S323" i="17"/>
  <c r="R323" i="17"/>
  <c r="S322" i="17"/>
  <c r="R322" i="17"/>
  <c r="S321" i="17"/>
  <c r="R321" i="17"/>
  <c r="S320" i="17"/>
  <c r="R320" i="17"/>
  <c r="S319" i="17"/>
  <c r="R319" i="17"/>
  <c r="S318" i="17"/>
  <c r="R318" i="17"/>
  <c r="S317" i="17"/>
  <c r="R317" i="17"/>
  <c r="S316" i="17"/>
  <c r="R316" i="17"/>
  <c r="S315" i="17"/>
  <c r="R315" i="17"/>
  <c r="S314" i="17"/>
  <c r="R314" i="17"/>
  <c r="S313" i="17"/>
  <c r="R313" i="17"/>
  <c r="S312" i="17"/>
  <c r="R312" i="17"/>
  <c r="S311" i="17"/>
  <c r="R311" i="17"/>
  <c r="S310" i="17"/>
  <c r="R310" i="17"/>
  <c r="S309" i="17"/>
  <c r="R309" i="17"/>
  <c r="S308" i="17"/>
  <c r="R308" i="17"/>
  <c r="S307" i="17"/>
  <c r="R307" i="17"/>
  <c r="S306" i="17"/>
  <c r="R306" i="17"/>
  <c r="S305" i="17"/>
  <c r="R305" i="17"/>
  <c r="S304" i="17"/>
  <c r="R304" i="17"/>
  <c r="S303" i="17"/>
  <c r="R303" i="17"/>
  <c r="S302" i="17"/>
  <c r="R302" i="17"/>
  <c r="S301" i="17"/>
  <c r="R301" i="17"/>
  <c r="S300" i="17"/>
  <c r="R300" i="17"/>
  <c r="S299" i="17"/>
  <c r="R299" i="17"/>
  <c r="S298" i="17"/>
  <c r="R298" i="17"/>
  <c r="S297" i="17"/>
  <c r="R297" i="17"/>
  <c r="S296" i="17"/>
  <c r="R296" i="17"/>
  <c r="S295" i="17"/>
  <c r="R295" i="17"/>
  <c r="S294" i="17"/>
  <c r="R294" i="17"/>
  <c r="S293" i="17"/>
  <c r="R293" i="17"/>
  <c r="S292" i="17"/>
  <c r="R292" i="17"/>
  <c r="S291" i="17"/>
  <c r="R291" i="17"/>
  <c r="S290" i="17"/>
  <c r="R290" i="17"/>
  <c r="S289" i="17"/>
  <c r="R289" i="17"/>
  <c r="S288" i="17"/>
  <c r="R288" i="17"/>
  <c r="S287" i="17"/>
  <c r="R287" i="17"/>
  <c r="S286" i="17"/>
  <c r="R286" i="17"/>
  <c r="S285" i="17"/>
  <c r="R285" i="17"/>
  <c r="S284" i="17"/>
  <c r="R284" i="17"/>
  <c r="S283" i="17"/>
  <c r="R283" i="17"/>
  <c r="S282" i="17"/>
  <c r="R282" i="17"/>
  <c r="S281" i="17"/>
  <c r="R281" i="17"/>
  <c r="S280" i="17"/>
  <c r="R280" i="17"/>
  <c r="S279" i="17"/>
  <c r="R279" i="17"/>
  <c r="S278" i="17"/>
  <c r="R278" i="17"/>
  <c r="S277" i="17"/>
  <c r="R277" i="17"/>
  <c r="S276" i="17"/>
  <c r="R276" i="17"/>
  <c r="S275" i="17"/>
  <c r="R275" i="17"/>
  <c r="S274" i="17"/>
  <c r="R274" i="17"/>
  <c r="S273" i="17"/>
  <c r="R273" i="17"/>
  <c r="S272" i="17"/>
  <c r="R272" i="17"/>
  <c r="S271" i="17"/>
  <c r="R271" i="17"/>
  <c r="S270" i="17"/>
  <c r="R270" i="17"/>
  <c r="S269" i="17"/>
  <c r="R269" i="17"/>
  <c r="S268" i="17"/>
  <c r="R268" i="17"/>
  <c r="S267" i="17"/>
  <c r="R267" i="17"/>
  <c r="S266" i="17"/>
  <c r="R266" i="17"/>
  <c r="S265" i="17"/>
  <c r="R265" i="17"/>
  <c r="S264" i="17"/>
  <c r="R264" i="17"/>
  <c r="S263" i="17"/>
  <c r="R263" i="17"/>
  <c r="S262" i="17"/>
  <c r="R262" i="17"/>
  <c r="S261" i="17"/>
  <c r="R261" i="17"/>
  <c r="S260" i="17"/>
  <c r="R260" i="17"/>
  <c r="S259" i="17"/>
  <c r="R259" i="17"/>
  <c r="S258" i="17"/>
  <c r="R258" i="17"/>
  <c r="S257" i="17"/>
  <c r="R257" i="17"/>
  <c r="S256" i="17"/>
  <c r="R256" i="17"/>
  <c r="S255" i="17"/>
  <c r="R255" i="17"/>
  <c r="S254" i="17"/>
  <c r="R254" i="17"/>
  <c r="S253" i="17"/>
  <c r="R253" i="17"/>
  <c r="S252" i="17"/>
  <c r="R252" i="17"/>
  <c r="S251" i="17"/>
  <c r="R251" i="17"/>
  <c r="S250" i="17"/>
  <c r="R250" i="17"/>
  <c r="S249" i="17"/>
  <c r="R249" i="17"/>
  <c r="S248" i="17"/>
  <c r="R248" i="17"/>
  <c r="S247" i="17"/>
  <c r="R247" i="17"/>
  <c r="S246" i="17"/>
  <c r="R246" i="17"/>
  <c r="S245" i="17"/>
  <c r="R245" i="17"/>
  <c r="S244" i="17"/>
  <c r="R244" i="17"/>
  <c r="S243" i="17"/>
  <c r="R243" i="17"/>
  <c r="S242" i="17"/>
  <c r="R242" i="17"/>
  <c r="S241" i="17"/>
  <c r="R241" i="17"/>
  <c r="S240" i="17"/>
  <c r="R240" i="17"/>
  <c r="S239" i="17"/>
  <c r="R239" i="17"/>
  <c r="S238" i="17"/>
  <c r="R238" i="17"/>
  <c r="S237" i="17"/>
  <c r="R237" i="17"/>
  <c r="S236" i="17"/>
  <c r="R236" i="17"/>
  <c r="S235" i="17"/>
  <c r="R235" i="17"/>
  <c r="S234" i="17"/>
  <c r="R234" i="17"/>
  <c r="S233" i="17"/>
  <c r="R233" i="17"/>
  <c r="S232" i="17"/>
  <c r="R232" i="17"/>
  <c r="S231" i="17"/>
  <c r="R231" i="17"/>
  <c r="S230" i="17"/>
  <c r="R230" i="17"/>
  <c r="S229" i="17"/>
  <c r="R229" i="17"/>
  <c r="S228" i="17"/>
  <c r="R228" i="17"/>
  <c r="S227" i="17"/>
  <c r="R227" i="17"/>
  <c r="S226" i="17"/>
  <c r="R226" i="17"/>
  <c r="S225" i="17"/>
  <c r="R225" i="17"/>
  <c r="S224" i="17"/>
  <c r="R224" i="17"/>
  <c r="S223" i="17"/>
  <c r="R223" i="17"/>
  <c r="S222" i="17"/>
  <c r="R222" i="17"/>
  <c r="S221" i="17"/>
  <c r="R221" i="17"/>
  <c r="S220" i="17"/>
  <c r="R220" i="17"/>
  <c r="S219" i="17"/>
  <c r="R219" i="17"/>
  <c r="S218" i="17"/>
  <c r="R218" i="17"/>
  <c r="S217" i="17"/>
  <c r="R217" i="17"/>
  <c r="S216" i="17"/>
  <c r="R216" i="17"/>
  <c r="S215" i="17"/>
  <c r="R215" i="17"/>
  <c r="S214" i="17"/>
  <c r="R214" i="17"/>
  <c r="S213" i="17"/>
  <c r="R213" i="17"/>
  <c r="S212" i="17"/>
  <c r="R212" i="17"/>
  <c r="S211" i="17"/>
  <c r="R211" i="17"/>
  <c r="S210" i="17"/>
  <c r="R210" i="17"/>
  <c r="S209" i="17"/>
  <c r="R209" i="17"/>
  <c r="S208" i="17"/>
  <c r="R208" i="17"/>
  <c r="S207" i="17"/>
  <c r="R207" i="17"/>
  <c r="S206" i="17"/>
  <c r="R206" i="17"/>
  <c r="S205" i="17"/>
  <c r="R205" i="17"/>
  <c r="S204" i="17"/>
  <c r="R204" i="17"/>
  <c r="S203" i="17"/>
  <c r="R203" i="17"/>
  <c r="S202" i="17"/>
  <c r="R202" i="17"/>
  <c r="S201" i="17"/>
  <c r="R201" i="17"/>
  <c r="S200" i="17"/>
  <c r="R200" i="17"/>
  <c r="S199" i="17"/>
  <c r="R199" i="17"/>
  <c r="S198" i="17"/>
  <c r="R198" i="17"/>
  <c r="S197" i="17"/>
  <c r="R197" i="17"/>
  <c r="S196" i="17"/>
  <c r="R196" i="17"/>
  <c r="S195" i="17"/>
  <c r="R195" i="17"/>
  <c r="S194" i="17"/>
  <c r="R194" i="17"/>
  <c r="S193" i="17"/>
  <c r="R193" i="17"/>
  <c r="S192" i="17"/>
  <c r="R192" i="17"/>
  <c r="S191" i="17"/>
  <c r="R191" i="17"/>
  <c r="S190" i="17"/>
  <c r="R190" i="17"/>
  <c r="S189" i="17"/>
  <c r="R189" i="17"/>
  <c r="S188" i="17"/>
  <c r="R188" i="17"/>
  <c r="S187" i="17"/>
  <c r="R187" i="17"/>
  <c r="S186" i="17"/>
  <c r="R186" i="17"/>
  <c r="S185" i="17"/>
  <c r="R185" i="17"/>
  <c r="S184" i="17"/>
  <c r="R184" i="17"/>
  <c r="S183" i="17"/>
  <c r="R183" i="17"/>
  <c r="S182" i="17"/>
  <c r="R182" i="17"/>
  <c r="S181" i="17"/>
  <c r="R181" i="17"/>
  <c r="S180" i="17"/>
  <c r="R180" i="17"/>
  <c r="S179" i="17"/>
  <c r="R179" i="17"/>
  <c r="S178" i="17"/>
  <c r="R178" i="17"/>
  <c r="S177" i="17"/>
  <c r="R177" i="17"/>
  <c r="S176" i="17"/>
  <c r="R176" i="17"/>
  <c r="S175" i="17"/>
  <c r="R175" i="17"/>
  <c r="S174" i="17"/>
  <c r="R174" i="17"/>
  <c r="S173" i="17"/>
  <c r="R173" i="17"/>
  <c r="S172" i="17"/>
  <c r="R172" i="17"/>
  <c r="S171" i="17"/>
  <c r="R171" i="17"/>
  <c r="S170" i="17"/>
  <c r="R170" i="17"/>
  <c r="S169" i="17"/>
  <c r="R169" i="17"/>
  <c r="S168" i="17"/>
  <c r="R168" i="17"/>
  <c r="S167" i="17"/>
  <c r="R167" i="17"/>
  <c r="S166" i="17"/>
  <c r="R166" i="17"/>
  <c r="S165" i="17"/>
  <c r="R165" i="17"/>
  <c r="S164" i="17"/>
  <c r="R164" i="17"/>
  <c r="S163" i="17"/>
  <c r="R163" i="17"/>
  <c r="S162" i="17"/>
  <c r="R162" i="17"/>
  <c r="S161" i="17"/>
  <c r="R161" i="17"/>
  <c r="S160" i="17"/>
  <c r="R160" i="17"/>
  <c r="S159" i="17"/>
  <c r="R159" i="17"/>
  <c r="S158" i="17"/>
  <c r="R158" i="17"/>
  <c r="S157" i="17"/>
  <c r="R157" i="17"/>
  <c r="S156" i="17"/>
  <c r="R156" i="17"/>
  <c r="S155" i="17"/>
  <c r="R155" i="17"/>
  <c r="S154" i="17"/>
  <c r="R154" i="17"/>
  <c r="S153" i="17"/>
  <c r="R153" i="17"/>
  <c r="S152" i="17"/>
  <c r="R152" i="17"/>
  <c r="S151" i="17"/>
  <c r="R151" i="17"/>
  <c r="S150" i="17"/>
  <c r="R150" i="17"/>
  <c r="S149" i="17"/>
  <c r="R149" i="17"/>
  <c r="S148" i="17"/>
  <c r="R148" i="17"/>
  <c r="S147" i="17"/>
  <c r="R147" i="17"/>
  <c r="S146" i="17"/>
  <c r="R146" i="17"/>
  <c r="S145" i="17"/>
  <c r="R145" i="17"/>
  <c r="S144" i="17"/>
  <c r="R144" i="17"/>
  <c r="S143" i="17"/>
  <c r="R143" i="17"/>
  <c r="S142" i="17"/>
  <c r="R142" i="17"/>
  <c r="S141" i="17"/>
  <c r="R141" i="17"/>
  <c r="S140" i="17"/>
  <c r="R140" i="17"/>
  <c r="S139" i="17"/>
  <c r="R139" i="17"/>
  <c r="S138" i="17"/>
  <c r="R138" i="17"/>
  <c r="S137" i="17"/>
  <c r="R137" i="17"/>
  <c r="S136" i="17"/>
  <c r="R136" i="17"/>
  <c r="S135" i="17"/>
  <c r="R135" i="17"/>
  <c r="S134" i="17"/>
  <c r="R134" i="17"/>
  <c r="S133" i="17"/>
  <c r="R133" i="17"/>
  <c r="S132" i="17"/>
  <c r="R132" i="17"/>
  <c r="S131" i="17"/>
  <c r="R131" i="17"/>
  <c r="S130" i="17"/>
  <c r="R130" i="17"/>
  <c r="S129" i="17"/>
  <c r="R129" i="17"/>
  <c r="S128" i="17"/>
  <c r="R128" i="17"/>
  <c r="S127" i="17"/>
  <c r="R127" i="17"/>
  <c r="S126" i="17"/>
  <c r="R126" i="17"/>
  <c r="S125" i="17"/>
  <c r="R125" i="17"/>
  <c r="S124" i="17"/>
  <c r="R124" i="17"/>
  <c r="S123" i="17"/>
  <c r="R123" i="17"/>
  <c r="S122" i="17"/>
  <c r="R122" i="17"/>
  <c r="S121" i="17"/>
  <c r="R121" i="17"/>
  <c r="S120" i="17"/>
  <c r="R120" i="17"/>
  <c r="S119" i="17"/>
  <c r="R119" i="17"/>
  <c r="S118" i="17"/>
  <c r="R118" i="17"/>
  <c r="S117" i="17"/>
  <c r="R117" i="17"/>
  <c r="S116" i="17"/>
  <c r="R116" i="17"/>
  <c r="S115" i="17"/>
  <c r="R115" i="17"/>
  <c r="S114" i="17"/>
  <c r="R114" i="17"/>
  <c r="S113" i="17"/>
  <c r="R113" i="17"/>
  <c r="S112" i="17"/>
  <c r="R112" i="17"/>
  <c r="S111" i="17"/>
  <c r="R111" i="17"/>
  <c r="S110" i="17"/>
  <c r="R110" i="17"/>
  <c r="S109" i="17"/>
  <c r="R109" i="17"/>
  <c r="S108" i="17"/>
  <c r="R108" i="17"/>
  <c r="S107" i="17"/>
  <c r="R107" i="17"/>
  <c r="S106" i="17"/>
  <c r="R106" i="17"/>
  <c r="S105" i="17"/>
  <c r="R105" i="17"/>
  <c r="S104" i="17"/>
  <c r="R104" i="17"/>
  <c r="S103" i="17"/>
  <c r="R103" i="17"/>
  <c r="S102" i="17"/>
  <c r="R102" i="17"/>
  <c r="S101" i="17"/>
  <c r="R101" i="17"/>
  <c r="S100" i="17"/>
  <c r="R100" i="17"/>
  <c r="S99" i="17"/>
  <c r="R99" i="17"/>
  <c r="S98" i="17"/>
  <c r="R98" i="17"/>
  <c r="S97" i="17"/>
  <c r="R97" i="17"/>
  <c r="L97" i="17"/>
  <c r="S96" i="17"/>
  <c r="R96" i="17"/>
  <c r="L96" i="17"/>
  <c r="R95" i="17"/>
  <c r="L95" i="17"/>
  <c r="S95" i="17" s="1"/>
  <c r="S94" i="17"/>
  <c r="R94" i="17"/>
  <c r="L94" i="17"/>
  <c r="S93" i="17"/>
  <c r="R93" i="17"/>
  <c r="L93" i="17"/>
  <c r="R92" i="17"/>
  <c r="L92" i="17"/>
  <c r="S92" i="17" s="1"/>
  <c r="R91" i="17"/>
  <c r="L91" i="17"/>
  <c r="S91" i="17" s="1"/>
  <c r="S90" i="17"/>
  <c r="R90" i="17"/>
  <c r="L90" i="17"/>
  <c r="S89" i="17"/>
  <c r="R89" i="17"/>
  <c r="L89" i="17"/>
  <c r="S88" i="17"/>
  <c r="R88" i="17"/>
  <c r="L88" i="17"/>
  <c r="R87" i="17"/>
  <c r="L87" i="17"/>
  <c r="S87" i="17" s="1"/>
  <c r="S86" i="17"/>
  <c r="R86" i="17"/>
  <c r="L86" i="17"/>
  <c r="S85" i="17"/>
  <c r="R85" i="17"/>
  <c r="L85" i="17"/>
  <c r="R84" i="17"/>
  <c r="L84" i="17"/>
  <c r="S84" i="17" s="1"/>
  <c r="R83" i="17"/>
  <c r="L83" i="17"/>
  <c r="S83" i="17" s="1"/>
  <c r="S82" i="17"/>
  <c r="R82" i="17"/>
  <c r="L82" i="17"/>
  <c r="S81" i="17"/>
  <c r="R81" i="17"/>
  <c r="L81" i="17"/>
  <c r="S80" i="17"/>
  <c r="R80" i="17"/>
  <c r="L80" i="17"/>
  <c r="R79" i="17"/>
  <c r="L79" i="17"/>
  <c r="S79" i="17" s="1"/>
  <c r="S78" i="17"/>
  <c r="R78" i="17"/>
  <c r="L78" i="17"/>
  <c r="S77" i="17"/>
  <c r="R77" i="17"/>
  <c r="L77" i="17"/>
  <c r="R76" i="17"/>
  <c r="L76" i="17"/>
  <c r="S76" i="17" s="1"/>
  <c r="R75" i="17"/>
  <c r="L75" i="17"/>
  <c r="S75" i="17" s="1"/>
  <c r="S74" i="17"/>
  <c r="R74" i="17"/>
  <c r="L74" i="17"/>
  <c r="R73" i="17"/>
  <c r="L73" i="17"/>
  <c r="S73" i="17" s="1"/>
  <c r="R72" i="17"/>
  <c r="L72" i="17"/>
  <c r="S72" i="17" s="1"/>
  <c r="S71" i="17"/>
  <c r="R71" i="17"/>
  <c r="L71" i="17"/>
  <c r="S70" i="17"/>
  <c r="R70" i="17"/>
  <c r="L70" i="17"/>
  <c r="R69" i="17"/>
  <c r="L69" i="17"/>
  <c r="S69" i="17" s="1"/>
  <c r="R68" i="17"/>
  <c r="L68" i="17"/>
  <c r="S68" i="17" s="1"/>
  <c r="S67" i="17"/>
  <c r="R67" i="17"/>
  <c r="L67" i="17"/>
  <c r="S66" i="17"/>
  <c r="R66" i="17"/>
  <c r="L66" i="17"/>
  <c r="R65" i="17"/>
  <c r="L65" i="17"/>
  <c r="S65" i="17" s="1"/>
  <c r="R64" i="17"/>
  <c r="L64" i="17"/>
  <c r="S64" i="17" s="1"/>
  <c r="S63" i="17"/>
  <c r="R63" i="17"/>
  <c r="L63" i="17"/>
  <c r="S62" i="17"/>
  <c r="R62" i="17"/>
  <c r="L62" i="17"/>
  <c r="R61" i="17"/>
  <c r="L61" i="17"/>
  <c r="S61" i="17" s="1"/>
  <c r="R60" i="17"/>
  <c r="L60" i="17"/>
  <c r="S60" i="17" s="1"/>
  <c r="S59" i="17"/>
  <c r="R59" i="17"/>
  <c r="L59" i="17"/>
  <c r="S58" i="17"/>
  <c r="R58" i="17"/>
  <c r="L58" i="17"/>
  <c r="R57" i="17"/>
  <c r="L57" i="17"/>
  <c r="S57" i="17" s="1"/>
  <c r="R56" i="17"/>
  <c r="L56" i="17"/>
  <c r="S56" i="17" s="1"/>
  <c r="S55" i="17"/>
  <c r="R55" i="17"/>
  <c r="L55" i="17"/>
  <c r="S54" i="17"/>
  <c r="R54" i="17"/>
  <c r="L54" i="17"/>
  <c r="R53" i="17"/>
  <c r="L53" i="17"/>
  <c r="S53" i="17" s="1"/>
  <c r="R52" i="17"/>
  <c r="L52" i="17"/>
  <c r="S52" i="17" s="1"/>
  <c r="S51" i="17"/>
  <c r="R51" i="17"/>
  <c r="L51" i="17"/>
  <c r="S50" i="17"/>
  <c r="R50" i="17"/>
  <c r="L50" i="17"/>
  <c r="R49" i="17"/>
  <c r="L49" i="17"/>
  <c r="S49" i="17" s="1"/>
  <c r="R48" i="17"/>
  <c r="L48" i="17"/>
  <c r="S48" i="17" s="1"/>
  <c r="S47" i="17"/>
  <c r="R47" i="17"/>
  <c r="L47" i="17"/>
  <c r="S46" i="17"/>
  <c r="R46" i="17"/>
  <c r="L46" i="17"/>
  <c r="R45" i="17"/>
  <c r="L45" i="17"/>
  <c r="S45" i="17" s="1"/>
  <c r="R44" i="17"/>
  <c r="L44" i="17"/>
  <c r="S44" i="17" s="1"/>
  <c r="S43" i="17"/>
  <c r="R43" i="17"/>
  <c r="L43" i="17"/>
  <c r="S42" i="17"/>
  <c r="R42" i="17"/>
  <c r="L42" i="17"/>
  <c r="R41" i="17"/>
  <c r="L41" i="17"/>
  <c r="S41" i="17" s="1"/>
  <c r="R40" i="17"/>
  <c r="L40" i="17"/>
  <c r="S40" i="17" s="1"/>
  <c r="S39" i="17"/>
  <c r="R39" i="17"/>
  <c r="L39" i="17"/>
  <c r="S38" i="17"/>
  <c r="R38" i="17"/>
  <c r="L38" i="17"/>
  <c r="R37" i="17"/>
  <c r="L37" i="17"/>
  <c r="S37" i="17" s="1"/>
  <c r="R36" i="17"/>
  <c r="L36" i="17"/>
  <c r="S36" i="17" s="1"/>
  <c r="S35" i="17"/>
  <c r="R35" i="17"/>
  <c r="L35" i="17"/>
  <c r="S34" i="17"/>
  <c r="R34" i="17"/>
  <c r="L34" i="17"/>
  <c r="R33" i="17"/>
  <c r="L33" i="17"/>
  <c r="S33" i="17" s="1"/>
  <c r="R32" i="17"/>
  <c r="L32" i="17"/>
  <c r="S32" i="17" s="1"/>
  <c r="S31" i="17"/>
  <c r="R31" i="17"/>
  <c r="L31" i="17"/>
  <c r="S30" i="17"/>
  <c r="R30" i="17"/>
  <c r="L30" i="17"/>
  <c r="R29" i="17"/>
  <c r="L29" i="17"/>
  <c r="S29" i="17" s="1"/>
  <c r="S28" i="17"/>
  <c r="R28" i="17"/>
  <c r="R27" i="17"/>
  <c r="L27" i="17"/>
  <c r="S27" i="17" s="1"/>
  <c r="R26" i="17"/>
  <c r="L26" i="17"/>
  <c r="S26" i="17" s="1"/>
  <c r="S25" i="17"/>
  <c r="R25" i="17"/>
  <c r="S24" i="17"/>
  <c r="R24" i="17"/>
  <c r="P24" i="17"/>
  <c r="M24" i="17"/>
  <c r="T24" i="17" s="1"/>
  <c r="S23" i="17"/>
  <c r="R23" i="17"/>
  <c r="P23" i="17"/>
  <c r="M23" i="17"/>
  <c r="T23" i="17" s="1"/>
  <c r="S22" i="17"/>
  <c r="R22" i="17"/>
  <c r="P22" i="17"/>
  <c r="M22" i="17"/>
  <c r="T22" i="17" s="1"/>
  <c r="S21" i="17"/>
  <c r="R21" i="17"/>
  <c r="P21" i="17"/>
  <c r="M21" i="17"/>
  <c r="T21" i="17" s="1"/>
  <c r="T20" i="17"/>
  <c r="S20" i="17"/>
  <c r="R20" i="17"/>
  <c r="P20" i="17"/>
  <c r="M20" i="17"/>
  <c r="T19" i="17"/>
  <c r="S19" i="17"/>
  <c r="R19" i="17"/>
  <c r="P19" i="17"/>
  <c r="M19" i="17"/>
  <c r="T18" i="17"/>
  <c r="S18" i="17"/>
  <c r="R18" i="17"/>
  <c r="P18" i="17"/>
  <c r="M18" i="17"/>
  <c r="T17" i="17"/>
  <c r="S17" i="17"/>
  <c r="R17" i="17"/>
  <c r="P17" i="17"/>
  <c r="M17" i="17"/>
  <c r="S16" i="17"/>
  <c r="R16" i="17"/>
  <c r="P16" i="17"/>
  <c r="M16" i="17"/>
  <c r="T16" i="17" s="1"/>
  <c r="S15" i="17"/>
  <c r="R15" i="17"/>
  <c r="P15" i="17"/>
  <c r="M15" i="17"/>
  <c r="H6" i="17"/>
  <c r="S150" i="16"/>
  <c r="R150" i="16"/>
  <c r="S149" i="16"/>
  <c r="R149" i="16"/>
  <c r="S148" i="16"/>
  <c r="R148" i="16"/>
  <c r="S147" i="16"/>
  <c r="R147" i="16"/>
  <c r="S146" i="16"/>
  <c r="R146" i="16"/>
  <c r="S145" i="16"/>
  <c r="R145" i="16"/>
  <c r="S144" i="16"/>
  <c r="R144" i="16"/>
  <c r="S143" i="16"/>
  <c r="R143" i="16"/>
  <c r="S142" i="16"/>
  <c r="R142" i="16"/>
  <c r="S141" i="16"/>
  <c r="R141" i="16"/>
  <c r="S140" i="16"/>
  <c r="R140" i="16"/>
  <c r="S139" i="16"/>
  <c r="R139" i="16"/>
  <c r="S138" i="16"/>
  <c r="R138" i="16"/>
  <c r="S137" i="16"/>
  <c r="R137" i="16"/>
  <c r="S136" i="16"/>
  <c r="R136" i="16"/>
  <c r="S135" i="16"/>
  <c r="R135" i="16"/>
  <c r="S134" i="16"/>
  <c r="R134" i="16"/>
  <c r="S133" i="16"/>
  <c r="R133" i="16"/>
  <c r="S132" i="16"/>
  <c r="R132" i="16"/>
  <c r="S131" i="16"/>
  <c r="R131" i="16"/>
  <c r="S130" i="16"/>
  <c r="R130" i="16"/>
  <c r="S129" i="16"/>
  <c r="R129" i="16"/>
  <c r="S128" i="16"/>
  <c r="R128" i="16"/>
  <c r="S127" i="16"/>
  <c r="R127" i="16"/>
  <c r="S126" i="16"/>
  <c r="R126" i="16"/>
  <c r="S125" i="16"/>
  <c r="R125" i="16"/>
  <c r="S124" i="16"/>
  <c r="R124" i="16"/>
  <c r="S123" i="16"/>
  <c r="R123" i="16"/>
  <c r="S122" i="16"/>
  <c r="R122" i="16"/>
  <c r="S121" i="16"/>
  <c r="R121" i="16"/>
  <c r="S120" i="16"/>
  <c r="R120" i="16"/>
  <c r="S119" i="16"/>
  <c r="R119" i="16"/>
  <c r="S118" i="16"/>
  <c r="R118" i="16"/>
  <c r="S117" i="16"/>
  <c r="R117" i="16"/>
  <c r="S116" i="16"/>
  <c r="R116" i="16"/>
  <c r="S115" i="16"/>
  <c r="R115" i="16"/>
  <c r="S114" i="16"/>
  <c r="R114" i="16"/>
  <c r="S113" i="16"/>
  <c r="R113" i="16"/>
  <c r="S112" i="16"/>
  <c r="R112" i="16"/>
  <c r="S111" i="16"/>
  <c r="R111" i="16"/>
  <c r="S110" i="16"/>
  <c r="R110" i="16"/>
  <c r="S109" i="16"/>
  <c r="R109" i="16"/>
  <c r="S108" i="16"/>
  <c r="R108" i="16"/>
  <c r="S107" i="16"/>
  <c r="R107" i="16"/>
  <c r="S106" i="16"/>
  <c r="R106" i="16"/>
  <c r="S105" i="16"/>
  <c r="R105" i="16"/>
  <c r="S104" i="16"/>
  <c r="R104" i="16"/>
  <c r="S103" i="16"/>
  <c r="R103" i="16"/>
  <c r="S102" i="16"/>
  <c r="R102" i="16"/>
  <c r="S101" i="16"/>
  <c r="R101" i="16"/>
  <c r="S100" i="16"/>
  <c r="R100" i="16"/>
  <c r="S99" i="16"/>
  <c r="R99" i="16"/>
  <c r="S98" i="16"/>
  <c r="R98" i="16"/>
  <c r="S97" i="16"/>
  <c r="R97" i="16"/>
  <c r="S96" i="16"/>
  <c r="R96" i="16"/>
  <c r="S95" i="16"/>
  <c r="R95" i="16"/>
  <c r="S94" i="16"/>
  <c r="R94" i="16"/>
  <c r="L94" i="16"/>
  <c r="R93" i="16"/>
  <c r="L93" i="16"/>
  <c r="S93" i="16" s="1"/>
  <c r="R92" i="16"/>
  <c r="L92" i="16"/>
  <c r="S92" i="16" s="1"/>
  <c r="S91" i="16"/>
  <c r="R91" i="16"/>
  <c r="L91" i="16"/>
  <c r="S90" i="16"/>
  <c r="R90" i="16"/>
  <c r="L90" i="16"/>
  <c r="R89" i="16"/>
  <c r="L89" i="16"/>
  <c r="S89" i="16" s="1"/>
  <c r="R88" i="16"/>
  <c r="L88" i="16"/>
  <c r="S88" i="16" s="1"/>
  <c r="S87" i="16"/>
  <c r="R87" i="16"/>
  <c r="L87" i="16"/>
  <c r="S86" i="16"/>
  <c r="R86" i="16"/>
  <c r="L86" i="16"/>
  <c r="R85" i="16"/>
  <c r="L85" i="16"/>
  <c r="S85" i="16" s="1"/>
  <c r="R84" i="16"/>
  <c r="L84" i="16"/>
  <c r="S84" i="16" s="1"/>
  <c r="S83" i="16"/>
  <c r="R83" i="16"/>
  <c r="L83" i="16"/>
  <c r="S82" i="16"/>
  <c r="R82" i="16"/>
  <c r="L82" i="16"/>
  <c r="R81" i="16"/>
  <c r="L81" i="16"/>
  <c r="S81" i="16" s="1"/>
  <c r="R80" i="16"/>
  <c r="L80" i="16"/>
  <c r="S80" i="16" s="1"/>
  <c r="S79" i="16"/>
  <c r="R79" i="16"/>
  <c r="L79" i="16"/>
  <c r="S78" i="16"/>
  <c r="R78" i="16"/>
  <c r="L78" i="16"/>
  <c r="R77" i="16"/>
  <c r="L77" i="16"/>
  <c r="S77" i="16" s="1"/>
  <c r="R76" i="16"/>
  <c r="L76" i="16"/>
  <c r="S76" i="16" s="1"/>
  <c r="S75" i="16"/>
  <c r="R75" i="16"/>
  <c r="L75" i="16"/>
  <c r="S74" i="16"/>
  <c r="R74" i="16"/>
  <c r="L74" i="16"/>
  <c r="R73" i="16"/>
  <c r="L73" i="16"/>
  <c r="S73" i="16" s="1"/>
  <c r="R72" i="16"/>
  <c r="L72" i="16"/>
  <c r="S72" i="16" s="1"/>
  <c r="S71" i="16"/>
  <c r="R71" i="16"/>
  <c r="L71" i="16"/>
  <c r="S70" i="16"/>
  <c r="R70" i="16"/>
  <c r="L70" i="16"/>
  <c r="R69" i="16"/>
  <c r="L69" i="16"/>
  <c r="S69" i="16" s="1"/>
  <c r="R68" i="16"/>
  <c r="L68" i="16"/>
  <c r="S68" i="16" s="1"/>
  <c r="S67" i="16"/>
  <c r="R67" i="16"/>
  <c r="L67" i="16"/>
  <c r="S66" i="16"/>
  <c r="R66" i="16"/>
  <c r="L66" i="16"/>
  <c r="R65" i="16"/>
  <c r="L65" i="16"/>
  <c r="S65" i="16" s="1"/>
  <c r="R64" i="16"/>
  <c r="L64" i="16"/>
  <c r="S64" i="16" s="1"/>
  <c r="S63" i="16"/>
  <c r="R63" i="16"/>
  <c r="L63" i="16"/>
  <c r="S62" i="16"/>
  <c r="R62" i="16"/>
  <c r="L62" i="16"/>
  <c r="R61" i="16"/>
  <c r="L61" i="16"/>
  <c r="S61" i="16" s="1"/>
  <c r="R60" i="16"/>
  <c r="L60" i="16"/>
  <c r="S60" i="16" s="1"/>
  <c r="S59" i="16"/>
  <c r="R59" i="16"/>
  <c r="L59" i="16"/>
  <c r="S58" i="16"/>
  <c r="R58" i="16"/>
  <c r="L58" i="16"/>
  <c r="R57" i="16"/>
  <c r="L57" i="16"/>
  <c r="S57" i="16" s="1"/>
  <c r="R56" i="16"/>
  <c r="L56" i="16"/>
  <c r="S56" i="16" s="1"/>
  <c r="S55" i="16"/>
  <c r="R55" i="16"/>
  <c r="L55" i="16"/>
  <c r="S54" i="16"/>
  <c r="R54" i="16"/>
  <c r="L54" i="16"/>
  <c r="R53" i="16"/>
  <c r="L53" i="16"/>
  <c r="S53" i="16" s="1"/>
  <c r="R52" i="16"/>
  <c r="L52" i="16"/>
  <c r="S52" i="16" s="1"/>
  <c r="S51" i="16"/>
  <c r="R51" i="16"/>
  <c r="L51" i="16"/>
  <c r="S50" i="16"/>
  <c r="R50" i="16"/>
  <c r="L50" i="16"/>
  <c r="R49" i="16"/>
  <c r="L49" i="16"/>
  <c r="S49" i="16" s="1"/>
  <c r="R48" i="16"/>
  <c r="L48" i="16"/>
  <c r="S48" i="16" s="1"/>
  <c r="S47" i="16"/>
  <c r="R47" i="16"/>
  <c r="L47" i="16"/>
  <c r="I47" i="16"/>
  <c r="R46" i="16"/>
  <c r="L46" i="16"/>
  <c r="S46" i="16" s="1"/>
  <c r="I46" i="16"/>
  <c r="S45" i="16"/>
  <c r="L45" i="16"/>
  <c r="I45" i="16"/>
  <c r="R45" i="16" s="1"/>
  <c r="R44" i="16"/>
  <c r="L44" i="16"/>
  <c r="S44" i="16" s="1"/>
  <c r="I44" i="16"/>
  <c r="L43" i="16"/>
  <c r="S43" i="16" s="1"/>
  <c r="I43" i="16"/>
  <c r="R43" i="16" s="1"/>
  <c r="S42" i="16"/>
  <c r="L42" i="16"/>
  <c r="I42" i="16"/>
  <c r="R42" i="16" s="1"/>
  <c r="R41" i="16"/>
  <c r="L41" i="16"/>
  <c r="S41" i="16" s="1"/>
  <c r="I41" i="16"/>
  <c r="S40" i="16"/>
  <c r="L40" i="16"/>
  <c r="I40" i="16"/>
  <c r="R40" i="16" s="1"/>
  <c r="S39" i="16"/>
  <c r="R39" i="16"/>
  <c r="L39" i="16"/>
  <c r="I39" i="16"/>
  <c r="S38" i="16"/>
  <c r="R38" i="16"/>
  <c r="L38" i="16"/>
  <c r="I38" i="16"/>
  <c r="S37" i="16"/>
  <c r="L37" i="16"/>
  <c r="I37" i="16"/>
  <c r="R37" i="16" s="1"/>
  <c r="R36" i="16"/>
  <c r="L36" i="16"/>
  <c r="S36" i="16" s="1"/>
  <c r="I36" i="16"/>
  <c r="L35" i="16"/>
  <c r="S35" i="16" s="1"/>
  <c r="I35" i="16"/>
  <c r="R35" i="16" s="1"/>
  <c r="L34" i="16"/>
  <c r="S34" i="16" s="1"/>
  <c r="I34" i="16"/>
  <c r="R34" i="16" s="1"/>
  <c r="R33" i="16"/>
  <c r="L33" i="16"/>
  <c r="S33" i="16" s="1"/>
  <c r="I33" i="16"/>
  <c r="S32" i="16"/>
  <c r="L32" i="16"/>
  <c r="I32" i="16"/>
  <c r="R32" i="16" s="1"/>
  <c r="S31" i="16"/>
  <c r="R31" i="16"/>
  <c r="L31" i="16"/>
  <c r="I31" i="16"/>
  <c r="S30" i="16"/>
  <c r="R30" i="16"/>
  <c r="L30" i="16"/>
  <c r="I30" i="16"/>
  <c r="S29" i="16"/>
  <c r="R29" i="16"/>
  <c r="L29" i="16"/>
  <c r="I29" i="16"/>
  <c r="R28" i="16"/>
  <c r="L28" i="16"/>
  <c r="S28" i="16" s="1"/>
  <c r="I28" i="16"/>
  <c r="L27" i="16"/>
  <c r="S27" i="16" s="1"/>
  <c r="I27" i="16"/>
  <c r="R27" i="16" s="1"/>
  <c r="R26" i="16"/>
  <c r="L26" i="16"/>
  <c r="S26" i="16" s="1"/>
  <c r="S25" i="16"/>
  <c r="R25" i="16"/>
  <c r="L25" i="16"/>
  <c r="S24" i="16"/>
  <c r="R24" i="16"/>
  <c r="I24" i="16"/>
  <c r="S23" i="16"/>
  <c r="I23" i="16"/>
  <c r="R23" i="16" s="1"/>
  <c r="S22" i="16"/>
  <c r="R22" i="16"/>
  <c r="L22" i="16"/>
  <c r="S21" i="16"/>
  <c r="R21" i="16"/>
  <c r="L21" i="16"/>
  <c r="T19" i="16"/>
  <c r="S19" i="16"/>
  <c r="R19" i="16"/>
  <c r="P19" i="16"/>
  <c r="M19" i="16"/>
  <c r="T18" i="16"/>
  <c r="T20" i="16" s="1"/>
  <c r="T21" i="16" s="1"/>
  <c r="T22" i="16" s="1"/>
  <c r="S18" i="16"/>
  <c r="R18" i="16"/>
  <c r="P18" i="16"/>
  <c r="M18" i="16"/>
  <c r="T17" i="16"/>
  <c r="S17" i="16"/>
  <c r="R17" i="16"/>
  <c r="P17" i="16"/>
  <c r="M17" i="16"/>
  <c r="T16" i="16"/>
  <c r="S16" i="16"/>
  <c r="R16" i="16"/>
  <c r="P16" i="16"/>
  <c r="M16" i="16"/>
  <c r="S15" i="16"/>
  <c r="R15" i="16"/>
  <c r="P15" i="16"/>
  <c r="P20" i="16" s="1"/>
  <c r="M15" i="16"/>
  <c r="T15" i="16" s="1"/>
  <c r="H6" i="16"/>
  <c r="I16" i="14"/>
  <c r="R11" i="13"/>
  <c r="I11" i="13"/>
  <c r="V18" i="12"/>
  <c r="T18" i="12"/>
  <c r="R18" i="12"/>
  <c r="N18" i="12"/>
  <c r="L18" i="12"/>
  <c r="J18" i="12"/>
  <c r="F18" i="12"/>
  <c r="D18" i="12"/>
  <c r="B18" i="12"/>
  <c r="W17" i="12"/>
  <c r="O17" i="12"/>
  <c r="G17" i="12"/>
  <c r="W16" i="12"/>
  <c r="O16" i="12"/>
  <c r="G16" i="12"/>
  <c r="W15" i="12"/>
  <c r="O15" i="12"/>
  <c r="G15" i="12"/>
  <c r="W14" i="12"/>
  <c r="O14" i="12"/>
  <c r="G14" i="12"/>
  <c r="W13" i="12"/>
  <c r="O13" i="12"/>
  <c r="G13" i="12"/>
  <c r="W12" i="12"/>
  <c r="O12" i="12"/>
  <c r="G12" i="12"/>
  <c r="W11" i="12"/>
  <c r="O11" i="12"/>
  <c r="G11" i="12"/>
  <c r="W10" i="12"/>
  <c r="O10" i="12"/>
  <c r="G10" i="12"/>
  <c r="W9" i="12"/>
  <c r="O9" i="12"/>
  <c r="G9" i="12"/>
  <c r="W8" i="12"/>
  <c r="O8" i="12"/>
  <c r="G8" i="12"/>
  <c r="W7" i="12"/>
  <c r="O7" i="12"/>
  <c r="G7" i="12"/>
  <c r="W6" i="12"/>
  <c r="O6" i="12"/>
  <c r="K6" i="12"/>
  <c r="G6" i="12"/>
  <c r="F40" i="11"/>
  <c r="H39" i="11"/>
  <c r="G40" i="11" s="1"/>
  <c r="G38" i="11"/>
  <c r="F38" i="11"/>
  <c r="H37" i="11"/>
  <c r="G36" i="11"/>
  <c r="F36" i="11"/>
  <c r="H35" i="11"/>
  <c r="F34" i="11"/>
  <c r="H33" i="11"/>
  <c r="G34" i="11" s="1"/>
  <c r="G32" i="11"/>
  <c r="H31" i="11"/>
  <c r="F31" i="11"/>
  <c r="F30" i="11"/>
  <c r="H30" i="11" s="1"/>
  <c r="H29" i="11"/>
  <c r="F29" i="11"/>
  <c r="F32" i="11" s="1"/>
  <c r="H27" i="11"/>
  <c r="F27" i="11"/>
  <c r="F26" i="11"/>
  <c r="H26" i="11" s="1"/>
  <c r="H25" i="11"/>
  <c r="F25" i="11"/>
  <c r="H24" i="11"/>
  <c r="F24" i="11"/>
  <c r="H23" i="11"/>
  <c r="F23" i="11"/>
  <c r="F22" i="11"/>
  <c r="H22" i="11" s="1"/>
  <c r="F21" i="11"/>
  <c r="H21" i="11" s="1"/>
  <c r="H20" i="11"/>
  <c r="F20" i="11"/>
  <c r="H19" i="11"/>
  <c r="F19" i="11"/>
  <c r="F18" i="11"/>
  <c r="H16" i="11"/>
  <c r="F16" i="11"/>
  <c r="H15" i="11"/>
  <c r="F15" i="11"/>
  <c r="F14" i="11"/>
  <c r="H14" i="11" s="1"/>
  <c r="F13" i="11"/>
  <c r="H13" i="11" s="1"/>
  <c r="H12" i="11"/>
  <c r="F12" i="11"/>
  <c r="H11" i="11"/>
  <c r="F11" i="11"/>
  <c r="F10" i="11"/>
  <c r="H10" i="11" s="1"/>
  <c r="F9" i="11"/>
  <c r="H9" i="11" s="1"/>
  <c r="H8" i="11"/>
  <c r="G17" i="11" s="1"/>
  <c r="F8" i="11"/>
  <c r="H7" i="11"/>
  <c r="F7" i="11"/>
  <c r="F24" i="10"/>
  <c r="H24" i="10" s="1"/>
  <c r="F23" i="10"/>
  <c r="H23" i="10" s="1"/>
  <c r="F22" i="10"/>
  <c r="H22" i="10" s="1"/>
  <c r="H21" i="10"/>
  <c r="F21" i="10"/>
  <c r="F20" i="10"/>
  <c r="H20" i="10" s="1"/>
  <c r="F19" i="10"/>
  <c r="H19" i="10" s="1"/>
  <c r="F18" i="10"/>
  <c r="H18" i="10" s="1"/>
  <c r="H17" i="10"/>
  <c r="F17" i="10"/>
  <c r="F15" i="10"/>
  <c r="H15" i="10" s="1"/>
  <c r="F14" i="10"/>
  <c r="H14" i="10" s="1"/>
  <c r="F13" i="10"/>
  <c r="H13" i="10" s="1"/>
  <c r="H12" i="10"/>
  <c r="F12" i="10"/>
  <c r="F11" i="10"/>
  <c r="H11" i="10" s="1"/>
  <c r="F10" i="10"/>
  <c r="H10" i="10" s="1"/>
  <c r="F9" i="10"/>
  <c r="H9" i="10" s="1"/>
  <c r="F8" i="10"/>
  <c r="H8" i="10" s="1"/>
  <c r="F7" i="10"/>
  <c r="H7" i="10" s="1"/>
  <c r="E21" i="9"/>
  <c r="D21" i="9"/>
  <c r="C21" i="9"/>
  <c r="B21" i="9"/>
  <c r="P33" i="8"/>
  <c r="M33" i="8"/>
  <c r="L33" i="8"/>
  <c r="K33" i="8"/>
  <c r="I33" i="8"/>
  <c r="H33" i="8"/>
  <c r="G33" i="8"/>
  <c r="E33" i="8"/>
  <c r="D33" i="8"/>
  <c r="C33" i="8"/>
  <c r="N32" i="8"/>
  <c r="J32" i="8"/>
  <c r="F32" i="8"/>
  <c r="O32" i="8" s="1"/>
  <c r="N31" i="8"/>
  <c r="J31" i="8"/>
  <c r="F31" i="8"/>
  <c r="O31" i="8" s="1"/>
  <c r="O30" i="8"/>
  <c r="N30" i="8"/>
  <c r="J30" i="8"/>
  <c r="F30" i="8"/>
  <c r="N29" i="8"/>
  <c r="J29" i="8"/>
  <c r="F29" i="8"/>
  <c r="N28" i="8"/>
  <c r="O28" i="8" s="1"/>
  <c r="J28" i="8"/>
  <c r="F28" i="8"/>
  <c r="N27" i="8"/>
  <c r="J27" i="8"/>
  <c r="F27" i="8"/>
  <c r="O27" i="8" s="1"/>
  <c r="N26" i="8"/>
  <c r="J26" i="8"/>
  <c r="O26" i="8" s="1"/>
  <c r="F26" i="8"/>
  <c r="N25" i="8"/>
  <c r="J25" i="8"/>
  <c r="F25" i="8"/>
  <c r="N24" i="8"/>
  <c r="J24" i="8"/>
  <c r="F24" i="8"/>
  <c r="O24" i="8" s="1"/>
  <c r="N23" i="8"/>
  <c r="J23" i="8"/>
  <c r="F23" i="8"/>
  <c r="O23" i="8" s="1"/>
  <c r="N22" i="8"/>
  <c r="J22" i="8"/>
  <c r="F22" i="8"/>
  <c r="O22" i="8" s="1"/>
  <c r="A22" i="8"/>
  <c r="O21" i="8"/>
  <c r="N21" i="8"/>
  <c r="J21" i="8"/>
  <c r="F21" i="8"/>
  <c r="N20" i="8"/>
  <c r="J20" i="8"/>
  <c r="O20" i="8" s="1"/>
  <c r="F20" i="8"/>
  <c r="O19" i="8"/>
  <c r="N19" i="8"/>
  <c r="J19" i="8"/>
  <c r="F19" i="8"/>
  <c r="A19" i="8"/>
  <c r="N18" i="8"/>
  <c r="O18" i="8" s="1"/>
  <c r="J18" i="8"/>
  <c r="F18" i="8"/>
  <c r="J43" i="7"/>
  <c r="I43" i="7"/>
  <c r="H43" i="7"/>
  <c r="F27" i="4"/>
  <c r="F26" i="4"/>
  <c r="F25" i="4"/>
  <c r="F22" i="4"/>
  <c r="F21" i="4"/>
  <c r="F20" i="4"/>
  <c r="AF538" i="3"/>
  <c r="AE538" i="3"/>
  <c r="X538" i="3"/>
  <c r="T538" i="3"/>
  <c r="R539" i="3" s="1"/>
  <c r="N538" i="3"/>
  <c r="AF537" i="3"/>
  <c r="AF530" i="3"/>
  <c r="AF522" i="3"/>
  <c r="AF517" i="3"/>
  <c r="AF510" i="3"/>
  <c r="AF498" i="3"/>
  <c r="AF491" i="3"/>
  <c r="AF481" i="3"/>
  <c r="AF476" i="3"/>
  <c r="AF469" i="3"/>
  <c r="AF462" i="3"/>
  <c r="AF454" i="3"/>
  <c r="AF447" i="3"/>
  <c r="AF428" i="3"/>
  <c r="AF421" i="3"/>
  <c r="AF412" i="3"/>
  <c r="AF405" i="3"/>
  <c r="AF397" i="3"/>
  <c r="AF392" i="3"/>
  <c r="AF381" i="3"/>
  <c r="AF374" i="3"/>
  <c r="AF368" i="3"/>
  <c r="AF361" i="3"/>
  <c r="AF354" i="3"/>
  <c r="AF345" i="3"/>
  <c r="AF336" i="3"/>
  <c r="AF326" i="3"/>
  <c r="AF317" i="3"/>
  <c r="AF309" i="3"/>
  <c r="AF302" i="3"/>
  <c r="AF295" i="3"/>
  <c r="AF287" i="3"/>
  <c r="AF280" i="3"/>
  <c r="AF272" i="3"/>
  <c r="AF265" i="3"/>
  <c r="AF258" i="3"/>
  <c r="AF249" i="3"/>
  <c r="AF239" i="3"/>
  <c r="AF232" i="3"/>
  <c r="AF224" i="3"/>
  <c r="AF216" i="3"/>
  <c r="AF207" i="3"/>
  <c r="AF198" i="3"/>
  <c r="AF191" i="3"/>
  <c r="AF184" i="3"/>
  <c r="AF173" i="3"/>
  <c r="AF166" i="3"/>
  <c r="AF155" i="3"/>
  <c r="AF147" i="3"/>
  <c r="AF140" i="3"/>
  <c r="AF135" i="3"/>
  <c r="AF127" i="3"/>
  <c r="AF120" i="3"/>
  <c r="AF113" i="3"/>
  <c r="AF110" i="3"/>
  <c r="AF105" i="3"/>
  <c r="AF98" i="3"/>
  <c r="AF90" i="3"/>
  <c r="AF83" i="3"/>
  <c r="AF76" i="3"/>
  <c r="AF71" i="3"/>
  <c r="AF64" i="3"/>
  <c r="AF56" i="3"/>
  <c r="AF49" i="3"/>
  <c r="AF42" i="3"/>
  <c r="AF37" i="3"/>
  <c r="AF28" i="3"/>
  <c r="R527" i="2"/>
  <c r="AF526" i="2"/>
  <c r="AE526" i="2"/>
  <c r="X526" i="2"/>
  <c r="T526" i="2"/>
  <c r="N526" i="2"/>
  <c r="AF525" i="2"/>
  <c r="AF518" i="2"/>
  <c r="AF511" i="2"/>
  <c r="AF502" i="2"/>
  <c r="AF495" i="2"/>
  <c r="AF486" i="2"/>
  <c r="AF479" i="2"/>
  <c r="AF470" i="2"/>
  <c r="AF463" i="2"/>
  <c r="AF454" i="2"/>
  <c r="AF447" i="2"/>
  <c r="AF442" i="2"/>
  <c r="AF428" i="2"/>
  <c r="AF419" i="2"/>
  <c r="AF410" i="2"/>
  <c r="AF403" i="2"/>
  <c r="AF385" i="2"/>
  <c r="AF372" i="2"/>
  <c r="AF365" i="2"/>
  <c r="AF353" i="2"/>
  <c r="AF346" i="2"/>
  <c r="AF339" i="2"/>
  <c r="AF329" i="2"/>
  <c r="AF317" i="2"/>
  <c r="AF305" i="2"/>
  <c r="AF300" i="2"/>
  <c r="AF289" i="2"/>
  <c r="AF275" i="2"/>
  <c r="AF263" i="2"/>
  <c r="AF252" i="2"/>
  <c r="AF245" i="2"/>
  <c r="AF240" i="2"/>
  <c r="AF233" i="2"/>
  <c r="AF220" i="2"/>
  <c r="AF214" i="2"/>
  <c r="AF205" i="2"/>
  <c r="AF198" i="2"/>
  <c r="AF193" i="2"/>
  <c r="AF184" i="2"/>
  <c r="AF174" i="2"/>
  <c r="AF165" i="2"/>
  <c r="AF155" i="2"/>
  <c r="AF145" i="2"/>
  <c r="AF138" i="2"/>
  <c r="AF131" i="2"/>
  <c r="AF122" i="2"/>
  <c r="AF112" i="2"/>
  <c r="AF103" i="2"/>
  <c r="AF96" i="2"/>
  <c r="AF87" i="2"/>
  <c r="AF76" i="2"/>
  <c r="AF67" i="2"/>
  <c r="AF60" i="2"/>
  <c r="AF53" i="2"/>
  <c r="AF48" i="2"/>
  <c r="AF39" i="2"/>
  <c r="AF30" i="2"/>
  <c r="R235" i="6" l="1"/>
  <c r="G16" i="10"/>
  <c r="T23" i="16"/>
  <c r="T24" i="16" s="1"/>
  <c r="T25" i="16" s="1"/>
  <c r="T26" i="16" s="1"/>
  <c r="T27" i="16" s="1"/>
  <c r="T28" i="16" s="1"/>
  <c r="T29" i="16" s="1"/>
  <c r="T30" i="16" s="1"/>
  <c r="T31" i="16" s="1"/>
  <c r="T32" i="16" s="1"/>
  <c r="T33" i="16" s="1"/>
  <c r="T34" i="16" s="1"/>
  <c r="T35" i="16" s="1"/>
  <c r="T36" i="16" s="1"/>
  <c r="T37" i="16" s="1"/>
  <c r="T38" i="16" s="1"/>
  <c r="T39" i="16" s="1"/>
  <c r="T40" i="16" s="1"/>
  <c r="T41" i="16" s="1"/>
  <c r="T42" i="16" s="1"/>
  <c r="T43" i="16" s="1"/>
  <c r="T44" i="16" s="1"/>
  <c r="T45" i="16" s="1"/>
  <c r="T46" i="16" s="1"/>
  <c r="T47" i="16" s="1"/>
  <c r="T48" i="16" s="1"/>
  <c r="T49" i="16" s="1"/>
  <c r="T50" i="16" s="1"/>
  <c r="T51" i="16" s="1"/>
  <c r="T52" i="16" s="1"/>
  <c r="T53" i="16" s="1"/>
  <c r="T54" i="16" s="1"/>
  <c r="T55" i="16" s="1"/>
  <c r="T56" i="16" s="1"/>
  <c r="T57" i="16" s="1"/>
  <c r="T58" i="16" s="1"/>
  <c r="T59" i="16" s="1"/>
  <c r="T60" i="16" s="1"/>
  <c r="T61" i="16" s="1"/>
  <c r="T62" i="16" s="1"/>
  <c r="T63" i="16" s="1"/>
  <c r="T64" i="16" s="1"/>
  <c r="T65" i="16" s="1"/>
  <c r="T66" i="16" s="1"/>
  <c r="T67" i="16" s="1"/>
  <c r="T68" i="16" s="1"/>
  <c r="T69" i="16" s="1"/>
  <c r="T70" i="16" s="1"/>
  <c r="T71" i="16" s="1"/>
  <c r="T72" i="16" s="1"/>
  <c r="T73" i="16" s="1"/>
  <c r="T74" i="16" s="1"/>
  <c r="T75" i="16" s="1"/>
  <c r="T76" i="16" s="1"/>
  <c r="T77" i="16" s="1"/>
  <c r="T78" i="16" s="1"/>
  <c r="T79" i="16" s="1"/>
  <c r="T80" i="16" s="1"/>
  <c r="T81" i="16" s="1"/>
  <c r="T82" i="16" s="1"/>
  <c r="T83" i="16" s="1"/>
  <c r="T84" i="16" s="1"/>
  <c r="T85" i="16" s="1"/>
  <c r="T86" i="16" s="1"/>
  <c r="T87" i="16" s="1"/>
  <c r="T88" i="16" s="1"/>
  <c r="T89" i="16" s="1"/>
  <c r="T90" i="16" s="1"/>
  <c r="T91" i="16" s="1"/>
  <c r="T92" i="16" s="1"/>
  <c r="T93" i="16" s="1"/>
  <c r="T94" i="16" s="1"/>
  <c r="T95" i="16" s="1"/>
  <c r="T96" i="16" s="1"/>
  <c r="T97" i="16" s="1"/>
  <c r="T98" i="16" s="1"/>
  <c r="T99" i="16" s="1"/>
  <c r="T100" i="16" s="1"/>
  <c r="T101" i="16" s="1"/>
  <c r="T102" i="16" s="1"/>
  <c r="T103" i="16" s="1"/>
  <c r="T104" i="16" s="1"/>
  <c r="T105" i="16" s="1"/>
  <c r="T106" i="16" s="1"/>
  <c r="T107" i="16" s="1"/>
  <c r="T108" i="16" s="1"/>
  <c r="T109" i="16" s="1"/>
  <c r="T110" i="16" s="1"/>
  <c r="T111" i="16" s="1"/>
  <c r="T112" i="16" s="1"/>
  <c r="T113" i="16" s="1"/>
  <c r="T114" i="16" s="1"/>
  <c r="T115" i="16" s="1"/>
  <c r="T116" i="16" s="1"/>
  <c r="T117" i="16" s="1"/>
  <c r="T118" i="16" s="1"/>
  <c r="T119" i="16" s="1"/>
  <c r="T120" i="16" s="1"/>
  <c r="T121" i="16" s="1"/>
  <c r="T122" i="16" s="1"/>
  <c r="T123" i="16" s="1"/>
  <c r="T124" i="16" s="1"/>
  <c r="T125" i="16" s="1"/>
  <c r="T126" i="16" s="1"/>
  <c r="T127" i="16" s="1"/>
  <c r="T128" i="16" s="1"/>
  <c r="T129" i="16" s="1"/>
  <c r="T130" i="16" s="1"/>
  <c r="T131" i="16" s="1"/>
  <c r="T132" i="16" s="1"/>
  <c r="T133" i="16" s="1"/>
  <c r="T134" i="16" s="1"/>
  <c r="T135" i="16" s="1"/>
  <c r="T136" i="16" s="1"/>
  <c r="T137" i="16" s="1"/>
  <c r="T138" i="16" s="1"/>
  <c r="T139" i="16" s="1"/>
  <c r="T140" i="16" s="1"/>
  <c r="T141" i="16" s="1"/>
  <c r="T142" i="16" s="1"/>
  <c r="T143" i="16" s="1"/>
  <c r="T144" i="16" s="1"/>
  <c r="T145" i="16" s="1"/>
  <c r="T146" i="16" s="1"/>
  <c r="T147" i="16" s="1"/>
  <c r="T148" i="16" s="1"/>
  <c r="T149" i="16" s="1"/>
  <c r="T150" i="16" s="1"/>
  <c r="G25" i="10"/>
  <c r="F33" i="8"/>
  <c r="J33" i="8"/>
  <c r="M20" i="16"/>
  <c r="M21" i="16" s="1"/>
  <c r="F17" i="11"/>
  <c r="F28" i="11"/>
  <c r="H18" i="11"/>
  <c r="G28" i="11" s="1"/>
  <c r="G41" i="11" s="1"/>
  <c r="O29" i="8"/>
  <c r="F25" i="10"/>
  <c r="O25" i="8"/>
  <c r="O33" i="8" s="1"/>
  <c r="N33" i="8"/>
  <c r="F16" i="10"/>
  <c r="M25" i="17"/>
  <c r="M26" i="17" s="1"/>
  <c r="T15" i="17"/>
  <c r="T25" i="17" s="1"/>
  <c r="T26" i="17" s="1"/>
  <c r="T27" i="17" s="1"/>
  <c r="T28" i="17" s="1"/>
  <c r="T29" i="17" s="1"/>
  <c r="T30" i="17" s="1"/>
  <c r="T31" i="17" s="1"/>
  <c r="T32" i="17" s="1"/>
  <c r="T33" i="17" s="1"/>
  <c r="T34" i="17" s="1"/>
  <c r="T35" i="17" s="1"/>
  <c r="T36" i="17" s="1"/>
  <c r="T37" i="17" s="1"/>
  <c r="T38" i="17" s="1"/>
  <c r="T39" i="17" s="1"/>
  <c r="T40" i="17" s="1"/>
  <c r="T41" i="17" s="1"/>
  <c r="T42" i="17" s="1"/>
  <c r="T43" i="17" s="1"/>
  <c r="T44" i="17" s="1"/>
  <c r="T45" i="17" s="1"/>
  <c r="T46" i="17" s="1"/>
  <c r="T47" i="17" s="1"/>
  <c r="T48" i="17" s="1"/>
  <c r="T49" i="17" s="1"/>
  <c r="T50" i="17" s="1"/>
  <c r="T51" i="17" s="1"/>
  <c r="T52" i="17" s="1"/>
  <c r="T53" i="17" s="1"/>
  <c r="T54" i="17" s="1"/>
  <c r="T55" i="17" s="1"/>
  <c r="T56" i="17" s="1"/>
  <c r="T57" i="17" s="1"/>
  <c r="T58" i="17" s="1"/>
  <c r="T59" i="17" s="1"/>
  <c r="T60" i="17" s="1"/>
  <c r="T61" i="17" s="1"/>
  <c r="T62" i="17" s="1"/>
  <c r="T63" i="17" s="1"/>
  <c r="T64" i="17" s="1"/>
  <c r="T65" i="17" s="1"/>
  <c r="T66" i="17" s="1"/>
  <c r="T67" i="17" s="1"/>
  <c r="T68" i="17" s="1"/>
  <c r="T69" i="17" s="1"/>
  <c r="T70" i="17" s="1"/>
  <c r="T71" i="17" s="1"/>
  <c r="T72" i="17" s="1"/>
  <c r="T73" i="17" s="1"/>
  <c r="T74" i="17" s="1"/>
  <c r="T75" i="17" s="1"/>
  <c r="T76" i="17" s="1"/>
  <c r="T77" i="17" s="1"/>
  <c r="T78" i="17" s="1"/>
  <c r="T79" i="17" s="1"/>
  <c r="T80" i="17" s="1"/>
  <c r="T81" i="17" s="1"/>
  <c r="T82" i="17" s="1"/>
  <c r="T83" i="17" s="1"/>
  <c r="T84" i="17" s="1"/>
  <c r="T85" i="17" s="1"/>
  <c r="T86" i="17" s="1"/>
  <c r="T87" i="17" s="1"/>
  <c r="T88" i="17" s="1"/>
  <c r="T89" i="17" s="1"/>
  <c r="T90" i="17" s="1"/>
  <c r="T91" i="17" s="1"/>
  <c r="T92" i="17" s="1"/>
  <c r="T93" i="17" s="1"/>
  <c r="T94" i="17" s="1"/>
  <c r="T95" i="17" s="1"/>
  <c r="T96" i="17" s="1"/>
  <c r="T97" i="17" s="1"/>
  <c r="T98" i="17" s="1"/>
  <c r="T99" i="17" s="1"/>
  <c r="T100" i="17" s="1"/>
  <c r="T101" i="17" s="1"/>
  <c r="T102" i="17" s="1"/>
  <c r="T103" i="17" s="1"/>
  <c r="T104" i="17" s="1"/>
  <c r="T105" i="17" s="1"/>
  <c r="T106" i="17" s="1"/>
  <c r="T107" i="17" s="1"/>
  <c r="T108" i="17" s="1"/>
  <c r="T109" i="17" s="1"/>
  <c r="T110" i="17" s="1"/>
  <c r="T111" i="17" s="1"/>
  <c r="T112" i="17" s="1"/>
  <c r="T113" i="17" s="1"/>
  <c r="T114" i="17" s="1"/>
  <c r="T115" i="17" s="1"/>
  <c r="T116" i="17" s="1"/>
  <c r="T117" i="17" s="1"/>
  <c r="T118" i="17" s="1"/>
  <c r="T119" i="17" s="1"/>
  <c r="T120" i="17" s="1"/>
  <c r="T121" i="17" s="1"/>
  <c r="T122" i="17" s="1"/>
  <c r="T123" i="17" s="1"/>
  <c r="T124" i="17" s="1"/>
  <c r="T125" i="17" s="1"/>
  <c r="T126" i="17" s="1"/>
  <c r="T127" i="17" s="1"/>
  <c r="T128" i="17" s="1"/>
  <c r="T129" i="17" s="1"/>
  <c r="T130" i="17" s="1"/>
  <c r="T131" i="17" s="1"/>
  <c r="T132" i="17" s="1"/>
  <c r="T133" i="17" s="1"/>
  <c r="T134" i="17" s="1"/>
  <c r="T135" i="17" s="1"/>
  <c r="T136" i="17" s="1"/>
  <c r="T137" i="17" s="1"/>
  <c r="T138" i="17" s="1"/>
  <c r="T139" i="17" s="1"/>
  <c r="T140" i="17" s="1"/>
  <c r="T141" i="17" s="1"/>
  <c r="T142" i="17" s="1"/>
  <c r="T143" i="17" s="1"/>
  <c r="T144" i="17" s="1"/>
  <c r="T145" i="17" s="1"/>
  <c r="T146" i="17" s="1"/>
  <c r="T147" i="17" s="1"/>
  <c r="T148" i="17" s="1"/>
  <c r="T149" i="17" s="1"/>
  <c r="T150" i="17" s="1"/>
  <c r="T151" i="17" s="1"/>
  <c r="T152" i="17" s="1"/>
  <c r="T153" i="17" s="1"/>
  <c r="T154" i="17" s="1"/>
  <c r="T155" i="17" s="1"/>
  <c r="T156" i="17" s="1"/>
  <c r="T157" i="17" s="1"/>
  <c r="T158" i="17" s="1"/>
  <c r="T159" i="17" s="1"/>
  <c r="T160" i="17" s="1"/>
  <c r="T161" i="17" s="1"/>
  <c r="T162" i="17" s="1"/>
  <c r="T163" i="17" s="1"/>
  <c r="T164" i="17" s="1"/>
  <c r="T165" i="17" s="1"/>
  <c r="T166" i="17" s="1"/>
  <c r="T167" i="17" s="1"/>
  <c r="T168" i="17" s="1"/>
  <c r="T169" i="17" s="1"/>
  <c r="T170" i="17" s="1"/>
  <c r="T171" i="17" s="1"/>
  <c r="T172" i="17" s="1"/>
  <c r="T173" i="17" s="1"/>
  <c r="T174" i="17" s="1"/>
  <c r="T175" i="17" s="1"/>
  <c r="T176" i="17" s="1"/>
  <c r="T177" i="17" s="1"/>
  <c r="T178" i="17" s="1"/>
  <c r="T179" i="17" s="1"/>
  <c r="T180" i="17" s="1"/>
  <c r="T181" i="17" s="1"/>
  <c r="T182" i="17" s="1"/>
  <c r="T183" i="17" s="1"/>
  <c r="T184" i="17" s="1"/>
  <c r="T185" i="17" s="1"/>
  <c r="T186" i="17" s="1"/>
  <c r="T187" i="17" s="1"/>
  <c r="T188" i="17" s="1"/>
  <c r="T189" i="17" s="1"/>
  <c r="T190" i="17" s="1"/>
  <c r="T191" i="17" s="1"/>
  <c r="T192" i="17" s="1"/>
  <c r="T193" i="17" s="1"/>
  <c r="T194" i="17" s="1"/>
  <c r="T195" i="17" s="1"/>
  <c r="T196" i="17" s="1"/>
  <c r="T197" i="17" s="1"/>
  <c r="T198" i="17" s="1"/>
  <c r="T199" i="17" s="1"/>
  <c r="T200" i="17" s="1"/>
  <c r="T201" i="17" s="1"/>
  <c r="T202" i="17" s="1"/>
  <c r="T203" i="17" s="1"/>
  <c r="T204" i="17" s="1"/>
  <c r="T205" i="17" s="1"/>
  <c r="T206" i="17" s="1"/>
  <c r="T207" i="17" s="1"/>
  <c r="T208" i="17" s="1"/>
  <c r="T209" i="17" s="1"/>
  <c r="T210" i="17" s="1"/>
  <c r="T211" i="17" s="1"/>
  <c r="T212" i="17" s="1"/>
  <c r="T213" i="17" s="1"/>
  <c r="T214" i="17" s="1"/>
  <c r="T215" i="17" s="1"/>
  <c r="T216" i="17" s="1"/>
  <c r="T217" i="17" s="1"/>
  <c r="T218" i="17" s="1"/>
  <c r="T219" i="17" s="1"/>
  <c r="T220" i="17" s="1"/>
  <c r="T221" i="17" s="1"/>
  <c r="T222" i="17" s="1"/>
  <c r="T223" i="17" s="1"/>
  <c r="T224" i="17" s="1"/>
  <c r="T225" i="17" s="1"/>
  <c r="T226" i="17" s="1"/>
  <c r="T227" i="17" s="1"/>
  <c r="T228" i="17" s="1"/>
  <c r="T229" i="17" s="1"/>
  <c r="T230" i="17" s="1"/>
  <c r="T231" i="17" s="1"/>
  <c r="T232" i="17" s="1"/>
  <c r="T233" i="17" s="1"/>
  <c r="T234" i="17" s="1"/>
  <c r="T235" i="17" s="1"/>
  <c r="T236" i="17" s="1"/>
  <c r="T237" i="17" s="1"/>
  <c r="T238" i="17" s="1"/>
  <c r="T239" i="17" s="1"/>
  <c r="T240" i="17" s="1"/>
  <c r="T241" i="17" s="1"/>
  <c r="T242" i="17" s="1"/>
  <c r="T243" i="17" s="1"/>
  <c r="T244" i="17" s="1"/>
  <c r="T245" i="17" s="1"/>
  <c r="T246" i="17" s="1"/>
  <c r="T247" i="17" s="1"/>
  <c r="T248" i="17" s="1"/>
  <c r="T249" i="17" s="1"/>
  <c r="T250" i="17" s="1"/>
  <c r="T251" i="17" s="1"/>
  <c r="T252" i="17" s="1"/>
  <c r="T253" i="17" s="1"/>
  <c r="T254" i="17" s="1"/>
  <c r="T255" i="17" s="1"/>
  <c r="T256" i="17" s="1"/>
  <c r="T257" i="17" s="1"/>
  <c r="T258" i="17" s="1"/>
  <c r="T259" i="17" s="1"/>
  <c r="T260" i="17" s="1"/>
  <c r="T261" i="17" s="1"/>
  <c r="T262" i="17" s="1"/>
  <c r="T263" i="17" s="1"/>
  <c r="T264" i="17" s="1"/>
  <c r="T265" i="17" s="1"/>
  <c r="T266" i="17" s="1"/>
  <c r="T267" i="17" s="1"/>
  <c r="T268" i="17" s="1"/>
  <c r="T269" i="17" s="1"/>
  <c r="T270" i="17" s="1"/>
  <c r="T271" i="17" s="1"/>
  <c r="T272" i="17" s="1"/>
  <c r="T273" i="17" s="1"/>
  <c r="T274" i="17" s="1"/>
  <c r="T275" i="17" s="1"/>
  <c r="T276" i="17" s="1"/>
  <c r="T277" i="17" s="1"/>
  <c r="T278" i="17" s="1"/>
  <c r="T279" i="17" s="1"/>
  <c r="T280" i="17" s="1"/>
  <c r="T281" i="17" s="1"/>
  <c r="T282" i="17" s="1"/>
  <c r="T283" i="17" s="1"/>
  <c r="T284" i="17" s="1"/>
  <c r="T285" i="17" s="1"/>
  <c r="T286" i="17" s="1"/>
  <c r="T287" i="17" s="1"/>
  <c r="T288" i="17" s="1"/>
  <c r="T289" i="17" s="1"/>
  <c r="T290" i="17" s="1"/>
  <c r="T291" i="17" s="1"/>
  <c r="T292" i="17" s="1"/>
  <c r="T293" i="17" s="1"/>
  <c r="T294" i="17" s="1"/>
  <c r="T295" i="17" s="1"/>
  <c r="T296" i="17" s="1"/>
  <c r="T297" i="17" s="1"/>
  <c r="T298" i="17" s="1"/>
  <c r="T299" i="17" s="1"/>
  <c r="T300" i="17" s="1"/>
  <c r="T301" i="17" s="1"/>
  <c r="T302" i="17" s="1"/>
  <c r="T303" i="17" s="1"/>
  <c r="T304" i="17" s="1"/>
  <c r="T305" i="17" s="1"/>
  <c r="T306" i="17" s="1"/>
  <c r="T307" i="17" s="1"/>
  <c r="T308" i="17" s="1"/>
  <c r="T309" i="17" s="1"/>
  <c r="T310" i="17" s="1"/>
  <c r="T311" i="17" s="1"/>
  <c r="T312" i="17" s="1"/>
  <c r="T313" i="17" s="1"/>
  <c r="T314" i="17" s="1"/>
  <c r="T315" i="17" s="1"/>
  <c r="T316" i="17" s="1"/>
  <c r="T317" i="17" s="1"/>
  <c r="T318" i="17" s="1"/>
  <c r="T319" i="17" s="1"/>
  <c r="T320" i="17" s="1"/>
  <c r="T321" i="17" s="1"/>
  <c r="T322" i="17" s="1"/>
  <c r="T323" i="17" s="1"/>
  <c r="T324" i="17" s="1"/>
  <c r="T325" i="17" s="1"/>
  <c r="T326" i="17" s="1"/>
  <c r="T327" i="17" s="1"/>
  <c r="T328" i="17" s="1"/>
  <c r="T329" i="17" s="1"/>
  <c r="T330" i="17" s="1"/>
  <c r="T331" i="17" s="1"/>
  <c r="T332" i="17" s="1"/>
  <c r="T333" i="17" s="1"/>
  <c r="T334" i="17" s="1"/>
  <c r="T335" i="17" s="1"/>
  <c r="T336" i="17" s="1"/>
  <c r="T337" i="17" s="1"/>
  <c r="T338" i="17" s="1"/>
  <c r="T339" i="17" s="1"/>
  <c r="T340" i="17" s="1"/>
  <c r="T341" i="17" s="1"/>
  <c r="T342" i="17" s="1"/>
  <c r="T343" i="17" s="1"/>
  <c r="T344" i="17" s="1"/>
  <c r="T345" i="17" s="1"/>
  <c r="T346" i="17" s="1"/>
  <c r="T347" i="17" s="1"/>
  <c r="T348" i="17" s="1"/>
  <c r="T349" i="17" s="1"/>
  <c r="T350" i="17" s="1"/>
  <c r="T351" i="17" s="1"/>
  <c r="T352" i="17" s="1"/>
  <c r="T353" i="17" s="1"/>
  <c r="T354" i="17" s="1"/>
  <c r="T355" i="17" s="1"/>
  <c r="T356" i="17" s="1"/>
  <c r="T357" i="17" s="1"/>
  <c r="T358" i="17" s="1"/>
  <c r="T359" i="17" s="1"/>
  <c r="T360" i="17" s="1"/>
  <c r="T361" i="17" s="1"/>
  <c r="T362" i="17" s="1"/>
  <c r="T363" i="17" s="1"/>
  <c r="T364" i="17" s="1"/>
  <c r="T365" i="17" s="1"/>
  <c r="T366" i="17" s="1"/>
  <c r="T367" i="17" s="1"/>
  <c r="T368" i="17" s="1"/>
  <c r="T369" i="17" s="1"/>
  <c r="T370" i="17" s="1"/>
  <c r="T371" i="17" s="1"/>
  <c r="T372" i="17" s="1"/>
  <c r="T373" i="17" s="1"/>
  <c r="T374" i="17" s="1"/>
  <c r="T375" i="17" s="1"/>
  <c r="T376" i="17" s="1"/>
  <c r="T377" i="17" s="1"/>
  <c r="T378" i="17" s="1"/>
  <c r="T379" i="17" s="1"/>
  <c r="T380" i="17" s="1"/>
  <c r="T381" i="17" s="1"/>
  <c r="T382" i="17" s="1"/>
  <c r="T383" i="17" s="1"/>
  <c r="T384" i="17" s="1"/>
  <c r="T385" i="17" s="1"/>
  <c r="T386" i="17" s="1"/>
  <c r="T387" i="17" s="1"/>
  <c r="T388" i="17" s="1"/>
  <c r="T389" i="17" s="1"/>
  <c r="T390" i="17" s="1"/>
  <c r="T391" i="17" s="1"/>
  <c r="T392" i="17" s="1"/>
  <c r="T393" i="17" s="1"/>
  <c r="T394" i="17" s="1"/>
  <c r="T395" i="17" s="1"/>
  <c r="T396" i="17" s="1"/>
  <c r="T397" i="17" s="1"/>
  <c r="T398" i="17" s="1"/>
  <c r="T399" i="17" s="1"/>
  <c r="T400" i="17" s="1"/>
  <c r="T401" i="17" s="1"/>
  <c r="T402" i="17" s="1"/>
  <c r="T403" i="17" s="1"/>
  <c r="T404" i="17" s="1"/>
  <c r="T405" i="17" s="1"/>
  <c r="T406" i="17" s="1"/>
  <c r="T407" i="17" s="1"/>
  <c r="T408" i="17" s="1"/>
  <c r="T409" i="17" s="1"/>
  <c r="T410" i="17" s="1"/>
  <c r="T411" i="17" s="1"/>
  <c r="T412" i="17" s="1"/>
  <c r="T413" i="17" s="1"/>
  <c r="T414" i="17" s="1"/>
  <c r="T415" i="17" s="1"/>
  <c r="T416" i="17" s="1"/>
  <c r="T417" i="17" s="1"/>
  <c r="T418" i="17" s="1"/>
  <c r="T419" i="17" s="1"/>
  <c r="T420" i="17" s="1"/>
  <c r="T421" i="17" s="1"/>
  <c r="T422" i="17" s="1"/>
  <c r="T423" i="17" s="1"/>
  <c r="T424" i="17" s="1"/>
  <c r="T425" i="17" s="1"/>
  <c r="T426" i="17" s="1"/>
  <c r="T427" i="17" s="1"/>
  <c r="T428" i="17" s="1"/>
  <c r="T429" i="17" s="1"/>
  <c r="T430" i="17" s="1"/>
  <c r="T431" i="17" s="1"/>
  <c r="T432" i="17" s="1"/>
  <c r="T433" i="17" s="1"/>
  <c r="T434" i="17" s="1"/>
  <c r="T435" i="17" s="1"/>
  <c r="T436" i="17" s="1"/>
  <c r="T437" i="17" s="1"/>
  <c r="T438" i="17" s="1"/>
  <c r="T439" i="17" s="1"/>
  <c r="T440" i="17" s="1"/>
  <c r="T441" i="17" s="1"/>
  <c r="T442" i="17" s="1"/>
  <c r="T443" i="17" s="1"/>
  <c r="T444" i="17" s="1"/>
  <c r="T445" i="17" s="1"/>
  <c r="T446" i="17" s="1"/>
  <c r="T447" i="17" s="1"/>
  <c r="T448" i="17" s="1"/>
  <c r="T449" i="17" s="1"/>
  <c r="T450" i="17" s="1"/>
  <c r="T451" i="17" s="1"/>
  <c r="T452" i="17" s="1"/>
  <c r="T453" i="17" s="1"/>
  <c r="T454" i="17" s="1"/>
  <c r="T455" i="17" s="1"/>
  <c r="T456" i="17" s="1"/>
  <c r="T457" i="17" s="1"/>
  <c r="T458" i="17" s="1"/>
  <c r="T459" i="17" s="1"/>
  <c r="T460" i="17" s="1"/>
  <c r="T461" i="17" s="1"/>
  <c r="T462" i="17" s="1"/>
  <c r="T463" i="17" s="1"/>
  <c r="T464" i="17" s="1"/>
  <c r="T465" i="17" s="1"/>
  <c r="T466" i="17" s="1"/>
  <c r="T467" i="17" s="1"/>
  <c r="T468" i="17" s="1"/>
  <c r="T469" i="17" s="1"/>
  <c r="T470" i="17" s="1"/>
  <c r="T471" i="17" s="1"/>
  <c r="T472" i="17" s="1"/>
  <c r="T473" i="17" s="1"/>
  <c r="P25" i="17"/>
  <c r="M22" i="18"/>
  <c r="M23" i="18" s="1"/>
  <c r="P26" i="17" l="1"/>
  <c r="M27" i="17"/>
  <c r="P21" i="16"/>
  <c r="M22" i="16"/>
  <c r="P23" i="18"/>
  <c r="M24" i="18"/>
  <c r="G26" i="10"/>
  <c r="M25" i="18" l="1"/>
  <c r="P24" i="18"/>
  <c r="P22" i="16"/>
  <c r="M23" i="16"/>
  <c r="P27" i="17"/>
  <c r="M28" i="17"/>
  <c r="M29" i="17" l="1"/>
  <c r="P28" i="17"/>
  <c r="M24" i="16"/>
  <c r="P23" i="16"/>
  <c r="M26" i="18"/>
  <c r="P25" i="18"/>
  <c r="M30" i="17" l="1"/>
  <c r="P29" i="17"/>
  <c r="P26" i="18"/>
  <c r="M27" i="18"/>
  <c r="M25" i="16"/>
  <c r="P24" i="16"/>
  <c r="P25" i="16" l="1"/>
  <c r="M26" i="16"/>
  <c r="M28" i="18"/>
  <c r="P27" i="18"/>
  <c r="M31" i="17"/>
  <c r="P30" i="17"/>
  <c r="P31" i="17" l="1"/>
  <c r="M32" i="17"/>
  <c r="P28" i="18"/>
  <c r="M29" i="18"/>
  <c r="P26" i="16"/>
  <c r="M27" i="16"/>
  <c r="M33" i="17" l="1"/>
  <c r="P32" i="17"/>
  <c r="M28" i="16"/>
  <c r="P27" i="16"/>
  <c r="P29" i="18"/>
  <c r="M30" i="18"/>
  <c r="M31" i="18" l="1"/>
  <c r="P30" i="18"/>
  <c r="P28" i="16"/>
  <c r="M29" i="16"/>
  <c r="M34" i="17"/>
  <c r="P33" i="17"/>
  <c r="P31" i="18" l="1"/>
  <c r="M32" i="18"/>
  <c r="M30" i="16"/>
  <c r="P29" i="16"/>
  <c r="M35" i="17"/>
  <c r="P34" i="17"/>
  <c r="P35" i="17" l="1"/>
  <c r="M36" i="17"/>
  <c r="M31" i="16"/>
  <c r="P30" i="16"/>
  <c r="M33" i="18"/>
  <c r="P32" i="18"/>
  <c r="M37" i="17" l="1"/>
  <c r="P36" i="17"/>
  <c r="M34" i="18"/>
  <c r="P33" i="18"/>
  <c r="P31" i="16"/>
  <c r="M32" i="16"/>
  <c r="M38" i="17" l="1"/>
  <c r="P37" i="17"/>
  <c r="P34" i="18"/>
  <c r="M35" i="18"/>
  <c r="M33" i="16"/>
  <c r="P32" i="16"/>
  <c r="M39" i="17" l="1"/>
  <c r="P38" i="17"/>
  <c r="M36" i="18"/>
  <c r="P35" i="18"/>
  <c r="P33" i="16"/>
  <c r="M34" i="16"/>
  <c r="P36" i="18" l="1"/>
  <c r="M37" i="18"/>
  <c r="P34" i="16"/>
  <c r="M35" i="16"/>
  <c r="P39" i="17"/>
  <c r="M40" i="17"/>
  <c r="M36" i="16" l="1"/>
  <c r="P35" i="16"/>
  <c r="M41" i="17"/>
  <c r="P40" i="17"/>
  <c r="P37" i="18"/>
  <c r="M38" i="18"/>
  <c r="M39" i="18" l="1"/>
  <c r="P38" i="18"/>
  <c r="M42" i="17"/>
  <c r="P41" i="17"/>
  <c r="M37" i="16"/>
  <c r="P36" i="16"/>
  <c r="M38" i="16" l="1"/>
  <c r="P37" i="16"/>
  <c r="P39" i="18"/>
  <c r="M40" i="18"/>
  <c r="M43" i="17"/>
  <c r="P42" i="17"/>
  <c r="P43" i="17" l="1"/>
  <c r="M44" i="17"/>
  <c r="M41" i="18"/>
  <c r="P40" i="18"/>
  <c r="P38" i="16"/>
  <c r="M39" i="16"/>
  <c r="P39" i="16" l="1"/>
  <c r="M40" i="16"/>
  <c r="M42" i="18"/>
  <c r="P41" i="18"/>
  <c r="M45" i="17"/>
  <c r="P44" i="17"/>
  <c r="P42" i="18" l="1"/>
  <c r="M43" i="18"/>
  <c r="M41" i="16"/>
  <c r="P40" i="16"/>
  <c r="M46" i="17"/>
  <c r="P45" i="17"/>
  <c r="P41" i="16" l="1"/>
  <c r="M42" i="16"/>
  <c r="M47" i="17"/>
  <c r="P46" i="17"/>
  <c r="M44" i="18"/>
  <c r="P43" i="18"/>
  <c r="P47" i="17" l="1"/>
  <c r="M48" i="17"/>
  <c r="P44" i="18"/>
  <c r="M45" i="18"/>
  <c r="P42" i="16"/>
  <c r="M43" i="16"/>
  <c r="P45" i="18" l="1"/>
  <c r="M46" i="18"/>
  <c r="P43" i="16"/>
  <c r="M44" i="16"/>
  <c r="M49" i="17"/>
  <c r="P48" i="17"/>
  <c r="M50" i="17" l="1"/>
  <c r="P49" i="17"/>
  <c r="M47" i="18"/>
  <c r="P46" i="18"/>
  <c r="M45" i="16"/>
  <c r="P44" i="16"/>
  <c r="M46" i="16" l="1"/>
  <c r="P45" i="16"/>
  <c r="P47" i="18"/>
  <c r="M48" i="18"/>
  <c r="M51" i="17"/>
  <c r="P50" i="17"/>
  <c r="P51" i="17" l="1"/>
  <c r="M52" i="17"/>
  <c r="M49" i="18"/>
  <c r="P48" i="18"/>
  <c r="P46" i="16"/>
  <c r="M47" i="16"/>
  <c r="P47" i="16" l="1"/>
  <c r="M48" i="16"/>
  <c r="M53" i="17"/>
  <c r="P52" i="17"/>
  <c r="M50" i="18"/>
  <c r="P49" i="18"/>
  <c r="P50" i="18" l="1"/>
  <c r="M51" i="18"/>
  <c r="M54" i="17"/>
  <c r="P53" i="17"/>
  <c r="P48" i="16"/>
  <c r="M49" i="16"/>
  <c r="M50" i="16" l="1"/>
  <c r="P49" i="16"/>
  <c r="M55" i="17"/>
  <c r="P54" i="17"/>
  <c r="M52" i="18"/>
  <c r="P51" i="18"/>
  <c r="P55" i="17" l="1"/>
  <c r="M56" i="17"/>
  <c r="P52" i="18"/>
  <c r="M53" i="18"/>
  <c r="P50" i="16"/>
  <c r="M51" i="16"/>
  <c r="P53" i="18" l="1"/>
  <c r="M54" i="18"/>
  <c r="M57" i="17"/>
  <c r="P56" i="17"/>
  <c r="P51" i="16"/>
  <c r="M52" i="16"/>
  <c r="P52" i="16" l="1"/>
  <c r="M53" i="16"/>
  <c r="M58" i="17"/>
  <c r="P57" i="17"/>
  <c r="M55" i="18"/>
  <c r="P54" i="18"/>
  <c r="P55" i="18" l="1"/>
  <c r="M56" i="18"/>
  <c r="P53" i="16"/>
  <c r="M54" i="16"/>
  <c r="M59" i="17"/>
  <c r="P58" i="17"/>
  <c r="M55" i="16" l="1"/>
  <c r="P54" i="16"/>
  <c r="P59" i="17"/>
  <c r="M60" i="17"/>
  <c r="M57" i="18"/>
  <c r="P56" i="18"/>
  <c r="M58" i="18" l="1"/>
  <c r="P57" i="18"/>
  <c r="M61" i="17"/>
  <c r="P60" i="17"/>
  <c r="P55" i="16"/>
  <c r="M56" i="16"/>
  <c r="P56" i="16" l="1"/>
  <c r="M57" i="16"/>
  <c r="M62" i="17"/>
  <c r="P61" i="17"/>
  <c r="P58" i="18"/>
  <c r="M59" i="18"/>
  <c r="M60" i="18" l="1"/>
  <c r="P59" i="18"/>
  <c r="M63" i="17"/>
  <c r="P62" i="17"/>
  <c r="P57" i="16"/>
  <c r="M58" i="16"/>
  <c r="P63" i="17" l="1"/>
  <c r="M64" i="17"/>
  <c r="M59" i="16"/>
  <c r="P58" i="16"/>
  <c r="P60" i="18"/>
  <c r="M61" i="18"/>
  <c r="P61" i="18" l="1"/>
  <c r="M62" i="18"/>
  <c r="P59" i="16"/>
  <c r="M60" i="16"/>
  <c r="M65" i="17"/>
  <c r="P64" i="17"/>
  <c r="M66" i="17" l="1"/>
  <c r="P65" i="17"/>
  <c r="P60" i="16"/>
  <c r="M61" i="16"/>
  <c r="M63" i="18"/>
  <c r="P62" i="18"/>
  <c r="M62" i="16" l="1"/>
  <c r="P61" i="16"/>
  <c r="P63" i="18"/>
  <c r="M64" i="18"/>
  <c r="M67" i="17"/>
  <c r="P66" i="17"/>
  <c r="M65" i="18" l="1"/>
  <c r="P64" i="18"/>
  <c r="P67" i="17"/>
  <c r="M68" i="17"/>
  <c r="P62" i="16"/>
  <c r="M63" i="16"/>
  <c r="M69" i="17" l="1"/>
  <c r="P68" i="17"/>
  <c r="P63" i="16"/>
  <c r="M64" i="16"/>
  <c r="M66" i="18"/>
  <c r="P65" i="18"/>
  <c r="P64" i="16" l="1"/>
  <c r="M65" i="16"/>
  <c r="P66" i="18"/>
  <c r="M67" i="18"/>
  <c r="M70" i="17"/>
  <c r="P69" i="17"/>
  <c r="M68" i="18" l="1"/>
  <c r="P67" i="18"/>
  <c r="M71" i="17"/>
  <c r="P70" i="17"/>
  <c r="M66" i="16"/>
  <c r="P65" i="16"/>
  <c r="P71" i="17" l="1"/>
  <c r="M72" i="17"/>
  <c r="P66" i="16"/>
  <c r="M67" i="16"/>
  <c r="P68" i="18"/>
  <c r="M69" i="18"/>
  <c r="P69" i="18" l="1"/>
  <c r="M70" i="18"/>
  <c r="M73" i="17"/>
  <c r="P72" i="17"/>
  <c r="P67" i="16"/>
  <c r="M68" i="16"/>
  <c r="P68" i="16" l="1"/>
  <c r="M69" i="16"/>
  <c r="M71" i="18"/>
  <c r="P70" i="18"/>
  <c r="M74" i="17"/>
  <c r="P73" i="17"/>
  <c r="M75" i="17" l="1"/>
  <c r="P74" i="17"/>
  <c r="P69" i="16"/>
  <c r="M70" i="16"/>
  <c r="P71" i="18"/>
  <c r="M72" i="18"/>
  <c r="M71" i="16" l="1"/>
  <c r="P70" i="16"/>
  <c r="M73" i="18"/>
  <c r="P72" i="18"/>
  <c r="M76" i="17"/>
  <c r="P75" i="17"/>
  <c r="M77" i="17" l="1"/>
  <c r="P76" i="17"/>
  <c r="M74" i="18"/>
  <c r="P73" i="18"/>
  <c r="P71" i="16"/>
  <c r="M72" i="16"/>
  <c r="P72" i="16" l="1"/>
  <c r="M73" i="16"/>
  <c r="P74" i="18"/>
  <c r="M75" i="18"/>
  <c r="M78" i="17"/>
  <c r="P77" i="17"/>
  <c r="P78" i="17" l="1"/>
  <c r="M79" i="17"/>
  <c r="M76" i="18"/>
  <c r="P75" i="18"/>
  <c r="M74" i="16"/>
  <c r="P73" i="16"/>
  <c r="M75" i="16" l="1"/>
  <c r="P74" i="16"/>
  <c r="P76" i="18"/>
  <c r="M77" i="18"/>
  <c r="P79" i="17"/>
  <c r="M80" i="17"/>
  <c r="P80" i="17" l="1"/>
  <c r="M81" i="17"/>
  <c r="P77" i="18"/>
  <c r="M78" i="18"/>
  <c r="P75" i="16"/>
  <c r="M76" i="16"/>
  <c r="P76" i="16" l="1"/>
  <c r="M77" i="16"/>
  <c r="M79" i="18"/>
  <c r="P78" i="18"/>
  <c r="P81" i="17"/>
  <c r="M82" i="17"/>
  <c r="P82" i="17" l="1"/>
  <c r="M83" i="17"/>
  <c r="P79" i="18"/>
  <c r="M80" i="18"/>
  <c r="M78" i="16"/>
  <c r="P77" i="16"/>
  <c r="P78" i="16" l="1"/>
  <c r="M79" i="16"/>
  <c r="M81" i="18"/>
  <c r="P80" i="18"/>
  <c r="M84" i="17"/>
  <c r="P83" i="17"/>
  <c r="M85" i="17" l="1"/>
  <c r="P84" i="17"/>
  <c r="M82" i="18"/>
  <c r="P81" i="18"/>
  <c r="P79" i="16"/>
  <c r="M80" i="16"/>
  <c r="P80" i="16" l="1"/>
  <c r="M81" i="16"/>
  <c r="P82" i="18"/>
  <c r="M83" i="18"/>
  <c r="M86" i="17"/>
  <c r="P85" i="17"/>
  <c r="P86" i="17" l="1"/>
  <c r="M87" i="17"/>
  <c r="M84" i="18"/>
  <c r="P83" i="18"/>
  <c r="M82" i="16"/>
  <c r="P81" i="16"/>
  <c r="P84" i="18" l="1"/>
  <c r="M85" i="18"/>
  <c r="P82" i="16"/>
  <c r="M83" i="16"/>
  <c r="P87" i="17"/>
  <c r="M88" i="17"/>
  <c r="P83" i="16" l="1"/>
  <c r="M84" i="16"/>
  <c r="P88" i="17"/>
  <c r="M89" i="17"/>
  <c r="P85" i="18"/>
  <c r="M86" i="18"/>
  <c r="M87" i="18" l="1"/>
  <c r="P86" i="18"/>
  <c r="P84" i="16"/>
  <c r="M85" i="16"/>
  <c r="P89" i="17"/>
  <c r="M90" i="17"/>
  <c r="P90" i="17" l="1"/>
  <c r="M91" i="17"/>
  <c r="P85" i="16"/>
  <c r="M86" i="16"/>
  <c r="P87" i="18"/>
  <c r="M88" i="18"/>
  <c r="M89" i="18" l="1"/>
  <c r="P88" i="18"/>
  <c r="M87" i="16"/>
  <c r="P86" i="16"/>
  <c r="M92" i="17"/>
  <c r="P91" i="17"/>
  <c r="M93" i="17" l="1"/>
  <c r="P92" i="17"/>
  <c r="P87" i="16"/>
  <c r="M88" i="16"/>
  <c r="M90" i="18"/>
  <c r="P89" i="18"/>
  <c r="P88" i="16" l="1"/>
  <c r="M89" i="16"/>
  <c r="P90" i="18"/>
  <c r="M91" i="18"/>
  <c r="M94" i="17"/>
  <c r="P93" i="17"/>
  <c r="P94" i="17" l="1"/>
  <c r="M95" i="17"/>
  <c r="P89" i="16"/>
  <c r="M90" i="16"/>
  <c r="M92" i="18"/>
  <c r="P91" i="18"/>
  <c r="M93" i="18" l="1"/>
  <c r="P92" i="18"/>
  <c r="P95" i="17"/>
  <c r="M96" i="17"/>
  <c r="M91" i="16"/>
  <c r="P90" i="16"/>
  <c r="P96" i="17" l="1"/>
  <c r="M97" i="17"/>
  <c r="P91" i="16"/>
  <c r="M92" i="16"/>
  <c r="M94" i="18"/>
  <c r="P93" i="18"/>
  <c r="P94" i="18" l="1"/>
  <c r="M95" i="18"/>
  <c r="M98" i="17"/>
  <c r="P97" i="17"/>
  <c r="P92" i="16"/>
  <c r="M93" i="16"/>
  <c r="M94" i="16" l="1"/>
  <c r="P93" i="16"/>
  <c r="M99" i="17"/>
  <c r="P98" i="17"/>
  <c r="P95" i="18"/>
  <c r="M96" i="18"/>
  <c r="M100" i="17" l="1"/>
  <c r="P99" i="17"/>
  <c r="M97" i="18"/>
  <c r="P96" i="18"/>
  <c r="M95" i="16"/>
  <c r="P94" i="16"/>
  <c r="M98" i="18" l="1"/>
  <c r="P97" i="18"/>
  <c r="M96" i="16"/>
  <c r="P95" i="16"/>
  <c r="M101" i="17"/>
  <c r="P100" i="17"/>
  <c r="M102" i="17" l="1"/>
  <c r="P101" i="17"/>
  <c r="M97" i="16"/>
  <c r="P96" i="16"/>
  <c r="M99" i="18"/>
  <c r="P98" i="18"/>
  <c r="P99" i="18" l="1"/>
  <c r="M100" i="18"/>
  <c r="M98" i="16"/>
  <c r="P97" i="16"/>
  <c r="M103" i="17"/>
  <c r="P102" i="17"/>
  <c r="P103" i="17" l="1"/>
  <c r="M104" i="17"/>
  <c r="P98" i="16"/>
  <c r="M99" i="16"/>
  <c r="P100" i="18"/>
  <c r="M101" i="18"/>
  <c r="M100" i="16" l="1"/>
  <c r="P99" i="16"/>
  <c r="P104" i="17"/>
  <c r="M105" i="17"/>
  <c r="P101" i="18"/>
  <c r="M102" i="18"/>
  <c r="M106" i="17" l="1"/>
  <c r="P105" i="17"/>
  <c r="M103" i="18"/>
  <c r="P102" i="18"/>
  <c r="P100" i="16"/>
  <c r="M101" i="16"/>
  <c r="P103" i="18" l="1"/>
  <c r="M104" i="18"/>
  <c r="P101" i="16"/>
  <c r="M102" i="16"/>
  <c r="M107" i="17"/>
  <c r="P106" i="17"/>
  <c r="M108" i="17" l="1"/>
  <c r="P107" i="17"/>
  <c r="M105" i="18"/>
  <c r="P104" i="18"/>
  <c r="M103" i="16"/>
  <c r="P102" i="16"/>
  <c r="P105" i="18" l="1"/>
  <c r="M106" i="18"/>
  <c r="P103" i="16"/>
  <c r="M104" i="16"/>
  <c r="M109" i="17"/>
  <c r="P108" i="17"/>
  <c r="P109" i="17" l="1"/>
  <c r="M110" i="17"/>
  <c r="M107" i="18"/>
  <c r="P106" i="18"/>
  <c r="M105" i="16"/>
  <c r="P104" i="16"/>
  <c r="M108" i="18" l="1"/>
  <c r="P107" i="18"/>
  <c r="M106" i="16"/>
  <c r="P105" i="16"/>
  <c r="P110" i="17"/>
  <c r="M111" i="17"/>
  <c r="P111" i="17" l="1"/>
  <c r="M112" i="17"/>
  <c r="P106" i="16"/>
  <c r="M107" i="16"/>
  <c r="P108" i="18"/>
  <c r="M109" i="18"/>
  <c r="M110" i="18" l="1"/>
  <c r="P109" i="18"/>
  <c r="P112" i="17"/>
  <c r="M113" i="17"/>
  <c r="M108" i="16"/>
  <c r="P107" i="16"/>
  <c r="M114" i="17" l="1"/>
  <c r="P113" i="17"/>
  <c r="P108" i="16"/>
  <c r="M109" i="16"/>
  <c r="P110" i="18"/>
  <c r="M111" i="18"/>
  <c r="P109" i="16" l="1"/>
  <c r="M110" i="16"/>
  <c r="P111" i="18"/>
  <c r="M112" i="18"/>
  <c r="P114" i="17"/>
  <c r="M115" i="17"/>
  <c r="M116" i="17" l="1"/>
  <c r="P115" i="17"/>
  <c r="M113" i="18"/>
  <c r="P112" i="18"/>
  <c r="M111" i="16"/>
  <c r="P110" i="16"/>
  <c r="P111" i="16" l="1"/>
  <c r="M112" i="16"/>
  <c r="M114" i="18"/>
  <c r="P113" i="18"/>
  <c r="M117" i="17"/>
  <c r="P116" i="17"/>
  <c r="M115" i="18" l="1"/>
  <c r="P114" i="18"/>
  <c r="P117" i="17"/>
  <c r="M118" i="17"/>
  <c r="M113" i="16"/>
  <c r="P112" i="16"/>
  <c r="M114" i="16" l="1"/>
  <c r="P113" i="16"/>
  <c r="P118" i="17"/>
  <c r="M119" i="17"/>
  <c r="M116" i="18"/>
  <c r="P115" i="18"/>
  <c r="P116" i="18" l="1"/>
  <c r="M117" i="18"/>
  <c r="P119" i="17"/>
  <c r="M120" i="17"/>
  <c r="P114" i="16"/>
  <c r="M115" i="16"/>
  <c r="P115" i="16" l="1"/>
  <c r="M116" i="16"/>
  <c r="M118" i="18"/>
  <c r="P117" i="18"/>
  <c r="P120" i="17"/>
  <c r="M121" i="17"/>
  <c r="P118" i="18" l="1"/>
  <c r="M119" i="18"/>
  <c r="M122" i="17"/>
  <c r="P121" i="17"/>
  <c r="P116" i="16"/>
  <c r="M117" i="16"/>
  <c r="P117" i="16" l="1"/>
  <c r="M118" i="16"/>
  <c r="P119" i="18"/>
  <c r="M120" i="18"/>
  <c r="P122" i="17"/>
  <c r="M123" i="17"/>
  <c r="M124" i="17" l="1"/>
  <c r="P123" i="17"/>
  <c r="M119" i="16"/>
  <c r="P118" i="16"/>
  <c r="M121" i="18"/>
  <c r="P120" i="18"/>
  <c r="P119" i="16" l="1"/>
  <c r="M120" i="16"/>
  <c r="M122" i="18"/>
  <c r="P121" i="18"/>
  <c r="M125" i="17"/>
  <c r="P124" i="17"/>
  <c r="M123" i="18" l="1"/>
  <c r="P122" i="18"/>
  <c r="M126" i="17"/>
  <c r="P125" i="17"/>
  <c r="M121" i="16"/>
  <c r="P120" i="16"/>
  <c r="M127" i="17" l="1"/>
  <c r="P126" i="17"/>
  <c r="P121" i="16"/>
  <c r="M122" i="16"/>
  <c r="P123" i="18"/>
  <c r="M124" i="18"/>
  <c r="P124" i="18" l="1"/>
  <c r="M125" i="18"/>
  <c r="P122" i="16"/>
  <c r="M123" i="16"/>
  <c r="P127" i="17"/>
  <c r="M128" i="17"/>
  <c r="P123" i="16" l="1"/>
  <c r="M124" i="16"/>
  <c r="P125" i="18"/>
  <c r="M126" i="18"/>
  <c r="P128" i="17"/>
  <c r="M129" i="17"/>
  <c r="M130" i="17" l="1"/>
  <c r="P129" i="17"/>
  <c r="M125" i="16"/>
  <c r="P124" i="16"/>
  <c r="P126" i="18"/>
  <c r="M127" i="18"/>
  <c r="M126" i="16" l="1"/>
  <c r="P125" i="16"/>
  <c r="M128" i="18"/>
  <c r="P127" i="18"/>
  <c r="M131" i="17"/>
  <c r="P130" i="17"/>
  <c r="M132" i="17" l="1"/>
  <c r="P131" i="17"/>
  <c r="M129" i="18"/>
  <c r="P128" i="18"/>
  <c r="M127" i="16"/>
  <c r="P126" i="16"/>
  <c r="M128" i="16" l="1"/>
  <c r="P127" i="16"/>
  <c r="M130" i="18"/>
  <c r="P129" i="18"/>
  <c r="M133" i="17"/>
  <c r="P132" i="17"/>
  <c r="M134" i="17" l="1"/>
  <c r="P133" i="17"/>
  <c r="P130" i="18"/>
  <c r="M131" i="18"/>
  <c r="P128" i="16"/>
  <c r="M129" i="16"/>
  <c r="M130" i="16" l="1"/>
  <c r="P129" i="16"/>
  <c r="P131" i="18"/>
  <c r="M132" i="18"/>
  <c r="M135" i="17"/>
  <c r="P134" i="17"/>
  <c r="P135" i="17" l="1"/>
  <c r="M136" i="17"/>
  <c r="M133" i="18"/>
  <c r="P132" i="18"/>
  <c r="P130" i="16"/>
  <c r="M131" i="16"/>
  <c r="M132" i="16" l="1"/>
  <c r="P131" i="16"/>
  <c r="P136" i="17"/>
  <c r="M137" i="17"/>
  <c r="P133" i="18"/>
  <c r="M134" i="18"/>
  <c r="M135" i="18" l="1"/>
  <c r="P134" i="18"/>
  <c r="M138" i="17"/>
  <c r="P137" i="17"/>
  <c r="P132" i="16"/>
  <c r="M133" i="16"/>
  <c r="P133" i="16" l="1"/>
  <c r="M134" i="16"/>
  <c r="M139" i="17"/>
  <c r="P138" i="17"/>
  <c r="M136" i="18"/>
  <c r="P135" i="18"/>
  <c r="M140" i="17" l="1"/>
  <c r="P139" i="17"/>
  <c r="M137" i="18"/>
  <c r="P136" i="18"/>
  <c r="M135" i="16"/>
  <c r="P134" i="16"/>
  <c r="M136" i="16" l="1"/>
  <c r="P135" i="16"/>
  <c r="M138" i="18"/>
  <c r="P137" i="18"/>
  <c r="M141" i="17"/>
  <c r="P140" i="17"/>
  <c r="P138" i="18" l="1"/>
  <c r="M139" i="18"/>
  <c r="P141" i="17"/>
  <c r="M142" i="17"/>
  <c r="M137" i="16"/>
  <c r="P136" i="16"/>
  <c r="M138" i="16" l="1"/>
  <c r="P137" i="16"/>
  <c r="M140" i="18"/>
  <c r="P139" i="18"/>
  <c r="P142" i="17"/>
  <c r="M143" i="17"/>
  <c r="P143" i="17" l="1"/>
  <c r="M144" i="17"/>
  <c r="P140" i="18"/>
  <c r="M141" i="18"/>
  <c r="P138" i="16"/>
  <c r="M139" i="16"/>
  <c r="P141" i="18" l="1"/>
  <c r="M142" i="18"/>
  <c r="M140" i="16"/>
  <c r="P139" i="16"/>
  <c r="P144" i="17"/>
  <c r="M145" i="17"/>
  <c r="M146" i="17" l="1"/>
  <c r="P145" i="17"/>
  <c r="P142" i="18"/>
  <c r="M143" i="18"/>
  <c r="P140" i="16"/>
  <c r="M141" i="16"/>
  <c r="M142" i="16" l="1"/>
  <c r="P141" i="16"/>
  <c r="M144" i="18"/>
  <c r="P143" i="18"/>
  <c r="P146" i="17"/>
  <c r="M147" i="17"/>
  <c r="M148" i="17" l="1"/>
  <c r="P147" i="17"/>
  <c r="M145" i="18"/>
  <c r="P144" i="18"/>
  <c r="M143" i="16"/>
  <c r="P142" i="16"/>
  <c r="M144" i="16" l="1"/>
  <c r="P143" i="16"/>
  <c r="M146" i="18"/>
  <c r="P145" i="18"/>
  <c r="M149" i="17"/>
  <c r="P148" i="17"/>
  <c r="M147" i="18" l="1"/>
  <c r="P146" i="18"/>
  <c r="P149" i="17"/>
  <c r="M150" i="17"/>
  <c r="M145" i="16"/>
  <c r="P144" i="16"/>
  <c r="M146" i="16" l="1"/>
  <c r="P145" i="16"/>
  <c r="P150" i="17"/>
  <c r="M151" i="17"/>
  <c r="M148" i="18"/>
  <c r="P147" i="18"/>
  <c r="P151" i="17" l="1"/>
  <c r="M152" i="17"/>
  <c r="M149" i="18"/>
  <c r="P148" i="18"/>
  <c r="P146" i="16"/>
  <c r="M147" i="16"/>
  <c r="M148" i="16" l="1"/>
  <c r="P147" i="16"/>
  <c r="P152" i="17"/>
  <c r="M153" i="17"/>
  <c r="P149" i="18"/>
  <c r="M150" i="18"/>
  <c r="M154" i="17" l="1"/>
  <c r="P153" i="17"/>
  <c r="M151" i="18"/>
  <c r="P150" i="18"/>
  <c r="P148" i="16"/>
  <c r="M149" i="16"/>
  <c r="M150" i="16" l="1"/>
  <c r="P150" i="16" s="1"/>
  <c r="P149" i="16"/>
  <c r="M152" i="18"/>
  <c r="P151" i="18"/>
  <c r="P154" i="17"/>
  <c r="M155" i="17"/>
  <c r="M156" i="17" l="1"/>
  <c r="P155" i="17"/>
  <c r="P152" i="18"/>
  <c r="M153" i="18"/>
  <c r="M154" i="18" l="1"/>
  <c r="P153" i="18"/>
  <c r="M157" i="17"/>
  <c r="P156" i="17"/>
  <c r="M158" i="17" l="1"/>
  <c r="P157" i="17"/>
  <c r="M155" i="18"/>
  <c r="P154" i="18"/>
  <c r="M156" i="18" l="1"/>
  <c r="P155" i="18"/>
  <c r="M159" i="17"/>
  <c r="P158" i="17"/>
  <c r="P159" i="17" l="1"/>
  <c r="M160" i="17"/>
  <c r="M157" i="18"/>
  <c r="P156" i="18"/>
  <c r="P157" i="18" l="1"/>
  <c r="M158" i="18"/>
  <c r="P160" i="17"/>
  <c r="M161" i="17"/>
  <c r="M162" i="17" l="1"/>
  <c r="P161" i="17"/>
  <c r="M159" i="18"/>
  <c r="P158" i="18"/>
  <c r="P159" i="18" l="1"/>
  <c r="M160" i="18"/>
  <c r="M163" i="17"/>
  <c r="P162" i="17"/>
  <c r="M164" i="17" l="1"/>
  <c r="P163" i="17"/>
  <c r="M161" i="18"/>
  <c r="P160" i="18"/>
  <c r="M162" i="18" l="1"/>
  <c r="P161" i="18"/>
  <c r="M165" i="17"/>
  <c r="P164" i="17"/>
  <c r="M166" i="17" l="1"/>
  <c r="P165" i="17"/>
  <c r="M163" i="18"/>
  <c r="P162" i="18"/>
  <c r="M164" i="18" l="1"/>
  <c r="P163" i="18"/>
  <c r="M167" i="17"/>
  <c r="P166" i="17"/>
  <c r="P167" i="17" l="1"/>
  <c r="M168" i="17"/>
  <c r="P164" i="18"/>
  <c r="M165" i="18"/>
  <c r="P165" i="18" l="1"/>
  <c r="M166" i="18"/>
  <c r="P168" i="17"/>
  <c r="M169" i="17"/>
  <c r="M170" i="17" l="1"/>
  <c r="P169" i="17"/>
  <c r="P166" i="18"/>
  <c r="M167" i="18"/>
  <c r="M168" i="18" l="1"/>
  <c r="P167" i="18"/>
  <c r="M171" i="17"/>
  <c r="P170" i="17"/>
  <c r="M172" i="17" l="1"/>
  <c r="P171" i="17"/>
  <c r="P168" i="18"/>
  <c r="M169" i="18"/>
  <c r="M170" i="18" l="1"/>
  <c r="P169" i="18"/>
  <c r="M173" i="17"/>
  <c r="P172" i="17"/>
  <c r="P173" i="17" l="1"/>
  <c r="M174" i="17"/>
  <c r="M171" i="18"/>
  <c r="P170" i="18"/>
  <c r="P171" i="18" l="1"/>
  <c r="M172" i="18"/>
  <c r="P174" i="17"/>
  <c r="M175" i="17"/>
  <c r="P175" i="17" l="1"/>
  <c r="M176" i="17"/>
  <c r="M173" i="18"/>
  <c r="P172" i="18"/>
  <c r="P176" i="17" l="1"/>
  <c r="M177" i="17"/>
  <c r="P173" i="18"/>
  <c r="M174" i="18"/>
  <c r="M178" i="17" l="1"/>
  <c r="P177" i="17"/>
  <c r="M175" i="18"/>
  <c r="P174" i="18"/>
  <c r="P175" i="18" l="1"/>
  <c r="M176" i="18"/>
  <c r="P178" i="17"/>
  <c r="M179" i="17"/>
  <c r="P176" i="18" l="1"/>
  <c r="M177" i="18"/>
  <c r="M180" i="17"/>
  <c r="P179" i="17"/>
  <c r="M181" i="17" l="1"/>
  <c r="P180" i="17"/>
  <c r="M178" i="18"/>
  <c r="P177" i="18"/>
  <c r="P178" i="18" l="1"/>
  <c r="M179" i="18"/>
  <c r="P181" i="17"/>
  <c r="M182" i="17"/>
  <c r="P182" i="17" l="1"/>
  <c r="M183" i="17"/>
  <c r="M180" i="18"/>
  <c r="P179" i="18"/>
  <c r="P183" i="17" l="1"/>
  <c r="M184" i="17"/>
  <c r="P180" i="18"/>
  <c r="M181" i="18"/>
  <c r="P181" i="18" l="1"/>
  <c r="M182" i="18"/>
  <c r="P184" i="17"/>
  <c r="M185" i="17"/>
  <c r="M186" i="17" l="1"/>
  <c r="P185" i="17"/>
  <c r="M183" i="18"/>
  <c r="P182" i="18"/>
  <c r="P183" i="18" l="1"/>
  <c r="M184" i="18"/>
  <c r="P186" i="17"/>
  <c r="M187" i="17"/>
  <c r="M188" i="17" l="1"/>
  <c r="P187" i="17"/>
  <c r="M185" i="18"/>
  <c r="P184" i="18"/>
  <c r="M186" i="18" l="1"/>
  <c r="P185" i="18"/>
  <c r="M189" i="17"/>
  <c r="P188" i="17"/>
  <c r="M190" i="17" l="1"/>
  <c r="P189" i="17"/>
  <c r="M187" i="18"/>
  <c r="P186" i="18"/>
  <c r="P187" i="18" l="1"/>
  <c r="M188" i="18"/>
  <c r="M191" i="17"/>
  <c r="P190" i="17"/>
  <c r="P188" i="18" l="1"/>
  <c r="M189" i="18"/>
  <c r="P191" i="17"/>
  <c r="M192" i="17"/>
  <c r="P189" i="18" l="1"/>
  <c r="M190" i="18"/>
  <c r="P192" i="17"/>
  <c r="M193" i="17"/>
  <c r="P190" i="18" l="1"/>
  <c r="M191" i="18"/>
  <c r="M194" i="17"/>
  <c r="P193" i="17"/>
  <c r="M195" i="17" l="1"/>
  <c r="P194" i="17"/>
  <c r="M192" i="18"/>
  <c r="P191" i="18"/>
  <c r="P192" i="18" l="1"/>
  <c r="M193" i="18"/>
  <c r="M196" i="17"/>
  <c r="P195" i="17"/>
  <c r="M194" i="18" l="1"/>
  <c r="P193" i="18"/>
  <c r="M197" i="17"/>
  <c r="P196" i="17"/>
  <c r="M198" i="17" l="1"/>
  <c r="P197" i="17"/>
  <c r="P194" i="18"/>
  <c r="M195" i="18"/>
  <c r="P195" i="18" l="1"/>
  <c r="M196" i="18"/>
  <c r="M199" i="17"/>
  <c r="P198" i="17"/>
  <c r="M197" i="18" l="1"/>
  <c r="P196" i="18"/>
  <c r="P199" i="17"/>
  <c r="M200" i="17"/>
  <c r="P200" i="17" l="1"/>
  <c r="M201" i="17"/>
  <c r="P197" i="18"/>
  <c r="M198" i="18"/>
  <c r="M202" i="17" l="1"/>
  <c r="P201" i="17"/>
  <c r="M199" i="18"/>
  <c r="P198" i="18"/>
  <c r="P199" i="18" l="1"/>
  <c r="M200" i="18"/>
  <c r="M203" i="17"/>
  <c r="P202" i="17"/>
  <c r="M204" i="17" l="1"/>
  <c r="P203" i="17"/>
  <c r="M201" i="18"/>
  <c r="P200" i="18"/>
  <c r="M202" i="18" l="1"/>
  <c r="P201" i="18"/>
  <c r="M205" i="17"/>
  <c r="P204" i="17"/>
  <c r="P205" i="17" l="1"/>
  <c r="M206" i="17"/>
  <c r="P202" i="18"/>
  <c r="M203" i="18"/>
  <c r="P206" i="17" l="1"/>
  <c r="M207" i="17"/>
  <c r="M204" i="18"/>
  <c r="P203" i="18"/>
  <c r="P204" i="18" l="1"/>
  <c r="M205" i="18"/>
  <c r="P207" i="17"/>
  <c r="M208" i="17"/>
  <c r="M209" i="17" l="1"/>
  <c r="P208" i="17"/>
  <c r="P205" i="18"/>
  <c r="M206" i="18"/>
  <c r="P206" i="18" l="1"/>
  <c r="M207" i="18"/>
  <c r="P209" i="17"/>
  <c r="M210" i="17"/>
  <c r="P210" i="17" l="1"/>
  <c r="M211" i="17"/>
  <c r="M208" i="18"/>
  <c r="P207" i="18"/>
  <c r="M209" i="18" l="1"/>
  <c r="P208" i="18"/>
  <c r="M212" i="17"/>
  <c r="P211" i="17"/>
  <c r="M210" i="18" l="1"/>
  <c r="P209" i="18"/>
  <c r="P212" i="17"/>
  <c r="M213" i="17"/>
  <c r="M214" i="17" l="1"/>
  <c r="P213" i="17"/>
  <c r="M211" i="18"/>
  <c r="P210" i="18"/>
  <c r="P211" i="18" l="1"/>
  <c r="M212" i="18"/>
  <c r="P214" i="17"/>
  <c r="M215" i="17"/>
  <c r="P215" i="17" l="1"/>
  <c r="M216" i="17"/>
  <c r="M213" i="18"/>
  <c r="P212" i="18"/>
  <c r="P213" i="18" l="1"/>
  <c r="M214" i="18"/>
  <c r="M217" i="17"/>
  <c r="P216" i="17"/>
  <c r="P217" i="17" l="1"/>
  <c r="M218" i="17"/>
  <c r="M215" i="18"/>
  <c r="P214" i="18"/>
  <c r="M216" i="18" l="1"/>
  <c r="P215" i="18"/>
  <c r="M219" i="17"/>
  <c r="P218" i="17"/>
  <c r="M220" i="17" l="1"/>
  <c r="P219" i="17"/>
  <c r="P216" i="18"/>
  <c r="M217" i="18"/>
  <c r="M218" i="18" l="1"/>
  <c r="P217" i="18"/>
  <c r="P220" i="17"/>
  <c r="M221" i="17"/>
  <c r="M222" i="17" l="1"/>
  <c r="P221" i="17"/>
  <c r="P218" i="18"/>
  <c r="M219" i="18"/>
  <c r="M220" i="18" l="1"/>
  <c r="P219" i="18"/>
  <c r="P222" i="17"/>
  <c r="M223" i="17"/>
  <c r="P223" i="17" l="1"/>
  <c r="M224" i="17"/>
  <c r="M221" i="18"/>
  <c r="P220" i="18"/>
  <c r="M225" i="17" l="1"/>
  <c r="P224" i="17"/>
  <c r="P221" i="18"/>
  <c r="M222" i="18"/>
  <c r="M223" i="18" l="1"/>
  <c r="P222" i="18"/>
  <c r="P225" i="17"/>
  <c r="M226" i="17"/>
  <c r="M227" i="17" l="1"/>
  <c r="P226" i="17"/>
  <c r="P223" i="18"/>
  <c r="M224" i="18"/>
  <c r="M225" i="18" l="1"/>
  <c r="P224" i="18"/>
  <c r="M228" i="17"/>
  <c r="P227" i="17"/>
  <c r="P228" i="17" l="1"/>
  <c r="M229" i="17"/>
  <c r="M226" i="18"/>
  <c r="P225" i="18"/>
  <c r="M230" i="17" l="1"/>
  <c r="P229" i="17"/>
  <c r="M227" i="18"/>
  <c r="P226" i="18"/>
  <c r="M228" i="18" l="1"/>
  <c r="P227" i="18"/>
  <c r="P230" i="17"/>
  <c r="M231" i="17"/>
  <c r="P231" i="17" l="1"/>
  <c r="M232" i="17"/>
  <c r="P228" i="18"/>
  <c r="M229" i="18"/>
  <c r="P229" i="18" l="1"/>
  <c r="M230" i="18"/>
  <c r="M233" i="17"/>
  <c r="P232" i="17"/>
  <c r="P230" i="18" l="1"/>
  <c r="M231" i="18"/>
  <c r="P233" i="17"/>
  <c r="M234" i="17"/>
  <c r="M232" i="18" l="1"/>
  <c r="P231" i="18"/>
  <c r="M235" i="17"/>
  <c r="P234" i="17"/>
  <c r="M236" i="17" l="1"/>
  <c r="P235" i="17"/>
  <c r="P232" i="18"/>
  <c r="M233" i="18"/>
  <c r="M234" i="18" l="1"/>
  <c r="P233" i="18"/>
  <c r="P236" i="17"/>
  <c r="M237" i="17"/>
  <c r="M238" i="17" l="1"/>
  <c r="P237" i="17"/>
  <c r="M235" i="18"/>
  <c r="P234" i="18"/>
  <c r="P235" i="18" l="1"/>
  <c r="M236" i="18"/>
  <c r="P238" i="17"/>
  <c r="M239" i="17"/>
  <c r="M237" i="18" l="1"/>
  <c r="P236" i="18"/>
  <c r="P239" i="17"/>
  <c r="M240" i="17"/>
  <c r="M241" i="17" l="1"/>
  <c r="P240" i="17"/>
  <c r="P237" i="18"/>
  <c r="M238" i="18"/>
  <c r="M239" i="18" l="1"/>
  <c r="P238" i="18"/>
  <c r="P241" i="17"/>
  <c r="M242" i="17"/>
  <c r="M243" i="17" l="1"/>
  <c r="P242" i="17"/>
  <c r="P239" i="18"/>
  <c r="M240" i="18"/>
  <c r="P240" i="18" l="1"/>
  <c r="M241" i="18"/>
  <c r="M244" i="17"/>
  <c r="P243" i="17"/>
  <c r="P244" i="17" l="1"/>
  <c r="M245" i="17"/>
  <c r="M242" i="18"/>
  <c r="P241" i="18"/>
  <c r="P242" i="18" l="1"/>
  <c r="M243" i="18"/>
  <c r="M246" i="17"/>
  <c r="P245" i="17"/>
  <c r="M244" i="18" l="1"/>
  <c r="P243" i="18"/>
  <c r="P246" i="17"/>
  <c r="M247" i="17"/>
  <c r="P247" i="17" l="1"/>
  <c r="M248" i="17"/>
  <c r="P244" i="18"/>
  <c r="M245" i="18"/>
  <c r="M249" i="17" l="1"/>
  <c r="P248" i="17"/>
  <c r="P245" i="18"/>
  <c r="M246" i="18"/>
  <c r="M247" i="18" l="1"/>
  <c r="P246" i="18"/>
  <c r="P249" i="17"/>
  <c r="M250" i="17"/>
  <c r="M251" i="17" l="1"/>
  <c r="P250" i="17"/>
  <c r="P247" i="18"/>
  <c r="M248" i="18"/>
  <c r="M249" i="18" l="1"/>
  <c r="P248" i="18"/>
  <c r="M252" i="17"/>
  <c r="P251" i="17"/>
  <c r="P252" i="17" l="1"/>
  <c r="M253" i="17"/>
  <c r="M250" i="18"/>
  <c r="P249" i="18"/>
  <c r="M251" i="18" l="1"/>
  <c r="P250" i="18"/>
  <c r="M254" i="17"/>
  <c r="P253" i="17"/>
  <c r="P254" i="17" l="1"/>
  <c r="M255" i="17"/>
  <c r="P251" i="18"/>
  <c r="M252" i="18"/>
  <c r="P252" i="18" l="1"/>
  <c r="M253" i="18"/>
  <c r="P255" i="17"/>
  <c r="M256" i="17"/>
  <c r="M257" i="17" l="1"/>
  <c r="P256" i="17"/>
  <c r="P253" i="18"/>
  <c r="M254" i="18"/>
  <c r="P254" i="18" l="1"/>
  <c r="M255" i="18"/>
  <c r="P257" i="17"/>
  <c r="M258" i="17"/>
  <c r="M259" i="17" l="1"/>
  <c r="P258" i="17"/>
  <c r="M256" i="18"/>
  <c r="P255" i="18"/>
  <c r="P256" i="18" l="1"/>
  <c r="M257" i="18"/>
  <c r="M260" i="17"/>
  <c r="P259" i="17"/>
  <c r="M258" i="18" l="1"/>
  <c r="P257" i="18"/>
  <c r="P260" i="17"/>
  <c r="M261" i="17"/>
  <c r="M262" i="17" l="1"/>
  <c r="P261" i="17"/>
  <c r="P258" i="18"/>
  <c r="M259" i="18"/>
  <c r="P259" i="18" l="1"/>
  <c r="M260" i="18"/>
  <c r="P262" i="17"/>
  <c r="M263" i="17"/>
  <c r="M261" i="18" l="1"/>
  <c r="P260" i="18"/>
  <c r="P263" i="17"/>
  <c r="M264" i="17"/>
  <c r="M265" i="17" l="1"/>
  <c r="P264" i="17"/>
  <c r="P261" i="18"/>
  <c r="M262" i="18"/>
  <c r="M263" i="18" l="1"/>
  <c r="P262" i="18"/>
  <c r="P265" i="17"/>
  <c r="M266" i="17"/>
  <c r="M267" i="17" l="1"/>
  <c r="P266" i="17"/>
  <c r="P263" i="18"/>
  <c r="M264" i="18"/>
  <c r="M265" i="18" l="1"/>
  <c r="P264" i="18"/>
  <c r="M268" i="17"/>
  <c r="P267" i="17"/>
  <c r="P268" i="17" l="1"/>
  <c r="M269" i="17"/>
  <c r="M266" i="18"/>
  <c r="P265" i="18"/>
  <c r="P266" i="18" l="1"/>
  <c r="M267" i="18"/>
  <c r="M270" i="17"/>
  <c r="P269" i="17"/>
  <c r="M268" i="18" l="1"/>
  <c r="P267" i="18"/>
  <c r="P270" i="17"/>
  <c r="M271" i="17"/>
  <c r="P271" i="17" l="1"/>
  <c r="M272" i="17"/>
  <c r="P268" i="18"/>
  <c r="M269" i="18"/>
  <c r="P269" i="18" l="1"/>
  <c r="M270" i="18"/>
  <c r="M273" i="17"/>
  <c r="P272" i="17"/>
  <c r="P270" i="18" l="1"/>
  <c r="M271" i="18"/>
  <c r="P273" i="17"/>
  <c r="M274" i="17"/>
  <c r="M272" i="18" l="1"/>
  <c r="P271" i="18"/>
  <c r="M275" i="17"/>
  <c r="P274" i="17"/>
  <c r="M276" i="17" l="1"/>
  <c r="P275" i="17"/>
  <c r="M273" i="18"/>
  <c r="P272" i="18"/>
  <c r="M274" i="18" l="1"/>
  <c r="P273" i="18"/>
  <c r="P276" i="17"/>
  <c r="M277" i="17"/>
  <c r="M278" i="17" l="1"/>
  <c r="P277" i="17"/>
  <c r="M275" i="18"/>
  <c r="P274" i="18"/>
  <c r="P275" i="18" l="1"/>
  <c r="M276" i="18"/>
  <c r="P278" i="17"/>
  <c r="M279" i="17"/>
  <c r="P279" i="17" l="1"/>
  <c r="M280" i="17"/>
  <c r="M277" i="18"/>
  <c r="P276" i="18"/>
  <c r="P277" i="18" l="1"/>
  <c r="M278" i="18"/>
  <c r="M281" i="17"/>
  <c r="P280" i="17"/>
  <c r="M279" i="18" l="1"/>
  <c r="P278" i="18"/>
  <c r="P281" i="17"/>
  <c r="M282" i="17"/>
  <c r="M283" i="17" l="1"/>
  <c r="P282" i="17"/>
  <c r="M280" i="18"/>
  <c r="P279" i="18"/>
  <c r="P280" i="18" l="1"/>
  <c r="M281" i="18"/>
  <c r="M284" i="17"/>
  <c r="P283" i="17"/>
  <c r="M282" i="18" l="1"/>
  <c r="P281" i="18"/>
  <c r="P284" i="17"/>
  <c r="M285" i="17"/>
  <c r="M286" i="17" l="1"/>
  <c r="P285" i="17"/>
  <c r="P282" i="18"/>
  <c r="M283" i="18"/>
  <c r="M284" i="18" l="1"/>
  <c r="P283" i="18"/>
  <c r="P286" i="17"/>
  <c r="M287" i="17"/>
  <c r="P287" i="17" l="1"/>
  <c r="M288" i="17"/>
  <c r="M285" i="18"/>
  <c r="P284" i="18"/>
  <c r="P285" i="18" l="1"/>
  <c r="M286" i="18"/>
  <c r="M289" i="17"/>
  <c r="P288" i="17"/>
  <c r="M287" i="18" l="1"/>
  <c r="P286" i="18"/>
  <c r="P289" i="17"/>
  <c r="M290" i="17"/>
  <c r="M291" i="17" l="1"/>
  <c r="P290" i="17"/>
  <c r="P287" i="18"/>
  <c r="M288" i="18"/>
  <c r="M289" i="18" l="1"/>
  <c r="P288" i="18"/>
  <c r="M292" i="17"/>
  <c r="P291" i="17"/>
  <c r="P292" i="17" l="1"/>
  <c r="M293" i="17"/>
  <c r="M290" i="18"/>
  <c r="P289" i="18"/>
  <c r="M291" i="18" l="1"/>
  <c r="P290" i="18"/>
  <c r="M294" i="17"/>
  <c r="P293" i="17"/>
  <c r="P294" i="17" l="1"/>
  <c r="M295" i="17"/>
  <c r="M292" i="18"/>
  <c r="P291" i="18"/>
  <c r="P292" i="18" l="1"/>
  <c r="M293" i="18"/>
  <c r="P295" i="17"/>
  <c r="M296" i="17"/>
  <c r="M297" i="17" l="1"/>
  <c r="P296" i="17"/>
  <c r="P293" i="18"/>
  <c r="M294" i="18"/>
  <c r="P294" i="18" l="1"/>
  <c r="M295" i="18"/>
  <c r="P297" i="17"/>
  <c r="M298" i="17"/>
  <c r="M296" i="18" l="1"/>
  <c r="P295" i="18"/>
  <c r="M299" i="17"/>
  <c r="P298" i="17"/>
  <c r="M300" i="17" l="1"/>
  <c r="P299" i="17"/>
  <c r="P296" i="18"/>
  <c r="M297" i="18"/>
  <c r="M298" i="18" l="1"/>
  <c r="P297" i="18"/>
  <c r="P300" i="17"/>
  <c r="M301" i="17"/>
  <c r="M302" i="17" l="1"/>
  <c r="P301" i="17"/>
  <c r="M299" i="18"/>
  <c r="P298" i="18"/>
  <c r="P299" i="18" l="1"/>
  <c r="M300" i="18"/>
  <c r="P302" i="17"/>
  <c r="M303" i="17"/>
  <c r="M301" i="18" l="1"/>
  <c r="P300" i="18"/>
  <c r="P303" i="17"/>
  <c r="M304" i="17"/>
  <c r="M305" i="17" l="1"/>
  <c r="P304" i="17"/>
  <c r="P301" i="18"/>
  <c r="M302" i="18"/>
  <c r="M303" i="18" l="1"/>
  <c r="P302" i="18"/>
  <c r="P305" i="17"/>
  <c r="M306" i="17"/>
  <c r="M307" i="17" l="1"/>
  <c r="P306" i="17"/>
  <c r="P303" i="18"/>
  <c r="M304" i="18"/>
  <c r="P304" i="18" l="1"/>
  <c r="M305" i="18"/>
  <c r="M308" i="17"/>
  <c r="P307" i="17"/>
  <c r="P308" i="17" l="1"/>
  <c r="M309" i="17"/>
  <c r="M306" i="18"/>
  <c r="P305" i="18"/>
  <c r="M310" i="17" l="1"/>
  <c r="P309" i="17"/>
  <c r="P306" i="18"/>
  <c r="M307" i="18"/>
  <c r="M308" i="18" l="1"/>
  <c r="P307" i="18"/>
  <c r="P310" i="17"/>
  <c r="M311" i="17"/>
  <c r="P311" i="17" l="1"/>
  <c r="M312" i="17"/>
  <c r="P308" i="18"/>
  <c r="M309" i="18"/>
  <c r="M313" i="17" l="1"/>
  <c r="P312" i="17"/>
  <c r="P309" i="18"/>
  <c r="M310" i="18"/>
  <c r="M311" i="18" l="1"/>
  <c r="P310" i="18"/>
  <c r="P313" i="17"/>
  <c r="M314" i="17"/>
  <c r="M315" i="17" l="1"/>
  <c r="P314" i="17"/>
  <c r="P311" i="18"/>
  <c r="M312" i="18"/>
  <c r="M313" i="18" l="1"/>
  <c r="P312" i="18"/>
  <c r="M316" i="17"/>
  <c r="P315" i="17"/>
  <c r="P316" i="17" l="1"/>
  <c r="M317" i="17"/>
  <c r="M314" i="18"/>
  <c r="P313" i="18"/>
  <c r="M315" i="18" l="1"/>
  <c r="P314" i="18"/>
  <c r="M318" i="17"/>
  <c r="P317" i="17"/>
  <c r="P318" i="17" l="1"/>
  <c r="M319" i="17"/>
  <c r="P315" i="18"/>
  <c r="M316" i="18"/>
  <c r="P316" i="18" l="1"/>
  <c r="M317" i="18"/>
  <c r="P319" i="17"/>
  <c r="M320" i="17"/>
  <c r="M321" i="17" l="1"/>
  <c r="P320" i="17"/>
  <c r="P317" i="18"/>
  <c r="M318" i="18"/>
  <c r="P318" i="18" l="1"/>
  <c r="M319" i="18"/>
  <c r="P321" i="17"/>
  <c r="M322" i="17"/>
  <c r="M323" i="17" l="1"/>
  <c r="P322" i="17"/>
  <c r="M320" i="18"/>
  <c r="P319" i="18"/>
  <c r="P320" i="18" l="1"/>
  <c r="M321" i="18"/>
  <c r="M324" i="17"/>
  <c r="P323" i="17"/>
  <c r="P324" i="17" l="1"/>
  <c r="M325" i="17"/>
  <c r="M322" i="18"/>
  <c r="P321" i="18"/>
  <c r="M326" i="17" l="1"/>
  <c r="P325" i="17"/>
  <c r="P322" i="18"/>
  <c r="M323" i="18"/>
  <c r="P323" i="18" l="1"/>
  <c r="M324" i="18"/>
  <c r="P326" i="17"/>
  <c r="M327" i="17"/>
  <c r="M325" i="18" l="1"/>
  <c r="P324" i="18"/>
  <c r="P327" i="17"/>
  <c r="M328" i="17"/>
  <c r="M329" i="17" l="1"/>
  <c r="P328" i="17"/>
  <c r="P325" i="18"/>
  <c r="M326" i="18"/>
  <c r="M327" i="18" l="1"/>
  <c r="P326" i="18"/>
  <c r="P329" i="17"/>
  <c r="M330" i="17"/>
  <c r="M331" i="17" l="1"/>
  <c r="P330" i="17"/>
  <c r="P327" i="18"/>
  <c r="M328" i="18"/>
  <c r="M329" i="18" l="1"/>
  <c r="P328" i="18"/>
  <c r="M332" i="17"/>
  <c r="P331" i="17"/>
  <c r="P332" i="17" l="1"/>
  <c r="M333" i="17"/>
  <c r="M330" i="18"/>
  <c r="P329" i="18"/>
  <c r="M334" i="17" l="1"/>
  <c r="P333" i="17"/>
  <c r="P330" i="18"/>
  <c r="M331" i="18"/>
  <c r="M332" i="18" l="1"/>
  <c r="P331" i="18"/>
  <c r="P334" i="17"/>
  <c r="M335" i="17"/>
  <c r="P335" i="17" l="1"/>
  <c r="M336" i="17"/>
  <c r="P332" i="18"/>
  <c r="M333" i="18"/>
  <c r="P333" i="18" l="1"/>
  <c r="M334" i="18"/>
  <c r="M337" i="17"/>
  <c r="P336" i="17"/>
  <c r="P337" i="17" l="1"/>
  <c r="M338" i="17"/>
  <c r="P334" i="18"/>
  <c r="M335" i="18"/>
  <c r="M336" i="18" l="1"/>
  <c r="P335" i="18"/>
  <c r="M339" i="17"/>
  <c r="P338" i="17"/>
  <c r="M340" i="17" l="1"/>
  <c r="P339" i="17"/>
  <c r="M337" i="18"/>
  <c r="P336" i="18"/>
  <c r="M338" i="18" l="1"/>
  <c r="P337" i="18"/>
  <c r="P340" i="17"/>
  <c r="M341" i="17"/>
  <c r="M342" i="17" l="1"/>
  <c r="P341" i="17"/>
  <c r="M339" i="18"/>
  <c r="P338" i="18"/>
  <c r="P339" i="18" l="1"/>
  <c r="M340" i="18"/>
  <c r="P342" i="17"/>
  <c r="M343" i="17"/>
  <c r="P343" i="17" l="1"/>
  <c r="M344" i="17"/>
  <c r="M341" i="18"/>
  <c r="P340" i="18"/>
  <c r="P341" i="18" l="1"/>
  <c r="M342" i="18"/>
  <c r="M345" i="17"/>
  <c r="P344" i="17"/>
  <c r="P345" i="17" l="1"/>
  <c r="M346" i="17"/>
  <c r="M343" i="18"/>
  <c r="P342" i="18"/>
  <c r="M344" i="18" l="1"/>
  <c r="P343" i="18"/>
  <c r="M347" i="17"/>
  <c r="P346" i="17"/>
  <c r="M348" i="17" l="1"/>
  <c r="P347" i="17"/>
  <c r="P344" i="18"/>
  <c r="M345" i="18"/>
  <c r="M346" i="18" l="1"/>
  <c r="P345" i="18"/>
  <c r="P348" i="17"/>
  <c r="M349" i="17"/>
  <c r="M350" i="17" l="1"/>
  <c r="P349" i="17"/>
  <c r="P346" i="18"/>
  <c r="M347" i="18"/>
  <c r="M348" i="18" l="1"/>
  <c r="P348" i="18" s="1"/>
  <c r="P347" i="18"/>
  <c r="P350" i="17"/>
  <c r="M351" i="17"/>
  <c r="P351" i="17" l="1"/>
  <c r="M352" i="17"/>
  <c r="M353" i="17" l="1"/>
  <c r="P352" i="17"/>
  <c r="P353" i="17" l="1"/>
  <c r="M354" i="17"/>
  <c r="M355" i="17" l="1"/>
  <c r="P354" i="17"/>
  <c r="M356" i="17" l="1"/>
  <c r="P355" i="17"/>
  <c r="P356" i="17" l="1"/>
  <c r="M357" i="17"/>
  <c r="M358" i="17" l="1"/>
  <c r="P357" i="17"/>
  <c r="P358" i="17" l="1"/>
  <c r="M359" i="17"/>
  <c r="P359" i="17" l="1"/>
  <c r="M360" i="17"/>
  <c r="M361" i="17" l="1"/>
  <c r="P360" i="17"/>
  <c r="P361" i="17" l="1"/>
  <c r="M362" i="17"/>
  <c r="M363" i="17" l="1"/>
  <c r="P362" i="17"/>
  <c r="M364" i="17" l="1"/>
  <c r="P363" i="17"/>
  <c r="P364" i="17" l="1"/>
  <c r="M365" i="17"/>
  <c r="M366" i="17" l="1"/>
  <c r="P365" i="17"/>
  <c r="P366" i="17" l="1"/>
  <c r="M367" i="17"/>
  <c r="P367" i="17" l="1"/>
  <c r="M368" i="17"/>
  <c r="M369" i="17" l="1"/>
  <c r="P368" i="17"/>
  <c r="P369" i="17" l="1"/>
  <c r="M370" i="17"/>
  <c r="M371" i="17" l="1"/>
  <c r="P370" i="17"/>
  <c r="P371" i="17" l="1"/>
  <c r="M372" i="17"/>
  <c r="P372" i="17" l="1"/>
  <c r="M373" i="17"/>
  <c r="P373" i="17" l="1"/>
  <c r="M374" i="17"/>
  <c r="M375" i="17" l="1"/>
  <c r="P374" i="17"/>
  <c r="M376" i="17" l="1"/>
  <c r="P375" i="17"/>
  <c r="M377" i="17" l="1"/>
  <c r="P376" i="17"/>
  <c r="P377" i="17" l="1"/>
  <c r="M378" i="17"/>
  <c r="P378" i="17" l="1"/>
  <c r="M379" i="17"/>
  <c r="P379" i="17" l="1"/>
  <c r="M380" i="17"/>
  <c r="P380" i="17" l="1"/>
  <c r="M381" i="17"/>
  <c r="M382" i="17" l="1"/>
  <c r="P381" i="17"/>
  <c r="M383" i="17" l="1"/>
  <c r="P382" i="17"/>
  <c r="M384" i="17" l="1"/>
  <c r="P383" i="17"/>
  <c r="M385" i="17" l="1"/>
  <c r="P384" i="17"/>
  <c r="P385" i="17" l="1"/>
  <c r="M386" i="17"/>
  <c r="P386" i="17" l="1"/>
  <c r="M387" i="17"/>
  <c r="P387" i="17" l="1"/>
  <c r="M388" i="17"/>
  <c r="P388" i="17" l="1"/>
  <c r="M389" i="17"/>
  <c r="M390" i="17" l="1"/>
  <c r="P389" i="17"/>
  <c r="M391" i="17" l="1"/>
  <c r="P390" i="17"/>
  <c r="M392" i="17" l="1"/>
  <c r="P391" i="17"/>
  <c r="M393" i="17" l="1"/>
  <c r="P392" i="17"/>
  <c r="P393" i="17" l="1"/>
  <c r="M394" i="17"/>
  <c r="P394" i="17" l="1"/>
  <c r="M395" i="17"/>
  <c r="P395" i="17" l="1"/>
  <c r="M396" i="17"/>
  <c r="P396" i="17" l="1"/>
  <c r="M397" i="17"/>
  <c r="M398" i="17" l="1"/>
  <c r="P397" i="17"/>
  <c r="M399" i="17" l="1"/>
  <c r="P398" i="17"/>
  <c r="M400" i="17" l="1"/>
  <c r="P399" i="17"/>
  <c r="M401" i="17" l="1"/>
  <c r="P400" i="17"/>
  <c r="P401" i="17" l="1"/>
  <c r="M402" i="17"/>
  <c r="P402" i="17" l="1"/>
  <c r="M403" i="17"/>
  <c r="P403" i="17" l="1"/>
  <c r="M404" i="17"/>
  <c r="P404" i="17" l="1"/>
  <c r="M405" i="17"/>
  <c r="M406" i="17" l="1"/>
  <c r="P405" i="17"/>
  <c r="M407" i="17" l="1"/>
  <c r="P406" i="17"/>
  <c r="M408" i="17" l="1"/>
  <c r="P407" i="17"/>
  <c r="M409" i="17" l="1"/>
  <c r="P408" i="17"/>
  <c r="P409" i="17" l="1"/>
  <c r="M410" i="17"/>
  <c r="P410" i="17" l="1"/>
  <c r="M411" i="17"/>
  <c r="P411" i="17" l="1"/>
  <c r="M412" i="17"/>
  <c r="P412" i="17" l="1"/>
  <c r="M413" i="17"/>
  <c r="M414" i="17" l="1"/>
  <c r="P413" i="17"/>
  <c r="M415" i="17" l="1"/>
  <c r="P414" i="17"/>
  <c r="M416" i="17" l="1"/>
  <c r="P415" i="17"/>
  <c r="M417" i="17" l="1"/>
  <c r="P416" i="17"/>
  <c r="P417" i="17" l="1"/>
  <c r="M418" i="17"/>
  <c r="P418" i="17" l="1"/>
  <c r="M419" i="17"/>
  <c r="P419" i="17" l="1"/>
  <c r="M420" i="17"/>
  <c r="P420" i="17" l="1"/>
  <c r="M421" i="17"/>
  <c r="M422" i="17" l="1"/>
  <c r="P421" i="17"/>
  <c r="M423" i="17" l="1"/>
  <c r="P422" i="17"/>
  <c r="M424" i="17" l="1"/>
  <c r="P423" i="17"/>
  <c r="M425" i="17" l="1"/>
  <c r="P424" i="17"/>
  <c r="P425" i="17" l="1"/>
  <c r="M426" i="17"/>
  <c r="P426" i="17" l="1"/>
  <c r="M427" i="17"/>
  <c r="P427" i="17" l="1"/>
  <c r="M428" i="17"/>
  <c r="P428" i="17" l="1"/>
  <c r="M429" i="17"/>
  <c r="M430" i="17" l="1"/>
  <c r="P429" i="17"/>
  <c r="M431" i="17" l="1"/>
  <c r="P430" i="17"/>
  <c r="M432" i="17" l="1"/>
  <c r="P431" i="17"/>
  <c r="M433" i="17" l="1"/>
  <c r="P432" i="17"/>
  <c r="P433" i="17" l="1"/>
  <c r="M434" i="17"/>
  <c r="P434" i="17" l="1"/>
  <c r="M435" i="17"/>
  <c r="P435" i="17" l="1"/>
  <c r="M436" i="17"/>
  <c r="P436" i="17" l="1"/>
  <c r="M437" i="17"/>
  <c r="M438" i="17" l="1"/>
  <c r="P437" i="17"/>
  <c r="M439" i="17" l="1"/>
  <c r="P438" i="17"/>
  <c r="M440" i="17" l="1"/>
  <c r="P439" i="17"/>
  <c r="M441" i="17" l="1"/>
  <c r="P440" i="17"/>
  <c r="P441" i="17" l="1"/>
  <c r="M442" i="17"/>
  <c r="P442" i="17" l="1"/>
  <c r="M443" i="17"/>
  <c r="P443" i="17" l="1"/>
  <c r="M444" i="17"/>
  <c r="P444" i="17" l="1"/>
  <c r="M445" i="17"/>
  <c r="M446" i="17" l="1"/>
  <c r="P445" i="17"/>
  <c r="M447" i="17" l="1"/>
  <c r="P446" i="17"/>
  <c r="M448" i="17" l="1"/>
  <c r="P447" i="17"/>
  <c r="M449" i="17" l="1"/>
  <c r="P448" i="17"/>
  <c r="P449" i="17" l="1"/>
  <c r="M450" i="17"/>
  <c r="P450" i="17" l="1"/>
  <c r="M451" i="17"/>
  <c r="P451" i="17" l="1"/>
  <c r="M452" i="17"/>
  <c r="P452" i="17" l="1"/>
  <c r="M453" i="17"/>
  <c r="M454" i="17" l="1"/>
  <c r="P453" i="17"/>
  <c r="M455" i="17" l="1"/>
  <c r="P454" i="17"/>
  <c r="M456" i="17" l="1"/>
  <c r="P455" i="17"/>
  <c r="M457" i="17" l="1"/>
  <c r="P456" i="17"/>
  <c r="P457" i="17" l="1"/>
  <c r="M458" i="17"/>
  <c r="P458" i="17" l="1"/>
  <c r="M459" i="17"/>
  <c r="P459" i="17" l="1"/>
  <c r="M460" i="17"/>
  <c r="M461" i="17" l="1"/>
  <c r="P460" i="17"/>
  <c r="M462" i="17" l="1"/>
  <c r="P461" i="17"/>
  <c r="M463" i="17" l="1"/>
  <c r="P462" i="17"/>
  <c r="M464" i="17" l="1"/>
  <c r="P463" i="17"/>
  <c r="P464" i="17" l="1"/>
  <c r="M465" i="17"/>
  <c r="P465" i="17" l="1"/>
  <c r="M466" i="17"/>
  <c r="P466" i="17" l="1"/>
  <c r="M467" i="17"/>
  <c r="P467" i="17" l="1"/>
  <c r="M468" i="17"/>
  <c r="M469" i="17" l="1"/>
  <c r="P468" i="17"/>
  <c r="M470" i="17" l="1"/>
  <c r="P469" i="17"/>
  <c r="M471" i="17" l="1"/>
  <c r="P470" i="17"/>
  <c r="M472" i="17" l="1"/>
  <c r="P471" i="17"/>
  <c r="P472" i="17" l="1"/>
  <c r="M473" i="17"/>
  <c r="P473" i="17" s="1"/>
</calcChain>
</file>

<file path=xl/sharedStrings.xml><?xml version="1.0" encoding="utf-8"?>
<sst xmlns="http://schemas.openxmlformats.org/spreadsheetml/2006/main" count="7614" uniqueCount="340">
  <si>
    <t>ALTURA AV-5</t>
  </si>
  <si>
    <t>ALTURA DE AV -4 (PRIMERA QUINCENA)</t>
  </si>
  <si>
    <t>ALTURA DE AV -4 (SEGUNDA QUINCENA)</t>
  </si>
  <si>
    <t>ALTURA AV-15</t>
  </si>
  <si>
    <t>KARDEX</t>
  </si>
  <si>
    <t>INICIO</t>
  </si>
  <si>
    <t>INICIO KARDEX CI</t>
  </si>
  <si>
    <t>FIN</t>
  </si>
  <si>
    <t>INICIO KARDEX LP</t>
  </si>
  <si>
    <t>SERVICIO GENERAL DE IDENTIFICACIÓN PERSONAL</t>
  </si>
  <si>
    <t>REPORTE AV-4</t>
  </si>
  <si>
    <t>Sistema:</t>
  </si>
  <si>
    <t>Administración de material valorado</t>
  </si>
  <si>
    <t>Fecha:</t>
  </si>
  <si>
    <t>Usuario :</t>
  </si>
  <si>
    <t>JOSE DANIEL OSORIO MEDINA</t>
  </si>
  <si>
    <t>Nombre oficina: Montero</t>
  </si>
  <si>
    <t>Fecha inicio: 01/10/2023  Fecha fin: 15/10/2023</t>
  </si>
  <si>
    <t>Nro Formulario.: AV4 - 37 - 481 - 161023</t>
  </si>
  <si>
    <t>FORM. AV-4 CORRELATIVIDAD Y PRODUCCIÓN-DIARIO-IDENTIFICACIONES</t>
  </si>
  <si>
    <t>ENTREGA DIARIA</t>
  </si>
  <si>
    <t>CÉDULAS EMITIDAS</t>
  </si>
  <si>
    <t>CÉDULAS ANULADAS</t>
  </si>
  <si>
    <t>TIPO</t>
  </si>
  <si>
    <t>CEDULAS DEVUELTAS</t>
  </si>
  <si>
    <t xml:space="preserve">Cantidad total  </t>
  </si>
  <si>
    <t>MESA</t>
  </si>
  <si>
    <t>OPERADOR</t>
  </si>
  <si>
    <t>DETALLE</t>
  </si>
  <si>
    <t>SERIE</t>
  </si>
  <si>
    <t>DESDE</t>
  </si>
  <si>
    <t>HASTA</t>
  </si>
  <si>
    <t>CANTIDAD</t>
  </si>
  <si>
    <t>BAJA/ ERROR</t>
  </si>
  <si>
    <t>asignada</t>
  </si>
  <si>
    <t xml:space="preserve"> Fecha movimiento: 02/10/2023</t>
  </si>
  <si>
    <t>ANELY CACERES PECHO</t>
  </si>
  <si>
    <t>CEDULAS DE IDENTIDAD</t>
  </si>
  <si>
    <t>H5-P1</t>
  </si>
  <si>
    <t>ERROR DE IMPRESIÓN</t>
  </si>
  <si>
    <t>LAMINAS PLASTICAS TIPO FUNDA -POUCHE</t>
  </si>
  <si>
    <t>DIEGO ARMANDO YUCRA SILVESTRE</t>
  </si>
  <si>
    <t>MIGUEL ANGEL GARCIA ORTEGA</t>
  </si>
  <si>
    <t>MIGUEL VILLARPANDO MIRANDA</t>
  </si>
  <si>
    <t>VERONICA MEDRANO ARIAS</t>
  </si>
  <si>
    <t>WILSON SOLETO LAVAIN</t>
  </si>
  <si>
    <t>YANINE MARISEL FRANCO OVANDO</t>
  </si>
  <si>
    <t xml:space="preserve"> Fecha movimiento: 03/10/2023</t>
  </si>
  <si>
    <t xml:space="preserve"> Fecha movimiento: 04/10/2023</t>
  </si>
  <si>
    <t xml:space="preserve"> Fecha movimiento: 05/10/2023</t>
  </si>
  <si>
    <t xml:space="preserve"> Fecha movimiento: 06/10/2023</t>
  </si>
  <si>
    <t>IVAR LIMBERT FLORES AYAVIRI</t>
  </si>
  <si>
    <t xml:space="preserve"> Fecha movimiento: 09/10/2023</t>
  </si>
  <si>
    <t>ERROR HUMANO</t>
  </si>
  <si>
    <t>ERROR DE PLASTIFICADORA</t>
  </si>
  <si>
    <t xml:space="preserve"> Fecha movimiento: 10/10/2023</t>
  </si>
  <si>
    <t xml:space="preserve"> Fecha movimiento: 11/10/2023</t>
  </si>
  <si>
    <t>08-L3</t>
  </si>
  <si>
    <t xml:space="preserve"> Fecha movimiento: 12/10/2023</t>
  </si>
  <si>
    <t>NERY MOJICA HERBAS</t>
  </si>
  <si>
    <t xml:space="preserve"> Fecha movimiento: 13/10/2023</t>
  </si>
  <si>
    <t>Total entregado:</t>
  </si>
  <si>
    <t>Total emitido:</t>
  </si>
  <si>
    <t>Total anulado:</t>
  </si>
  <si>
    <t>Total devuelto:</t>
  </si>
  <si>
    <t>TOTAL BOLETAS DE DEPOSITO BANCARIO</t>
  </si>
  <si>
    <t>ELABORADO POR:</t>
  </si>
  <si>
    <t>APROBADO POR (Inmediato superior):</t>
  </si>
  <si>
    <t>Fecha inicio: 01/02/2023  Fecha fin: 15/02/2023</t>
  </si>
  <si>
    <t>Nro Formulario.: AV4 - 37 - 471 - 160223</t>
  </si>
  <si>
    <t xml:space="preserve"> Fecha movimiento: 01/02/2023</t>
  </si>
  <si>
    <t>BOLIVIA MAR PALMERO TILILA</t>
  </si>
  <si>
    <t xml:space="preserve"> Fecha movimiento: 02/02/2023</t>
  </si>
  <si>
    <t xml:space="preserve"> Fecha movimiento: 03/02/2023</t>
  </si>
  <si>
    <t xml:space="preserve"> Fecha movimiento: 04/02/2023</t>
  </si>
  <si>
    <t xml:space="preserve"> Fecha movimiento: 06/02/2023</t>
  </si>
  <si>
    <t xml:space="preserve"> Fecha movimiento: 07/02/2023</t>
  </si>
  <si>
    <t xml:space="preserve"> Fecha movimiento: 08/02/2023</t>
  </si>
  <si>
    <t>ERROR DE SISTEMA</t>
  </si>
  <si>
    <t xml:space="preserve"> Fecha movimiento: 09/02/2023</t>
  </si>
  <si>
    <t xml:space="preserve"> Fecha movimiento: 10/02/2023</t>
  </si>
  <si>
    <t xml:space="preserve"> Fecha movimiento: 11/02/2023</t>
  </si>
  <si>
    <t xml:space="preserve"> Fecha movimiento: 13/02/2023</t>
  </si>
  <si>
    <t xml:space="preserve"> Fecha movimiento: 14/02/2023</t>
  </si>
  <si>
    <t xml:space="preserve"> Fecha movimiento: 15/02/2023</t>
  </si>
  <si>
    <t>FECHA</t>
  </si>
  <si>
    <t>INICIO AV-4 NUEVO</t>
  </si>
  <si>
    <t>FINAL AV-4 ANTIGUO</t>
  </si>
  <si>
    <t>FINAL AV-5</t>
  </si>
  <si>
    <t>FINAL AV-4</t>
  </si>
  <si>
    <t>INICIO DE KARDEX CI</t>
  </si>
  <si>
    <t>FINAL DE AV-4</t>
  </si>
  <si>
    <t>INICIO AV-15</t>
  </si>
  <si>
    <t>FIN AV-15</t>
  </si>
  <si>
    <t>INICIO DE KARDEX LAMINA</t>
  </si>
  <si>
    <t>Fecha inicio: 15/03/2024  Fecha fin: 15/03/2024</t>
  </si>
  <si>
    <t>Nro Formulario.: AV4 - 37 - 45 - 150324</t>
  </si>
  <si>
    <t xml:space="preserve"> Fecha movimiento: 15/03/2024</t>
  </si>
  <si>
    <t>CÉDULA DE IDENTIDAD DS4924</t>
  </si>
  <si>
    <t>LA</t>
  </si>
  <si>
    <t>CARMEN DEL PILAR ANTELO PAZ</t>
  </si>
  <si>
    <t>PABLO VACA ARAUZ</t>
  </si>
  <si>
    <t>FORMULARIO DE CERTIFICACIÓN</t>
  </si>
  <si>
    <t>2E-E9</t>
  </si>
  <si>
    <t>TOTALES:</t>
  </si>
  <si>
    <t>INGRESO TOTAL BOLIVIANOS</t>
  </si>
  <si>
    <t>Correlativo-Form.:   DDSC/MONT/03/2024</t>
  </si>
  <si>
    <t xml:space="preserve">SERVICIO GENERAL DE IDENTIFICACION PERSONAL </t>
  </si>
  <si>
    <t>LEY N° 0145 DEL 27 DE JUNIO DEL 2011</t>
  </si>
  <si>
    <t>FORMULARIO AV-5a ANULACION O INUTILIDAD DE MATERIAL VALORADO - CEDULA DE IDENTIDAD/LAMINAS PLASTICAS</t>
  </si>
  <si>
    <t>PERIODO: 1ra QUINCENA DEL MES DE MARZO</t>
  </si>
  <si>
    <t>N°</t>
  </si>
  <si>
    <t>Oficina Operativa</t>
  </si>
  <si>
    <t>Fecha</t>
  </si>
  <si>
    <t xml:space="preserve">Descripción
del Articulo </t>
  </si>
  <si>
    <t>Serie</t>
  </si>
  <si>
    <t xml:space="preserve">Correlativo </t>
  </si>
  <si>
    <t>Total cédulas anuladas</t>
  </si>
  <si>
    <t xml:space="preserve">Total Plastico
Anulado  </t>
  </si>
  <si>
    <t>Motivo Anulación</t>
  </si>
  <si>
    <t>Operador</t>
  </si>
  <si>
    <t xml:space="preserve">Desde </t>
  </si>
  <si>
    <t xml:space="preserve">Hasta </t>
  </si>
  <si>
    <t>ítem CI001</t>
  </si>
  <si>
    <t>ítem CI004</t>
  </si>
  <si>
    <t>MONTERO</t>
  </si>
  <si>
    <t>01/03/2024</t>
  </si>
  <si>
    <t>"CARMEN DEL PILAR" ANTELO PAZ</t>
  </si>
  <si>
    <t>04/03/2024</t>
  </si>
  <si>
    <t>"DIEGO ARMANDO" YUCRA SILVESTRE</t>
  </si>
  <si>
    <t>05/03/2024</t>
  </si>
  <si>
    <t>06/03/2024</t>
  </si>
  <si>
    <t>07/03/2024</t>
  </si>
  <si>
    <t>"MIGUEL ANGEL" GARCIA ORTEGA</t>
  </si>
  <si>
    <t>ERROR DE FABRICA</t>
  </si>
  <si>
    <t>"IVAR LIMBERT" FLORES AYAVIRI</t>
  </si>
  <si>
    <t>"BOLIVIA MAR" PALMERO TILILA</t>
  </si>
  <si>
    <t>08/03/2024</t>
  </si>
  <si>
    <t>11/03/2024</t>
  </si>
  <si>
    <t>12/03/2024</t>
  </si>
  <si>
    <t>13/03/2024</t>
  </si>
  <si>
    <t>14/03/2024</t>
  </si>
  <si>
    <t xml:space="preserve">TOTAL ANULADOS: </t>
  </si>
  <si>
    <t>Etiquetas de fila</t>
  </si>
  <si>
    <t>ENTREGADO</t>
  </si>
  <si>
    <t>EMITIDO</t>
  </si>
  <si>
    <t>ANULADO</t>
  </si>
  <si>
    <t>SALDO</t>
  </si>
  <si>
    <t>Total general</t>
  </si>
  <si>
    <t>Oficina de Valores y Ragos La Paz</t>
  </si>
  <si>
    <t>FORM. AV-15 SEGIP-SC</t>
  </si>
  <si>
    <t>Control Mensual de Valores</t>
  </si>
  <si>
    <t>Correlativo-Form.:   SEGIP/DDSC/MON/03/2024</t>
  </si>
  <si>
    <t>Oficina Operativa: Montero</t>
  </si>
  <si>
    <t>DEL 01 AL 15 DE MARZO 2024</t>
  </si>
  <si>
    <t>Responsable: Jose Daniel Osorio Medina</t>
  </si>
  <si>
    <t>Nº</t>
  </si>
  <si>
    <t>CÉDULAS
ENTREGADA</t>
  </si>
  <si>
    <t>CEDULAS 
EMITIDAS</t>
  </si>
  <si>
    <t>ANULACIONES</t>
  </si>
  <si>
    <t>CÉDULAS DEVUELTAS</t>
  </si>
  <si>
    <t>LAMINAS PLASTICAS ANULADAS</t>
  </si>
  <si>
    <t>Item: CI001</t>
  </si>
  <si>
    <t>Item: CI004</t>
  </si>
  <si>
    <t>TOTAL</t>
  </si>
  <si>
    <t>Reimpresiones</t>
  </si>
  <si>
    <t>Error Humano</t>
  </si>
  <si>
    <t>Error de Impresión</t>
  </si>
  <si>
    <t>A</t>
  </si>
  <si>
    <t>B</t>
  </si>
  <si>
    <t>C</t>
  </si>
  <si>
    <t>D=(B+C)</t>
  </si>
  <si>
    <t>E</t>
  </si>
  <si>
    <t>F</t>
  </si>
  <si>
    <t>G</t>
  </si>
  <si>
    <t>H=(E+F+G)</t>
  </si>
  <si>
    <t>I</t>
  </si>
  <si>
    <t>J</t>
  </si>
  <si>
    <t>K</t>
  </si>
  <si>
    <t>L=(I+J+K)</t>
  </si>
  <si>
    <t>M=(A-D-H-L)</t>
  </si>
  <si>
    <t>N</t>
  </si>
  <si>
    <t>PRODUCCIÓN</t>
  </si>
  <si>
    <t>OFICINA MONTERO - MARZO - 2024</t>
  </si>
  <si>
    <t>CEDULAS EMITIDAS</t>
  </si>
  <si>
    <t>CEDULAS ANULADAS</t>
  </si>
  <si>
    <t>LAMINAS EMITIDAS</t>
  </si>
  <si>
    <t>LAMINAS ANULADAS</t>
  </si>
  <si>
    <t>Elaborador por:</t>
  </si>
  <si>
    <t>VoBo</t>
  </si>
  <si>
    <t>OFICINA: MONTERO</t>
  </si>
  <si>
    <t xml:space="preserve">Encargado de Oficina:Jose Daniel Osorio Medina </t>
  </si>
  <si>
    <t>Fecha:  al 15 de septiembre del 2023</t>
  </si>
  <si>
    <t>IDENTIFICACION-SEGIP</t>
  </si>
  <si>
    <t>INVENTARIO FISICO ALMACEN DE VALORES - IDENTIFICACION
AL 13 DE ABRIL DE 2018</t>
  </si>
  <si>
    <t>Código</t>
  </si>
  <si>
    <t>Detalle del Articulo</t>
  </si>
  <si>
    <t>Del</t>
  </si>
  <si>
    <t>Al</t>
  </si>
  <si>
    <t>Total</t>
  </si>
  <si>
    <t>Precio Unitario</t>
  </si>
  <si>
    <t>Total Bs.</t>
  </si>
  <si>
    <t>CI001</t>
  </si>
  <si>
    <t xml:space="preserve">CEDULAS DE IDENTIDAD </t>
  </si>
  <si>
    <t>TOTAL CEDULAS DE IDENTIDAD</t>
  </si>
  <si>
    <t>CI002</t>
  </si>
  <si>
    <t>LAMINAS PLASTICAS TIPO FUNDA-POUCHE</t>
  </si>
  <si>
    <t>TOTAL LAMINAS PLASTICAS TIPO FUNDA-POUCHE</t>
  </si>
  <si>
    <t>TOTAL BS.</t>
  </si>
  <si>
    <t>Fecha:  al 15 de marzo del 2024</t>
  </si>
  <si>
    <t>CI004</t>
  </si>
  <si>
    <t>CEDULAS DE IDENTIDAD DS4924</t>
  </si>
  <si>
    <t>TOTAL CEDULAS DE IDENTIDAD DS4924</t>
  </si>
  <si>
    <t>CI003</t>
  </si>
  <si>
    <t>FORMULARIO DE CERTIFICACION</t>
  </si>
  <si>
    <t>TOTAL FORMULARIO DE CERTIFICACION</t>
  </si>
  <si>
    <t>IL001</t>
  </si>
  <si>
    <t>COLOR RIBBON YMCFK</t>
  </si>
  <si>
    <t>NIA01-02-23</t>
  </si>
  <si>
    <t>TOTAL COLOR RIBBON YMCFK</t>
  </si>
  <si>
    <t>IL002</t>
  </si>
  <si>
    <t>RETRANSFER FILM</t>
  </si>
  <si>
    <t>NIA01-11-22</t>
  </si>
  <si>
    <t>TOTAL RETRANSFER FILM</t>
  </si>
  <si>
    <t>IL003</t>
  </si>
  <si>
    <t>POLYGUARD OVERLAMINAT</t>
  </si>
  <si>
    <t>TOTAL POLYGUARD OVERLAMINAT</t>
  </si>
  <si>
    <t>IL005</t>
  </si>
  <si>
    <t>TARJETA PVC PREMIUN CR-30-80</t>
  </si>
  <si>
    <t>NIA01-09-22</t>
  </si>
  <si>
    <t>TOTAL TARJETA PVC PREMIUN CR-30-80</t>
  </si>
  <si>
    <t>CONCILIACIÓN AL 15 DE MARZO DEL 2024</t>
  </si>
  <si>
    <t>SEGIP - MONTERO</t>
  </si>
  <si>
    <t xml:space="preserve">LAMINAS PLASTICAS </t>
  </si>
  <si>
    <t>MES</t>
  </si>
  <si>
    <t>SALDO MES ANTERIOR</t>
  </si>
  <si>
    <t>RECEPCIONADO ALMACEN DEPARTAMENTAL</t>
  </si>
  <si>
    <t>SALIDAS</t>
  </si>
  <si>
    <t>DEVOLUCION</t>
  </si>
  <si>
    <t>ANULADOS</t>
  </si>
  <si>
    <t>SALDOS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</si>
  <si>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</si>
  <si>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</si>
  <si>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</si>
  <si>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</si>
  <si>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</si>
  <si>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</si>
  <si>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</si>
  <si>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</si>
  <si>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</si>
  <si>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</si>
  <si>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</si>
  <si>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</si>
  <si>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Correlativo-Form.:   SEGIP/DDSC/MONT/001/2024</t>
  </si>
  <si>
    <t xml:space="preserve">FORMULARIO AV-4 (ADMINISTRACION DE MATERIAL VALORADO: CEDULAS Y PLASTICOS) </t>
  </si>
  <si>
    <t xml:space="preserve">OFICINA OPERATIVA: </t>
  </si>
  <si>
    <t>OFICINA REGIONAL MONTERO</t>
  </si>
  <si>
    <t xml:space="preserve">FECHA: </t>
  </si>
  <si>
    <t>TOTAL  ASIGNAC…</t>
  </si>
  <si>
    <t>TOTAL BS. RECAUDADO (EMISIONES)</t>
  </si>
  <si>
    <t>TOTAL BS. ANULACIONES</t>
  </si>
  <si>
    <t>TIPO ANULACION</t>
  </si>
  <si>
    <t>OFICINA PROVINCIAL MONTERO</t>
  </si>
  <si>
    <t>CÉDULAS ANULADAS POR ERROR HUMANO - MARZO 2024</t>
  </si>
  <si>
    <t>DEPÓSITO DE 3 Bs. POR ERROR HUMANO EN LA CUENTA 10000013942417</t>
  </si>
  <si>
    <t>DETALLE DE VALORADAS Y PVC ANULADOS POR ERROR DEL OPERADOR</t>
  </si>
  <si>
    <t>OFICINA: SEGIP MONTERO</t>
  </si>
  <si>
    <t>PERIODO: del 01 al 15 de marzo del 2024</t>
  </si>
  <si>
    <t xml:space="preserve">Descripcion del Articulo </t>
  </si>
  <si>
    <t>Serie o Categoria</t>
  </si>
  <si>
    <t>No de Valorada (C.I.)
Nombre de la Empresa Proveedora (L.C.)</t>
  </si>
  <si>
    <t>Nombre del Operador</t>
  </si>
  <si>
    <t>Fecha de 
Anulacion</t>
  </si>
  <si>
    <t>Nº de Boleta de Deposito</t>
  </si>
  <si>
    <t>Fecha de Deposito</t>
  </si>
  <si>
    <t>Importe</t>
  </si>
  <si>
    <t>Tarjeta No.: 01/2024</t>
  </si>
  <si>
    <t>FORM: AV-200</t>
  </si>
  <si>
    <t>KARDEX VALORADO DE EXISTENCIAS DE MATERIAL VALORADO</t>
  </si>
  <si>
    <t>Codigo Material:</t>
  </si>
  <si>
    <t>Existencia mínima:</t>
  </si>
  <si>
    <t>cant. producc.5dias</t>
  </si>
  <si>
    <t>Nombre Material:</t>
  </si>
  <si>
    <t xml:space="preserve">Cedulas de Identidad </t>
  </si>
  <si>
    <t>Existencia máxima:</t>
  </si>
  <si>
    <t>cant. producc.15 dias</t>
  </si>
  <si>
    <t>Unidad de Medida:</t>
  </si>
  <si>
    <t>Pieza(s)</t>
  </si>
  <si>
    <t>Metodo de Valuacion:</t>
  </si>
  <si>
    <t>PEPS</t>
  </si>
  <si>
    <t>Partida Presupuestaria:</t>
  </si>
  <si>
    <t>________</t>
  </si>
  <si>
    <t>Fecha Operación</t>
  </si>
  <si>
    <t>Doc. de Soporte</t>
  </si>
  <si>
    <t>Detalle de Operacion</t>
  </si>
  <si>
    <t xml:space="preserve">E N T R A D A S </t>
  </si>
  <si>
    <t xml:space="preserve">S A L I D A S </t>
  </si>
  <si>
    <t>SALDO FISICO</t>
  </si>
  <si>
    <t>S A L D O S  (rangos)</t>
  </si>
  <si>
    <t>COSTO UNITARIO</t>
  </si>
  <si>
    <t>COSTOS</t>
  </si>
  <si>
    <t xml:space="preserve">Nro Inicio </t>
  </si>
  <si>
    <t xml:space="preserve">Nro Fin </t>
  </si>
  <si>
    <t xml:space="preserve">Cant.TOTAL </t>
  </si>
  <si>
    <t xml:space="preserve">Nro Ini. </t>
  </si>
  <si>
    <t>Nro Fin</t>
  </si>
  <si>
    <t xml:space="preserve">ENTRADAS </t>
  </si>
  <si>
    <t xml:space="preserve">SALIDAS </t>
  </si>
  <si>
    <t>Obs</t>
  </si>
  <si>
    <t>INVENTARIO DEL MES ANTERIOR</t>
  </si>
  <si>
    <t>SALDO INICIAL</t>
  </si>
  <si>
    <t>ENTREGADO A IVAR LIMBERT FLORES AYAVIRI</t>
  </si>
  <si>
    <t xml:space="preserve"> -- </t>
  </si>
  <si>
    <t>DEVOLUCION DE IVAR LIMBERT FLORES AYAVIRI</t>
  </si>
  <si>
    <t>ENTREGADO A BOLIVIA MAR PALMERO TILILA</t>
  </si>
  <si>
    <t>DEVOLUCION DE BOLIVIA MAR PALMERO TILILA</t>
  </si>
  <si>
    <t>Tarjeta No.: 001/2024</t>
  </si>
  <si>
    <t>Laminas Plasticas</t>
  </si>
  <si>
    <t>ENTREGADO A VERONICA MEDRANO ARIAS</t>
  </si>
  <si>
    <t>DEVOLUCION DE VERONICA MEDRANO ARIAS</t>
  </si>
  <si>
    <t>ENTREGADO A ANELY CACERES PECHO</t>
  </si>
  <si>
    <t>Cedulas de Identidad  DS4924</t>
  </si>
  <si>
    <t>FELIX MARQUINA FERNANDEZ</t>
  </si>
  <si>
    <t>02/05/2024</t>
  </si>
  <si>
    <t>Correlativo-Form.:   SEGIP/DDSC/MONT/85/2024</t>
  </si>
  <si>
    <t>03/05/2024</t>
  </si>
  <si>
    <t>Correlativo-Form.:   SEGIP/DDSC/MONT/86/2024</t>
  </si>
  <si>
    <t>06/05/2024</t>
  </si>
  <si>
    <t>Correlativo-Form.:   SEGIP/DDSC/MONT/87/2024</t>
  </si>
  <si>
    <t>07/05/2024</t>
  </si>
  <si>
    <t>Correlativo-Form.:   SEGIP/DDSC/MONT/88/2024</t>
  </si>
  <si>
    <t>08/05/2024</t>
  </si>
  <si>
    <t>Correlativo-Form.:   SEGIP/DDSC/MONT/89/2024</t>
  </si>
  <si>
    <t>09/05/2024</t>
  </si>
  <si>
    <t>Correlativo-Form.:   SEGIP/DDSC/MONT/90/2024</t>
  </si>
  <si>
    <t>10/05/2024</t>
  </si>
  <si>
    <t>Correlativo-Form.:   SEGIP/DDSC/MONT/91/2024</t>
  </si>
  <si>
    <t>13/05/2024</t>
  </si>
  <si>
    <t>Correlativo-Form.:   SEGIP/DDSC/MONT/92/2024</t>
  </si>
  <si>
    <t>FRANKLIN POZO HERRERA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</si>
</sst>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_-* #,##0_-;\-* #,##0_-;_-* &quot;-&quot;??_-;_-@_-"/>
    <numFmt numFmtId="165" formatCode="#,##0.0000"/>
    <numFmt numFmtId="166" formatCode="dddd&quot;&quot;mmmm&quot; &quot;d&quot;, &quot;yyyy"/>
    <numFmt numFmtId="167" formatCode="#,##0.00_);\-#,##0.00"/>
    <numFmt numFmtId="168" formatCode="[$-F800]dddd\,\ mmmm\ dd\,\ yyyy"/>
    <numFmt numFmtId="169" formatCode="dd/mm/yy;@"/>
    <numFmt numFmtId="170" formatCode="[$-10C0A]dd/mm/yyyy\ h:mm:ss"/>
    <numFmt numFmtId="171" formatCode="_ * #,##0.00_ ;_ * \-#,##0.00_ ;_ * &quot;-&quot;??_ ;_ @_ "/>
    <numFmt numFmtId="172" formatCode="_(&quot;$b&quot;\ * #,##0.00_);_(&quot;$b&quot;\ * \(#,##0.00\);_(&quot;$b&quot;\ * &quot;-&quot;??_);_(@_)"/>
  </numFmts>
  <fonts count="1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Verdana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0"/>
      <color rgb="FFFFFFFF"/>
      <name val="Arial"/>
      <family val="2"/>
    </font>
    <font>
      <b/>
      <sz val="8"/>
      <color indexed="8"/>
      <name val="Verdana"/>
      <family val="2"/>
    </font>
    <font>
      <sz val="8"/>
      <color rgb="FF000000"/>
      <name val="Verdana"/>
      <family val="2"/>
    </font>
    <font>
      <sz val="8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theme="1"/>
      <name val="Bookman Old Style"/>
      <family val="1"/>
    </font>
    <font>
      <b/>
      <sz val="14"/>
      <color theme="1"/>
      <name val="Bookman Old Style"/>
      <family val="1"/>
    </font>
    <font>
      <b/>
      <u/>
      <sz val="14"/>
      <color theme="1"/>
      <name val="Calibri"/>
      <family val="2"/>
      <scheme val="minor"/>
    </font>
    <font>
      <sz val="11"/>
      <color theme="1"/>
      <name val="Arial Black"/>
      <family val="2"/>
    </font>
    <font>
      <b/>
      <sz val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b/>
      <u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8"/>
      <name val="Arial"/>
      <family val="2"/>
    </font>
    <font>
      <sz val="8"/>
      <name val="Verdana"/>
      <family val="2"/>
    </font>
    <font>
      <b/>
      <sz val="12"/>
      <name val="Verdana"/>
      <family val="2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b/>
      <sz val="11.95"/>
      <color rgb="FFFFFFFF"/>
      <name val="Microsoft Sans Serif"/>
      <family val="2"/>
    </font>
    <font>
      <b/>
      <sz val="10"/>
      <color rgb="FFFFFFFF"/>
      <name val="Microsoft Sans Serif"/>
      <family val="2"/>
    </font>
    <font>
      <sz val="8"/>
      <color rgb="FF000000"/>
      <name val="Microsoft Sans Serif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7"/>
      <color rgb="FF000000"/>
      <name val="Arial"/>
      <family val="2"/>
    </font>
    <font>
      <sz val="7"/>
      <color rgb="FF000000"/>
      <name val="Arial"/>
      <family val="2"/>
    </font>
    <font>
      <b/>
      <sz val="9"/>
      <color rgb="FF000000"/>
      <name val="Arial"/>
      <family val="2"/>
    </font>
    <font>
      <sz val="9"/>
      <color indexed="8"/>
      <name val="Cambria"/>
      <family val="1"/>
    </font>
    <font>
      <b/>
      <sz val="6.95"/>
      <color indexed="14"/>
      <name val="Times New Roman"/>
      <family val="1"/>
    </font>
    <font>
      <b/>
      <sz val="9.85"/>
      <color indexed="14"/>
      <name val="Times New Roman"/>
      <family val="1"/>
    </font>
    <font>
      <b/>
      <u/>
      <sz val="9.85"/>
      <color indexed="14"/>
      <name val="Times New Roman"/>
      <family val="1"/>
    </font>
    <font>
      <b/>
      <sz val="8.0500000000000007"/>
      <color rgb="FF0070C0"/>
      <name val="Times New Roman"/>
      <family val="1"/>
    </font>
    <font>
      <sz val="9.85"/>
      <color indexed="8"/>
      <name val="Times New Roman"/>
      <family val="1"/>
    </font>
    <font>
      <b/>
      <u/>
      <sz val="9.85"/>
      <color indexed="8"/>
      <name val="Times New Roman"/>
      <family val="1"/>
    </font>
    <font>
      <b/>
      <sz val="9.85"/>
      <color indexed="8"/>
      <name val="Times New Roman"/>
      <family val="1"/>
    </font>
    <font>
      <b/>
      <sz val="8.0500000000000007"/>
      <color indexed="8"/>
      <name val="Times New Roman"/>
      <family val="1"/>
    </font>
    <font>
      <b/>
      <sz val="9"/>
      <color indexed="8"/>
      <name val="Cambria"/>
      <family val="1"/>
    </font>
    <font>
      <b/>
      <sz val="9"/>
      <color indexed="8"/>
      <name val="Times New Roman"/>
      <family val="1"/>
    </font>
    <font>
      <sz val="8.0500000000000007"/>
      <color indexed="8"/>
      <name val="Times New Roman"/>
      <family val="1"/>
    </font>
    <font>
      <sz val="9"/>
      <name val="Cambria"/>
      <family val="1"/>
    </font>
    <font>
      <sz val="9"/>
      <color indexed="8"/>
      <name val="Times New Roman"/>
      <family val="1"/>
    </font>
    <font>
      <sz val="10"/>
      <color indexed="8"/>
      <name val="Times New Roman"/>
      <family val="1"/>
    </font>
    <font>
      <sz val="8"/>
      <color indexed="8"/>
      <name val="Times New Roman"/>
      <family val="1"/>
    </font>
    <font>
      <sz val="10"/>
      <color rgb="FF0000CC"/>
      <name val="Calibri Light"/>
      <family val="1"/>
    </font>
    <font>
      <b/>
      <sz val="11"/>
      <color rgb="FF222B35"/>
      <name val="Book Antiqua"/>
      <family val="1"/>
    </font>
    <font>
      <b/>
      <sz val="18"/>
      <color rgb="FF0000CC"/>
      <name val="Bahnschrift"/>
      <family val="2"/>
    </font>
    <font>
      <sz val="16"/>
      <color rgb="FFD9E1F2"/>
      <name val="Arial Black"/>
      <family val="2"/>
    </font>
    <font>
      <b/>
      <sz val="16"/>
      <color rgb="FF9BC2E6"/>
      <name val="Calibri"/>
      <family val="2"/>
    </font>
    <font>
      <b/>
      <sz val="16"/>
      <color rgb="FFFFFFFF"/>
      <name val="Calibri"/>
      <family val="2"/>
    </font>
    <font>
      <b/>
      <sz val="10"/>
      <name val="Calibri"/>
      <family val="2"/>
    </font>
    <font>
      <b/>
      <sz val="12"/>
      <color rgb="FFD6DCE4"/>
      <name val="Calibri"/>
      <family val="2"/>
    </font>
    <font>
      <b/>
      <sz val="12"/>
      <color rgb="FF92D050"/>
      <name val="Calibri"/>
      <family val="2"/>
    </font>
    <font>
      <b/>
      <sz val="12"/>
      <color rgb="FFF4B084"/>
      <name val="Calibri"/>
      <family val="2"/>
    </font>
    <font>
      <b/>
      <sz val="6"/>
      <name val="Agency FB"/>
      <family val="2"/>
    </font>
    <font>
      <b/>
      <sz val="8"/>
      <name val="Calibri"/>
      <family val="2"/>
    </font>
    <font>
      <b/>
      <sz val="6"/>
      <name val="Arial Narrow"/>
      <family val="2"/>
    </font>
    <font>
      <b/>
      <sz val="7"/>
      <name val="Calibri"/>
      <family val="2"/>
    </font>
    <font>
      <b/>
      <sz val="11"/>
      <color rgb="FF0D0D0D"/>
      <name val="Calibri"/>
      <family val="2"/>
    </font>
    <font>
      <b/>
      <sz val="10"/>
      <color rgb="FF808080"/>
      <name val="Cambria"/>
      <family val="1"/>
    </font>
    <font>
      <b/>
      <sz val="10"/>
      <color rgb="FF595959"/>
      <name val="Cambria"/>
      <family val="1"/>
    </font>
    <font>
      <b/>
      <sz val="11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b/>
      <sz val="9"/>
      <color rgb="FF4472C4"/>
      <name val="Calibri"/>
      <family val="2"/>
    </font>
    <font>
      <sz val="11"/>
      <color theme="1"/>
      <name val="Calibri"/>
      <family val="2"/>
    </font>
    <font>
      <sz val="12"/>
      <color rgb="FF000000"/>
      <name val="Arial Black"/>
      <family val="2"/>
    </font>
    <font>
      <b/>
      <sz val="16"/>
      <color rgb="FFA8F52B"/>
      <name val="Tahoma"/>
      <family val="2"/>
    </font>
    <font>
      <b/>
      <sz val="10"/>
      <color rgb="FFE7E6E6"/>
      <name val="Calibri"/>
      <family val="2"/>
    </font>
    <font>
      <b/>
      <sz val="10"/>
      <color rgb="FF44546A"/>
      <name val="Calibri"/>
      <family val="2"/>
    </font>
    <font>
      <sz val="10"/>
      <color rgb="FF44546A"/>
      <name val="Calibri"/>
      <family val="2"/>
    </font>
    <font>
      <b/>
      <sz val="12"/>
      <color rgb="FFEBF4FF"/>
      <name val="Calibri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ndara"/>
      <family val="2"/>
    </font>
    <font>
      <sz val="9"/>
      <color rgb="FF808080"/>
      <name val="Calibri"/>
      <family val="2"/>
    </font>
    <font>
      <b/>
      <sz val="11"/>
      <color rgb="FFFF0000"/>
      <name val="Calibri"/>
      <family val="2"/>
    </font>
    <font>
      <b/>
      <sz val="12"/>
      <color rgb="FF0000CC"/>
      <name val="Arial Black"/>
      <family val="2"/>
    </font>
    <font>
      <sz val="14"/>
      <color rgb="FF000000"/>
      <name val="Arial Black"/>
      <family val="2"/>
    </font>
    <font>
      <i/>
      <sz val="11"/>
      <color rgb="FF000000"/>
      <name val="Calibri"/>
      <family val="2"/>
    </font>
    <font>
      <sz val="11"/>
      <color rgb="FF000000"/>
      <name val="Arial Narrow"/>
      <family val="2"/>
    </font>
    <font>
      <b/>
      <sz val="12"/>
      <color rgb="FFFFFFFF"/>
      <name val="Calibri"/>
      <family val="2"/>
    </font>
    <font>
      <b/>
      <sz val="11"/>
      <color rgb="FFEFFF21"/>
      <name val="Calibri"/>
      <family val="2"/>
    </font>
    <font>
      <b/>
      <sz val="11"/>
      <color rgb="FFFFFFFF"/>
      <name val="Calibri"/>
      <family val="2"/>
    </font>
    <font>
      <b/>
      <sz val="14"/>
      <color rgb="FFFFC000"/>
      <name val="Calibri"/>
      <family val="2"/>
    </font>
    <font>
      <b/>
      <sz val="10"/>
      <color rgb="FFFFFFFF"/>
      <name val="Segoe UI Emoji"/>
      <family val="2"/>
    </font>
    <font>
      <b/>
      <sz val="9"/>
      <color rgb="FFFFFFFF"/>
      <name val="Segoe UI Emoji"/>
      <family val="2"/>
    </font>
    <font>
      <b/>
      <sz val="9"/>
      <color rgb="FFFFFF00"/>
      <name val="Calibri"/>
      <family val="2"/>
    </font>
    <font>
      <b/>
      <sz val="10"/>
      <color rgb="FFC00000"/>
      <name val="Arial Narrow"/>
      <family val="2"/>
    </font>
    <font>
      <b/>
      <sz val="12"/>
      <color rgb="FF000000"/>
      <name val="Times New Roman"/>
      <family val="1"/>
    </font>
    <font>
      <sz val="12"/>
      <color rgb="FF000000"/>
      <name val="Calibri"/>
      <family val="2"/>
    </font>
    <font>
      <b/>
      <sz val="12"/>
      <color rgb="FF000000"/>
      <name val="Calibri Light"/>
      <family val="2"/>
    </font>
    <font>
      <sz val="12"/>
      <color rgb="FF000000"/>
      <name val="Times New Roman"/>
      <family val="1"/>
    </font>
    <font>
      <b/>
      <sz val="14"/>
      <color rgb="FFFFFFFF"/>
      <name val="Calibri"/>
      <family val="2"/>
    </font>
    <font>
      <b/>
      <sz val="10"/>
      <name val="Arial"/>
      <family val="2"/>
    </font>
  </fonts>
  <fills count="5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C0DAF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3D3D3"/>
        <bgColor rgb="FF000000"/>
      </patternFill>
    </fill>
    <fill>
      <patternFill patternType="solid">
        <fgColor theme="0"/>
        <bgColor rgb="FF000000"/>
      </patternFill>
    </fill>
    <fill>
      <gradientFill type="path">
        <stop position="0">
          <color rgb="FFFFFFFF"/>
        </stop>
        <stop position="1">
          <color rgb="FFD9E1F2"/>
        </stop>
      </gradientFill>
    </fill>
    <fill>
      <patternFill patternType="solid">
        <fgColor rgb="FFF2F2F2"/>
        <bgColor rgb="FFFFFFFF"/>
      </patternFill>
    </fill>
    <fill>
      <gradientFill type="path" left="0.5" right="0.5" top="0.5" bottom="0.5">
        <stop position="0">
          <color rgb="FFFFFFFF"/>
        </stop>
        <stop position="1">
          <color rgb="FFE7EDFF"/>
        </stop>
      </gradientFill>
    </fill>
    <fill>
      <gradientFill type="path">
        <stop position="0">
          <color rgb="FF44546A"/>
        </stop>
        <stop position="1">
          <color rgb="FF4472C4"/>
        </stop>
      </gradientFill>
    </fill>
    <fill>
      <gradientFill>
        <stop position="0">
          <color rgb="FF0E0E0E"/>
        </stop>
        <stop position="1">
          <color rgb="FF44546A"/>
        </stop>
      </gradientFill>
    </fill>
    <fill>
      <patternFill patternType="solid">
        <fgColor rgb="FF44546A"/>
        <bgColor rgb="FF000000"/>
      </patternFill>
    </fill>
    <fill>
      <gradientFill>
        <stop position="0">
          <color rgb="FF44546A"/>
        </stop>
        <stop position="1">
          <color rgb="FF222B35"/>
        </stop>
      </gradientFill>
    </fill>
    <fill>
      <patternFill patternType="solid">
        <fgColor rgb="FF222B35"/>
        <bgColor rgb="FF000000"/>
      </patternFill>
    </fill>
    <fill>
      <patternFill patternType="solid">
        <fgColor rgb="FFD8D8D8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808080"/>
        <bgColor rgb="FFFFFFFF"/>
      </patternFill>
    </fill>
    <fill>
      <gradientFill degree="180">
        <stop position="0">
          <color rgb="FF595959"/>
        </stop>
        <stop position="1">
          <color rgb="FF808080"/>
        </stop>
      </gradientFill>
    </fill>
    <fill>
      <gradientFill>
        <stop position="0">
          <color rgb="FF595959"/>
        </stop>
        <stop position="1">
          <color rgb="FF808080"/>
        </stop>
      </gradientFill>
    </fill>
    <fill>
      <patternFill patternType="solid">
        <fgColor rgb="FFD9D9D9"/>
        <bgColor rgb="FFFFFFFF"/>
      </patternFill>
    </fill>
    <fill>
      <patternFill patternType="solid">
        <fgColor rgb="FFD9D9D9"/>
        <bgColor rgb="FF000000"/>
      </patternFill>
    </fill>
    <fill>
      <patternFill patternType="solid">
        <fgColor rgb="FFC0C0C0"/>
        <bgColor rgb="FFFFFFFF"/>
      </patternFill>
    </fill>
    <fill>
      <gradientFill degree="90">
        <stop position="0">
          <color rgb="FFFFFFFF"/>
        </stop>
        <stop position="1">
          <color rgb="FFE4EDF8"/>
        </stop>
      </gradientFill>
    </fill>
    <fill>
      <patternFill patternType="solid">
        <fgColor rgb="FFE7EDFF"/>
        <bgColor auto="1"/>
      </patternFill>
    </fill>
    <fill>
      <gradientFill degree="270">
        <stop position="0">
          <color rgb="FF222B35"/>
        </stop>
        <stop position="1">
          <color rgb="FF44546A"/>
        </stop>
      </gradientFill>
    </fill>
    <fill>
      <gradientFill degree="270">
        <stop position="0">
          <color rgb="FF44546A"/>
        </stop>
        <stop position="1">
          <color rgb="FF222B35"/>
        </stop>
      </gradientFill>
    </fill>
    <fill>
      <patternFill patternType="solid">
        <fgColor rgb="FFFFFFFF"/>
        <bgColor rgb="FFFFFFFF"/>
      </patternFill>
    </fill>
    <fill>
      <patternFill patternType="mediumGray">
        <fgColor rgb="FFE7EDFF"/>
        <bgColor rgb="FFFFFFFF"/>
      </patternFill>
    </fill>
    <fill>
      <patternFill patternType="mediumGray">
        <fgColor rgb="FFC6D5FE"/>
        <bgColor rgb="FFFFFFFF"/>
      </patternFill>
    </fill>
    <fill>
      <patternFill patternType="mediumGray">
        <fgColor rgb="FFFFFFFF"/>
        <bgColor rgb="FFFFFFFF"/>
      </patternFill>
    </fill>
    <fill>
      <patternFill patternType="mediumGray">
        <fgColor rgb="FFD9D9D9"/>
        <bgColor rgb="FFFFFFFF"/>
      </patternFill>
    </fill>
    <fill>
      <patternFill patternType="solid">
        <fgColor rgb="FFEAEAEA"/>
        <bgColor rgb="FF000000"/>
      </patternFill>
    </fill>
    <fill>
      <patternFill patternType="solid">
        <fgColor rgb="FFD9E1F2"/>
        <bgColor rgb="FF000000"/>
      </patternFill>
    </fill>
    <fill>
      <gradientFill degree="90">
        <stop position="0">
          <color rgb="FF000000"/>
        </stop>
        <stop position="0.5">
          <color rgb="FF44546A"/>
        </stop>
        <stop position="1">
          <color rgb="FF000000"/>
        </stop>
      </gradientFill>
    </fill>
    <fill>
      <gradientFill degree="90">
        <stop position="0">
          <color rgb="FF222B35"/>
        </stop>
        <stop position="0.5">
          <color rgb="FF44546A"/>
        </stop>
        <stop position="1">
          <color rgb="FF222B35"/>
        </stop>
      </gradientFill>
    </fill>
    <fill>
      <patternFill patternType="solid">
        <fgColor rgb="FFFFFF00"/>
        <bgColor auto="1"/>
      </patternFill>
    </fill>
    <fill>
      <patternFill patternType="solid">
        <fgColor rgb="FFFFFF00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333F4F"/>
        <bgColor rgb="FF000000"/>
      </patternFill>
    </fill>
    <fill>
      <patternFill patternType="solid">
        <fgColor theme="4" tint="0.59999389629810485"/>
        <bgColor rgb="FF000000"/>
      </patternFill>
    </fill>
  </fills>
  <borders count="1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theme="1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rgb="FFFF0000"/>
      </top>
      <bottom style="hair">
        <color rgb="FFFF0000"/>
      </bottom>
      <diagonal/>
    </border>
    <border>
      <left style="thin">
        <color indexed="64"/>
      </left>
      <right style="medium">
        <color indexed="64"/>
      </right>
      <top style="hair">
        <color rgb="FFFF0000"/>
      </top>
      <bottom style="hair">
        <color rgb="FFFF0000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rgb="FFFF0000"/>
      </top>
      <bottom style="hair">
        <color rgb="FFFF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rgb="FFFF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hair">
        <color rgb="FFFF0000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C0C0C0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/>
      <diagonal/>
    </border>
    <border>
      <left/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/>
      <diagonal/>
    </border>
    <border>
      <left/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/>
      <top/>
      <bottom/>
      <diagonal/>
    </border>
    <border>
      <left/>
      <right style="medium">
        <color theme="0" tint="-4.9989318521683403E-2"/>
      </right>
      <top/>
      <bottom/>
      <diagonal/>
    </border>
    <border>
      <left style="medium">
        <color theme="0" tint="-4.9989318521683403E-2"/>
      </left>
      <right style="medium">
        <color theme="0" tint="-4.9989318521683403E-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medium">
        <color rgb="FF44546A"/>
      </left>
      <right style="medium">
        <color rgb="FFACB9CA"/>
      </right>
      <top style="medium">
        <color rgb="FFACB9CA"/>
      </top>
      <bottom style="medium">
        <color rgb="FFACB9CA"/>
      </bottom>
      <diagonal/>
    </border>
    <border>
      <left style="medium">
        <color rgb="FFACB9CA"/>
      </left>
      <right style="medium">
        <color rgb="FFACB9CA"/>
      </right>
      <top style="medium">
        <color rgb="FFACB9CA"/>
      </top>
      <bottom style="medium">
        <color rgb="FFACB9CA"/>
      </bottom>
      <diagonal/>
    </border>
    <border>
      <left/>
      <right style="medium">
        <color rgb="FFACB9CA"/>
      </right>
      <top style="medium">
        <color rgb="FFACB9CA"/>
      </top>
      <bottom style="medium">
        <color rgb="FFACB9CA"/>
      </bottom>
      <diagonal/>
    </border>
    <border>
      <left style="medium">
        <color rgb="FFACB9CA"/>
      </left>
      <right style="medium">
        <color rgb="FF44546A"/>
      </right>
      <top style="medium">
        <color rgb="FFACB9CA"/>
      </top>
      <bottom style="medium">
        <color rgb="FFACB9CA"/>
      </bottom>
      <diagonal/>
    </border>
    <border>
      <left style="medium">
        <color rgb="FF44546A"/>
      </left>
      <right/>
      <top style="hair">
        <color rgb="FF4472C4"/>
      </top>
      <bottom style="hair">
        <color rgb="FF8497B0"/>
      </bottom>
      <diagonal/>
    </border>
    <border>
      <left style="hair">
        <color rgb="FFACB9CA"/>
      </left>
      <right/>
      <top style="hair">
        <color rgb="FF4472C4"/>
      </top>
      <bottom style="hair">
        <color rgb="FF8497B0"/>
      </bottom>
      <diagonal/>
    </border>
    <border>
      <left style="thin">
        <color indexed="64"/>
      </left>
      <right style="thin">
        <color indexed="64"/>
      </right>
      <top style="hair">
        <color rgb="FF4472C4"/>
      </top>
      <bottom style="hair">
        <color rgb="FF8497B0"/>
      </bottom>
      <diagonal/>
    </border>
    <border>
      <left/>
      <right style="hair">
        <color rgb="FFACB9CA"/>
      </right>
      <top style="hair">
        <color rgb="FF4472C4"/>
      </top>
      <bottom style="hair">
        <color rgb="FF8497B0"/>
      </bottom>
      <diagonal/>
    </border>
    <border>
      <left style="thin">
        <color rgb="FF8497B0"/>
      </left>
      <right style="thin">
        <color rgb="FF8497B0"/>
      </right>
      <top style="hair">
        <color rgb="FF4472C4"/>
      </top>
      <bottom style="hair">
        <color rgb="FF8497B0"/>
      </bottom>
      <diagonal/>
    </border>
    <border>
      <left/>
      <right style="thin">
        <color rgb="FF8497B0"/>
      </right>
      <top style="hair">
        <color rgb="FF4472C4"/>
      </top>
      <bottom style="hair">
        <color rgb="FF8497B0"/>
      </bottom>
      <diagonal/>
    </border>
    <border>
      <left style="hair">
        <color rgb="FFACB9CA"/>
      </left>
      <right style="thin">
        <color indexed="64"/>
      </right>
      <top style="hair">
        <color rgb="FF4472C4"/>
      </top>
      <bottom style="hair">
        <color rgb="FF8497B0"/>
      </bottom>
      <diagonal/>
    </border>
    <border>
      <left style="hair">
        <color rgb="FFACB9CA"/>
      </left>
      <right style="medium">
        <color rgb="FF44546A"/>
      </right>
      <top style="hair">
        <color rgb="FF4472C4"/>
      </top>
      <bottom style="hair">
        <color rgb="FF8497B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rgb="FF333F4F"/>
      </top>
      <bottom style="hair">
        <color rgb="FF333F4F"/>
      </bottom>
      <diagonal/>
    </border>
    <border>
      <left/>
      <right/>
      <top style="hair">
        <color rgb="FF333F4F"/>
      </top>
      <bottom style="hair">
        <color rgb="FF333F4F"/>
      </bottom>
      <diagonal/>
    </border>
    <border>
      <left style="thin">
        <color auto="1"/>
      </left>
      <right style="medium">
        <color indexed="64"/>
      </right>
      <top style="hair">
        <color rgb="FF333F4F"/>
      </top>
      <bottom style="hair">
        <color rgb="FF333F4F"/>
      </bottom>
      <diagonal/>
    </border>
    <border>
      <left style="thin">
        <color indexed="64"/>
      </left>
      <right style="thin">
        <color indexed="64"/>
      </right>
      <top style="hair">
        <color rgb="FF333F4F"/>
      </top>
      <bottom style="hair">
        <color rgb="FF333F4F"/>
      </bottom>
      <diagonal/>
    </border>
    <border>
      <left style="thin">
        <color auto="1"/>
      </left>
      <right/>
      <top style="hair">
        <color rgb="FF333F4F"/>
      </top>
      <bottom style="hair">
        <color rgb="FF333F4F"/>
      </bottom>
      <diagonal/>
    </border>
    <border>
      <left/>
      <right style="thin">
        <color auto="1"/>
      </right>
      <top style="hair">
        <color rgb="FF333F4F"/>
      </top>
      <bottom style="hair">
        <color rgb="FF333F4F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medium">
        <color rgb="FF44546A"/>
      </left>
      <right style="medium">
        <color rgb="FFACB9CA"/>
      </right>
      <top/>
      <bottom style="medium">
        <color rgb="FFACB9CA"/>
      </bottom>
      <diagonal/>
    </border>
    <border>
      <left style="medium">
        <color rgb="FFACB9CA"/>
      </left>
      <right style="medium">
        <color rgb="FFACB9CA"/>
      </right>
      <top/>
      <bottom style="medium">
        <color rgb="FFACB9CA"/>
      </bottom>
      <diagonal/>
    </border>
    <border>
      <left style="medium">
        <color rgb="FFACB9CA"/>
      </left>
      <right style="medium">
        <color rgb="FF44546A"/>
      </right>
      <top/>
      <bottom style="medium">
        <color rgb="FFACB9CA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</borders>
  <cellStyleXfs count="12">
    <xf numFmtId="0" fontId="0" fillId="0" borderId="0"/>
    <xf numFmtId="0" fontId="34" fillId="0" borderId="0"/>
    <xf numFmtId="171" fontId="34" fillId="0" borderId="0"/>
    <xf numFmtId="172" fontId="9" fillId="0" borderId="0"/>
    <xf numFmtId="0" fontId="1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</cellStyleXfs>
  <cellXfs count="498">
    <xf numFmtId="0" fontId="0" fillId="0" borderId="0" xfId="0"/>
    <xf numFmtId="0" fontId="1" fillId="0" borderId="0" xfId="0" applyFont="1"/>
    <xf numFmtId="0" fontId="5" fillId="3" borderId="2" xfId="0" applyFont="1" applyFill="1" applyBorder="1" applyAlignment="1">
      <alignment horizontal="left" vertical="center" wrapText="1"/>
    </xf>
    <xf numFmtId="0" fontId="0" fillId="0" borderId="11" xfId="0" applyBorder="1"/>
    <xf numFmtId="0" fontId="5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3" borderId="13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left" vertical="center" wrapText="1"/>
    </xf>
    <xf numFmtId="0" fontId="14" fillId="5" borderId="13" xfId="0" applyFont="1" applyFill="1" applyBorder="1" applyAlignment="1">
      <alignment vertical="center" wrapText="1"/>
    </xf>
    <xf numFmtId="0" fontId="10" fillId="6" borderId="18" xfId="1" applyFont="1" applyFill="1" applyBorder="1" applyAlignment="1">
      <alignment horizontal="center" vertical="center"/>
    </xf>
    <xf numFmtId="0" fontId="10" fillId="6" borderId="15" xfId="1" applyFont="1" applyFill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164" fontId="17" fillId="0" borderId="19" xfId="1" applyNumberFormat="1" applyFont="1" applyBorder="1" applyAlignment="1">
      <alignment horizontal="center" vertical="center"/>
    </xf>
    <xf numFmtId="4" fontId="17" fillId="0" borderId="20" xfId="1" applyNumberFormat="1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6" fillId="7" borderId="22" xfId="0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165" fontId="0" fillId="0" borderId="0" xfId="0" applyNumberFormat="1"/>
    <xf numFmtId="164" fontId="17" fillId="0" borderId="23" xfId="2" applyNumberFormat="1" applyFont="1" applyBorder="1" applyAlignment="1">
      <alignment horizontal="right" vertical="center"/>
    </xf>
    <xf numFmtId="164" fontId="17" fillId="0" borderId="25" xfId="2" applyNumberFormat="1" applyFont="1" applyBorder="1" applyAlignment="1">
      <alignment horizontal="right" vertical="center"/>
    </xf>
    <xf numFmtId="164" fontId="0" fillId="0" borderId="0" xfId="0" applyNumberFormat="1"/>
    <xf numFmtId="0" fontId="27" fillId="0" borderId="0" xfId="0" applyFont="1"/>
    <xf numFmtId="4" fontId="17" fillId="0" borderId="21" xfId="1" applyNumberFormat="1" applyFont="1" applyBorder="1" applyAlignment="1">
      <alignment horizontal="right" vertical="center"/>
    </xf>
    <xf numFmtId="0" fontId="10" fillId="6" borderId="13" xfId="1" applyFont="1" applyFill="1" applyBorder="1" applyAlignment="1">
      <alignment horizontal="center" vertical="center"/>
    </xf>
    <xf numFmtId="3" fontId="5" fillId="3" borderId="13" xfId="0" applyNumberFormat="1" applyFont="1" applyFill="1" applyBorder="1" applyAlignment="1">
      <alignment horizontal="center" vertical="center" wrapText="1"/>
    </xf>
    <xf numFmtId="0" fontId="0" fillId="0" borderId="26" xfId="0" applyBorder="1"/>
    <xf numFmtId="0" fontId="1" fillId="0" borderId="1" xfId="0" applyFont="1" applyBorder="1"/>
    <xf numFmtId="0" fontId="0" fillId="0" borderId="0" xfId="0" applyAlignment="1">
      <alignment vertical="center"/>
    </xf>
    <xf numFmtId="0" fontId="16" fillId="7" borderId="28" xfId="0" applyFont="1" applyFill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4" fontId="17" fillId="0" borderId="29" xfId="1" applyNumberFormat="1" applyFont="1" applyBorder="1" applyAlignment="1">
      <alignment horizontal="center" vertical="center"/>
    </xf>
    <xf numFmtId="4" fontId="17" fillId="0" borderId="30" xfId="1" applyNumberFormat="1" applyFont="1" applyBorder="1" applyAlignment="1">
      <alignment horizontal="right" vertical="center"/>
    </xf>
    <xf numFmtId="0" fontId="3" fillId="6" borderId="15" xfId="0" applyFont="1" applyFill="1" applyBorder="1" applyAlignment="1">
      <alignment vertical="center"/>
    </xf>
    <xf numFmtId="0" fontId="3" fillId="6" borderId="17" xfId="0" applyFont="1" applyFill="1" applyBorder="1" applyAlignment="1">
      <alignment vertical="center"/>
    </xf>
    <xf numFmtId="0" fontId="10" fillId="6" borderId="17" xfId="1" applyFont="1" applyFill="1" applyBorder="1" applyAlignment="1">
      <alignment horizontal="center" vertical="center" wrapText="1"/>
    </xf>
    <xf numFmtId="0" fontId="15" fillId="6" borderId="13" xfId="1" applyFont="1" applyFill="1" applyBorder="1" applyAlignment="1">
      <alignment horizontal="center" vertical="center" wrapText="1"/>
    </xf>
    <xf numFmtId="164" fontId="30" fillId="2" borderId="19" xfId="2" applyNumberFormat="1" applyFont="1" applyFill="1" applyBorder="1" applyAlignment="1">
      <alignment vertical="center"/>
    </xf>
    <xf numFmtId="164" fontId="30" fillId="0" borderId="19" xfId="2" applyNumberFormat="1" applyFont="1" applyBorder="1" applyAlignment="1">
      <alignment vertical="center"/>
    </xf>
    <xf numFmtId="0" fontId="29" fillId="0" borderId="19" xfId="0" applyFont="1" applyBorder="1" applyAlignment="1">
      <alignment horizontal="center" vertical="center" wrapText="1" readingOrder="1"/>
    </xf>
    <xf numFmtId="3" fontId="31" fillId="6" borderId="17" xfId="1" applyNumberFormat="1" applyFont="1" applyFill="1" applyBorder="1" applyAlignment="1" applyProtection="1">
      <alignment horizontal="right" vertical="center"/>
      <protection locked="0"/>
    </xf>
    <xf numFmtId="164" fontId="31" fillId="6" borderId="13" xfId="2" applyNumberFormat="1" applyFont="1" applyFill="1" applyBorder="1" applyAlignment="1">
      <alignment vertical="center"/>
    </xf>
    <xf numFmtId="0" fontId="25" fillId="0" borderId="24" xfId="0" applyFont="1" applyBorder="1" applyAlignment="1">
      <alignment horizontal="center" vertical="center" wrapText="1" readingOrder="1"/>
    </xf>
    <xf numFmtId="0" fontId="11" fillId="0" borderId="0" xfId="0" applyFont="1"/>
    <xf numFmtId="0" fontId="5" fillId="3" borderId="13" xfId="0" applyFont="1" applyFill="1" applyBorder="1" applyAlignment="1">
      <alignment horizontal="center" vertical="center" wrapText="1"/>
    </xf>
    <xf numFmtId="3" fontId="5" fillId="3" borderId="17" xfId="0" applyNumberFormat="1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vertical="center"/>
    </xf>
    <xf numFmtId="3" fontId="1" fillId="0" borderId="7" xfId="0" applyNumberFormat="1" applyFont="1" applyBorder="1" applyAlignment="1">
      <alignment vertical="center"/>
    </xf>
    <xf numFmtId="3" fontId="1" fillId="0" borderId="9" xfId="0" applyNumberFormat="1" applyFont="1" applyBorder="1" applyAlignment="1">
      <alignment vertical="center"/>
    </xf>
    <xf numFmtId="14" fontId="1" fillId="0" borderId="13" xfId="0" applyNumberFormat="1" applyFont="1" applyBorder="1" applyAlignment="1">
      <alignment horizontal="center" vertical="center"/>
    </xf>
    <xf numFmtId="14" fontId="4" fillId="13" borderId="32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34" xfId="0" applyBorder="1"/>
    <xf numFmtId="0" fontId="0" fillId="0" borderId="36" xfId="0" applyBorder="1"/>
    <xf numFmtId="3" fontId="1" fillId="13" borderId="13" xfId="0" applyNumberFormat="1" applyFont="1" applyFill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right"/>
    </xf>
    <xf numFmtId="49" fontId="17" fillId="0" borderId="19" xfId="1" applyNumberFormat="1" applyFont="1" applyBorder="1" applyAlignment="1">
      <alignment horizontal="center" vertical="center"/>
    </xf>
    <xf numFmtId="3" fontId="0" fillId="0" borderId="13" xfId="0" applyNumberFormat="1" applyBorder="1"/>
    <xf numFmtId="3" fontId="0" fillId="0" borderId="2" xfId="0" applyNumberFormat="1" applyBorder="1"/>
    <xf numFmtId="0" fontId="5" fillId="3" borderId="16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3" fontId="1" fillId="0" borderId="13" xfId="0" applyNumberFormat="1" applyFont="1" applyBorder="1"/>
    <xf numFmtId="0" fontId="0" fillId="0" borderId="13" xfId="0" applyBorder="1"/>
    <xf numFmtId="3" fontId="0" fillId="0" borderId="31" xfId="0" applyNumberFormat="1" applyBorder="1"/>
    <xf numFmtId="3" fontId="0" fillId="0" borderId="12" xfId="0" applyNumberFormat="1" applyBorder="1"/>
    <xf numFmtId="4" fontId="17" fillId="0" borderId="19" xfId="0" applyNumberFormat="1" applyFont="1" applyBorder="1" applyAlignment="1">
      <alignment horizontal="center" vertical="center"/>
    </xf>
    <xf numFmtId="0" fontId="44" fillId="0" borderId="34" xfId="0" applyFont="1" applyBorder="1" applyAlignment="1" applyProtection="1">
      <alignment horizontal="center" vertical="top" wrapText="1" readingOrder="1"/>
      <protection locked="0"/>
    </xf>
    <xf numFmtId="0" fontId="44" fillId="0" borderId="34" xfId="0" applyFont="1" applyBorder="1" applyAlignment="1" applyProtection="1">
      <alignment vertical="top" wrapText="1" readingOrder="1"/>
      <protection locked="0"/>
    </xf>
    <xf numFmtId="0" fontId="43" fillId="16" borderId="34" xfId="0" applyFont="1" applyFill="1" applyBorder="1" applyAlignment="1" applyProtection="1">
      <alignment horizontal="center" vertical="top" wrapText="1" readingOrder="1"/>
      <protection locked="0"/>
    </xf>
    <xf numFmtId="0" fontId="43" fillId="17" borderId="34" xfId="0" applyFont="1" applyFill="1" applyBorder="1" applyAlignment="1" applyProtection="1">
      <alignment horizontal="center" vertical="top" wrapText="1" readingOrder="1"/>
      <protection locked="0"/>
    </xf>
    <xf numFmtId="0" fontId="41" fillId="0" borderId="41" xfId="0" applyFont="1" applyBorder="1" applyAlignment="1" applyProtection="1">
      <alignment vertical="top" wrapText="1" readingOrder="1"/>
      <protection locked="0"/>
    </xf>
    <xf numFmtId="0" fontId="34" fillId="0" borderId="0" xfId="0" applyFont="1"/>
    <xf numFmtId="0" fontId="34" fillId="2" borderId="0" xfId="0" applyFont="1" applyFill="1"/>
    <xf numFmtId="0" fontId="6" fillId="2" borderId="0" xfId="1" applyFont="1" applyFill="1" applyAlignment="1">
      <alignment horizontal="center" vertical="center"/>
    </xf>
    <xf numFmtId="49" fontId="6" fillId="2" borderId="0" xfId="1" applyNumberFormat="1" applyFont="1" applyFill="1" applyAlignment="1">
      <alignment horizontal="center" vertical="center"/>
    </xf>
    <xf numFmtId="1" fontId="46" fillId="2" borderId="0" xfId="1" applyNumberFormat="1" applyFont="1" applyFill="1" applyAlignment="1">
      <alignment horizontal="center" vertical="center"/>
    </xf>
    <xf numFmtId="0" fontId="47" fillId="2" borderId="0" xfId="1" applyFont="1" applyFill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1" applyFont="1"/>
    <xf numFmtId="0" fontId="48" fillId="2" borderId="0" xfId="1" applyFont="1" applyFill="1" applyAlignment="1">
      <alignment horizontal="center" vertical="center"/>
    </xf>
    <xf numFmtId="0" fontId="49" fillId="2" borderId="0" xfId="1" applyFont="1" applyFill="1" applyAlignment="1">
      <alignment horizontal="center" vertical="center"/>
    </xf>
    <xf numFmtId="0" fontId="48" fillId="2" borderId="0" xfId="1" applyFont="1" applyFill="1" applyAlignment="1">
      <alignment horizontal="right" vertical="center"/>
    </xf>
    <xf numFmtId="0" fontId="49" fillId="2" borderId="0" xfId="1" applyFont="1" applyFill="1" applyAlignment="1">
      <alignment horizontal="left" vertical="center"/>
    </xf>
    <xf numFmtId="49" fontId="49" fillId="2" borderId="0" xfId="1" applyNumberFormat="1" applyFont="1" applyFill="1" applyAlignment="1">
      <alignment horizontal="center" vertical="center"/>
    </xf>
    <xf numFmtId="0" fontId="50" fillId="2" borderId="0" xfId="1" applyFont="1" applyFill="1" applyAlignment="1">
      <alignment horizontal="center" vertical="center"/>
    </xf>
    <xf numFmtId="166" fontId="51" fillId="2" borderId="0" xfId="1" applyNumberFormat="1" applyFont="1" applyFill="1" applyAlignment="1">
      <alignment horizontal="center" vertical="center"/>
    </xf>
    <xf numFmtId="0" fontId="52" fillId="2" borderId="0" xfId="1" applyFont="1" applyFill="1" applyAlignment="1">
      <alignment horizontal="left" vertical="center"/>
    </xf>
    <xf numFmtId="0" fontId="53" fillId="2" borderId="57" xfId="1" applyFont="1" applyFill="1" applyBorder="1" applyAlignment="1">
      <alignment horizontal="center" vertical="center"/>
    </xf>
    <xf numFmtId="0" fontId="52" fillId="2" borderId="0" xfId="1" applyFont="1" applyFill="1" applyAlignment="1">
      <alignment horizontal="center" vertical="center"/>
    </xf>
    <xf numFmtId="0" fontId="51" fillId="2" borderId="0" xfId="1" applyFont="1" applyFill="1" applyAlignment="1">
      <alignment horizontal="center" vertical="center"/>
    </xf>
    <xf numFmtId="0" fontId="54" fillId="12" borderId="59" xfId="1" applyFont="1" applyFill="1" applyBorder="1" applyAlignment="1">
      <alignment horizontal="left" vertical="center"/>
    </xf>
    <xf numFmtId="0" fontId="54" fillId="12" borderId="60" xfId="1" applyFont="1" applyFill="1" applyBorder="1" applyAlignment="1">
      <alignment horizontal="center" vertical="center"/>
    </xf>
    <xf numFmtId="0" fontId="6" fillId="12" borderId="58" xfId="1" applyFont="1" applyFill="1" applyBorder="1" applyAlignment="1">
      <alignment horizontal="center" vertical="center"/>
    </xf>
    <xf numFmtId="0" fontId="54" fillId="12" borderId="58" xfId="1" applyFont="1" applyFill="1" applyBorder="1" applyAlignment="1">
      <alignment horizontal="center" vertical="center"/>
    </xf>
    <xf numFmtId="0" fontId="54" fillId="12" borderId="64" xfId="1" applyFont="1" applyFill="1" applyBorder="1" applyAlignment="1">
      <alignment horizontal="center" vertical="center"/>
    </xf>
    <xf numFmtId="0" fontId="54" fillId="12" borderId="65" xfId="1" applyFont="1" applyFill="1" applyBorder="1" applyAlignment="1">
      <alignment horizontal="center" vertical="center"/>
    </xf>
    <xf numFmtId="0" fontId="54" fillId="12" borderId="61" xfId="1" applyFont="1" applyFill="1" applyBorder="1" applyAlignment="1">
      <alignment horizontal="center" vertical="center"/>
    </xf>
    <xf numFmtId="1" fontId="55" fillId="12" borderId="61" xfId="1" applyNumberFormat="1" applyFont="1" applyFill="1" applyBorder="1" applyAlignment="1">
      <alignment horizontal="center" vertical="center"/>
    </xf>
    <xf numFmtId="0" fontId="54" fillId="12" borderId="59" xfId="1" applyFont="1" applyFill="1" applyBorder="1" applyAlignment="1">
      <alignment horizontal="center" vertical="center"/>
    </xf>
    <xf numFmtId="0" fontId="54" fillId="12" borderId="61" xfId="1" applyFont="1" applyFill="1" applyBorder="1" applyAlignment="1">
      <alignment horizontal="center" vertical="center" wrapText="1"/>
    </xf>
    <xf numFmtId="0" fontId="56" fillId="0" borderId="0" xfId="1" applyFont="1" applyAlignment="1">
      <alignment horizontal="center" vertical="center"/>
    </xf>
    <xf numFmtId="3" fontId="57" fillId="0" borderId="67" xfId="1" applyNumberFormat="1" applyFont="1" applyBorder="1" applyAlignment="1">
      <alignment horizontal="center" vertical="center"/>
    </xf>
    <xf numFmtId="15" fontId="57" fillId="0" borderId="67" xfId="1" applyNumberFormat="1" applyFont="1" applyBorder="1" applyAlignment="1">
      <alignment horizontal="center" vertical="center"/>
    </xf>
    <xf numFmtId="0" fontId="57" fillId="0" borderId="67" xfId="1" applyFont="1" applyBorder="1" applyAlignment="1">
      <alignment horizontal="center" vertical="center"/>
    </xf>
    <xf numFmtId="49" fontId="57" fillId="0" borderId="67" xfId="1" applyNumberFormat="1" applyFont="1" applyBorder="1" applyAlignment="1">
      <alignment horizontal="center" vertical="center"/>
    </xf>
    <xf numFmtId="1" fontId="46" fillId="0" borderId="67" xfId="1" applyNumberFormat="1" applyFont="1" applyBorder="1" applyAlignment="1">
      <alignment horizontal="center" vertical="center"/>
    </xf>
    <xf numFmtId="3" fontId="57" fillId="10" borderId="68" xfId="1" applyNumberFormat="1" applyFont="1" applyFill="1" applyBorder="1" applyAlignment="1">
      <alignment horizontal="center" vertical="center"/>
    </xf>
    <xf numFmtId="3" fontId="57" fillId="0" borderId="70" xfId="1" applyNumberFormat="1" applyFont="1" applyBorder="1" applyAlignment="1">
      <alignment horizontal="center" vertical="center"/>
    </xf>
    <xf numFmtId="165" fontId="59" fillId="0" borderId="67" xfId="1" applyNumberFormat="1" applyFont="1" applyBorder="1" applyAlignment="1">
      <alignment horizontal="center" vertical="center"/>
    </xf>
    <xf numFmtId="4" fontId="60" fillId="0" borderId="67" xfId="1" applyNumberFormat="1" applyFont="1" applyBorder="1" applyAlignment="1">
      <alignment horizontal="center" vertical="center"/>
    </xf>
    <xf numFmtId="3" fontId="6" fillId="0" borderId="0" xfId="1" applyNumberFormat="1" applyFont="1" applyAlignment="1">
      <alignment horizontal="center" vertical="center"/>
    </xf>
    <xf numFmtId="15" fontId="57" fillId="10" borderId="71" xfId="1" applyNumberFormat="1" applyFont="1" applyFill="1" applyBorder="1" applyAlignment="1">
      <alignment horizontal="center" vertical="center"/>
    </xf>
    <xf numFmtId="0" fontId="57" fillId="10" borderId="71" xfId="1" applyFont="1" applyFill="1" applyBorder="1" applyAlignment="1">
      <alignment horizontal="center" vertical="center"/>
    </xf>
    <xf numFmtId="49" fontId="57" fillId="10" borderId="71" xfId="1" applyNumberFormat="1" applyFont="1" applyFill="1" applyBorder="1" applyAlignment="1">
      <alignment horizontal="center" vertical="center"/>
    </xf>
    <xf numFmtId="3" fontId="57" fillId="10" borderId="71" xfId="1" applyNumberFormat="1" applyFont="1" applyFill="1" applyBorder="1" applyAlignment="1">
      <alignment horizontal="center" vertical="center"/>
    </xf>
    <xf numFmtId="1" fontId="46" fillId="10" borderId="71" xfId="1" applyNumberFormat="1" applyFont="1" applyFill="1" applyBorder="1" applyAlignment="1">
      <alignment horizontal="center" vertical="center"/>
    </xf>
    <xf numFmtId="3" fontId="57" fillId="10" borderId="67" xfId="1" applyNumberFormat="1" applyFont="1" applyFill="1" applyBorder="1" applyAlignment="1">
      <alignment horizontal="center" vertical="center"/>
    </xf>
    <xf numFmtId="167" fontId="59" fillId="10" borderId="67" xfId="1" applyNumberFormat="1" applyFont="1" applyFill="1" applyBorder="1" applyAlignment="1">
      <alignment horizontal="center" vertical="center"/>
    </xf>
    <xf numFmtId="4" fontId="60" fillId="10" borderId="67" xfId="1" applyNumberFormat="1" applyFont="1" applyFill="1" applyBorder="1" applyAlignment="1">
      <alignment horizontal="center" vertical="center"/>
    </xf>
    <xf numFmtId="3" fontId="6" fillId="10" borderId="0" xfId="1" applyNumberFormat="1" applyFont="1" applyFill="1" applyAlignment="1">
      <alignment horizontal="center" vertical="center"/>
    </xf>
    <xf numFmtId="0" fontId="6" fillId="10" borderId="0" xfId="1" applyFont="1" applyFill="1" applyAlignment="1">
      <alignment horizontal="center" vertical="center"/>
    </xf>
    <xf numFmtId="0" fontId="61" fillId="0" borderId="0" xfId="1" applyFont="1" applyAlignment="1">
      <alignment horizontal="center" vertical="center"/>
    </xf>
    <xf numFmtId="1" fontId="61" fillId="0" borderId="0" xfId="1" applyNumberFormat="1" applyFont="1" applyAlignment="1">
      <alignment horizontal="center" vertical="center"/>
    </xf>
    <xf numFmtId="49" fontId="61" fillId="0" borderId="0" xfId="1" applyNumberFormat="1" applyFont="1" applyAlignment="1">
      <alignment horizontal="center" vertical="center"/>
    </xf>
    <xf numFmtId="0" fontId="61" fillId="0" borderId="0" xfId="1" applyFont="1" applyAlignment="1">
      <alignment horizontal="center"/>
    </xf>
    <xf numFmtId="3" fontId="61" fillId="0" borderId="0" xfId="1" applyNumberFormat="1" applyFont="1" applyAlignment="1">
      <alignment horizontal="center" vertical="center"/>
    </xf>
    <xf numFmtId="0" fontId="61" fillId="0" borderId="0" xfId="1" applyFont="1"/>
    <xf numFmtId="3" fontId="61" fillId="0" borderId="0" xfId="1" applyNumberFormat="1" applyFont="1" applyAlignment="1">
      <alignment horizontal="center"/>
    </xf>
    <xf numFmtId="0" fontId="6" fillId="2" borderId="0" xfId="1" applyFont="1" applyFill="1" applyAlignment="1">
      <alignment horizontal="center"/>
    </xf>
    <xf numFmtId="49" fontId="6" fillId="2" borderId="0" xfId="1" applyNumberFormat="1" applyFont="1" applyFill="1" applyAlignment="1">
      <alignment horizontal="center"/>
    </xf>
    <xf numFmtId="1" fontId="46" fillId="2" borderId="0" xfId="1" applyNumberFormat="1" applyFont="1" applyFill="1" applyAlignment="1">
      <alignment horizontal="center"/>
    </xf>
    <xf numFmtId="0" fontId="6" fillId="0" borderId="0" xfId="1" applyFont="1" applyAlignment="1">
      <alignment horizontal="center"/>
    </xf>
    <xf numFmtId="0" fontId="6" fillId="2" borderId="0" xfId="1" applyFont="1" applyFill="1" applyAlignment="1">
      <alignment horizontal="left"/>
    </xf>
    <xf numFmtId="0" fontId="53" fillId="2" borderId="57" xfId="1" applyFont="1" applyFill="1" applyBorder="1" applyAlignment="1">
      <alignment horizontal="center"/>
    </xf>
    <xf numFmtId="0" fontId="51" fillId="2" borderId="0" xfId="1" applyFont="1" applyFill="1" applyAlignment="1">
      <alignment horizontal="center"/>
    </xf>
    <xf numFmtId="1" fontId="6" fillId="12" borderId="58" xfId="1" applyNumberFormat="1" applyFont="1" applyFill="1" applyBorder="1" applyAlignment="1">
      <alignment horizontal="center"/>
    </xf>
    <xf numFmtId="1" fontId="54" fillId="12" borderId="58" xfId="1" applyNumberFormat="1" applyFont="1" applyFill="1" applyBorder="1" applyAlignment="1">
      <alignment horizontal="center" vertical="center"/>
    </xf>
    <xf numFmtId="0" fontId="6" fillId="12" borderId="58" xfId="1" applyFont="1" applyFill="1" applyBorder="1" applyAlignment="1">
      <alignment horizontal="center"/>
    </xf>
    <xf numFmtId="1" fontId="54" fillId="12" borderId="61" xfId="1" applyNumberFormat="1" applyFont="1" applyFill="1" applyBorder="1" applyAlignment="1">
      <alignment horizontal="center" vertical="center"/>
    </xf>
    <xf numFmtId="1" fontId="57" fillId="0" borderId="67" xfId="1" applyNumberFormat="1" applyFont="1" applyBorder="1" applyAlignment="1">
      <alignment horizontal="center" vertical="center"/>
    </xf>
    <xf numFmtId="167" fontId="59" fillId="0" borderId="67" xfId="1" applyNumberFormat="1" applyFont="1" applyBorder="1" applyAlignment="1">
      <alignment horizontal="center" vertical="center"/>
    </xf>
    <xf numFmtId="4" fontId="60" fillId="0" borderId="67" xfId="1" applyNumberFormat="1" applyFont="1" applyBorder="1" applyAlignment="1">
      <alignment horizontal="center"/>
    </xf>
    <xf numFmtId="3" fontId="6" fillId="0" borderId="0" xfId="1" applyNumberFormat="1" applyFont="1" applyAlignment="1">
      <alignment horizontal="center"/>
    </xf>
    <xf numFmtId="15" fontId="57" fillId="10" borderId="67" xfId="1" applyNumberFormat="1" applyFont="1" applyFill="1" applyBorder="1" applyAlignment="1">
      <alignment horizontal="center" vertical="center"/>
    </xf>
    <xf numFmtId="0" fontId="57" fillId="10" borderId="67" xfId="1" applyFont="1" applyFill="1" applyBorder="1" applyAlignment="1">
      <alignment horizontal="center" vertical="center"/>
    </xf>
    <xf numFmtId="49" fontId="57" fillId="10" borderId="67" xfId="1" applyNumberFormat="1" applyFont="1" applyFill="1" applyBorder="1" applyAlignment="1">
      <alignment horizontal="center" vertical="center"/>
    </xf>
    <xf numFmtId="1" fontId="57" fillId="10" borderId="67" xfId="1" applyNumberFormat="1" applyFont="1" applyFill="1" applyBorder="1" applyAlignment="1">
      <alignment horizontal="center" vertical="center"/>
    </xf>
    <xf numFmtId="4" fontId="60" fillId="10" borderId="67" xfId="1" applyNumberFormat="1" applyFont="1" applyFill="1" applyBorder="1" applyAlignment="1">
      <alignment horizontal="center"/>
    </xf>
    <xf numFmtId="3" fontId="6" fillId="10" borderId="0" xfId="1" applyNumberFormat="1" applyFont="1" applyFill="1" applyAlignment="1">
      <alignment horizontal="center"/>
    </xf>
    <xf numFmtId="14" fontId="61" fillId="0" borderId="0" xfId="1" applyNumberFormat="1" applyFont="1" applyAlignment="1">
      <alignment horizontal="center"/>
    </xf>
    <xf numFmtId="49" fontId="61" fillId="0" borderId="0" xfId="1" applyNumberFormat="1" applyFont="1" applyAlignment="1">
      <alignment horizontal="center"/>
    </xf>
    <xf numFmtId="1" fontId="61" fillId="0" borderId="0" xfId="1" applyNumberFormat="1" applyFont="1" applyAlignment="1">
      <alignment horizontal="center"/>
    </xf>
    <xf numFmtId="0" fontId="58" fillId="0" borderId="69" xfId="1" applyFont="1" applyBorder="1" applyAlignment="1">
      <alignment horizontal="center" vertical="center" wrapText="1" shrinkToFit="1"/>
    </xf>
    <xf numFmtId="14" fontId="61" fillId="0" borderId="0" xfId="1" applyNumberFormat="1" applyFont="1" applyAlignment="1">
      <alignment horizontal="center" vertical="center"/>
    </xf>
    <xf numFmtId="0" fontId="0" fillId="11" borderId="0" xfId="0" applyFill="1"/>
    <xf numFmtId="0" fontId="0" fillId="11" borderId="34" xfId="0" applyFill="1" applyBorder="1"/>
    <xf numFmtId="0" fontId="0" fillId="0" borderId="50" xfId="0" applyBorder="1"/>
    <xf numFmtId="0" fontId="6" fillId="2" borderId="0" xfId="0" applyFont="1" applyFill="1"/>
    <xf numFmtId="0" fontId="30" fillId="2" borderId="19" xfId="2" applyNumberFormat="1" applyFont="1" applyFill="1" applyBorder="1" applyAlignment="1">
      <alignment horizontal="center" vertical="center"/>
    </xf>
    <xf numFmtId="0" fontId="6" fillId="0" borderId="53" xfId="0" applyFont="1" applyBorder="1"/>
    <xf numFmtId="0" fontId="6" fillId="0" borderId="0" xfId="0" applyFont="1"/>
    <xf numFmtId="0" fontId="25" fillId="0" borderId="41" xfId="0" applyFont="1" applyBorder="1" applyAlignment="1" applyProtection="1">
      <alignment vertical="top" wrapText="1" readingOrder="1"/>
      <protection locked="0"/>
    </xf>
    <xf numFmtId="0" fontId="0" fillId="0" borderId="34" xfId="0" applyBorder="1" applyAlignment="1">
      <alignment horizontal="left"/>
    </xf>
    <xf numFmtId="14" fontId="0" fillId="0" borderId="34" xfId="0" applyNumberFormat="1" applyBorder="1" applyAlignment="1">
      <alignment horizontal="left"/>
    </xf>
    <xf numFmtId="0" fontId="68" fillId="27" borderId="34" xfId="0" applyFont="1" applyFill="1" applyBorder="1" applyAlignment="1">
      <alignment vertical="center"/>
    </xf>
    <xf numFmtId="0" fontId="73" fillId="27" borderId="34" xfId="0" applyFont="1" applyFill="1" applyBorder="1" applyAlignment="1">
      <alignment horizontal="center" vertical="center"/>
    </xf>
    <xf numFmtId="0" fontId="74" fillId="27" borderId="34" xfId="0" applyFont="1" applyFill="1" applyBorder="1" applyAlignment="1">
      <alignment horizontal="center" vertical="center"/>
    </xf>
    <xf numFmtId="0" fontId="75" fillId="27" borderId="34" xfId="0" applyFont="1" applyFill="1" applyBorder="1" applyAlignment="1">
      <alignment horizontal="center" vertical="center"/>
    </xf>
    <xf numFmtId="3" fontId="79" fillId="32" borderId="34" xfId="0" applyNumberFormat="1" applyFont="1" applyFill="1" applyBorder="1" applyAlignment="1">
      <alignment horizontal="center" vertical="center"/>
    </xf>
    <xf numFmtId="3" fontId="79" fillId="33" borderId="34" xfId="0" applyNumberFormat="1" applyFont="1" applyFill="1" applyBorder="1" applyAlignment="1">
      <alignment horizontal="center" vertical="center"/>
    </xf>
    <xf numFmtId="3" fontId="79" fillId="29" borderId="36" xfId="0" applyNumberFormat="1" applyFont="1" applyFill="1" applyBorder="1" applyAlignment="1">
      <alignment horizontal="center" vertical="center"/>
    </xf>
    <xf numFmtId="3" fontId="79" fillId="29" borderId="34" xfId="0" applyNumberFormat="1" applyFont="1" applyFill="1" applyBorder="1" applyAlignment="1">
      <alignment horizontal="center" vertical="center"/>
    </xf>
    <xf numFmtId="3" fontId="80" fillId="32" borderId="34" xfId="0" applyNumberFormat="1" applyFont="1" applyFill="1" applyBorder="1" applyAlignment="1">
      <alignment horizontal="center" vertical="center" wrapText="1"/>
    </xf>
    <xf numFmtId="0" fontId="83" fillId="0" borderId="0" xfId="0" applyFont="1"/>
    <xf numFmtId="0" fontId="86" fillId="38" borderId="73" xfId="0" applyFont="1" applyFill="1" applyBorder="1" applyAlignment="1">
      <alignment horizontal="center" vertical="center"/>
    </xf>
    <xf numFmtId="0" fontId="86" fillId="38" borderId="73" xfId="0" applyFont="1" applyFill="1" applyBorder="1" applyAlignment="1">
      <alignment vertical="center" wrapText="1"/>
    </xf>
    <xf numFmtId="49" fontId="87" fillId="39" borderId="76" xfId="0" applyNumberFormat="1" applyFont="1" applyFill="1" applyBorder="1" applyAlignment="1">
      <alignment horizontal="center" vertical="center"/>
    </xf>
    <xf numFmtId="49" fontId="88" fillId="39" borderId="77" xfId="0" applyNumberFormat="1" applyFont="1" applyFill="1" applyBorder="1" applyAlignment="1">
      <alignment horizontal="left" vertical="center"/>
    </xf>
    <xf numFmtId="49" fontId="88" fillId="43" borderId="82" xfId="0" applyNumberFormat="1" applyFont="1" applyFill="1" applyBorder="1" applyAlignment="1">
      <alignment horizontal="left" vertical="center"/>
    </xf>
    <xf numFmtId="0" fontId="88" fillId="42" borderId="81" xfId="0" applyFont="1" applyFill="1" applyBorder="1" applyAlignment="1">
      <alignment horizontal="center" vertical="center"/>
    </xf>
    <xf numFmtId="3" fontId="90" fillId="44" borderId="39" xfId="0" applyNumberFormat="1" applyFont="1" applyFill="1" applyBorder="1" applyAlignment="1">
      <alignment horizontal="center" vertical="center"/>
    </xf>
    <xf numFmtId="0" fontId="91" fillId="0" borderId="0" xfId="0" applyFont="1" applyAlignment="1">
      <alignment horizontal="center" vertical="center"/>
    </xf>
    <xf numFmtId="3" fontId="90" fillId="0" borderId="0" xfId="0" applyNumberFormat="1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83" fillId="16" borderId="0" xfId="0" applyFont="1" applyFill="1"/>
    <xf numFmtId="0" fontId="92" fillId="16" borderId="0" xfId="0" applyFont="1" applyFill="1"/>
    <xf numFmtId="3" fontId="93" fillId="16" borderId="0" xfId="0" applyNumberFormat="1" applyFont="1" applyFill="1" applyAlignment="1">
      <alignment horizontal="left" vertical="center"/>
    </xf>
    <xf numFmtId="0" fontId="83" fillId="16" borderId="0" xfId="0" applyFont="1" applyFill="1" applyAlignment="1">
      <alignment horizontal="center"/>
    </xf>
    <xf numFmtId="0" fontId="94" fillId="16" borderId="0" xfId="0" applyFont="1" applyFill="1"/>
    <xf numFmtId="0" fontId="91" fillId="16" borderId="0" xfId="0" applyFont="1" applyFill="1"/>
    <xf numFmtId="0" fontId="94" fillId="16" borderId="0" xfId="0" applyFont="1" applyFill="1" applyAlignment="1">
      <alignment horizontal="center"/>
    </xf>
    <xf numFmtId="0" fontId="91" fillId="16" borderId="0" xfId="0" applyFont="1" applyFill="1" applyAlignment="1">
      <alignment horizontal="center"/>
    </xf>
    <xf numFmtId="0" fontId="95" fillId="16" borderId="0" xfId="0" applyFont="1" applyFill="1"/>
    <xf numFmtId="0" fontId="83" fillId="0" borderId="0" xfId="0" applyFont="1" applyAlignment="1">
      <alignment horizontal="center" vertical="center"/>
    </xf>
    <xf numFmtId="0" fontId="83" fillId="0" borderId="0" xfId="0" applyFont="1" applyAlignment="1">
      <alignment horizontal="center"/>
    </xf>
    <xf numFmtId="14" fontId="83" fillId="0" borderId="0" xfId="0" applyNumberFormat="1" applyFont="1" applyAlignment="1">
      <alignment horizontal="left"/>
    </xf>
    <xf numFmtId="0" fontId="83" fillId="0" borderId="0" xfId="0" applyFont="1" applyAlignment="1">
      <alignment horizontal="left" indent="1"/>
    </xf>
    <xf numFmtId="0" fontId="83" fillId="45" borderId="0" xfId="0" applyFont="1" applyFill="1"/>
    <xf numFmtId="0" fontId="92" fillId="45" borderId="0" xfId="0" applyFont="1" applyFill="1" applyAlignment="1">
      <alignment horizontal="left" vertical="center"/>
    </xf>
    <xf numFmtId="0" fontId="83" fillId="45" borderId="0" xfId="0" applyFont="1" applyFill="1" applyAlignment="1">
      <alignment horizontal="center" vertical="center"/>
    </xf>
    <xf numFmtId="0" fontId="96" fillId="45" borderId="0" xfId="0" applyFont="1" applyFill="1" applyAlignment="1">
      <alignment horizontal="right"/>
    </xf>
    <xf numFmtId="0" fontId="97" fillId="45" borderId="0" xfId="0" applyFont="1" applyFill="1" applyAlignment="1">
      <alignment vertical="center"/>
    </xf>
    <xf numFmtId="0" fontId="98" fillId="45" borderId="0" xfId="0" applyFont="1" applyFill="1" applyAlignment="1">
      <alignment horizontal="left" vertical="center"/>
    </xf>
    <xf numFmtId="0" fontId="96" fillId="45" borderId="0" xfId="0" applyFont="1" applyFill="1"/>
    <xf numFmtId="0" fontId="99" fillId="45" borderId="0" xfId="0" applyFont="1" applyFill="1"/>
    <xf numFmtId="0" fontId="100" fillId="45" borderId="0" xfId="0" applyFont="1" applyFill="1"/>
    <xf numFmtId="0" fontId="105" fillId="47" borderId="89" xfId="0" applyFont="1" applyFill="1" applyBorder="1" applyAlignment="1">
      <alignment horizontal="center" vertical="center" wrapText="1"/>
    </xf>
    <xf numFmtId="0" fontId="105" fillId="47" borderId="35" xfId="0" applyFont="1" applyFill="1" applyBorder="1" applyAlignment="1">
      <alignment horizontal="center" vertical="center" wrapText="1"/>
    </xf>
    <xf numFmtId="0" fontId="106" fillId="14" borderId="90" xfId="0" applyFont="1" applyFill="1" applyBorder="1" applyAlignment="1">
      <alignment horizontal="center" vertical="center" wrapText="1"/>
    </xf>
    <xf numFmtId="0" fontId="107" fillId="46" borderId="32" xfId="0" applyFont="1" applyFill="1" applyBorder="1" applyAlignment="1">
      <alignment horizontal="center" vertical="center" wrapText="1"/>
    </xf>
    <xf numFmtId="0" fontId="107" fillId="46" borderId="34" xfId="0" applyFont="1" applyFill="1" applyBorder="1" applyAlignment="1">
      <alignment horizontal="center" vertical="center" wrapText="1"/>
    </xf>
    <xf numFmtId="0" fontId="107" fillId="46" borderId="36" xfId="0" applyFont="1" applyFill="1" applyBorder="1" applyAlignment="1">
      <alignment horizontal="center" vertical="center" wrapText="1"/>
    </xf>
    <xf numFmtId="0" fontId="101" fillId="48" borderId="91" xfId="0" applyFont="1" applyFill="1" applyBorder="1" applyAlignment="1">
      <alignment horizontal="center" vertical="center"/>
    </xf>
    <xf numFmtId="0" fontId="101" fillId="48" borderId="0" xfId="0" applyFont="1" applyFill="1" applyAlignment="1">
      <alignment horizontal="center" vertical="center"/>
    </xf>
    <xf numFmtId="0" fontId="108" fillId="48" borderId="6" xfId="0" applyFont="1" applyFill="1" applyBorder="1" applyAlignment="1">
      <alignment horizontal="center" vertical="center" wrapText="1"/>
    </xf>
    <xf numFmtId="0" fontId="108" fillId="49" borderId="91" xfId="0" applyFont="1" applyFill="1" applyBorder="1" applyAlignment="1">
      <alignment horizontal="center" vertical="center" wrapText="1"/>
    </xf>
    <xf numFmtId="0" fontId="108" fillId="49" borderId="23" xfId="0" applyFont="1" applyFill="1" applyBorder="1" applyAlignment="1">
      <alignment horizontal="center" vertical="center" wrapText="1"/>
    </xf>
    <xf numFmtId="0" fontId="108" fillId="49" borderId="92" xfId="0" quotePrefix="1" applyFont="1" applyFill="1" applyBorder="1" applyAlignment="1">
      <alignment horizontal="center" vertical="center" wrapText="1"/>
    </xf>
    <xf numFmtId="0" fontId="108" fillId="48" borderId="91" xfId="0" applyFont="1" applyFill="1" applyBorder="1" applyAlignment="1">
      <alignment horizontal="center" vertical="center" wrapText="1"/>
    </xf>
    <xf numFmtId="0" fontId="108" fillId="48" borderId="23" xfId="0" applyFont="1" applyFill="1" applyBorder="1" applyAlignment="1">
      <alignment horizontal="center" vertical="center" wrapText="1"/>
    </xf>
    <xf numFmtId="0" fontId="108" fillId="48" borderId="51" xfId="0" applyFont="1" applyFill="1" applyBorder="1" applyAlignment="1">
      <alignment horizontal="center" vertical="center" wrapText="1"/>
    </xf>
    <xf numFmtId="0" fontId="108" fillId="49" borderId="53" xfId="0" quotePrefix="1" applyFont="1" applyFill="1" applyBorder="1" applyAlignment="1">
      <alignment horizontal="center" vertical="center" wrapText="1"/>
    </xf>
    <xf numFmtId="0" fontId="108" fillId="48" borderId="53" xfId="0" applyFont="1" applyFill="1" applyBorder="1" applyAlignment="1">
      <alignment horizontal="center" vertical="center" wrapText="1"/>
    </xf>
    <xf numFmtId="0" fontId="108" fillId="48" borderId="92" xfId="0" applyFont="1" applyFill="1" applyBorder="1" applyAlignment="1">
      <alignment horizontal="center" vertical="center" wrapText="1"/>
    </xf>
    <xf numFmtId="0" fontId="109" fillId="0" borderId="93" xfId="0" applyFont="1" applyBorder="1" applyAlignment="1">
      <alignment horizontal="center" vertical="center"/>
    </xf>
    <xf numFmtId="168" fontId="92" fillId="0" borderId="94" xfId="0" applyNumberFormat="1" applyFont="1" applyBorder="1" applyAlignment="1">
      <alignment horizontal="right" vertical="center"/>
    </xf>
    <xf numFmtId="3" fontId="111" fillId="50" borderId="93" xfId="0" applyNumberFormat="1" applyFont="1" applyFill="1" applyBorder="1" applyAlignment="1">
      <alignment horizontal="center" vertical="center" wrapText="1"/>
    </xf>
    <xf numFmtId="3" fontId="111" fillId="50" borderId="96" xfId="0" applyNumberFormat="1" applyFont="1" applyFill="1" applyBorder="1" applyAlignment="1">
      <alignment horizontal="center" vertical="center" wrapText="1"/>
    </xf>
    <xf numFmtId="3" fontId="112" fillId="16" borderId="95" xfId="0" applyNumberFormat="1" applyFont="1" applyFill="1" applyBorder="1" applyAlignment="1">
      <alignment horizontal="center" vertical="center"/>
    </xf>
    <xf numFmtId="0" fontId="112" fillId="16" borderId="93" xfId="0" applyFont="1" applyFill="1" applyBorder="1" applyAlignment="1">
      <alignment horizontal="center" vertical="center"/>
    </xf>
    <xf numFmtId="0" fontId="110" fillId="0" borderId="96" xfId="0" applyFont="1" applyBorder="1" applyAlignment="1">
      <alignment horizontal="center" vertical="center"/>
    </xf>
    <xf numFmtId="3" fontId="112" fillId="16" borderId="97" xfId="0" applyNumberFormat="1" applyFont="1" applyFill="1" applyBorder="1" applyAlignment="1">
      <alignment horizontal="center" vertical="center" wrapText="1"/>
    </xf>
    <xf numFmtId="3" fontId="112" fillId="0" borderId="98" xfId="0" applyNumberFormat="1" applyFont="1" applyBorder="1" applyAlignment="1">
      <alignment horizontal="center" vertical="center" wrapText="1"/>
    </xf>
    <xf numFmtId="0" fontId="110" fillId="50" borderId="95" xfId="0" applyFont="1" applyFill="1" applyBorder="1" applyAlignment="1">
      <alignment horizontal="center" vertical="center"/>
    </xf>
    <xf numFmtId="3" fontId="83" fillId="0" borderId="0" xfId="0" applyNumberFormat="1" applyFont="1"/>
    <xf numFmtId="3" fontId="91" fillId="0" borderId="95" xfId="0" applyNumberFormat="1" applyFont="1" applyBorder="1" applyAlignment="1">
      <alignment horizontal="center" vertical="center"/>
    </xf>
    <xf numFmtId="3" fontId="83" fillId="51" borderId="96" xfId="0" applyNumberFormat="1" applyFont="1" applyFill="1" applyBorder="1" applyAlignment="1">
      <alignment horizontal="center" vertical="center"/>
    </xf>
    <xf numFmtId="3" fontId="113" fillId="52" borderId="100" xfId="2" applyNumberFormat="1" applyFont="1" applyFill="1" applyBorder="1" applyAlignment="1">
      <alignment horizontal="center" vertical="center"/>
    </xf>
    <xf numFmtId="0" fontId="83" fillId="0" borderId="0" xfId="0" pivotButton="1" applyFont="1"/>
    <xf numFmtId="0" fontId="88" fillId="39" borderId="77" xfId="0" applyFont="1" applyFill="1" applyBorder="1" applyAlignment="1">
      <alignment horizontal="left" vertical="center"/>
    </xf>
    <xf numFmtId="0" fontId="88" fillId="40" borderId="78" xfId="0" applyFont="1" applyFill="1" applyBorder="1" applyAlignment="1">
      <alignment horizontal="center" vertical="center"/>
    </xf>
    <xf numFmtId="0" fontId="88" fillId="41" borderId="79" xfId="0" applyFont="1" applyFill="1" applyBorder="1" applyAlignment="1">
      <alignment horizontal="center" vertical="center"/>
    </xf>
    <xf numFmtId="0" fontId="88" fillId="41" borderId="77" xfId="0" applyFont="1" applyFill="1" applyBorder="1" applyAlignment="1">
      <alignment horizontal="center" vertical="center"/>
    </xf>
    <xf numFmtId="0" fontId="88" fillId="42" borderId="80" xfId="0" applyFont="1" applyFill="1" applyBorder="1" applyAlignment="1">
      <alignment horizontal="center" vertical="center"/>
    </xf>
    <xf numFmtId="0" fontId="88" fillId="39" borderId="83" xfId="0" applyFont="1" applyFill="1" applyBorder="1" applyAlignment="1">
      <alignment horizontal="left" vertical="center"/>
    </xf>
    <xf numFmtId="0" fontId="82" fillId="35" borderId="0" xfId="0" applyFont="1" applyFill="1" applyAlignment="1">
      <alignment vertical="center"/>
    </xf>
    <xf numFmtId="0" fontId="83" fillId="16" borderId="0" xfId="0" applyFont="1" applyFill="1" applyAlignment="1">
      <alignment horizontal="left" vertical="center"/>
    </xf>
    <xf numFmtId="0" fontId="89" fillId="24" borderId="16" xfId="0" applyFont="1" applyFill="1" applyBorder="1" applyAlignment="1">
      <alignment vertical="center"/>
    </xf>
    <xf numFmtId="0" fontId="89" fillId="24" borderId="15" xfId="0" applyFont="1" applyFill="1" applyBorder="1" applyAlignment="1">
      <alignment vertical="center"/>
    </xf>
    <xf numFmtId="0" fontId="89" fillId="24" borderId="40" xfId="0" applyFont="1" applyFill="1" applyBorder="1" applyAlignment="1">
      <alignment vertical="center"/>
    </xf>
    <xf numFmtId="0" fontId="89" fillId="24" borderId="17" xfId="0" applyFont="1" applyFill="1" applyBorder="1" applyAlignment="1">
      <alignment vertical="center"/>
    </xf>
    <xf numFmtId="0" fontId="83" fillId="16" borderId="0" xfId="0" applyFont="1" applyFill="1" applyAlignment="1">
      <alignment vertical="center"/>
    </xf>
    <xf numFmtId="3" fontId="4" fillId="2" borderId="31" xfId="0" applyNumberFormat="1" applyFont="1" applyFill="1" applyBorder="1" applyAlignment="1">
      <alignment horizontal="center" vertical="center" wrapText="1"/>
    </xf>
    <xf numFmtId="3" fontId="4" fillId="2" borderId="31" xfId="0" applyNumberFormat="1" applyFont="1" applyFill="1" applyBorder="1" applyAlignment="1">
      <alignment horizontal="center" vertical="center"/>
    </xf>
    <xf numFmtId="3" fontId="1" fillId="0" borderId="1" xfId="0" applyNumberFormat="1" applyFont="1" applyBorder="1"/>
    <xf numFmtId="2" fontId="28" fillId="0" borderId="34" xfId="0" applyNumberFormat="1" applyFont="1" applyBorder="1" applyAlignment="1">
      <alignment vertical="center"/>
    </xf>
    <xf numFmtId="3" fontId="4" fillId="13" borderId="31" xfId="0" applyNumberFormat="1" applyFont="1" applyFill="1" applyBorder="1" applyAlignment="1">
      <alignment horizontal="center" vertical="center"/>
    </xf>
    <xf numFmtId="3" fontId="4" fillId="13" borderId="34" xfId="0" applyNumberFormat="1" applyFont="1" applyFill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/>
    </xf>
    <xf numFmtId="0" fontId="5" fillId="0" borderId="34" xfId="0" applyFont="1" applyBorder="1" applyAlignment="1" applyProtection="1">
      <alignment horizontal="center" vertical="center"/>
      <protection locked="0"/>
    </xf>
    <xf numFmtId="0" fontId="23" fillId="0" borderId="34" xfId="0" applyFont="1" applyBorder="1" applyAlignment="1">
      <alignment horizontal="center" vertical="center" wrapText="1" shrinkToFit="1"/>
    </xf>
    <xf numFmtId="0" fontId="8" fillId="0" borderId="34" xfId="0" applyFont="1" applyBorder="1" applyAlignment="1" applyProtection="1">
      <alignment horizontal="center" vertical="center" wrapText="1"/>
      <protection locked="0"/>
    </xf>
    <xf numFmtId="169" fontId="23" fillId="0" borderId="34" xfId="0" applyNumberFormat="1" applyFont="1" applyBorder="1" applyAlignment="1">
      <alignment horizontal="center" vertical="center" wrapText="1" shrinkToFit="1"/>
    </xf>
    <xf numFmtId="4" fontId="5" fillId="0" borderId="34" xfId="0" applyNumberFormat="1" applyFont="1" applyBorder="1" applyAlignment="1">
      <alignment horizontal="right" vertical="center" wrapText="1"/>
    </xf>
    <xf numFmtId="0" fontId="28" fillId="0" borderId="34" xfId="0" applyFont="1" applyBorder="1" applyAlignment="1">
      <alignment horizontal="center" vertical="center"/>
    </xf>
    <xf numFmtId="0" fontId="28" fillId="0" borderId="34" xfId="0" applyFont="1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3" fontId="61" fillId="10" borderId="0" xfId="1" applyNumberFormat="1" applyFont="1" applyFill="1" applyAlignment="1">
      <alignment horizontal="center" vertical="center"/>
    </xf>
    <xf numFmtId="4" fontId="61" fillId="0" borderId="0" xfId="1" applyNumberFormat="1" applyFont="1" applyAlignment="1">
      <alignment horizontal="center" vertical="center"/>
    </xf>
    <xf numFmtId="164" fontId="57" fillId="0" borderId="67" xfId="1" applyNumberFormat="1" applyFont="1" applyBorder="1" applyAlignment="1">
      <alignment horizontal="center" vertical="center"/>
    </xf>
    <xf numFmtId="0" fontId="51" fillId="2" borderId="0" xfId="1" applyFont="1" applyFill="1" applyAlignment="1">
      <alignment horizontal="left" vertical="center"/>
    </xf>
    <xf numFmtId="3" fontId="61" fillId="10" borderId="0" xfId="1" applyNumberFormat="1" applyFont="1" applyFill="1" applyAlignment="1">
      <alignment horizontal="center"/>
    </xf>
    <xf numFmtId="4" fontId="61" fillId="0" borderId="0" xfId="1" applyNumberFormat="1" applyFont="1" applyAlignment="1">
      <alignment horizontal="center"/>
    </xf>
    <xf numFmtId="3" fontId="4" fillId="2" borderId="34" xfId="0" applyNumberFormat="1" applyFont="1" applyFill="1" applyBorder="1" applyAlignment="1">
      <alignment horizontal="center" vertical="center" wrapText="1"/>
    </xf>
    <xf numFmtId="3" fontId="4" fillId="2" borderId="34" xfId="0" applyNumberFormat="1" applyFont="1" applyFill="1" applyBorder="1" applyAlignment="1">
      <alignment horizontal="center" vertical="center"/>
    </xf>
    <xf numFmtId="0" fontId="61" fillId="0" borderId="0" xfId="1" applyFont="1" applyAlignment="1">
      <alignment horizontal="center" vertical="center" wrapText="1"/>
    </xf>
    <xf numFmtId="3" fontId="4" fillId="2" borderId="37" xfId="0" applyNumberFormat="1" applyFont="1" applyFill="1" applyBorder="1" applyAlignment="1">
      <alignment horizontal="center" vertical="center" wrapText="1"/>
    </xf>
    <xf numFmtId="3" fontId="4" fillId="2" borderId="10" xfId="0" applyNumberFormat="1" applyFont="1" applyFill="1" applyBorder="1" applyAlignment="1">
      <alignment horizontal="center" vertical="center" wrapText="1"/>
    </xf>
    <xf numFmtId="3" fontId="4" fillId="13" borderId="31" xfId="0" applyNumberFormat="1" applyFont="1" applyFill="1" applyBorder="1" applyAlignment="1">
      <alignment horizontal="center" vertical="center" wrapText="1"/>
    </xf>
    <xf numFmtId="3" fontId="4" fillId="13" borderId="34" xfId="0" applyNumberFormat="1" applyFont="1" applyFill="1" applyBorder="1" applyAlignment="1">
      <alignment horizontal="center" vertical="center"/>
    </xf>
    <xf numFmtId="0" fontId="28" fillId="0" borderId="34" xfId="0" applyFont="1" applyBorder="1" applyAlignment="1">
      <alignment horizontal="right" vertical="center"/>
    </xf>
    <xf numFmtId="14" fontId="28" fillId="0" borderId="34" xfId="0" applyNumberFormat="1" applyFont="1" applyBorder="1" applyAlignment="1">
      <alignment horizontal="right" vertical="center"/>
    </xf>
    <xf numFmtId="0" fontId="114" fillId="0" borderId="0" xfId="0" applyFont="1" applyAlignment="1">
      <alignment vertical="center"/>
    </xf>
    <xf numFmtId="0" fontId="43" fillId="17" borderId="103" xfId="0" applyFont="1" applyFill="1" applyBorder="1" applyAlignment="1" applyProtection="1">
      <alignment horizontal="center" vertical="top" wrapText="1" readingOrder="1"/>
      <protection locked="0"/>
    </xf>
    <xf numFmtId="0" fontId="43" fillId="16" borderId="109" xfId="0" applyFont="1" applyFill="1" applyBorder="1" applyAlignment="1" applyProtection="1">
      <alignment horizontal="center" vertical="top" wrapText="1" readingOrder="1"/>
      <protection locked="0"/>
    </xf>
    <xf numFmtId="0" fontId="44" fillId="0" borderId="110" xfId="0" applyFont="1" applyBorder="1" applyAlignment="1" applyProtection="1">
      <alignment horizontal="center" vertical="top" wrapText="1" readingOrder="1"/>
      <protection locked="0"/>
    </xf>
    <xf numFmtId="0" fontId="44" fillId="0" borderId="110" xfId="0" applyFont="1" applyBorder="1" applyAlignment="1" applyProtection="1">
      <alignment vertical="top" wrapText="1" readingOrder="1"/>
      <protection locked="0"/>
    </xf>
    <xf numFmtId="3" fontId="91" fillId="13" borderId="95" xfId="0" applyNumberFormat="1" applyFont="1" applyFill="1" applyBorder="1" applyAlignment="1">
      <alignment horizontal="center" vertical="center"/>
    </xf>
    <xf numFmtId="3" fontId="111" fillId="53" borderId="93" xfId="0" applyNumberFormat="1" applyFont="1" applyFill="1" applyBorder="1" applyAlignment="1">
      <alignment horizontal="center" vertical="center" wrapText="1"/>
    </xf>
    <xf numFmtId="3" fontId="112" fillId="53" borderId="95" xfId="0" applyNumberFormat="1" applyFont="1" applyFill="1" applyBorder="1" applyAlignment="1">
      <alignment horizontal="center" vertical="center"/>
    </xf>
    <xf numFmtId="0" fontId="112" fillId="53" borderId="93" xfId="0" applyFont="1" applyFill="1" applyBorder="1" applyAlignment="1">
      <alignment horizontal="center" vertical="center"/>
    </xf>
    <xf numFmtId="0" fontId="110" fillId="13" borderId="96" xfId="0" applyFont="1" applyFill="1" applyBorder="1" applyAlignment="1">
      <alignment horizontal="center" vertical="center"/>
    </xf>
    <xf numFmtId="3" fontId="112" fillId="53" borderId="97" xfId="0" applyNumberFormat="1" applyFont="1" applyFill="1" applyBorder="1" applyAlignment="1">
      <alignment horizontal="center" vertical="center" wrapText="1"/>
    </xf>
    <xf numFmtId="3" fontId="83" fillId="53" borderId="96" xfId="0" applyNumberFormat="1" applyFont="1" applyFill="1" applyBorder="1" applyAlignment="1">
      <alignment horizontal="center" vertical="center"/>
    </xf>
    <xf numFmtId="3" fontId="112" fillId="13" borderId="98" xfId="0" applyNumberFormat="1" applyFont="1" applyFill="1" applyBorder="1" applyAlignment="1">
      <alignment horizontal="center" vertical="center" wrapText="1"/>
    </xf>
    <xf numFmtId="0" fontId="110" fillId="53" borderId="95" xfId="0" applyFont="1" applyFill="1" applyBorder="1" applyAlignment="1">
      <alignment horizontal="center" vertical="center"/>
    </xf>
    <xf numFmtId="168" fontId="92" fillId="13" borderId="94" xfId="0" applyNumberFormat="1" applyFont="1" applyFill="1" applyBorder="1" applyAlignment="1">
      <alignment horizontal="right" vertical="center"/>
    </xf>
    <xf numFmtId="0" fontId="4" fillId="2" borderId="14" xfId="0" applyFont="1" applyFill="1" applyBorder="1" applyAlignment="1">
      <alignment horizontal="center" vertical="center" wrapText="1"/>
    </xf>
    <xf numFmtId="0" fontId="4" fillId="13" borderId="33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/>
    </xf>
    <xf numFmtId="0" fontId="4" fillId="13" borderId="33" xfId="0" applyFont="1" applyFill="1" applyBorder="1" applyAlignment="1">
      <alignment horizontal="center" vertical="center"/>
    </xf>
    <xf numFmtId="0" fontId="28" fillId="0" borderId="34" xfId="0" applyFont="1" applyBorder="1" applyAlignment="1">
      <alignment horizontal="left" vertical="center" wrapText="1"/>
    </xf>
    <xf numFmtId="0" fontId="62" fillId="19" borderId="38" xfId="0" applyFont="1" applyFill="1" applyBorder="1" applyAlignment="1">
      <alignment vertical="center"/>
    </xf>
    <xf numFmtId="0" fontId="62" fillId="19" borderId="50" xfId="0" applyFont="1" applyFill="1" applyBorder="1" applyAlignment="1">
      <alignment vertical="center"/>
    </xf>
    <xf numFmtId="0" fontId="68" fillId="27" borderId="130" xfId="0" applyFont="1" applyFill="1" applyBorder="1" applyAlignment="1">
      <alignment vertical="center"/>
    </xf>
    <xf numFmtId="0" fontId="77" fillId="30" borderId="128" xfId="0" applyFont="1" applyFill="1" applyBorder="1" applyAlignment="1">
      <alignment horizontal="center" vertical="center"/>
    </xf>
    <xf numFmtId="0" fontId="78" fillId="31" borderId="12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11" borderId="34" xfId="0" applyFill="1" applyBorder="1" applyAlignment="1">
      <alignment horizontal="center"/>
    </xf>
    <xf numFmtId="0" fontId="0" fillId="0" borderId="31" xfId="0" applyBorder="1"/>
    <xf numFmtId="0" fontId="0" fillId="11" borderId="0" xfId="0" applyFill="1" applyAlignment="1">
      <alignment horizontal="center"/>
    </xf>
    <xf numFmtId="0" fontId="37" fillId="0" borderId="0" xfId="0" applyFont="1" applyAlignment="1" applyProtection="1">
      <alignment horizontal="left" vertical="top" wrapText="1" readingOrder="1"/>
      <protection locked="0"/>
    </xf>
    <xf numFmtId="0" fontId="0" fillId="0" borderId="0" xfId="0" applyProtection="1">
      <protection locked="0"/>
    </xf>
    <xf numFmtId="0" fontId="44" fillId="0" borderId="34" xfId="0" applyFont="1" applyBorder="1" applyAlignment="1" applyProtection="1">
      <alignment horizontal="center" vertical="top" wrapText="1" readingOrder="1"/>
      <protection locked="0"/>
    </xf>
    <xf numFmtId="0" fontId="0" fillId="0" borderId="31" xfId="0" applyBorder="1" applyProtection="1">
      <protection locked="0"/>
    </xf>
    <xf numFmtId="0" fontId="0" fillId="0" borderId="27" xfId="0" applyBorder="1" applyProtection="1">
      <protection locked="0"/>
    </xf>
    <xf numFmtId="0" fontId="44" fillId="2" borderId="34" xfId="0" applyFont="1" applyFill="1" applyBorder="1" applyAlignment="1" applyProtection="1">
      <alignment horizontal="center" vertical="top" wrapText="1" readingOrder="1"/>
      <protection locked="0"/>
    </xf>
    <xf numFmtId="0" fontId="44" fillId="0" borderId="34" xfId="0" applyFont="1" applyBorder="1" applyAlignment="1" applyProtection="1">
      <alignment vertical="top" wrapText="1" readingOrder="1"/>
      <protection locked="0"/>
    </xf>
    <xf numFmtId="0" fontId="44" fillId="11" borderId="34" xfId="0" applyFont="1" applyFill="1" applyBorder="1" applyAlignment="1" applyProtection="1">
      <alignment horizontal="center" vertical="top" wrapText="1" readingOrder="1"/>
      <protection locked="0"/>
    </xf>
    <xf numFmtId="0" fontId="42" fillId="16" borderId="34" xfId="0" applyFont="1" applyFill="1" applyBorder="1" applyAlignment="1" applyProtection="1">
      <alignment horizontal="left" vertical="top" wrapText="1" readingOrder="1"/>
      <protection locked="0"/>
    </xf>
    <xf numFmtId="0" fontId="25" fillId="0" borderId="41" xfId="0" applyFont="1" applyBorder="1" applyAlignment="1" applyProtection="1">
      <alignment vertical="top" wrapText="1" readingOrder="1"/>
      <protection locked="0"/>
    </xf>
    <xf numFmtId="0" fontId="0" fillId="0" borderId="47" xfId="0" applyBorder="1" applyProtection="1">
      <protection locked="0"/>
    </xf>
    <xf numFmtId="0" fontId="0" fillId="0" borderId="48" xfId="0" applyBorder="1" applyProtection="1">
      <protection locked="0"/>
    </xf>
    <xf numFmtId="0" fontId="43" fillId="17" borderId="34" xfId="0" applyFont="1" applyFill="1" applyBorder="1" applyAlignment="1" applyProtection="1">
      <alignment horizontal="center" vertical="top" wrapText="1" readingOrder="1"/>
      <protection locked="0"/>
    </xf>
    <xf numFmtId="0" fontId="42" fillId="17" borderId="34" xfId="0" applyFont="1" applyFill="1" applyBorder="1" applyAlignment="1" applyProtection="1">
      <alignment horizontal="left" vertical="top" wrapText="1" readingOrder="1"/>
      <protection locked="0"/>
    </xf>
    <xf numFmtId="0" fontId="38" fillId="0" borderId="41" xfId="0" applyFont="1" applyBorder="1" applyAlignment="1" applyProtection="1">
      <alignment horizontal="center" vertical="top" wrapText="1" readingOrder="1"/>
      <protection locked="0"/>
    </xf>
    <xf numFmtId="0" fontId="0" fillId="0" borderId="42" xfId="0" applyBorder="1" applyProtection="1">
      <protection locked="0"/>
    </xf>
    <xf numFmtId="0" fontId="0" fillId="0" borderId="43" xfId="0" applyBorder="1" applyProtection="1">
      <protection locked="0"/>
    </xf>
    <xf numFmtId="0" fontId="42" fillId="17" borderId="34" xfId="0" applyFont="1" applyFill="1" applyBorder="1" applyAlignment="1" applyProtection="1">
      <alignment horizontal="center" vertical="top" wrapText="1" readingOrder="1"/>
      <protection locked="0"/>
    </xf>
    <xf numFmtId="0" fontId="43" fillId="17" borderId="34" xfId="0" applyFont="1" applyFill="1" applyBorder="1" applyAlignment="1" applyProtection="1">
      <alignment horizontal="right" vertical="top" wrapText="1" readingOrder="1"/>
      <protection locked="0"/>
    </xf>
    <xf numFmtId="0" fontId="43" fillId="17" borderId="44" xfId="0" applyFont="1" applyFill="1" applyBorder="1" applyAlignment="1" applyProtection="1">
      <alignment horizontal="right" vertical="top" wrapText="1" readingOrder="1"/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170" fontId="37" fillId="0" borderId="0" xfId="0" applyNumberFormat="1" applyFont="1" applyAlignment="1" applyProtection="1">
      <alignment horizontal="left" vertical="top" wrapText="1" readingOrder="1"/>
      <protection locked="0"/>
    </xf>
    <xf numFmtId="0" fontId="39" fillId="0" borderId="34" xfId="0" applyFont="1" applyBorder="1" applyAlignment="1" applyProtection="1">
      <alignment horizontal="center" vertical="top" wrapText="1" readingOrder="1"/>
      <protection locked="0"/>
    </xf>
    <xf numFmtId="0" fontId="0" fillId="0" borderId="50" xfId="0" applyBorder="1" applyProtection="1">
      <protection locked="0"/>
    </xf>
    <xf numFmtId="0" fontId="0" fillId="0" borderId="52" xfId="0" applyBorder="1" applyProtection="1">
      <protection locked="0"/>
    </xf>
    <xf numFmtId="0" fontId="0" fillId="0" borderId="51" xfId="0" applyBorder="1" applyProtection="1">
      <protection locked="0"/>
    </xf>
    <xf numFmtId="0" fontId="0" fillId="0" borderId="53" xfId="0" applyBorder="1" applyProtection="1">
      <protection locked="0"/>
    </xf>
    <xf numFmtId="0" fontId="0" fillId="0" borderId="54" xfId="0" applyBorder="1" applyProtection="1">
      <protection locked="0"/>
    </xf>
    <xf numFmtId="0" fontId="0" fillId="0" borderId="55" xfId="0" applyBorder="1" applyProtection="1">
      <protection locked="0"/>
    </xf>
    <xf numFmtId="0" fontId="0" fillId="0" borderId="56" xfId="0" applyBorder="1" applyProtection="1">
      <protection locked="0"/>
    </xf>
    <xf numFmtId="0" fontId="43" fillId="0" borderId="34" xfId="0" applyFont="1" applyBorder="1" applyAlignment="1" applyProtection="1">
      <alignment horizontal="center" vertical="top" wrapText="1" readingOrder="1"/>
      <protection locked="0"/>
    </xf>
    <xf numFmtId="0" fontId="36" fillId="14" borderId="0" xfId="0" applyFont="1" applyFill="1" applyAlignment="1" applyProtection="1">
      <alignment horizontal="center" vertical="top" wrapText="1" readingOrder="1"/>
      <protection locked="0"/>
    </xf>
    <xf numFmtId="0" fontId="38" fillId="0" borderId="41" xfId="0" applyFont="1" applyBorder="1" applyAlignment="1" applyProtection="1">
      <alignment horizontal="left" vertical="top" wrapText="1" readingOrder="1"/>
      <protection locked="0"/>
    </xf>
    <xf numFmtId="0" fontId="38" fillId="0" borderId="41" xfId="0" applyFont="1" applyBorder="1" applyAlignment="1" applyProtection="1">
      <alignment horizontal="right" vertical="top" wrapText="1" readingOrder="1"/>
      <protection locked="0"/>
    </xf>
    <xf numFmtId="0" fontId="6" fillId="0" borderId="0" xfId="0" applyFont="1"/>
    <xf numFmtId="0" fontId="45" fillId="17" borderId="34" xfId="0" applyFont="1" applyFill="1" applyBorder="1" applyAlignment="1" applyProtection="1">
      <alignment horizontal="center" vertical="top" wrapText="1" readingOrder="1"/>
      <protection locked="0"/>
    </xf>
    <xf numFmtId="0" fontId="37" fillId="15" borderId="0" xfId="0" applyFont="1" applyFill="1" applyAlignment="1" applyProtection="1">
      <alignment horizontal="right" vertical="top" wrapText="1" readingOrder="1"/>
      <protection locked="0"/>
    </xf>
    <xf numFmtId="0" fontId="35" fillId="14" borderId="0" xfId="0" applyFont="1" applyFill="1" applyAlignment="1" applyProtection="1">
      <alignment horizontal="center" vertical="top" wrapText="1" readingOrder="1"/>
      <protection locked="0"/>
    </xf>
    <xf numFmtId="0" fontId="43" fillId="16" borderId="44" xfId="0" applyFont="1" applyFill="1" applyBorder="1" applyAlignment="1" applyProtection="1">
      <alignment horizontal="center" vertical="top" wrapText="1" readingOrder="1"/>
      <protection locked="0"/>
    </xf>
    <xf numFmtId="0" fontId="43" fillId="16" borderId="34" xfId="0" applyFont="1" applyFill="1" applyBorder="1" applyAlignment="1" applyProtection="1">
      <alignment horizontal="center" vertical="top" wrapText="1" readingOrder="1"/>
      <protection locked="0"/>
    </xf>
    <xf numFmtId="0" fontId="43" fillId="18" borderId="34" xfId="0" applyFont="1" applyFill="1" applyBorder="1" applyAlignment="1" applyProtection="1">
      <alignment horizontal="center" vertical="top" wrapText="1" readingOrder="1"/>
      <protection locked="0"/>
    </xf>
    <xf numFmtId="0" fontId="43" fillId="16" borderId="49" xfId="0" applyFont="1" applyFill="1" applyBorder="1" applyAlignment="1" applyProtection="1">
      <alignment horizontal="center" vertical="top" wrapText="1" readingOrder="1"/>
      <protection locked="0"/>
    </xf>
    <xf numFmtId="0" fontId="40" fillId="16" borderId="0" xfId="0" applyFont="1" applyFill="1" applyAlignment="1" applyProtection="1">
      <alignment horizontal="center" vertical="top" wrapText="1" readingOrder="1"/>
      <protection locked="0"/>
    </xf>
    <xf numFmtId="0" fontId="41" fillId="0" borderId="41" xfId="0" applyFont="1" applyBorder="1" applyAlignment="1" applyProtection="1">
      <alignment vertical="top" wrapText="1" readingOrder="1"/>
      <protection locked="0"/>
    </xf>
    <xf numFmtId="0" fontId="34" fillId="0" borderId="0" xfId="0" applyFont="1"/>
    <xf numFmtId="0" fontId="44" fillId="0" borderId="110" xfId="0" applyFont="1" applyBorder="1" applyAlignment="1" applyProtection="1">
      <alignment horizontal="center" vertical="top" wrapText="1" readingOrder="1"/>
      <protection locked="0"/>
    </xf>
    <xf numFmtId="0" fontId="0" fillId="0" borderId="111" xfId="0" applyBorder="1" applyProtection="1">
      <protection locked="0"/>
    </xf>
    <xf numFmtId="0" fontId="0" fillId="0" borderId="112" xfId="0" applyBorder="1" applyProtection="1">
      <protection locked="0"/>
    </xf>
    <xf numFmtId="0" fontId="44" fillId="0" borderId="110" xfId="0" applyFont="1" applyBorder="1" applyAlignment="1" applyProtection="1">
      <alignment vertical="top" wrapText="1" readingOrder="1"/>
      <protection locked="0"/>
    </xf>
    <xf numFmtId="0" fontId="43" fillId="17" borderId="103" xfId="0" applyFont="1" applyFill="1" applyBorder="1" applyAlignment="1" applyProtection="1">
      <alignment horizontal="right" vertical="top" wrapText="1" readingOrder="1"/>
      <protection locked="0"/>
    </xf>
    <xf numFmtId="0" fontId="0" fillId="0" borderId="104" xfId="0" applyBorder="1" applyProtection="1">
      <protection locked="0"/>
    </xf>
    <xf numFmtId="0" fontId="0" fillId="0" borderId="105" xfId="0" applyBorder="1" applyProtection="1">
      <protection locked="0"/>
    </xf>
    <xf numFmtId="0" fontId="39" fillId="0" borderId="110" xfId="0" applyFont="1" applyBorder="1" applyAlignment="1" applyProtection="1">
      <alignment vertical="top" wrapText="1" readingOrder="1"/>
      <protection locked="0"/>
    </xf>
    <xf numFmtId="0" fontId="43" fillId="17" borderId="44" xfId="0" applyFont="1" applyFill="1" applyBorder="1" applyAlignment="1" applyProtection="1">
      <alignment horizontal="center" vertical="top" wrapText="1" readingOrder="1"/>
      <protection locked="0"/>
    </xf>
    <xf numFmtId="0" fontId="45" fillId="17" borderId="103" xfId="0" applyFont="1" applyFill="1" applyBorder="1" applyAlignment="1" applyProtection="1">
      <alignment horizontal="center" vertical="top" wrapText="1" readingOrder="1"/>
      <protection locked="0"/>
    </xf>
    <xf numFmtId="0" fontId="43" fillId="16" borderId="109" xfId="0" applyFont="1" applyFill="1" applyBorder="1" applyAlignment="1" applyProtection="1">
      <alignment horizontal="center" vertical="top" wrapText="1" readingOrder="1"/>
      <protection locked="0"/>
    </xf>
    <xf numFmtId="0" fontId="0" fillId="0" borderId="107" xfId="0" applyBorder="1" applyProtection="1">
      <protection locked="0"/>
    </xf>
    <xf numFmtId="0" fontId="43" fillId="17" borderId="103" xfId="0" applyFont="1" applyFill="1" applyBorder="1" applyAlignment="1" applyProtection="1">
      <alignment horizontal="center" vertical="top" wrapText="1" readingOrder="1"/>
      <protection locked="0"/>
    </xf>
    <xf numFmtId="0" fontId="43" fillId="17" borderId="109" xfId="0" applyFont="1" applyFill="1" applyBorder="1" applyAlignment="1" applyProtection="1">
      <alignment horizontal="right" vertical="top" wrapText="1" readingOrder="1"/>
      <protection locked="0"/>
    </xf>
    <xf numFmtId="0" fontId="42" fillId="17" borderId="103" xfId="0" applyFont="1" applyFill="1" applyBorder="1" applyAlignment="1" applyProtection="1">
      <alignment horizontal="center" vertical="top" wrapText="1" readingOrder="1"/>
      <protection locked="0"/>
    </xf>
    <xf numFmtId="0" fontId="42" fillId="16" borderId="109" xfId="0" applyFont="1" applyFill="1" applyBorder="1" applyAlignment="1" applyProtection="1">
      <alignment horizontal="left" vertical="top" wrapText="1" readingOrder="1"/>
      <protection locked="0"/>
    </xf>
    <xf numFmtId="0" fontId="43" fillId="17" borderId="106" xfId="0" applyFont="1" applyFill="1" applyBorder="1" applyAlignment="1" applyProtection="1">
      <alignment horizontal="center" vertical="top" wrapText="1" readingOrder="1"/>
      <protection locked="0"/>
    </xf>
    <xf numFmtId="0" fontId="0" fillId="0" borderId="108" xfId="0" applyBorder="1" applyProtection="1">
      <protection locked="0"/>
    </xf>
    <xf numFmtId="0" fontId="43" fillId="16" borderId="103" xfId="0" applyFont="1" applyFill="1" applyBorder="1" applyAlignment="1" applyProtection="1">
      <alignment horizontal="center" vertical="top" wrapText="1" readingOrder="1"/>
      <protection locked="0"/>
    </xf>
    <xf numFmtId="0" fontId="43" fillId="0" borderId="107" xfId="0" applyFont="1" applyBorder="1" applyAlignment="1" applyProtection="1">
      <alignment horizontal="center" vertical="top" wrapText="1" readingOrder="1"/>
      <protection locked="0"/>
    </xf>
    <xf numFmtId="0" fontId="43" fillId="17" borderId="109" xfId="0" applyFont="1" applyFill="1" applyBorder="1" applyAlignment="1" applyProtection="1">
      <alignment horizontal="center" vertical="top" wrapText="1" readingOrder="1"/>
      <protection locked="0"/>
    </xf>
    <xf numFmtId="0" fontId="42" fillId="17" borderId="106" xfId="0" applyFont="1" applyFill="1" applyBorder="1" applyAlignment="1" applyProtection="1">
      <alignment horizontal="left" vertical="top" wrapText="1" readingOrder="1"/>
      <protection locked="0"/>
    </xf>
    <xf numFmtId="0" fontId="76" fillId="29" borderId="36" xfId="0" applyFont="1" applyFill="1" applyBorder="1" applyAlignment="1">
      <alignment horizontal="right" vertical="center"/>
    </xf>
    <xf numFmtId="0" fontId="0" fillId="0" borderId="128" xfId="0" applyBorder="1"/>
    <xf numFmtId="0" fontId="81" fillId="34" borderId="34" xfId="0" applyFont="1" applyFill="1" applyBorder="1" applyAlignment="1">
      <alignment horizontal="center" vertical="center"/>
    </xf>
    <xf numFmtId="3" fontId="81" fillId="20" borderId="34" xfId="0" applyNumberFormat="1" applyFont="1" applyFill="1" applyBorder="1" applyAlignment="1">
      <alignment horizontal="center" vertical="center"/>
    </xf>
    <xf numFmtId="3" fontId="81" fillId="20" borderId="33" xfId="0" applyNumberFormat="1" applyFont="1" applyFill="1" applyBorder="1" applyAlignment="1">
      <alignment horizontal="center" vertical="center"/>
    </xf>
    <xf numFmtId="0" fontId="63" fillId="20" borderId="52" xfId="0" applyFont="1" applyFill="1" applyBorder="1" applyAlignment="1">
      <alignment horizontal="center"/>
    </xf>
    <xf numFmtId="0" fontId="0" fillId="0" borderId="50" xfId="0" applyBorder="1"/>
    <xf numFmtId="0" fontId="0" fillId="0" borderId="52" xfId="0" applyBorder="1"/>
    <xf numFmtId="0" fontId="66" fillId="23" borderId="38" xfId="0" applyFont="1" applyFill="1" applyBorder="1" applyAlignment="1">
      <alignment horizontal="center" vertical="center"/>
    </xf>
    <xf numFmtId="0" fontId="67" fillId="24" borderId="128" xfId="0" applyFont="1" applyFill="1" applyBorder="1" applyAlignment="1">
      <alignment horizontal="left" vertical="center"/>
    </xf>
    <xf numFmtId="0" fontId="66" fillId="25" borderId="52" xfId="0" applyFont="1" applyFill="1" applyBorder="1" applyAlignment="1">
      <alignment horizontal="right" vertical="center"/>
    </xf>
    <xf numFmtId="49" fontId="67" fillId="26" borderId="11" xfId="0" applyNumberFormat="1" applyFont="1" applyFill="1" applyBorder="1" applyAlignment="1">
      <alignment horizontal="left" vertical="center"/>
    </xf>
    <xf numFmtId="0" fontId="0" fillId="0" borderId="115" xfId="0" applyBorder="1"/>
    <xf numFmtId="0" fontId="69" fillId="28" borderId="34" xfId="0" applyFont="1" applyFill="1" applyBorder="1" applyAlignment="1">
      <alignment horizontal="center" vertical="center"/>
    </xf>
    <xf numFmtId="0" fontId="70" fillId="28" borderId="34" xfId="0" applyFont="1" applyFill="1" applyBorder="1" applyAlignment="1">
      <alignment horizontal="center" vertical="center"/>
    </xf>
    <xf numFmtId="0" fontId="71" fillId="28" borderId="34" xfId="0" applyFont="1" applyFill="1" applyBorder="1" applyAlignment="1">
      <alignment horizontal="center" vertical="center"/>
    </xf>
    <xf numFmtId="0" fontId="72" fillId="27" borderId="34" xfId="0" applyFont="1" applyFill="1" applyBorder="1" applyAlignment="1">
      <alignment horizontal="center" vertical="center" wrapText="1"/>
    </xf>
    <xf numFmtId="0" fontId="0" fillId="0" borderId="114" xfId="0" applyBorder="1"/>
    <xf numFmtId="0" fontId="64" fillId="21" borderId="92" xfId="0" applyFont="1" applyFill="1" applyBorder="1" applyAlignment="1">
      <alignment horizontal="center" vertical="center"/>
    </xf>
    <xf numFmtId="0" fontId="0" fillId="0" borderId="53" xfId="0" applyBorder="1"/>
    <xf numFmtId="0" fontId="62" fillId="19" borderId="92" xfId="0" applyFont="1" applyFill="1" applyBorder="1" applyAlignment="1">
      <alignment horizontal="center" vertical="center"/>
    </xf>
    <xf numFmtId="0" fontId="65" fillId="22" borderId="113" xfId="0" applyFont="1" applyFill="1" applyBorder="1" applyAlignment="1">
      <alignment horizontal="center" vertical="center" wrapText="1"/>
    </xf>
    <xf numFmtId="0" fontId="63" fillId="20" borderId="0" xfId="0" applyFont="1" applyFill="1" applyAlignment="1">
      <alignment horizontal="left"/>
    </xf>
    <xf numFmtId="0" fontId="83" fillId="0" borderId="0" xfId="0" applyFont="1"/>
    <xf numFmtId="0" fontId="84" fillId="37" borderId="34" xfId="0" applyFont="1" applyFill="1" applyBorder="1" applyAlignment="1">
      <alignment horizontal="center" vertical="center"/>
    </xf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64" fillId="21" borderId="0" xfId="0" applyFont="1" applyFill="1" applyAlignment="1">
      <alignment horizontal="center" vertical="center"/>
    </xf>
    <xf numFmtId="0" fontId="83" fillId="0" borderId="0" xfId="0" applyFont="1" applyAlignment="1">
      <alignment horizontal="center"/>
    </xf>
    <xf numFmtId="0" fontId="83" fillId="16" borderId="0" xfId="0" applyFont="1" applyFill="1" applyAlignment="1">
      <alignment horizontal="center"/>
    </xf>
    <xf numFmtId="0" fontId="86" fillId="38" borderId="73" xfId="0" applyFont="1" applyFill="1" applyBorder="1" applyAlignment="1">
      <alignment horizontal="center" vertical="center" wrapText="1"/>
    </xf>
    <xf numFmtId="0" fontId="0" fillId="0" borderId="74" xfId="0" applyBorder="1"/>
    <xf numFmtId="0" fontId="86" fillId="38" borderId="73" xfId="0" applyFont="1" applyFill="1" applyBorder="1" applyAlignment="1">
      <alignment horizontal="center" vertical="center"/>
    </xf>
    <xf numFmtId="0" fontId="0" fillId="0" borderId="117" xfId="0" applyBorder="1"/>
    <xf numFmtId="0" fontId="86" fillId="38" borderId="72" xfId="0" applyFont="1" applyFill="1" applyBorder="1" applyAlignment="1">
      <alignment horizontal="center" vertical="center"/>
    </xf>
    <xf numFmtId="0" fontId="0" fillId="0" borderId="116" xfId="0" applyBorder="1"/>
    <xf numFmtId="0" fontId="85" fillId="14" borderId="113" xfId="0" applyFont="1" applyFill="1" applyBorder="1" applyAlignment="1">
      <alignment horizontal="center" vertical="center"/>
    </xf>
    <xf numFmtId="0" fontId="86" fillId="38" borderId="75" xfId="0" applyFont="1" applyFill="1" applyBorder="1" applyAlignment="1">
      <alignment horizontal="center" vertical="center"/>
    </xf>
    <xf numFmtId="0" fontId="0" fillId="0" borderId="118" xfId="0" applyBorder="1"/>
    <xf numFmtId="0" fontId="62" fillId="36" borderId="55" xfId="0" applyFont="1" applyFill="1" applyBorder="1" applyAlignment="1">
      <alignment horizontal="center" vertical="center"/>
    </xf>
    <xf numFmtId="14" fontId="113" fillId="52" borderId="99" xfId="0" applyNumberFormat="1" applyFont="1" applyFill="1" applyBorder="1" applyAlignment="1">
      <alignment horizontal="center"/>
    </xf>
    <xf numFmtId="0" fontId="0" fillId="0" borderId="119" xfId="0" applyBorder="1"/>
    <xf numFmtId="0" fontId="104" fillId="46" borderId="5" xfId="0" applyFont="1" applyFill="1" applyBorder="1" applyAlignment="1">
      <alignment horizontal="center"/>
    </xf>
    <xf numFmtId="0" fontId="101" fillId="46" borderId="84" xfId="0" applyFont="1" applyFill="1" applyBorder="1" applyAlignment="1">
      <alignment horizontal="center" vertical="center"/>
    </xf>
    <xf numFmtId="0" fontId="0" fillId="0" borderId="120" xfId="0" applyBorder="1"/>
    <xf numFmtId="0" fontId="102" fillId="46" borderId="87" xfId="0" applyFont="1" applyFill="1" applyBorder="1" applyAlignment="1">
      <alignment horizontal="center" vertical="center" wrapText="1"/>
    </xf>
    <xf numFmtId="0" fontId="0" fillId="0" borderId="88" xfId="0" applyBorder="1"/>
    <xf numFmtId="0" fontId="92" fillId="45" borderId="53" xfId="0" applyFont="1" applyFill="1" applyBorder="1" applyAlignment="1">
      <alignment horizontal="right"/>
    </xf>
    <xf numFmtId="0" fontId="103" fillId="46" borderId="122" xfId="0" applyFont="1" applyFill="1" applyBorder="1" applyAlignment="1">
      <alignment horizontal="center" vertical="center"/>
    </xf>
    <xf numFmtId="0" fontId="0" fillId="0" borderId="86" xfId="0" applyBorder="1"/>
    <xf numFmtId="0" fontId="0" fillId="0" borderId="87" xfId="0" applyBorder="1"/>
    <xf numFmtId="0" fontId="103" fillId="46" borderId="14" xfId="0" applyFont="1" applyFill="1" applyBorder="1" applyAlignment="1">
      <alignment horizontal="center" vertical="center" wrapText="1"/>
    </xf>
    <xf numFmtId="0" fontId="0" fillId="0" borderId="125" xfId="0" applyBorder="1"/>
    <xf numFmtId="0" fontId="101" fillId="46" borderId="85" xfId="0" applyFont="1" applyFill="1" applyBorder="1" applyAlignment="1">
      <alignment horizontal="center" vertical="center"/>
    </xf>
    <xf numFmtId="0" fontId="0" fillId="0" borderId="121" xfId="0" applyBorder="1"/>
    <xf numFmtId="0" fontId="103" fillId="46" borderId="123" xfId="0" applyFont="1" applyFill="1" applyBorder="1" applyAlignment="1">
      <alignment horizontal="center" vertical="center" wrapText="1"/>
    </xf>
    <xf numFmtId="0" fontId="0" fillId="0" borderId="124" xfId="0" applyBorder="1"/>
    <xf numFmtId="0" fontId="0" fillId="0" borderId="0" xfId="0" applyAlignment="1">
      <alignment horizontal="left"/>
    </xf>
    <xf numFmtId="0" fontId="0" fillId="0" borderId="50" xfId="0" applyBorder="1" applyAlignment="1">
      <alignment horizontal="center"/>
    </xf>
    <xf numFmtId="0" fontId="26" fillId="0" borderId="0" xfId="0" applyFont="1" applyAlignment="1">
      <alignment horizontal="center"/>
    </xf>
    <xf numFmtId="14" fontId="0" fillId="0" borderId="55" xfId="0" applyNumberFormat="1" applyBorder="1" applyAlignment="1">
      <alignment horizontal="left"/>
    </xf>
    <xf numFmtId="0" fontId="24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19" fillId="4" borderId="126" xfId="0" applyFont="1" applyFill="1" applyBorder="1" applyAlignment="1">
      <alignment horizontal="center" vertical="center" wrapText="1"/>
    </xf>
    <xf numFmtId="0" fontId="0" fillId="0" borderId="15" xfId="0" applyBorder="1"/>
    <xf numFmtId="0" fontId="0" fillId="0" borderId="17" xfId="0" applyBorder="1"/>
    <xf numFmtId="0" fontId="33" fillId="0" borderId="126" xfId="0" applyFont="1" applyBorder="1" applyAlignment="1">
      <alignment horizontal="center" vertical="center" wrapText="1"/>
    </xf>
    <xf numFmtId="0" fontId="3" fillId="0" borderId="127" xfId="0" applyFont="1" applyBorder="1" applyAlignment="1">
      <alignment horizontal="left" vertical="center"/>
    </xf>
    <xf numFmtId="0" fontId="0" fillId="0" borderId="6" xfId="0" applyBorder="1"/>
    <xf numFmtId="4" fontId="20" fillId="9" borderId="126" xfId="0" applyNumberFormat="1" applyFont="1" applyFill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126" xfId="0" applyFont="1" applyBorder="1" applyAlignment="1">
      <alignment horizontal="center"/>
    </xf>
    <xf numFmtId="0" fontId="3" fillId="6" borderId="16" xfId="0" applyFont="1" applyFill="1" applyBorder="1" applyAlignment="1">
      <alignment horizontal="center" vertical="center"/>
    </xf>
    <xf numFmtId="4" fontId="18" fillId="8" borderId="126" xfId="1" applyNumberFormat="1" applyFont="1" applyFill="1" applyBorder="1" applyAlignment="1">
      <alignment horizontal="right" vertical="center"/>
    </xf>
    <xf numFmtId="0" fontId="32" fillId="6" borderId="16" xfId="0" applyFont="1" applyFill="1" applyBorder="1" applyAlignment="1">
      <alignment horizontal="left" vertical="center"/>
    </xf>
    <xf numFmtId="4" fontId="31" fillId="8" borderId="126" xfId="1" applyNumberFormat="1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1" fillId="0" borderId="8" xfId="0" applyFont="1" applyBorder="1" applyAlignment="1">
      <alignment horizontal="center"/>
    </xf>
    <xf numFmtId="0" fontId="0" fillId="0" borderId="8" xfId="0" applyBorder="1"/>
    <xf numFmtId="0" fontId="1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5" xfId="0" applyBorder="1" applyAlignment="1">
      <alignment horizontal="left"/>
    </xf>
    <xf numFmtId="0" fontId="2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7" xfId="0" applyFont="1" applyBorder="1" applyAlignment="1">
      <alignment horizontal="center"/>
    </xf>
    <xf numFmtId="0" fontId="22" fillId="0" borderId="126" xfId="0" applyFont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1" fillId="0" borderId="0" xfId="0" applyFont="1" applyAlignment="1">
      <alignment horizontal="center"/>
    </xf>
    <xf numFmtId="0" fontId="114" fillId="11" borderId="34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/>
    </xf>
    <xf numFmtId="0" fontId="0" fillId="0" borderId="51" xfId="0" applyBorder="1"/>
    <xf numFmtId="0" fontId="54" fillId="12" borderId="58" xfId="1" applyFont="1" applyFill="1" applyBorder="1" applyAlignment="1">
      <alignment horizontal="center" vertical="center"/>
    </xf>
    <xf numFmtId="0" fontId="0" fillId="0" borderId="129" xfId="0" applyBorder="1"/>
    <xf numFmtId="0" fontId="57" fillId="0" borderId="67" xfId="1" applyFont="1" applyBorder="1" applyAlignment="1">
      <alignment horizontal="center" vertical="center"/>
    </xf>
    <xf numFmtId="0" fontId="0" fillId="0" borderId="101" xfId="0" applyBorder="1"/>
    <xf numFmtId="0" fontId="0" fillId="0" borderId="102" xfId="0" applyBorder="1"/>
    <xf numFmtId="0" fontId="54" fillId="12" borderId="58" xfId="1" applyFont="1" applyFill="1" applyBorder="1" applyAlignment="1">
      <alignment horizontal="center" vertical="center" wrapText="1"/>
    </xf>
    <xf numFmtId="0" fontId="0" fillId="0" borderId="62" xfId="0" applyBorder="1"/>
    <xf numFmtId="0" fontId="0" fillId="0" borderId="63" xfId="0" applyBorder="1"/>
    <xf numFmtId="15" fontId="57" fillId="0" borderId="67" xfId="1" applyNumberFormat="1" applyFont="1" applyBorder="1" applyAlignment="1">
      <alignment horizontal="center" vertical="center"/>
    </xf>
    <xf numFmtId="0" fontId="57" fillId="0" borderId="67" xfId="1" applyFont="1" applyBorder="1" applyAlignment="1">
      <alignment horizontal="center" vertical="center" wrapText="1"/>
    </xf>
    <xf numFmtId="49" fontId="54" fillId="12" borderId="61" xfId="1" applyNumberFormat="1" applyFont="1" applyFill="1" applyBorder="1" applyAlignment="1">
      <alignment horizontal="center" vertical="center"/>
    </xf>
    <xf numFmtId="0" fontId="0" fillId="0" borderId="66" xfId="0" applyBorder="1"/>
    <xf numFmtId="0" fontId="0" fillId="0" borderId="131" xfId="0" applyFill="1" applyBorder="1"/>
  </cellXfs>
  <cellStyles count="12">
    <cellStyle name="Millares 2" xfId="2" xr:uid="{00000000-0005-0000-0000-000002000000}"/>
    <cellStyle name="Moneda 2" xfId="3" xr:uid="{00000000-0005-0000-0000-000003000000}"/>
    <cellStyle name="Normal" xfId="0" builtinId="0"/>
    <cellStyle name="Normal 2" xfId="1" xr:uid="{00000000-0005-0000-0000-000001000000}"/>
    <cellStyle name="Normal 2 2" xfId="11" xr:uid="{00000000-0005-0000-0000-00000B000000}"/>
    <cellStyle name="Normal 3" xfId="4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  <cellStyle name="Normal 8" xfId="9" xr:uid="{00000000-0005-0000-0000-000009000000}"/>
    <cellStyle name="Normal 9" xfId="10" xr:uid="{00000000-0005-0000-0000-00000A000000}"/>
  </cellStyles>
  <dxfs count="15">
    <dxf>
      <fill>
        <patternFill>
          <fgColor rgb="FF000000"/>
          <bgColor rgb="FFFF0000"/>
        </patternFill>
      </fill>
    </dxf>
    <dxf>
      <fill>
        <patternFill>
          <fgColor rgb="FF000000"/>
          <bgColor rgb="FFFF0000"/>
        </patternFill>
      </fill>
    </dxf>
    <dxf>
      <fill>
        <patternFill>
          <fgColor rgb="FF000000"/>
          <bgColor rgb="FFFF0000"/>
        </patternFill>
      </fill>
    </dxf>
    <dxf>
      <fill>
        <patternFill>
          <fgColor rgb="FF000000"/>
          <bgColor rgb="FFFF0000"/>
        </patternFill>
      </fill>
    </dxf>
    <dxf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8EA9DB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472C4"/>
        </top>
        <bottom style="thin">
          <color rgb="FF4472C4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9E1F2"/>
          <bgColor rgb="FFD9E1F2"/>
        </patternFill>
      </fill>
      <border>
        <top style="thin">
          <color rgb="FF8EA9DB"/>
        </top>
      </border>
    </dxf>
    <dxf>
      <font>
        <b/>
        <color rgb="FF000000"/>
      </font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</dxfs>
  <tableStyles count="1" defaultTableStyle="TableStyleMedium9" defaultPivotStyle="PivotStyleLight16">
    <tableStyle name="PivotStyleLight16 2" table="0" count="11" xr9:uid="{00000000-0011-0000-FFFF-FFFF00000000}">
      <tableStyleElement type="headerRow" dxfId="14"/>
      <tableStyleElement type="totalRow" dxfId="13"/>
      <tableStyleElement type="firstRowStripe" dxfId="12"/>
      <tableStyleElement type="firstColumnStripe" dxfId="11"/>
      <tableStyleElement type="firstSubtotalColumn" dxfId="10"/>
      <tableStyleElement type="firstSubtotalRow" dxfId="9"/>
      <tableStyleElement type="secondSubtotalRow" dxfId="8"/>
      <tableStyleElement type="firstRowSubheading" dxfId="7"/>
      <tableStyleElement type="secondRowSubheading" dxfId="6"/>
      <tableStyleElement type="pageFieldLabels" dxfId="5"/>
      <tableStyleElement type="pageFieldValues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ED/VALORES/CEDULAS%20DE%20IDENTIDAD/SEPTIEMBRE%20I/CENTRALIZADOR%20FINAL%20%204.7%20-%20SEPTIEMBR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ICIO"/>
      <sheetName val="AV-4C"/>
      <sheetName val="AV-5"/>
      <sheetName val="E. HUMANO"/>
      <sheetName val="DIARIO"/>
      <sheetName val="KARDEX-CI"/>
      <sheetName val="KARDEX-LP"/>
      <sheetName val="AV-15"/>
      <sheetName val="INVENTARIO MONTERO"/>
      <sheetName val="CONCILIACION"/>
    </sheetNames>
    <sheetDataSet>
      <sheetData sheetId="0">
        <row r="9">
          <cell r="C9" t="str">
            <v>OFICINA PROVINCIAL MONTERO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ald Chavez Cruz" refreshedDate="45240.689621759258" createdVersion="7" refreshedVersion="7" minRefreshableVersion="3" recordCount="132" xr:uid="{00000000-000A-0000-FFFF-FFFF00000000}">
  <cacheSource type="worksheet">
    <worksheetSource name="Tabla1"/>
  </cacheSource>
  <cacheFields count="20">
    <cacheField name="FECHA" numFmtId="14">
      <sharedItems containsSemiMixedTypes="0" containsNonDate="0" containsDate="1" containsString="0" minDate="2023-11-06T00:00:00" maxDate="2023-11-07T00:00:00" count="1">
        <d v="2023-11-06T00:00:00"/>
      </sharedItems>
    </cacheField>
    <cacheField name="OPERADOR" numFmtId="0">
      <sharedItems/>
    </cacheField>
    <cacheField name="MATERIAL" numFmtId="0">
      <sharedItems count="3">
        <s v="CEDULAS DE IDENTIDAD"/>
        <s v="LAMINAS PLASTICAS TIPO FUNDA -POUCHE"/>
        <s v="CÉDULA DE IDENTIDAD DS4924"/>
      </sharedItems>
    </cacheField>
    <cacheField name="SERIE" numFmtId="0">
      <sharedItems/>
    </cacheField>
    <cacheField name="Columna1" numFmtId="0">
      <sharedItems containsString="0" containsBlank="1" containsNumber="1" containsInteger="1" minValue="94282" maxValue="2729889"/>
    </cacheField>
    <cacheField name="Columna2" numFmtId="0">
      <sharedItems containsString="0" containsBlank="1" containsNumber="1" containsInteger="1" minValue="94300" maxValue="2729928"/>
    </cacheField>
    <cacheField name="C1" numFmtId="0">
      <sharedItems containsString="0" containsBlank="1" containsNumber="1" containsInteger="1" minValue="1" maxValue="76"/>
    </cacheField>
    <cacheField name="Columna3" numFmtId="0">
      <sharedItems containsString="0" containsBlank="1" containsNumber="1" containsInteger="1" minValue="94282" maxValue="2729889"/>
    </cacheField>
    <cacheField name="Columna4" numFmtId="0">
      <sharedItems containsString="0" containsBlank="1" containsNumber="1" containsInteger="1" minValue="94293" maxValue="2729918"/>
    </cacheField>
    <cacheField name="C2" numFmtId="0">
      <sharedItems containsString="0" containsBlank="1" containsNumber="1" containsInteger="1" minValue="1" maxValue="58"/>
    </cacheField>
    <cacheField name="Columna5" numFmtId="0">
      <sharedItems containsString="0" containsBlank="1" containsNumber="1" containsInteger="1" minValue="94294" maxValue="2728747"/>
    </cacheField>
    <cacheField name="Columna6" numFmtId="0">
      <sharedItems containsString="0" containsBlank="1" containsNumber="1" containsInteger="1" minValue="94294" maxValue="2728747"/>
    </cacheField>
    <cacheField name="C3" numFmtId="0">
      <sharedItems containsString="0" containsBlank="1" containsNumber="1" containsInteger="1" minValue="1" maxValue="1"/>
    </cacheField>
    <cacheField name="Columna7" numFmtId="0">
      <sharedItems containsNonDate="0" containsString="0" containsBlank="1"/>
    </cacheField>
    <cacheField name="Columna8" numFmtId="0">
      <sharedItems containsString="0" containsBlank="1" containsNumber="1" containsInteger="1" minValue="94299" maxValue="2729919"/>
    </cacheField>
    <cacheField name="Columna9" numFmtId="0">
      <sharedItems containsString="0" containsBlank="1" containsNumber="1" containsInteger="1" minValue="94300" maxValue="2729928"/>
    </cacheField>
    <cacheField name="C4" numFmtId="0">
      <sharedItems containsString="0" containsBlank="1" containsNumber="1" containsInteger="1" minValue="1" maxValue="63"/>
    </cacheField>
    <cacheField name="RECAUD" numFmtId="0">
      <sharedItems containsString="0" containsBlank="1" containsNumber="1" containsInteger="1" minValue="17" maxValue="986"/>
    </cacheField>
    <cacheField name="Columna11" numFmtId="0">
      <sharedItems containsNonDate="0" containsString="0" containsBlank="1"/>
    </cacheField>
    <cacheField name="ARCHIV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132">
  <r>
    <x v="0"/>
    <s v="ALEXANDER SALAS GOMEZ"/>
    <x v="0"/>
    <s v="H5-P1          "/>
    <n v="2729634"/>
    <n v="2729640"/>
    <n v="7"/>
    <n v="2729634"/>
    <n v="2729636"/>
    <n v="3"/>
    <m/>
    <m/>
    <m/>
    <m/>
    <n v="2729637"/>
    <n v="2729640"/>
    <n v="4"/>
    <n v="51"/>
    <m/>
    <s v="06-11-2023 (1).xls"/>
  </r>
  <r>
    <x v="0"/>
    <s v="ALEXANDER SALAS GOMEZ"/>
    <x v="0"/>
    <s v="H5-P1          "/>
    <n v="2642129"/>
    <n v="2642140"/>
    <n v="12"/>
    <n v="2642129"/>
    <n v="2642140"/>
    <n v="12"/>
    <m/>
    <m/>
    <m/>
    <m/>
    <m/>
    <m/>
    <m/>
    <n v="204"/>
    <m/>
    <s v="06-11-2023 (6).xls"/>
  </r>
  <r>
    <x v="0"/>
    <s v="ALEXANDER SALAS GOMEZ"/>
    <x v="0"/>
    <s v="H5-P1          "/>
    <n v="2729757"/>
    <n v="2729780"/>
    <n v="24"/>
    <n v="2729757"/>
    <n v="2729780"/>
    <n v="24"/>
    <m/>
    <m/>
    <m/>
    <m/>
    <m/>
    <m/>
    <m/>
    <n v="408"/>
    <m/>
    <s v="06-11-2023 (6).xls"/>
  </r>
  <r>
    <x v="0"/>
    <s v="ALEXANDER SALAS GOMEZ"/>
    <x v="1"/>
    <s v="H5-P1          "/>
    <n v="768456"/>
    <n v="768461"/>
    <n v="6"/>
    <n v="768456"/>
    <n v="768458"/>
    <n v="3"/>
    <m/>
    <m/>
    <m/>
    <m/>
    <n v="768459"/>
    <n v="768461"/>
    <n v="3"/>
    <m/>
    <m/>
    <s v="06-11-2023 (1).xls"/>
  </r>
  <r>
    <x v="0"/>
    <s v="ALEXANDER SALAS GOMEZ"/>
    <x v="1"/>
    <s v="H5-P1          "/>
    <n v="765870"/>
    <n v="765881"/>
    <n v="12"/>
    <n v="765870"/>
    <n v="765881"/>
    <n v="12"/>
    <m/>
    <m/>
    <m/>
    <m/>
    <m/>
    <m/>
    <m/>
    <m/>
    <m/>
    <s v="06-11-2023 (6).xls"/>
  </r>
  <r>
    <x v="0"/>
    <s v="ALEXANDER SALAS GOMEZ"/>
    <x v="1"/>
    <s v="H5-P1          "/>
    <n v="768627"/>
    <n v="768650"/>
    <n v="24"/>
    <n v="768627"/>
    <n v="768650"/>
    <n v="24"/>
    <m/>
    <m/>
    <m/>
    <m/>
    <m/>
    <m/>
    <m/>
    <m/>
    <m/>
    <s v="06-11-2023 (6).xls"/>
  </r>
  <r>
    <x v="0"/>
    <s v="ARIEL NEYDARK PLAZA MIRANDA"/>
    <x v="2"/>
    <s v="LA             "/>
    <n v="94282"/>
    <n v="94300"/>
    <n v="19"/>
    <n v="94282"/>
    <n v="94293"/>
    <n v="12"/>
    <n v="94294"/>
    <n v="94294"/>
    <n v="1"/>
    <m/>
    <n v="94299"/>
    <n v="94300"/>
    <n v="2"/>
    <n v="204"/>
    <m/>
    <s v="06-11-2023 (21).xls"/>
  </r>
  <r>
    <x v="0"/>
    <s v="ARIEL NEYDARK PLAZA MIRANDA"/>
    <x v="2"/>
    <s v="LA             "/>
    <m/>
    <m/>
    <m/>
    <n v="94295"/>
    <n v="94298"/>
    <n v="4"/>
    <m/>
    <m/>
    <m/>
    <m/>
    <m/>
    <m/>
    <m/>
    <n v="68"/>
    <m/>
    <s v="06-11-2023 (21).xls"/>
  </r>
  <r>
    <x v="0"/>
    <s v="ARIEL NEYDARK PLAZA MIRANDA"/>
    <x v="2"/>
    <s v="LA             "/>
    <n v="95341"/>
    <n v="95384"/>
    <n v="44"/>
    <m/>
    <m/>
    <m/>
    <m/>
    <m/>
    <m/>
    <m/>
    <n v="95341"/>
    <n v="95384"/>
    <n v="44"/>
    <m/>
    <m/>
    <s v="06-11-2023 (21).xls"/>
  </r>
  <r>
    <x v="0"/>
    <s v="ARIEL NEYDARK PLAZA MIRANDA"/>
    <x v="1"/>
    <s v="H5-P1          "/>
    <n v="767750"/>
    <n v="767767"/>
    <n v="18"/>
    <n v="767750"/>
    <n v="767761"/>
    <n v="12"/>
    <n v="767762"/>
    <n v="767762"/>
    <n v="1"/>
    <m/>
    <n v="767767"/>
    <n v="767767"/>
    <n v="1"/>
    <m/>
    <m/>
    <s v="06-11-2023 (21).xls"/>
  </r>
  <r>
    <x v="0"/>
    <s v="ARIEL NEYDARK PLAZA MIRANDA"/>
    <x v="1"/>
    <s v="H5-P1          "/>
    <m/>
    <m/>
    <m/>
    <n v="767763"/>
    <n v="767766"/>
    <n v="4"/>
    <m/>
    <m/>
    <m/>
    <m/>
    <m/>
    <m/>
    <m/>
    <m/>
    <m/>
    <s v="06-11-2023 (21).xls"/>
  </r>
  <r>
    <x v="0"/>
    <s v="ARIEL NEYDARK PLAZA MIRANDA"/>
    <x v="1"/>
    <s v="H5-P1          "/>
    <n v="769125"/>
    <n v="769169"/>
    <n v="45"/>
    <m/>
    <m/>
    <m/>
    <m/>
    <m/>
    <m/>
    <m/>
    <n v="769125"/>
    <n v="769169"/>
    <n v="45"/>
    <m/>
    <m/>
    <s v="06-11-2023 (21).xls"/>
  </r>
  <r>
    <x v="0"/>
    <s v="BEATRIZ  ZELAYA PANIAGUA"/>
    <x v="2"/>
    <s v="LA             "/>
    <n v="95997"/>
    <n v="96048"/>
    <n v="52"/>
    <m/>
    <m/>
    <m/>
    <m/>
    <m/>
    <m/>
    <m/>
    <n v="95997"/>
    <n v="96048"/>
    <n v="52"/>
    <m/>
    <m/>
    <s v="06-11-2023 (4).xls"/>
  </r>
  <r>
    <x v="0"/>
    <s v="BEATRIZ  ZELAYA PANIAGUA"/>
    <x v="0"/>
    <s v="H5-P1          "/>
    <n v="2728089"/>
    <n v="2728104"/>
    <n v="16"/>
    <n v="2728089"/>
    <n v="2728099"/>
    <n v="11"/>
    <m/>
    <m/>
    <m/>
    <m/>
    <n v="2728100"/>
    <n v="2728104"/>
    <n v="5"/>
    <n v="187"/>
    <m/>
    <s v="06-11-2023 (19).xls"/>
  </r>
  <r>
    <x v="0"/>
    <s v="BEATRIZ  ZELAYA PANIAGUA"/>
    <x v="0"/>
    <s v="H5-P1          "/>
    <n v="2728411"/>
    <n v="2728416"/>
    <n v="6"/>
    <n v="2728411"/>
    <n v="2728416"/>
    <n v="6"/>
    <m/>
    <m/>
    <m/>
    <m/>
    <m/>
    <m/>
    <m/>
    <n v="102"/>
    <m/>
    <s v="06-11-2023 (19).xls"/>
  </r>
  <r>
    <x v="0"/>
    <s v="BEATRIZ  ZELAYA PANIAGUA"/>
    <x v="0"/>
    <s v="H5-P1          "/>
    <n v="2728857"/>
    <n v="2728868"/>
    <n v="12"/>
    <m/>
    <m/>
    <m/>
    <m/>
    <m/>
    <m/>
    <m/>
    <n v="2728857"/>
    <n v="2728868"/>
    <n v="12"/>
    <m/>
    <m/>
    <s v="06-11-2023 (19).xls"/>
  </r>
  <r>
    <x v="0"/>
    <s v="BEATRIZ  ZELAYA PANIAGUA"/>
    <x v="0"/>
    <s v="H5-P1          "/>
    <n v="2729120"/>
    <n v="2729128"/>
    <n v="9"/>
    <m/>
    <m/>
    <m/>
    <m/>
    <m/>
    <m/>
    <m/>
    <n v="2729120"/>
    <n v="2729128"/>
    <n v="9"/>
    <m/>
    <m/>
    <s v="06-11-2023 (19).xls"/>
  </r>
  <r>
    <x v="0"/>
    <s v="BEATRIZ  ZELAYA PANIAGUA"/>
    <x v="0"/>
    <s v="H5-P1          "/>
    <n v="2729634"/>
    <n v="2729640"/>
    <n v="7"/>
    <m/>
    <m/>
    <m/>
    <m/>
    <m/>
    <m/>
    <m/>
    <n v="2729634"/>
    <n v="2729640"/>
    <n v="7"/>
    <m/>
    <m/>
    <s v="06-11-2023 (19).xls"/>
  </r>
  <r>
    <x v="0"/>
    <s v="BEATRIZ  ZELAYA PANIAGUA"/>
    <x v="0"/>
    <s v="H5-P1          "/>
    <n v="2729752"/>
    <n v="2729756"/>
    <n v="5"/>
    <n v="2729752"/>
    <n v="2729756"/>
    <n v="5"/>
    <m/>
    <m/>
    <m/>
    <m/>
    <m/>
    <m/>
    <m/>
    <n v="85"/>
    <m/>
    <s v="06-11-2023 (19).xls"/>
  </r>
  <r>
    <x v="0"/>
    <s v="BEATRIZ  ZELAYA PANIAGUA"/>
    <x v="1"/>
    <s v="H5-P1          "/>
    <n v="767699"/>
    <n v="767714"/>
    <n v="16"/>
    <n v="767699"/>
    <n v="767714"/>
    <n v="16"/>
    <m/>
    <m/>
    <m/>
    <m/>
    <m/>
    <m/>
    <m/>
    <m/>
    <m/>
    <s v="06-11-2023 (19).xls"/>
  </r>
  <r>
    <x v="0"/>
    <s v="BEATRIZ  ZELAYA PANIAGUA"/>
    <x v="1"/>
    <s v="H5-P1          "/>
    <n v="768779"/>
    <n v="768817"/>
    <n v="39"/>
    <n v="768779"/>
    <n v="768784"/>
    <n v="6"/>
    <m/>
    <m/>
    <m/>
    <m/>
    <n v="768785"/>
    <n v="768817"/>
    <n v="33"/>
    <m/>
    <m/>
    <s v="06-11-2023 (19).xls"/>
  </r>
  <r>
    <x v="0"/>
    <s v="BEATRIZ  ZELAYA PANIAGUA"/>
    <x v="1"/>
    <s v="H5-P1          "/>
    <n v="768785"/>
    <n v="768817"/>
    <n v="33"/>
    <m/>
    <m/>
    <m/>
    <m/>
    <m/>
    <m/>
    <m/>
    <n v="768785"/>
    <n v="768817"/>
    <n v="33"/>
    <m/>
    <m/>
    <s v="06-11-2023 (4).xls"/>
  </r>
  <r>
    <x v="0"/>
    <s v="BEATRIZ  ZELAYA PANIAGUA"/>
    <x v="1"/>
    <s v="H5-P1          "/>
    <n v="769729"/>
    <n v="769747"/>
    <n v="19"/>
    <m/>
    <m/>
    <m/>
    <m/>
    <m/>
    <m/>
    <m/>
    <n v="769729"/>
    <n v="769747"/>
    <n v="19"/>
    <m/>
    <m/>
    <s v="06-11-2023 (4).xls"/>
  </r>
  <r>
    <x v="0"/>
    <s v="BIANCA YARITZA CASTEDO TOMICHA"/>
    <x v="2"/>
    <s v="LA             "/>
    <n v="95018"/>
    <n v="95088"/>
    <n v="71"/>
    <n v="95018"/>
    <n v="95024"/>
    <n v="7"/>
    <m/>
    <m/>
    <m/>
    <m/>
    <n v="95048"/>
    <n v="95088"/>
    <n v="41"/>
    <n v="119"/>
    <m/>
    <s v="06-11-2023 (17).xls"/>
  </r>
  <r>
    <x v="0"/>
    <s v="BIANCA YARITZA CASTEDO TOMICHA"/>
    <x v="2"/>
    <s v="LA             "/>
    <m/>
    <m/>
    <m/>
    <n v="95025"/>
    <n v="95047"/>
    <n v="23"/>
    <m/>
    <m/>
    <m/>
    <m/>
    <m/>
    <m/>
    <m/>
    <n v="391"/>
    <m/>
    <s v="06-11-2023 (17).xls"/>
  </r>
  <r>
    <x v="0"/>
    <s v="BIANCA YARITZA CASTEDO TOMICHA"/>
    <x v="1"/>
    <s v="H5-P1          "/>
    <n v="679533"/>
    <n v="679536"/>
    <n v="4"/>
    <n v="679533"/>
    <n v="679536"/>
    <n v="4"/>
    <m/>
    <m/>
    <m/>
    <m/>
    <m/>
    <m/>
    <m/>
    <m/>
    <m/>
    <s v="06-11-2023 (17).xls"/>
  </r>
  <r>
    <x v="0"/>
    <s v="BIANCA YARITZA CASTEDO TOMICHA"/>
    <x v="1"/>
    <s v="H5-P1          "/>
    <n v="679621"/>
    <n v="679623"/>
    <n v="3"/>
    <n v="679621"/>
    <n v="679623"/>
    <n v="3"/>
    <m/>
    <m/>
    <m/>
    <m/>
    <m/>
    <m/>
    <m/>
    <m/>
    <m/>
    <s v="06-11-2023 (17).xls"/>
  </r>
  <r>
    <x v="0"/>
    <s v="BIANCA YARITZA CASTEDO TOMICHA"/>
    <x v="1"/>
    <s v="H5-P1          "/>
    <n v="768818"/>
    <n v="768881"/>
    <n v="64"/>
    <n v="768818"/>
    <n v="768840"/>
    <n v="23"/>
    <m/>
    <m/>
    <m/>
    <m/>
    <n v="768841"/>
    <n v="768881"/>
    <n v="41"/>
    <m/>
    <m/>
    <s v="06-11-2023 (17).xls"/>
  </r>
  <r>
    <x v="0"/>
    <s v="BRENDA YESSENIA PEREZ VILLAGOMEZ"/>
    <x v="2"/>
    <s v="LA             "/>
    <n v="95957"/>
    <n v="95996"/>
    <n v="40"/>
    <m/>
    <m/>
    <m/>
    <m/>
    <m/>
    <m/>
    <m/>
    <n v="95957"/>
    <n v="95996"/>
    <n v="40"/>
    <m/>
    <m/>
    <s v="06-11-2023 (5).xls"/>
  </r>
  <r>
    <x v="0"/>
    <s v="BRENDA YESSENIA PEREZ VILLAGOMEZ"/>
    <x v="0"/>
    <s v="H5-P1          "/>
    <n v="2727552"/>
    <n v="2727556"/>
    <n v="5"/>
    <n v="2727552"/>
    <n v="2727556"/>
    <n v="5"/>
    <m/>
    <m/>
    <m/>
    <m/>
    <m/>
    <m/>
    <m/>
    <n v="85"/>
    <m/>
    <s v="06-11-2023 (20).xls"/>
  </r>
  <r>
    <x v="0"/>
    <s v="BRENDA YESSENIA PEREZ VILLAGOMEZ"/>
    <x v="0"/>
    <s v="H5-P1          "/>
    <n v="2729713"/>
    <n v="2729740"/>
    <n v="28"/>
    <n v="2729713"/>
    <n v="2729714"/>
    <n v="2"/>
    <m/>
    <m/>
    <m/>
    <m/>
    <n v="2729715"/>
    <n v="2729740"/>
    <n v="26"/>
    <n v="34"/>
    <m/>
    <s v="06-11-2023 (20).xls"/>
  </r>
  <r>
    <x v="0"/>
    <s v="BRENDA YESSENIA PEREZ VILLAGOMEZ"/>
    <x v="0"/>
    <s v="H5-P1          "/>
    <n v="2729855"/>
    <n v="2729864"/>
    <n v="10"/>
    <n v="2729855"/>
    <n v="2729864"/>
    <n v="10"/>
    <m/>
    <m/>
    <m/>
    <m/>
    <m/>
    <m/>
    <m/>
    <n v="170"/>
    <m/>
    <s v="06-11-2023 (20).xls"/>
  </r>
  <r>
    <x v="0"/>
    <s v="BRENDA YESSENIA PEREZ VILLAGOMEZ"/>
    <x v="1"/>
    <s v="H5-P1          "/>
    <n v="767660"/>
    <n v="767662"/>
    <n v="3"/>
    <n v="767660"/>
    <n v="767662"/>
    <n v="3"/>
    <m/>
    <m/>
    <m/>
    <m/>
    <m/>
    <m/>
    <m/>
    <m/>
    <m/>
    <s v="06-11-2023 (20).xls"/>
  </r>
  <r>
    <x v="0"/>
    <s v="BRENDA YESSENIA PEREZ VILLAGOMEZ"/>
    <x v="1"/>
    <s v="H5-P1          "/>
    <n v="768587"/>
    <n v="768626"/>
    <n v="40"/>
    <n v="768587"/>
    <n v="768600"/>
    <n v="14"/>
    <m/>
    <m/>
    <m/>
    <m/>
    <n v="768601"/>
    <n v="768626"/>
    <n v="26"/>
    <m/>
    <m/>
    <s v="06-11-2023 (20).xls"/>
  </r>
  <r>
    <x v="0"/>
    <s v="BRENDA YESSENIA PEREZ VILLAGOMEZ"/>
    <x v="1"/>
    <s v="H5-P1          "/>
    <n v="768601"/>
    <n v="768626"/>
    <n v="26"/>
    <m/>
    <m/>
    <m/>
    <m/>
    <m/>
    <m/>
    <m/>
    <n v="768601"/>
    <n v="768626"/>
    <n v="26"/>
    <m/>
    <m/>
    <s v="06-11-2023 (5).xls"/>
  </r>
  <r>
    <x v="0"/>
    <s v="BRENDA YESSENIA PEREZ VILLAGOMEZ"/>
    <x v="1"/>
    <s v="H5-P1          "/>
    <n v="769715"/>
    <n v="769728"/>
    <n v="14"/>
    <m/>
    <m/>
    <m/>
    <m/>
    <m/>
    <m/>
    <m/>
    <n v="769715"/>
    <n v="769728"/>
    <n v="14"/>
    <m/>
    <m/>
    <s v="06-11-2023 (5).xls"/>
  </r>
  <r>
    <x v="0"/>
    <s v="CARMEN ANDREA MENACHO BARBA"/>
    <x v="0"/>
    <s v="H5-P1          "/>
    <n v="2640771"/>
    <n v="2640776"/>
    <n v="6"/>
    <n v="2640771"/>
    <n v="2640776"/>
    <n v="6"/>
    <m/>
    <m/>
    <m/>
    <m/>
    <m/>
    <m/>
    <m/>
    <n v="102"/>
    <m/>
    <s v="06-11-2023 (18).xls"/>
  </r>
  <r>
    <x v="0"/>
    <s v="CARMEN ANDREA MENACHO BARBA"/>
    <x v="0"/>
    <s v="H5-P1          "/>
    <n v="2643024"/>
    <n v="2643052"/>
    <n v="29"/>
    <n v="2643024"/>
    <n v="2643052"/>
    <n v="29"/>
    <m/>
    <m/>
    <m/>
    <m/>
    <m/>
    <m/>
    <m/>
    <n v="493"/>
    <m/>
    <s v="06-11-2023 (18).xls"/>
  </r>
  <r>
    <x v="0"/>
    <s v="CARMEN ANDREA MENACHO BARBA"/>
    <x v="0"/>
    <s v="H5-P1          "/>
    <n v="2643325"/>
    <n v="2643332"/>
    <n v="8"/>
    <n v="2643325"/>
    <n v="2643329"/>
    <n v="5"/>
    <m/>
    <m/>
    <m/>
    <m/>
    <n v="2643330"/>
    <n v="2643332"/>
    <n v="3"/>
    <n v="85"/>
    <m/>
    <s v="06-11-2023 (18).xls"/>
  </r>
  <r>
    <x v="0"/>
    <s v="CARMEN ANDREA MENACHO BARBA"/>
    <x v="0"/>
    <s v="H5-P1          "/>
    <n v="2729566"/>
    <n v="2729576"/>
    <n v="11"/>
    <m/>
    <m/>
    <m/>
    <m/>
    <m/>
    <m/>
    <m/>
    <n v="2729566"/>
    <n v="2729576"/>
    <n v="11"/>
    <m/>
    <m/>
    <s v="06-11-2023 (18).xls"/>
  </r>
  <r>
    <x v="0"/>
    <s v="CARMEN ANDREA MENACHO BARBA"/>
    <x v="1"/>
    <s v="H5-P1          "/>
    <n v="767672"/>
    <n v="767673"/>
    <n v="2"/>
    <n v="767672"/>
    <n v="767673"/>
    <n v="2"/>
    <m/>
    <m/>
    <m/>
    <m/>
    <m/>
    <m/>
    <m/>
    <m/>
    <m/>
    <s v="06-11-2023 (18).xls"/>
  </r>
  <r>
    <x v="0"/>
    <s v="CARMEN ANDREA MENACHO BARBA"/>
    <x v="1"/>
    <s v="H5-P1          "/>
    <n v="768535"/>
    <n v="768586"/>
    <n v="52"/>
    <n v="768535"/>
    <n v="768572"/>
    <n v="38"/>
    <m/>
    <m/>
    <m/>
    <m/>
    <n v="768573"/>
    <n v="768586"/>
    <n v="14"/>
    <m/>
    <m/>
    <s v="06-11-2023 (18).xls"/>
  </r>
  <r>
    <x v="0"/>
    <s v="CARMEN BARBA PEÑA"/>
    <x v="0"/>
    <s v="H5-P1          "/>
    <n v="2729313"/>
    <n v="2729320"/>
    <n v="8"/>
    <n v="2729313"/>
    <n v="2729320"/>
    <n v="8"/>
    <m/>
    <m/>
    <m/>
    <m/>
    <m/>
    <m/>
    <m/>
    <n v="136"/>
    <m/>
    <s v="06-11-2023 (13).xls"/>
  </r>
  <r>
    <x v="0"/>
    <s v="CARMEN BARBA PEÑA"/>
    <x v="0"/>
    <s v="H5-P1          "/>
    <n v="2729889"/>
    <n v="2729928"/>
    <n v="40"/>
    <n v="2729889"/>
    <n v="2729918"/>
    <n v="30"/>
    <m/>
    <m/>
    <m/>
    <m/>
    <n v="2729919"/>
    <n v="2729928"/>
    <n v="10"/>
    <n v="510"/>
    <m/>
    <s v="06-11-2023 (13).xls"/>
  </r>
  <r>
    <x v="0"/>
    <s v="CARMEN BARBA PEÑA"/>
    <x v="1"/>
    <s v="H5-P1          "/>
    <n v="766594"/>
    <n v="766601"/>
    <n v="8"/>
    <n v="766594"/>
    <n v="766601"/>
    <n v="8"/>
    <m/>
    <m/>
    <m/>
    <m/>
    <m/>
    <m/>
    <m/>
    <m/>
    <m/>
    <s v="06-11-2023 (13).xls"/>
  </r>
  <r>
    <x v="0"/>
    <s v="CARMEN BARBA PEÑA"/>
    <x v="1"/>
    <s v="H5-P1          "/>
    <n v="768651"/>
    <n v="768690"/>
    <n v="40"/>
    <n v="768651"/>
    <n v="768680"/>
    <n v="30"/>
    <m/>
    <m/>
    <m/>
    <m/>
    <n v="768681"/>
    <n v="768690"/>
    <n v="10"/>
    <m/>
    <m/>
    <s v="06-11-2023 (13).xls"/>
  </r>
  <r>
    <x v="0"/>
    <s v="CRISSINE VERENISSE GUZMAN ROCHA"/>
    <x v="2"/>
    <s v="LA             "/>
    <n v="96049"/>
    <n v="96088"/>
    <n v="40"/>
    <m/>
    <m/>
    <m/>
    <m/>
    <m/>
    <m/>
    <m/>
    <n v="96049"/>
    <n v="96088"/>
    <n v="40"/>
    <m/>
    <m/>
    <s v="06-11-2023 (3).xls"/>
  </r>
  <r>
    <x v="0"/>
    <s v="CRISSINE VERENISSE GUZMAN ROCHA"/>
    <x v="0"/>
    <s v="H5-P1          "/>
    <n v="2643059"/>
    <n v="2643088"/>
    <n v="30"/>
    <m/>
    <m/>
    <m/>
    <m/>
    <m/>
    <m/>
    <m/>
    <n v="2643059"/>
    <n v="2643088"/>
    <n v="30"/>
    <m/>
    <m/>
    <s v="06-11-2023 (29).xls"/>
  </r>
  <r>
    <x v="0"/>
    <s v="CRISSINE VERENISSE GUZMAN ROCHA"/>
    <x v="0"/>
    <s v="H5-P1          "/>
    <n v="2643353"/>
    <n v="2643384"/>
    <n v="32"/>
    <n v="2643353"/>
    <n v="2643368"/>
    <n v="16"/>
    <m/>
    <m/>
    <m/>
    <m/>
    <n v="2643369"/>
    <n v="2643384"/>
    <n v="16"/>
    <n v="272"/>
    <m/>
    <s v="06-11-2023 (29).xls"/>
  </r>
  <r>
    <x v="0"/>
    <s v="CRISSINE VERENISSE GUZMAN ROCHA"/>
    <x v="0"/>
    <s v="H5-P1          "/>
    <n v="2729841"/>
    <n v="2729844"/>
    <n v="4"/>
    <n v="2729841"/>
    <n v="2729844"/>
    <n v="4"/>
    <m/>
    <m/>
    <m/>
    <m/>
    <m/>
    <m/>
    <m/>
    <n v="68"/>
    <m/>
    <s v="06-11-2023 (29).xls"/>
  </r>
  <r>
    <x v="0"/>
    <s v="CRISSINE VERENISSE GUZMAN ROCHA"/>
    <x v="1"/>
    <s v="H5-P1          "/>
    <n v="680296"/>
    <n v="680300"/>
    <n v="5"/>
    <n v="680296"/>
    <n v="680300"/>
    <n v="5"/>
    <m/>
    <m/>
    <m/>
    <m/>
    <m/>
    <m/>
    <m/>
    <m/>
    <m/>
    <s v="06-11-2023 (29).xls"/>
  </r>
  <r>
    <x v="0"/>
    <s v="CRISSINE VERENISSE GUZMAN ROCHA"/>
    <x v="1"/>
    <s v="H5-P1          "/>
    <n v="768401"/>
    <n v="768461"/>
    <n v="61"/>
    <n v="768401"/>
    <n v="768415"/>
    <n v="15"/>
    <m/>
    <m/>
    <m/>
    <m/>
    <n v="768416"/>
    <n v="768461"/>
    <n v="46"/>
    <m/>
    <m/>
    <s v="06-11-2023 (29).xls"/>
  </r>
  <r>
    <x v="0"/>
    <s v="CRISSINE VERENISSE GUZMAN ROCHA"/>
    <x v="1"/>
    <s v="H5-P1          "/>
    <n v="768416"/>
    <n v="768455"/>
    <n v="40"/>
    <m/>
    <m/>
    <m/>
    <m/>
    <m/>
    <m/>
    <m/>
    <n v="768416"/>
    <n v="768455"/>
    <n v="40"/>
    <m/>
    <m/>
    <s v="06-11-2023 (3).xls"/>
  </r>
  <r>
    <x v="0"/>
    <s v="DANIELA FLORES FERNANDEZ"/>
    <x v="2"/>
    <s v="LA             "/>
    <n v="95737"/>
    <n v="95808"/>
    <n v="72"/>
    <n v="95737"/>
    <n v="95794"/>
    <n v="58"/>
    <n v="95795"/>
    <n v="95795"/>
    <n v="1"/>
    <m/>
    <n v="95798"/>
    <n v="95808"/>
    <n v="11"/>
    <n v="986"/>
    <m/>
    <s v="06-11-2023 (26).xls"/>
  </r>
  <r>
    <x v="0"/>
    <s v="DANIELA FLORES FERNANDEZ"/>
    <x v="2"/>
    <s v="LA             "/>
    <m/>
    <m/>
    <m/>
    <n v="95796"/>
    <n v="95797"/>
    <n v="2"/>
    <m/>
    <m/>
    <m/>
    <m/>
    <m/>
    <m/>
    <m/>
    <n v="34"/>
    <m/>
    <s v="06-11-2023 (26).xls"/>
  </r>
  <r>
    <x v="0"/>
    <s v="DANIELA FLORES FERNANDEZ"/>
    <x v="1"/>
    <s v="H5-P1          "/>
    <n v="767851"/>
    <n v="767852"/>
    <n v="2"/>
    <n v="767851"/>
    <n v="767852"/>
    <n v="2"/>
    <m/>
    <m/>
    <m/>
    <m/>
    <m/>
    <m/>
    <m/>
    <m/>
    <m/>
    <s v="06-11-2023 (26).xls"/>
  </r>
  <r>
    <x v="0"/>
    <s v="DANIELA FLORES FERNANDEZ"/>
    <x v="1"/>
    <s v="H5-P1          "/>
    <n v="768295"/>
    <n v="768300"/>
    <n v="6"/>
    <n v="768295"/>
    <n v="768300"/>
    <n v="6"/>
    <m/>
    <m/>
    <m/>
    <m/>
    <m/>
    <m/>
    <m/>
    <m/>
    <m/>
    <s v="06-11-2023 (26).xls"/>
  </r>
  <r>
    <x v="0"/>
    <s v="DANIELA FLORES FERNANDEZ"/>
    <x v="1"/>
    <s v="H5-P1          "/>
    <n v="769517"/>
    <n v="769580"/>
    <n v="64"/>
    <n v="769517"/>
    <n v="769568"/>
    <n v="52"/>
    <m/>
    <m/>
    <m/>
    <m/>
    <n v="769569"/>
    <n v="769580"/>
    <n v="12"/>
    <m/>
    <m/>
    <s v="06-11-2023 (26).xls"/>
  </r>
  <r>
    <x v="0"/>
    <s v="DANIELA MONTAÑO GUZMAN"/>
    <x v="0"/>
    <s v="H5-P1          "/>
    <n v="2728724"/>
    <n v="2728780"/>
    <n v="57"/>
    <n v="2728724"/>
    <n v="2728730"/>
    <n v="7"/>
    <n v="2728731"/>
    <n v="2728731"/>
    <n v="1"/>
    <m/>
    <n v="2728774"/>
    <n v="2728780"/>
    <n v="7"/>
    <n v="119"/>
    <m/>
    <s v="06-11-2023 (28).xls"/>
  </r>
  <r>
    <x v="0"/>
    <s v="DANIELA MONTAÑO GUZMAN"/>
    <x v="0"/>
    <s v="H5-P1          "/>
    <m/>
    <m/>
    <m/>
    <n v="2728732"/>
    <n v="2728746"/>
    <n v="15"/>
    <n v="2728747"/>
    <n v="2728747"/>
    <n v="1"/>
    <m/>
    <m/>
    <m/>
    <m/>
    <n v="255"/>
    <m/>
    <s v="06-11-2023 (28).xls"/>
  </r>
  <r>
    <x v="0"/>
    <s v="DANIELA MONTAÑO GUZMAN"/>
    <x v="0"/>
    <s v="H5-P1          "/>
    <m/>
    <m/>
    <m/>
    <n v="2728748"/>
    <n v="2728773"/>
    <n v="26"/>
    <m/>
    <m/>
    <m/>
    <m/>
    <m/>
    <m/>
    <m/>
    <n v="442"/>
    <m/>
    <s v="06-11-2023 (28).xls"/>
  </r>
  <r>
    <x v="0"/>
    <s v="DANIELA MONTAÑO GUZMAN"/>
    <x v="0"/>
    <s v="H5-P1          "/>
    <n v="2729322"/>
    <n v="2729324"/>
    <n v="3"/>
    <m/>
    <m/>
    <m/>
    <m/>
    <m/>
    <m/>
    <m/>
    <n v="2729322"/>
    <n v="2729324"/>
    <n v="3"/>
    <m/>
    <m/>
    <s v="06-11-2023 (28).xls"/>
  </r>
  <r>
    <x v="0"/>
    <s v="DANIELA MONTAÑO GUZMAN"/>
    <x v="1"/>
    <s v="H5-P1          "/>
    <n v="766851"/>
    <n v="766855"/>
    <n v="5"/>
    <n v="766851"/>
    <n v="766855"/>
    <n v="5"/>
    <m/>
    <m/>
    <m/>
    <m/>
    <m/>
    <m/>
    <m/>
    <m/>
    <m/>
    <s v="06-11-2023 (28).xls"/>
  </r>
  <r>
    <x v="0"/>
    <s v="DANIELA MONTAÑO GUZMAN"/>
    <x v="1"/>
    <s v="H5-P1          "/>
    <n v="768724"/>
    <n v="768778"/>
    <n v="55"/>
    <n v="768724"/>
    <n v="768766"/>
    <n v="43"/>
    <m/>
    <m/>
    <m/>
    <m/>
    <n v="768767"/>
    <n v="768778"/>
    <n v="12"/>
    <m/>
    <m/>
    <s v="06-11-2023 (28).xls"/>
  </r>
  <r>
    <x v="0"/>
    <s v="EVELYN VELARDE BOTETANO"/>
    <x v="2"/>
    <s v="LA             "/>
    <n v="94973"/>
    <n v="94984"/>
    <n v="12"/>
    <n v="94973"/>
    <n v="94984"/>
    <n v="12"/>
    <m/>
    <m/>
    <m/>
    <m/>
    <m/>
    <m/>
    <m/>
    <n v="204"/>
    <m/>
    <s v="06-11-2023 (22).xls"/>
  </r>
  <r>
    <x v="0"/>
    <s v="EVELYN VELARDE BOTETANO"/>
    <x v="2"/>
    <s v="LA             "/>
    <n v="95089"/>
    <n v="95152"/>
    <n v="64"/>
    <n v="95089"/>
    <n v="95098"/>
    <n v="10"/>
    <n v="95099"/>
    <n v="95099"/>
    <n v="1"/>
    <m/>
    <n v="95100"/>
    <n v="95152"/>
    <n v="53"/>
    <n v="170"/>
    <m/>
    <s v="06-11-2023 (22).xls"/>
  </r>
  <r>
    <x v="0"/>
    <s v="EVELYN VELARDE BOTETANO"/>
    <x v="1"/>
    <s v="H5-P1          "/>
    <n v="679200"/>
    <n v="679203"/>
    <n v="4"/>
    <n v="679200"/>
    <n v="679203"/>
    <n v="4"/>
    <m/>
    <m/>
    <m/>
    <m/>
    <m/>
    <m/>
    <m/>
    <m/>
    <m/>
    <s v="06-11-2023 (22).xls"/>
  </r>
  <r>
    <x v="0"/>
    <s v="EVELYN VELARDE BOTETANO"/>
    <x v="1"/>
    <s v="H5-P1          "/>
    <n v="767316"/>
    <n v="767323"/>
    <n v="8"/>
    <n v="767316"/>
    <n v="767323"/>
    <n v="8"/>
    <m/>
    <m/>
    <m/>
    <m/>
    <m/>
    <m/>
    <m/>
    <m/>
    <m/>
    <s v="06-11-2023 (22).xls"/>
  </r>
  <r>
    <x v="0"/>
    <s v="EVELYN VELARDE BOTETANO"/>
    <x v="1"/>
    <s v="H5-P1          "/>
    <n v="768882"/>
    <n v="768945"/>
    <n v="64"/>
    <n v="768882"/>
    <n v="768891"/>
    <n v="10"/>
    <n v="768892"/>
    <n v="768892"/>
    <n v="1"/>
    <m/>
    <n v="768893"/>
    <n v="768945"/>
    <n v="53"/>
    <m/>
    <m/>
    <s v="06-11-2023 (22).xls"/>
  </r>
  <r>
    <x v="0"/>
    <s v="GUILLERMO STIVENZ FERNANDEZ MONTALVAN"/>
    <x v="2"/>
    <s v="LA             "/>
    <n v="95809"/>
    <n v="95880"/>
    <n v="72"/>
    <n v="95809"/>
    <n v="95828"/>
    <n v="20"/>
    <n v="95829"/>
    <n v="95829"/>
    <n v="1"/>
    <m/>
    <n v="95830"/>
    <n v="95880"/>
    <n v="51"/>
    <n v="340"/>
    <m/>
    <s v="06-11-2023 (23).xls"/>
  </r>
  <r>
    <x v="0"/>
    <s v="GUILLERMO STIVENZ FERNANDEZ MONTALVAN"/>
    <x v="1"/>
    <s v="H5-P1          "/>
    <n v="767557"/>
    <n v="767559"/>
    <n v="3"/>
    <n v="767557"/>
    <n v="767559"/>
    <n v="3"/>
    <m/>
    <m/>
    <m/>
    <m/>
    <m/>
    <m/>
    <m/>
    <m/>
    <m/>
    <s v="06-11-2023 (23).xls"/>
  </r>
  <r>
    <x v="0"/>
    <s v="GUILLERMO STIVENZ FERNANDEZ MONTALVAN"/>
    <x v="1"/>
    <s v="H5-P1          "/>
    <n v="767588"/>
    <n v="767591"/>
    <n v="4"/>
    <n v="767588"/>
    <n v="767591"/>
    <n v="4"/>
    <m/>
    <m/>
    <m/>
    <m/>
    <m/>
    <m/>
    <m/>
    <m/>
    <m/>
    <s v="06-11-2023 (23).xls"/>
  </r>
  <r>
    <x v="0"/>
    <s v="GUILLERMO STIVENZ FERNANDEZ MONTALVAN"/>
    <x v="1"/>
    <s v="H5-P1          "/>
    <n v="769581"/>
    <n v="769645"/>
    <n v="65"/>
    <n v="769581"/>
    <n v="769593"/>
    <n v="13"/>
    <n v="769594"/>
    <n v="769594"/>
    <n v="1"/>
    <m/>
    <n v="769595"/>
    <n v="769645"/>
    <n v="51"/>
    <m/>
    <m/>
    <s v="06-11-2023 (23).xls"/>
  </r>
  <r>
    <x v="0"/>
    <s v="KARINA ESCALIER GUTIERREZ"/>
    <x v="0"/>
    <s v="H5-P1          "/>
    <n v="2639709"/>
    <n v="2639772"/>
    <n v="64"/>
    <n v="2639709"/>
    <n v="2639750"/>
    <n v="42"/>
    <m/>
    <m/>
    <m/>
    <m/>
    <n v="2639751"/>
    <n v="2639772"/>
    <n v="22"/>
    <n v="714"/>
    <m/>
    <s v="06-11-2023 (8).xls"/>
  </r>
  <r>
    <x v="0"/>
    <s v="KARINA ESCALIER GUTIERREZ"/>
    <x v="0"/>
    <s v="H5-P1          "/>
    <n v="2642818"/>
    <n v="2642832"/>
    <n v="15"/>
    <n v="2642818"/>
    <n v="2642832"/>
    <n v="15"/>
    <m/>
    <m/>
    <m/>
    <m/>
    <m/>
    <m/>
    <m/>
    <n v="255"/>
    <m/>
    <s v="06-11-2023 (8).xls"/>
  </r>
  <r>
    <x v="0"/>
    <s v="KARINA ESCALIER GUTIERREZ"/>
    <x v="1"/>
    <s v="H5-P1          "/>
    <n v="676944"/>
    <n v="676949"/>
    <n v="6"/>
    <n v="676944"/>
    <n v="676949"/>
    <n v="6"/>
    <m/>
    <m/>
    <m/>
    <m/>
    <m/>
    <m/>
    <m/>
    <m/>
    <m/>
    <s v="06-11-2023 (8).xls"/>
  </r>
  <r>
    <x v="0"/>
    <s v="KARINA ESCALIER GUTIERREZ"/>
    <x v="1"/>
    <s v="H5-P1          "/>
    <n v="768462"/>
    <n v="768534"/>
    <n v="73"/>
    <n v="768462"/>
    <n v="768512"/>
    <n v="51"/>
    <m/>
    <m/>
    <m/>
    <m/>
    <n v="768513"/>
    <n v="768534"/>
    <n v="22"/>
    <m/>
    <m/>
    <s v="06-11-2023 (8).xls"/>
  </r>
  <r>
    <x v="0"/>
    <s v="KARLA GABRIELA SALAZAR MORENO"/>
    <x v="2"/>
    <s v="LA             "/>
    <n v="94518"/>
    <n v="94520"/>
    <n v="3"/>
    <n v="94518"/>
    <n v="94520"/>
    <n v="3"/>
    <m/>
    <m/>
    <m/>
    <m/>
    <m/>
    <m/>
    <m/>
    <n v="51"/>
    <m/>
    <s v="06-11-2023 (27).xls"/>
  </r>
  <r>
    <x v="0"/>
    <s v="KARLA GABRIELA SALAZAR MORENO"/>
    <x v="2"/>
    <s v="LA             "/>
    <n v="95501"/>
    <n v="95560"/>
    <n v="60"/>
    <n v="95501"/>
    <n v="95508"/>
    <n v="8"/>
    <n v="95509"/>
    <n v="95509"/>
    <n v="1"/>
    <m/>
    <n v="95510"/>
    <n v="95560"/>
    <n v="51"/>
    <n v="136"/>
    <m/>
    <s v="06-11-2023 (27).xls"/>
  </r>
  <r>
    <x v="0"/>
    <s v="KARLA GABRIELA SALAZAR MORENO"/>
    <x v="1"/>
    <s v="H5-P1          "/>
    <n v="767970"/>
    <n v="767975"/>
    <n v="6"/>
    <n v="767970"/>
    <n v="767975"/>
    <n v="6"/>
    <m/>
    <m/>
    <m/>
    <m/>
    <m/>
    <m/>
    <m/>
    <m/>
    <m/>
    <s v="06-11-2023 (27).xls"/>
  </r>
  <r>
    <x v="0"/>
    <s v="KARLA GABRIELA SALAZAR MORENO"/>
    <x v="1"/>
    <s v="H5-P1          "/>
    <n v="769285"/>
    <n v="769341"/>
    <n v="57"/>
    <n v="769285"/>
    <n v="769289"/>
    <n v="5"/>
    <n v="769290"/>
    <n v="769290"/>
    <n v="1"/>
    <m/>
    <n v="769291"/>
    <n v="769341"/>
    <n v="51"/>
    <m/>
    <m/>
    <s v="06-11-2023 (27).xls"/>
  </r>
  <r>
    <x v="0"/>
    <s v="LIZ YANDIRA BLANCO MARTINEZ"/>
    <x v="2"/>
    <s v="LA             "/>
    <n v="94954"/>
    <n v="94964"/>
    <n v="11"/>
    <n v="94954"/>
    <n v="94964"/>
    <n v="11"/>
    <m/>
    <m/>
    <m/>
    <m/>
    <m/>
    <m/>
    <m/>
    <n v="187"/>
    <m/>
    <s v="06-11-2023 (11).xls"/>
  </r>
  <r>
    <x v="0"/>
    <s v="LIZ YANDIRA BLANCO MARTINEZ"/>
    <x v="2"/>
    <s v="LA             "/>
    <n v="95677"/>
    <n v="95736"/>
    <n v="60"/>
    <n v="95678"/>
    <n v="95681"/>
    <n v="4"/>
    <n v="95677"/>
    <n v="95677"/>
    <n v="1"/>
    <m/>
    <n v="95682"/>
    <n v="95736"/>
    <n v="55"/>
    <n v="68"/>
    <m/>
    <s v="06-11-2023 (11).xls"/>
  </r>
  <r>
    <x v="0"/>
    <s v="LIZ YANDIRA BLANCO MARTINEZ"/>
    <x v="1"/>
    <s v="H5-P1          "/>
    <n v="767461"/>
    <n v="767471"/>
    <n v="11"/>
    <n v="767461"/>
    <n v="767471"/>
    <n v="11"/>
    <m/>
    <m/>
    <m/>
    <m/>
    <m/>
    <m/>
    <m/>
    <m/>
    <m/>
    <s v="06-11-2023 (11).xls"/>
  </r>
  <r>
    <x v="0"/>
    <s v="LIZ YANDIRA BLANCO MARTINEZ"/>
    <x v="1"/>
    <s v="H5-P1          "/>
    <n v="769457"/>
    <n v="769516"/>
    <n v="60"/>
    <n v="769458"/>
    <n v="769461"/>
    <n v="4"/>
    <n v="769457"/>
    <n v="769457"/>
    <n v="1"/>
    <m/>
    <n v="769462"/>
    <n v="769516"/>
    <n v="55"/>
    <m/>
    <m/>
    <s v="06-11-2023 (11).xls"/>
  </r>
  <r>
    <x v="0"/>
    <s v="MARIA LITZY CHACON CRUZ"/>
    <x v="2"/>
    <s v="LA             "/>
    <n v="94609"/>
    <n v="94612"/>
    <n v="4"/>
    <n v="94610"/>
    <n v="94610"/>
    <n v="1"/>
    <n v="94609"/>
    <n v="94609"/>
    <n v="1"/>
    <m/>
    <m/>
    <m/>
    <m/>
    <n v="17"/>
    <m/>
    <s v="06-11-2023 (15).xls"/>
  </r>
  <r>
    <x v="0"/>
    <s v="MARIA LITZY CHACON CRUZ"/>
    <x v="2"/>
    <s v="LA             "/>
    <m/>
    <m/>
    <m/>
    <m/>
    <m/>
    <m/>
    <n v="94611"/>
    <n v="94611"/>
    <n v="1"/>
    <m/>
    <m/>
    <m/>
    <m/>
    <m/>
    <m/>
    <s v="06-11-2023 (15).xls"/>
  </r>
  <r>
    <x v="0"/>
    <s v="MARIA LITZY CHACON CRUZ"/>
    <x v="2"/>
    <s v="LA             "/>
    <m/>
    <m/>
    <m/>
    <m/>
    <m/>
    <m/>
    <n v="94612"/>
    <n v="94612"/>
    <n v="1"/>
    <m/>
    <m/>
    <m/>
    <m/>
    <m/>
    <m/>
    <s v="06-11-2023 (15).xls"/>
  </r>
  <r>
    <x v="0"/>
    <s v="MARIA LITZY CHACON CRUZ"/>
    <x v="2"/>
    <s v="LA             "/>
    <n v="95277"/>
    <n v="95340"/>
    <n v="64"/>
    <n v="95277"/>
    <n v="95288"/>
    <n v="12"/>
    <m/>
    <m/>
    <m/>
    <m/>
    <n v="95289"/>
    <n v="95340"/>
    <n v="52"/>
    <n v="204"/>
    <m/>
    <s v="06-11-2023 (15).xls"/>
  </r>
  <r>
    <x v="0"/>
    <s v="MARIA LITZY CHACON CRUZ"/>
    <x v="1"/>
    <s v="H5-P1          "/>
    <n v="767420"/>
    <n v="767427"/>
    <n v="8"/>
    <n v="767420"/>
    <n v="767427"/>
    <n v="8"/>
    <m/>
    <m/>
    <m/>
    <m/>
    <m/>
    <m/>
    <m/>
    <m/>
    <m/>
    <s v="06-11-2023 (15).xls"/>
  </r>
  <r>
    <x v="0"/>
    <s v="MARIA LITZY CHACON CRUZ"/>
    <x v="1"/>
    <s v="H5-P1          "/>
    <n v="768063"/>
    <n v="768067"/>
    <n v="5"/>
    <n v="768063"/>
    <n v="768067"/>
    <n v="5"/>
    <m/>
    <m/>
    <m/>
    <m/>
    <m/>
    <m/>
    <m/>
    <m/>
    <m/>
    <s v="06-11-2023 (15).xls"/>
  </r>
  <r>
    <x v="0"/>
    <s v="MARIA LITZY CHACON CRUZ"/>
    <x v="1"/>
    <s v="H5-P1          "/>
    <n v="769070"/>
    <n v="769124"/>
    <n v="55"/>
    <m/>
    <m/>
    <m/>
    <m/>
    <m/>
    <m/>
    <m/>
    <n v="769070"/>
    <n v="769124"/>
    <n v="55"/>
    <m/>
    <m/>
    <s v="06-11-2023 (15).xls"/>
  </r>
  <r>
    <x v="0"/>
    <s v="MILTON VILLALBA RODAS"/>
    <x v="0"/>
    <s v="H5-P1          "/>
    <n v="2728796"/>
    <n v="2728816"/>
    <n v="21"/>
    <m/>
    <m/>
    <m/>
    <m/>
    <m/>
    <m/>
    <m/>
    <n v="2728796"/>
    <n v="2728816"/>
    <n v="21"/>
    <m/>
    <m/>
    <s v="06-11-2023 (2).xls"/>
  </r>
  <r>
    <x v="0"/>
    <s v="MILTON VILLALBA RODAS"/>
    <x v="0"/>
    <s v="H5-P1          "/>
    <n v="2729020"/>
    <n v="2729028"/>
    <n v="9"/>
    <n v="2729020"/>
    <n v="2729028"/>
    <n v="9"/>
    <m/>
    <m/>
    <m/>
    <m/>
    <m/>
    <m/>
    <m/>
    <n v="153"/>
    <m/>
    <s v="06-11-2023 (2).xls"/>
  </r>
  <r>
    <x v="0"/>
    <s v="MILTON VILLALBA RODAS"/>
    <x v="0"/>
    <s v="H5-P1          "/>
    <n v="2729835"/>
    <n v="2729840"/>
    <n v="6"/>
    <n v="2729835"/>
    <n v="2729839"/>
    <n v="5"/>
    <m/>
    <m/>
    <m/>
    <m/>
    <n v="2729840"/>
    <n v="2729840"/>
    <n v="1"/>
    <n v="85"/>
    <m/>
    <s v="06-11-2023 (2).xls"/>
  </r>
  <r>
    <x v="0"/>
    <s v="MILTON VILLALBA RODAS"/>
    <x v="1"/>
    <s v="H5-P1          "/>
    <n v="678296"/>
    <n v="678298"/>
    <n v="3"/>
    <n v="678296"/>
    <n v="678298"/>
    <n v="3"/>
    <m/>
    <m/>
    <m/>
    <m/>
    <m/>
    <m/>
    <m/>
    <m/>
    <m/>
    <s v="06-11-2023 (2).xls"/>
  </r>
  <r>
    <x v="0"/>
    <s v="MILTON VILLALBA RODAS"/>
    <x v="1"/>
    <s v="H5-P1          "/>
    <n v="768691"/>
    <n v="768723"/>
    <n v="33"/>
    <n v="768691"/>
    <n v="768693"/>
    <n v="3"/>
    <m/>
    <m/>
    <m/>
    <m/>
    <n v="768694"/>
    <n v="768715"/>
    <n v="22"/>
    <m/>
    <m/>
    <s v="06-11-2023 (2).xls"/>
  </r>
  <r>
    <x v="0"/>
    <s v="MILTON VILLALBA RODAS"/>
    <x v="1"/>
    <s v="H5-P1          "/>
    <m/>
    <m/>
    <m/>
    <n v="768716"/>
    <n v="768723"/>
    <n v="8"/>
    <m/>
    <m/>
    <m/>
    <m/>
    <m/>
    <m/>
    <m/>
    <m/>
    <m/>
    <s v="06-11-2023 (2).xls"/>
  </r>
  <r>
    <x v="0"/>
    <s v="NICKY RODAS MARQUEZ"/>
    <x v="2"/>
    <s v="LA             "/>
    <n v="94647"/>
    <n v="94652"/>
    <n v="6"/>
    <n v="94647"/>
    <n v="94652"/>
    <n v="6"/>
    <m/>
    <m/>
    <m/>
    <m/>
    <m/>
    <m/>
    <m/>
    <n v="102"/>
    <m/>
    <s v="06-11-2023 (7).xls"/>
  </r>
  <r>
    <x v="0"/>
    <s v="NICKY RODAS MARQUEZ"/>
    <x v="2"/>
    <s v="LA             "/>
    <n v="95441"/>
    <n v="95500"/>
    <n v="60"/>
    <n v="95441"/>
    <n v="95442"/>
    <n v="2"/>
    <n v="95443"/>
    <n v="95443"/>
    <n v="1"/>
    <m/>
    <n v="95444"/>
    <n v="95500"/>
    <n v="57"/>
    <n v="34"/>
    <m/>
    <s v="06-11-2023 (7).xls"/>
  </r>
  <r>
    <x v="0"/>
    <s v="NICKY RODAS MARQUEZ"/>
    <x v="1"/>
    <s v="H5-P1          "/>
    <n v="767258"/>
    <n v="767263"/>
    <n v="6"/>
    <m/>
    <m/>
    <m/>
    <m/>
    <m/>
    <m/>
    <m/>
    <n v="767258"/>
    <n v="767263"/>
    <n v="6"/>
    <m/>
    <m/>
    <s v="06-11-2023 (7).xls"/>
  </r>
  <r>
    <x v="0"/>
    <s v="NICKY RODAS MARQUEZ"/>
    <x v="1"/>
    <s v="H5-P1          "/>
    <n v="769225"/>
    <n v="769284"/>
    <n v="60"/>
    <n v="769277"/>
    <n v="769284"/>
    <n v="8"/>
    <n v="769276"/>
    <n v="769276"/>
    <n v="1"/>
    <m/>
    <n v="769225"/>
    <n v="769275"/>
    <n v="51"/>
    <m/>
    <m/>
    <s v="06-11-2023 (7).xls"/>
  </r>
  <r>
    <x v="0"/>
    <s v="RICHARD LEON TUSCO"/>
    <x v="2"/>
    <s v="LA             "/>
    <n v="95881"/>
    <n v="95956"/>
    <n v="76"/>
    <n v="95881"/>
    <n v="95928"/>
    <n v="48"/>
    <m/>
    <m/>
    <m/>
    <m/>
    <n v="95929"/>
    <n v="95956"/>
    <n v="28"/>
    <n v="816"/>
    <m/>
    <s v="06-11-2023 (16).xls"/>
  </r>
  <r>
    <x v="0"/>
    <s v="RICHARD LEON TUSCO"/>
    <x v="1"/>
    <s v="H5-P1          "/>
    <n v="675891"/>
    <n v="675891"/>
    <n v="1"/>
    <n v="675891"/>
    <n v="675891"/>
    <n v="1"/>
    <m/>
    <m/>
    <m/>
    <m/>
    <m/>
    <m/>
    <m/>
    <m/>
    <m/>
    <s v="06-11-2023 (16).xls"/>
  </r>
  <r>
    <x v="0"/>
    <s v="RICHARD LEON TUSCO"/>
    <x v="1"/>
    <s v="H5-P1          "/>
    <n v="676001"/>
    <n v="676001"/>
    <n v="1"/>
    <n v="676001"/>
    <n v="676001"/>
    <n v="1"/>
    <m/>
    <m/>
    <m/>
    <m/>
    <m/>
    <m/>
    <m/>
    <m/>
    <m/>
    <s v="06-11-2023 (16).xls"/>
  </r>
  <r>
    <x v="0"/>
    <s v="RICHARD LEON TUSCO"/>
    <x v="1"/>
    <s v="H5-P1          "/>
    <n v="766223"/>
    <n v="766227"/>
    <n v="5"/>
    <n v="766223"/>
    <n v="766227"/>
    <n v="5"/>
    <m/>
    <m/>
    <m/>
    <m/>
    <m/>
    <m/>
    <m/>
    <m/>
    <m/>
    <s v="06-11-2023 (16).xls"/>
  </r>
  <r>
    <x v="0"/>
    <s v="RICHARD LEON TUSCO"/>
    <x v="1"/>
    <s v="H5-P1          "/>
    <n v="769646"/>
    <n v="769714"/>
    <n v="69"/>
    <n v="769646"/>
    <n v="769686"/>
    <n v="41"/>
    <m/>
    <m/>
    <m/>
    <m/>
    <n v="769687"/>
    <n v="769714"/>
    <n v="28"/>
    <m/>
    <m/>
    <s v="06-11-2023 (16).xls"/>
  </r>
  <r>
    <x v="0"/>
    <s v="RINA TRONCOSO GARCIA"/>
    <x v="2"/>
    <s v="LA             "/>
    <n v="95000"/>
    <n v="95012"/>
    <n v="13"/>
    <n v="95000"/>
    <n v="95012"/>
    <n v="13"/>
    <m/>
    <m/>
    <m/>
    <m/>
    <m/>
    <m/>
    <m/>
    <n v="221"/>
    <m/>
    <s v="06-11-2023 (24).xls"/>
  </r>
  <r>
    <x v="0"/>
    <s v="RINA TRONCOSO GARCIA"/>
    <x v="2"/>
    <s v="LA             "/>
    <n v="95385"/>
    <n v="95440"/>
    <n v="56"/>
    <n v="95387"/>
    <n v="95387"/>
    <n v="1"/>
    <n v="95385"/>
    <n v="95385"/>
    <n v="1"/>
    <m/>
    <n v="95389"/>
    <n v="95395"/>
    <n v="7"/>
    <n v="17"/>
    <m/>
    <s v="06-11-2023 (24).xls"/>
  </r>
  <r>
    <x v="0"/>
    <s v="RINA TRONCOSO GARCIA"/>
    <x v="2"/>
    <s v="LA             "/>
    <m/>
    <m/>
    <m/>
    <n v="95396"/>
    <n v="95396"/>
    <n v="1"/>
    <n v="95386"/>
    <n v="95386"/>
    <n v="1"/>
    <m/>
    <n v="95397"/>
    <n v="95440"/>
    <n v="44"/>
    <n v="17"/>
    <m/>
    <s v="06-11-2023 (24).xls"/>
  </r>
  <r>
    <x v="0"/>
    <s v="RINA TRONCOSO GARCIA"/>
    <x v="2"/>
    <s v="LA             "/>
    <m/>
    <m/>
    <m/>
    <m/>
    <m/>
    <m/>
    <n v="95388"/>
    <n v="95388"/>
    <n v="1"/>
    <m/>
    <m/>
    <m/>
    <m/>
    <m/>
    <m/>
    <s v="06-11-2023 (24).xls"/>
  </r>
  <r>
    <x v="0"/>
    <s v="RINA TRONCOSO GARCIA"/>
    <x v="1"/>
    <s v="H5-P1          "/>
    <n v="679084"/>
    <n v="679091"/>
    <n v="8"/>
    <n v="679084"/>
    <n v="679091"/>
    <n v="8"/>
    <m/>
    <m/>
    <m/>
    <m/>
    <m/>
    <m/>
    <m/>
    <m/>
    <m/>
    <s v="06-11-2023 (24).xls"/>
  </r>
  <r>
    <x v="0"/>
    <s v="RINA TRONCOSO GARCIA"/>
    <x v="1"/>
    <s v="H5-P1          "/>
    <n v="679617"/>
    <n v="679620"/>
    <n v="4"/>
    <n v="679617"/>
    <n v="679620"/>
    <n v="4"/>
    <m/>
    <m/>
    <m/>
    <m/>
    <m/>
    <m/>
    <m/>
    <m/>
    <m/>
    <s v="06-11-2023 (24).xls"/>
  </r>
  <r>
    <x v="0"/>
    <s v="RINA TRONCOSO GARCIA"/>
    <x v="1"/>
    <s v="H5-P1          "/>
    <n v="767677"/>
    <n v="767677"/>
    <n v="1"/>
    <n v="767677"/>
    <n v="767677"/>
    <n v="1"/>
    <m/>
    <m/>
    <m/>
    <m/>
    <m/>
    <m/>
    <m/>
    <m/>
    <m/>
    <s v="06-11-2023 (24).xls"/>
  </r>
  <r>
    <x v="0"/>
    <s v="RINA TRONCOSO GARCIA"/>
    <x v="1"/>
    <s v="H5-P1          "/>
    <n v="769170"/>
    <n v="769224"/>
    <n v="55"/>
    <n v="769170"/>
    <n v="769171"/>
    <n v="2"/>
    <n v="769172"/>
    <n v="769172"/>
    <n v="1"/>
    <m/>
    <n v="769173"/>
    <n v="769224"/>
    <n v="52"/>
    <m/>
    <m/>
    <s v="06-11-2023 (24).xls"/>
  </r>
  <r>
    <x v="0"/>
    <s v="RODRIGO VISCARRA CHAMBI"/>
    <x v="2"/>
    <s v="LA             "/>
    <n v="94771"/>
    <n v="94776"/>
    <n v="6"/>
    <n v="94771"/>
    <n v="94776"/>
    <n v="6"/>
    <m/>
    <m/>
    <m/>
    <m/>
    <m/>
    <m/>
    <m/>
    <n v="102"/>
    <m/>
    <s v="06-11-2023 (12).xls"/>
  </r>
  <r>
    <x v="0"/>
    <s v="RODRIGO VISCARRA CHAMBI"/>
    <x v="2"/>
    <s v="LA             "/>
    <n v="95217"/>
    <n v="95276"/>
    <n v="60"/>
    <n v="95217"/>
    <n v="95223"/>
    <n v="7"/>
    <n v="95224"/>
    <n v="95224"/>
    <n v="1"/>
    <m/>
    <n v="95228"/>
    <n v="95276"/>
    <n v="49"/>
    <n v="119"/>
    <m/>
    <s v="06-11-2023 (12).xls"/>
  </r>
  <r>
    <x v="0"/>
    <s v="RODRIGO VISCARRA CHAMBI"/>
    <x v="2"/>
    <s v="LA             "/>
    <m/>
    <m/>
    <m/>
    <n v="95225"/>
    <n v="95226"/>
    <n v="2"/>
    <n v="95227"/>
    <n v="95227"/>
    <n v="1"/>
    <m/>
    <m/>
    <m/>
    <m/>
    <n v="34"/>
    <m/>
    <s v="06-11-2023 (12).xls"/>
  </r>
  <r>
    <x v="0"/>
    <s v="RODRIGO VISCARRA CHAMBI"/>
    <x v="1"/>
    <s v="H5-P1          "/>
    <n v="768224"/>
    <n v="768229"/>
    <n v="6"/>
    <n v="768224"/>
    <n v="768229"/>
    <n v="6"/>
    <m/>
    <m/>
    <m/>
    <m/>
    <m/>
    <m/>
    <m/>
    <m/>
    <m/>
    <s v="06-11-2023 (12).xls"/>
  </r>
  <r>
    <x v="0"/>
    <s v="RODRIGO VISCARRA CHAMBI"/>
    <x v="1"/>
    <s v="H5-P1          "/>
    <n v="769010"/>
    <n v="769069"/>
    <n v="60"/>
    <n v="769010"/>
    <n v="769018"/>
    <n v="9"/>
    <n v="769019"/>
    <n v="769019"/>
    <n v="1"/>
    <m/>
    <n v="769020"/>
    <n v="769069"/>
    <n v="50"/>
    <m/>
    <m/>
    <s v="06-11-2023 (12).xls"/>
  </r>
  <r>
    <x v="0"/>
    <s v="ROSMERY LEON VALLEJOS"/>
    <x v="2"/>
    <s v="LA             "/>
    <n v="94876"/>
    <n v="94876"/>
    <n v="1"/>
    <n v="94876"/>
    <n v="94876"/>
    <n v="1"/>
    <m/>
    <m/>
    <m/>
    <m/>
    <m/>
    <m/>
    <m/>
    <n v="17"/>
    <m/>
    <s v="06-11-2023 (14).xls"/>
  </r>
  <r>
    <x v="0"/>
    <s v="ROSMERY LEON VALLEJOS"/>
    <x v="2"/>
    <s v="LA             "/>
    <n v="95561"/>
    <n v="95624"/>
    <n v="64"/>
    <n v="95561"/>
    <n v="95580"/>
    <n v="20"/>
    <m/>
    <m/>
    <m/>
    <m/>
    <n v="95581"/>
    <n v="95624"/>
    <n v="44"/>
    <n v="340"/>
    <m/>
    <s v="06-11-2023 (14).xls"/>
  </r>
  <r>
    <x v="0"/>
    <s v="ROSMERY LEON VALLEJOS"/>
    <x v="1"/>
    <s v="H5-P1          "/>
    <n v="767374"/>
    <n v="767375"/>
    <n v="2"/>
    <n v="767374"/>
    <n v="767375"/>
    <n v="2"/>
    <m/>
    <m/>
    <m/>
    <m/>
    <m/>
    <m/>
    <m/>
    <m/>
    <m/>
    <s v="06-11-2023 (14).xls"/>
  </r>
  <r>
    <x v="0"/>
    <s v="ROSMERY LEON VALLEJOS"/>
    <x v="1"/>
    <s v="H5-P1          "/>
    <n v="769342"/>
    <n v="769404"/>
    <n v="63"/>
    <n v="769342"/>
    <n v="769360"/>
    <n v="19"/>
    <m/>
    <m/>
    <m/>
    <m/>
    <n v="769361"/>
    <n v="769404"/>
    <n v="44"/>
    <m/>
    <m/>
    <s v="06-11-2023 (14).xls"/>
  </r>
  <r>
    <x v="0"/>
    <s v="SAMUEL RUIZ ONTIVEROS"/>
    <x v="2"/>
    <s v="LA             "/>
    <n v="94823"/>
    <n v="94832"/>
    <n v="10"/>
    <n v="94823"/>
    <n v="94832"/>
    <n v="10"/>
    <m/>
    <m/>
    <m/>
    <m/>
    <m/>
    <m/>
    <m/>
    <n v="170"/>
    <m/>
    <s v="06-11-2023 (25).xls"/>
  </r>
  <r>
    <x v="0"/>
    <s v="SAMUEL RUIZ ONTIVEROS"/>
    <x v="2"/>
    <s v="LA             "/>
    <n v="95153"/>
    <n v="95216"/>
    <n v="64"/>
    <n v="95153"/>
    <n v="95153"/>
    <n v="1"/>
    <m/>
    <m/>
    <m/>
    <m/>
    <n v="95154"/>
    <n v="95216"/>
    <n v="63"/>
    <n v="17"/>
    <m/>
    <s v="06-11-2023 (25).xls"/>
  </r>
  <r>
    <x v="0"/>
    <s v="SAMUEL RUIZ ONTIVEROS"/>
    <x v="1"/>
    <s v="H5-P1          "/>
    <n v="766505"/>
    <n v="766514"/>
    <n v="10"/>
    <n v="766505"/>
    <n v="766514"/>
    <n v="10"/>
    <m/>
    <m/>
    <m/>
    <m/>
    <m/>
    <m/>
    <m/>
    <m/>
    <m/>
    <s v="06-11-2023 (25).xls"/>
  </r>
  <r>
    <x v="0"/>
    <s v="SAMUEL RUIZ ONTIVEROS"/>
    <x v="1"/>
    <s v="H5-P1          "/>
    <n v="768946"/>
    <n v="769009"/>
    <n v="64"/>
    <n v="768946"/>
    <n v="768946"/>
    <n v="1"/>
    <m/>
    <m/>
    <m/>
    <m/>
    <n v="768947"/>
    <n v="769009"/>
    <n v="63"/>
    <m/>
    <m/>
    <s v="06-11-2023 (25).xls"/>
  </r>
  <r>
    <x v="0"/>
    <s v="VIVIANA SAINZ VILLAGOMEZ"/>
    <x v="2"/>
    <s v="LA             "/>
    <n v="94917"/>
    <n v="94928"/>
    <n v="12"/>
    <n v="94917"/>
    <n v="94928"/>
    <n v="12"/>
    <m/>
    <m/>
    <m/>
    <m/>
    <m/>
    <m/>
    <m/>
    <n v="204"/>
    <m/>
    <s v="06-11-2023 (10).xls"/>
  </r>
  <r>
    <x v="0"/>
    <s v="VIVIANA SAINZ VILLAGOMEZ"/>
    <x v="2"/>
    <s v="LA             "/>
    <n v="95625"/>
    <n v="95676"/>
    <n v="52"/>
    <n v="95625"/>
    <n v="95660"/>
    <n v="36"/>
    <m/>
    <m/>
    <m/>
    <m/>
    <n v="95661"/>
    <n v="95676"/>
    <n v="16"/>
    <n v="612"/>
    <m/>
    <s v="06-11-2023 (10).xls"/>
  </r>
  <r>
    <x v="0"/>
    <s v="VIVIANA SAINZ VILLAGOMEZ"/>
    <x v="1"/>
    <s v="H5-P1          "/>
    <n v="767630"/>
    <n v="767641"/>
    <n v="12"/>
    <n v="767630"/>
    <n v="767641"/>
    <n v="12"/>
    <m/>
    <m/>
    <m/>
    <m/>
    <m/>
    <m/>
    <m/>
    <m/>
    <m/>
    <s v="06-11-2023 (10).xls"/>
  </r>
  <r>
    <x v="0"/>
    <s v="VIVIANA SAINZ VILLAGOMEZ"/>
    <x v="1"/>
    <s v="H5-P1          "/>
    <n v="769405"/>
    <n v="769456"/>
    <n v="52"/>
    <n v="769405"/>
    <n v="769440"/>
    <n v="36"/>
    <m/>
    <m/>
    <m/>
    <m/>
    <n v="769441"/>
    <n v="769456"/>
    <n v="16"/>
    <m/>
    <m/>
    <s v="06-11-2023 (10).xl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Tabla 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B2:F7" firstHeaderRow="0" firstDataRow="1" firstDataCol="1"/>
  <pivotFields count="20">
    <pivotField axis="axisRow" numFmtId="14" showAll="0">
      <items count="2">
        <item x="0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0"/>
    <field x="2"/>
  </rowFields>
  <rowItems count="5">
    <i>
      <x/>
    </i>
    <i r="1">
      <x/>
    </i>
    <i r="1">
      <x v="1"/>
    </i>
    <i r="1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ENTREGADO" fld="6" baseField="0" baseItem="0"/>
    <dataField name="EMITIDO" fld="9" baseField="0" baseItem="0"/>
    <dataField name="ANULADO" fld="12" baseField="0" baseItem="0"/>
    <dataField name="SALDO" fld="16" baseField="0" baseItem="0"/>
  </dataFields>
  <pivotTableStyleInfo name="PivotStyleLight16 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14"/>
  <sheetViews>
    <sheetView workbookViewId="0">
      <selection activeCell="K4" sqref="K4"/>
    </sheetView>
  </sheetViews>
  <sheetFormatPr baseColWidth="10" defaultRowHeight="15" x14ac:dyDescent="0.25"/>
  <cols>
    <col min="3" max="3" width="1.42578125" customWidth="1"/>
    <col min="4" max="4" width="18" customWidth="1"/>
    <col min="5" max="5" width="18.7109375" customWidth="1"/>
    <col min="6" max="6" width="1.42578125" customWidth="1"/>
    <col min="7" max="7" width="19.140625" customWidth="1"/>
    <col min="8" max="8" width="18.7109375" customWidth="1"/>
    <col min="9" max="9" width="1.7109375" customWidth="1"/>
    <col min="12" max="12" width="1.85546875" customWidth="1"/>
    <col min="13" max="13" width="17.42578125" customWidth="1"/>
  </cols>
  <sheetData>
    <row r="1" spans="1:14" ht="66.75" customHeight="1" x14ac:dyDescent="0.25">
      <c r="A1" s="313"/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</row>
    <row r="2" spans="1:14" ht="28.5" customHeight="1" x14ac:dyDescent="0.25">
      <c r="A2" s="317"/>
      <c r="B2" s="314"/>
      <c r="C2" s="314"/>
      <c r="D2" s="314"/>
      <c r="E2" s="314"/>
      <c r="F2" s="314"/>
      <c r="G2" s="314"/>
      <c r="H2" s="314"/>
      <c r="I2" s="15"/>
      <c r="J2" s="317"/>
      <c r="K2" s="314"/>
      <c r="L2" s="314"/>
      <c r="M2" s="314"/>
      <c r="N2" s="314"/>
    </row>
    <row r="3" spans="1:14" x14ac:dyDescent="0.25">
      <c r="A3" s="315" t="s">
        <v>0</v>
      </c>
      <c r="B3" s="316"/>
      <c r="C3" s="159"/>
      <c r="D3" s="315" t="s">
        <v>1</v>
      </c>
      <c r="E3" s="316"/>
      <c r="F3" s="159"/>
      <c r="G3" s="315" t="s">
        <v>2</v>
      </c>
      <c r="H3" s="316"/>
      <c r="J3" s="315" t="s">
        <v>3</v>
      </c>
      <c r="K3" s="316"/>
      <c r="L3" s="159"/>
      <c r="M3" s="315" t="s">
        <v>4</v>
      </c>
      <c r="N3" s="316"/>
    </row>
    <row r="4" spans="1:14" x14ac:dyDescent="0.25">
      <c r="A4" s="160" t="s">
        <v>5</v>
      </c>
      <c r="B4" s="160">
        <v>8</v>
      </c>
      <c r="C4" s="159"/>
      <c r="D4" s="160" t="s">
        <v>5</v>
      </c>
      <c r="E4" s="160">
        <v>18</v>
      </c>
      <c r="F4" s="159"/>
      <c r="G4" s="160" t="s">
        <v>5</v>
      </c>
      <c r="H4" s="160"/>
      <c r="J4" s="160" t="s">
        <v>5</v>
      </c>
      <c r="K4" s="160">
        <v>9</v>
      </c>
      <c r="L4" s="159"/>
      <c r="M4" s="160" t="s">
        <v>6</v>
      </c>
      <c r="N4" s="160">
        <v>24</v>
      </c>
    </row>
    <row r="5" spans="1:14" x14ac:dyDescent="0.25">
      <c r="A5" s="160" t="s">
        <v>7</v>
      </c>
      <c r="B5" s="160">
        <v>60</v>
      </c>
      <c r="C5" s="159"/>
      <c r="D5" s="160" t="s">
        <v>7</v>
      </c>
      <c r="E5" s="160">
        <v>514</v>
      </c>
      <c r="F5" s="159"/>
      <c r="G5" s="160" t="s">
        <v>7</v>
      </c>
      <c r="H5" s="160"/>
      <c r="J5" s="160" t="s">
        <v>7</v>
      </c>
      <c r="K5" s="160">
        <v>20</v>
      </c>
      <c r="L5" s="159"/>
      <c r="M5" s="160" t="s">
        <v>8</v>
      </c>
      <c r="N5" s="160"/>
    </row>
    <row r="6" spans="1:14" x14ac:dyDescent="0.25">
      <c r="A6" s="159"/>
      <c r="B6" s="159"/>
      <c r="C6" s="159"/>
      <c r="D6" s="159"/>
      <c r="E6" s="159"/>
      <c r="F6" s="159"/>
      <c r="G6" s="159"/>
      <c r="H6" s="159"/>
      <c r="J6" s="159"/>
      <c r="K6" s="159"/>
      <c r="L6" s="159"/>
      <c r="M6" s="159"/>
      <c r="N6" s="159"/>
    </row>
    <row r="7" spans="1:14" x14ac:dyDescent="0.25">
      <c r="A7" s="159"/>
      <c r="B7" s="159"/>
      <c r="C7" s="159"/>
      <c r="D7" s="159"/>
      <c r="E7" s="159"/>
      <c r="F7" s="159"/>
      <c r="G7" s="159"/>
      <c r="H7" s="159"/>
      <c r="J7" s="159"/>
      <c r="K7" s="159"/>
      <c r="L7" s="159"/>
      <c r="M7" s="159"/>
      <c r="N7" s="159"/>
    </row>
    <row r="8" spans="1:14" x14ac:dyDescent="0.25">
      <c r="A8" s="159"/>
      <c r="B8" s="159"/>
      <c r="C8" s="159"/>
      <c r="D8" s="159"/>
      <c r="E8" s="159"/>
      <c r="F8" s="159"/>
      <c r="G8" s="159"/>
      <c r="H8" s="159"/>
      <c r="J8" s="159"/>
      <c r="K8" s="159"/>
      <c r="L8" s="159"/>
      <c r="M8" s="159"/>
      <c r="N8" s="159"/>
    </row>
    <row r="9" spans="1:14" x14ac:dyDescent="0.25">
      <c r="A9" s="159"/>
      <c r="B9" s="159"/>
      <c r="C9" s="159"/>
      <c r="D9" s="159"/>
      <c r="E9" s="159"/>
      <c r="F9" s="159"/>
      <c r="G9" s="159"/>
      <c r="H9" s="159"/>
      <c r="J9" s="159"/>
      <c r="K9" s="159"/>
      <c r="L9" s="159"/>
      <c r="M9" s="159"/>
      <c r="N9" s="159"/>
    </row>
    <row r="10" spans="1:14" x14ac:dyDescent="0.25">
      <c r="A10" s="159"/>
      <c r="B10" s="159"/>
      <c r="C10" s="159"/>
      <c r="D10" s="159"/>
      <c r="E10" s="159"/>
      <c r="F10" s="159"/>
      <c r="G10" s="159"/>
      <c r="H10" s="159"/>
      <c r="J10" s="159"/>
      <c r="K10" s="159"/>
      <c r="L10" s="159"/>
      <c r="M10" s="159"/>
      <c r="N10" s="159"/>
    </row>
    <row r="11" spans="1:14" x14ac:dyDescent="0.25">
      <c r="A11" s="159"/>
      <c r="B11" s="159"/>
      <c r="C11" s="159"/>
      <c r="D11" s="159"/>
      <c r="E11" s="159"/>
      <c r="F11" s="159"/>
      <c r="G11" s="159"/>
      <c r="H11" s="159"/>
      <c r="J11" s="159"/>
      <c r="K11" s="159"/>
      <c r="L11" s="159"/>
      <c r="M11" s="159"/>
      <c r="N11" s="159"/>
    </row>
    <row r="12" spans="1:14" x14ac:dyDescent="0.25">
      <c r="A12" s="159"/>
      <c r="B12" s="159"/>
      <c r="C12" s="159"/>
      <c r="D12" s="159"/>
      <c r="E12" s="159"/>
      <c r="F12" s="159"/>
      <c r="G12" s="159"/>
      <c r="H12" s="159"/>
      <c r="J12" s="159"/>
      <c r="K12" s="159"/>
      <c r="L12" s="159"/>
      <c r="M12" s="159"/>
      <c r="N12" s="159"/>
    </row>
    <row r="13" spans="1:14" x14ac:dyDescent="0.25">
      <c r="A13" s="159"/>
      <c r="B13" s="159"/>
      <c r="C13" s="159"/>
      <c r="D13" s="159"/>
      <c r="E13" s="159"/>
      <c r="F13" s="159"/>
      <c r="G13" s="159"/>
      <c r="H13" s="159"/>
      <c r="J13" s="159"/>
      <c r="K13" s="159"/>
      <c r="L13" s="159"/>
      <c r="M13" s="159"/>
      <c r="N13" s="159"/>
    </row>
    <row r="14" spans="1:14" x14ac:dyDescent="0.25">
      <c r="A14" s="159"/>
      <c r="B14" s="159"/>
      <c r="C14" s="159"/>
      <c r="D14" s="159"/>
      <c r="E14" s="159"/>
      <c r="F14" s="159"/>
      <c r="G14" s="159"/>
      <c r="H14" s="159"/>
      <c r="J14" s="159"/>
      <c r="K14" s="159"/>
      <c r="L14" s="159"/>
      <c r="M14" s="159"/>
      <c r="N14" s="159"/>
    </row>
  </sheetData>
  <mergeCells count="8">
    <mergeCell ref="A1:N1"/>
    <mergeCell ref="J3:K3"/>
    <mergeCell ref="A2:H2"/>
    <mergeCell ref="J2:N2"/>
    <mergeCell ref="M3:N3"/>
    <mergeCell ref="D3:E3"/>
    <mergeCell ref="A3:B3"/>
    <mergeCell ref="G3:H3"/>
  </mergeCell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tabColor rgb="FFFFC000"/>
  </sheetPr>
  <dimension ref="A1:K29"/>
  <sheetViews>
    <sheetView view="pageBreakPreview" topLeftCell="A13" zoomScale="110" zoomScaleNormal="130" zoomScaleSheetLayoutView="110" workbookViewId="0">
      <selection activeCell="A3" sqref="A3:F3"/>
    </sheetView>
  </sheetViews>
  <sheetFormatPr baseColWidth="10" defaultRowHeight="15" x14ac:dyDescent="0.25"/>
  <cols>
    <col min="1" max="1" width="8" bestFit="1" customWidth="1"/>
    <col min="2" max="2" width="22.7109375" bestFit="1" customWidth="1"/>
    <col min="3" max="3" width="7.7109375" bestFit="1" customWidth="1"/>
    <col min="4" max="5" width="11.28515625" bestFit="1" customWidth="1"/>
    <col min="6" max="6" width="12.42578125" bestFit="1" customWidth="1"/>
    <col min="7" max="7" width="10.42578125" style="5" customWidth="1"/>
    <col min="8" max="8" width="12.7109375" bestFit="1" customWidth="1"/>
  </cols>
  <sheetData>
    <row r="1" spans="1:10" ht="15.75" customHeight="1" x14ac:dyDescent="0.25">
      <c r="A1" s="449" t="s">
        <v>190</v>
      </c>
      <c r="B1" s="450"/>
      <c r="C1" s="450"/>
      <c r="D1" s="450"/>
      <c r="E1" s="450"/>
      <c r="F1" s="451"/>
      <c r="G1" s="459"/>
      <c r="H1" s="451"/>
    </row>
    <row r="2" spans="1:10" ht="23.25" customHeight="1" x14ac:dyDescent="0.25">
      <c r="A2" s="456" t="s">
        <v>191</v>
      </c>
      <c r="B2" s="314"/>
      <c r="C2" s="314"/>
      <c r="D2" s="314"/>
      <c r="E2" s="314"/>
      <c r="F2" s="457"/>
      <c r="G2" s="460"/>
      <c r="H2" s="457"/>
    </row>
    <row r="3" spans="1:10" ht="20.25" customHeight="1" thickBot="1" x14ac:dyDescent="0.3">
      <c r="A3" s="456" t="s">
        <v>192</v>
      </c>
      <c r="B3" s="314"/>
      <c r="C3" s="314"/>
      <c r="D3" s="314"/>
      <c r="E3" s="314"/>
      <c r="F3" s="457"/>
      <c r="G3" s="460"/>
      <c r="H3" s="457"/>
    </row>
    <row r="4" spans="1:10" ht="21.75" customHeight="1" thickBot="1" x14ac:dyDescent="0.4">
      <c r="A4" s="461" t="s">
        <v>193</v>
      </c>
      <c r="B4" s="453"/>
      <c r="C4" s="453"/>
      <c r="D4" s="453"/>
      <c r="E4" s="453"/>
      <c r="F4" s="453"/>
      <c r="G4" s="453"/>
      <c r="H4" s="454"/>
    </row>
    <row r="5" spans="1:10" ht="19.5" customHeight="1" thickBot="1" x14ac:dyDescent="0.3">
      <c r="A5" s="455" t="s">
        <v>194</v>
      </c>
      <c r="B5" s="453"/>
      <c r="C5" s="453"/>
      <c r="D5" s="453"/>
      <c r="E5" s="453"/>
      <c r="F5" s="453"/>
      <c r="G5" s="453"/>
      <c r="H5" s="454"/>
    </row>
    <row r="6" spans="1:10" ht="21.75" customHeight="1" thickBot="1" x14ac:dyDescent="0.3">
      <c r="A6" s="9" t="s">
        <v>195</v>
      </c>
      <c r="B6" s="10" t="s">
        <v>196</v>
      </c>
      <c r="C6" s="26" t="s">
        <v>115</v>
      </c>
      <c r="D6" s="11" t="s">
        <v>197</v>
      </c>
      <c r="E6" s="26" t="s">
        <v>198</v>
      </c>
      <c r="F6" s="11" t="s">
        <v>199</v>
      </c>
      <c r="G6" s="38" t="s">
        <v>200</v>
      </c>
      <c r="H6" s="37" t="s">
        <v>201</v>
      </c>
      <c r="J6" s="20"/>
    </row>
    <row r="7" spans="1:10" x14ac:dyDescent="0.25">
      <c r="A7" s="18" t="s">
        <v>202</v>
      </c>
      <c r="B7" s="12" t="s">
        <v>203</v>
      </c>
      <c r="C7" s="59" t="s">
        <v>38</v>
      </c>
      <c r="D7" s="41">
        <v>2330319</v>
      </c>
      <c r="E7" s="41">
        <v>2331500</v>
      </c>
      <c r="F7" s="163">
        <f t="shared" ref="F7:F15" si="0">E7-D7+1</f>
        <v>1182</v>
      </c>
      <c r="G7" s="70">
        <v>1.41</v>
      </c>
      <c r="H7" s="14">
        <f t="shared" ref="H7:H15" si="1">F7*G7</f>
        <v>1666.62</v>
      </c>
    </row>
    <row r="8" spans="1:10" x14ac:dyDescent="0.25">
      <c r="A8" s="18" t="s">
        <v>202</v>
      </c>
      <c r="B8" s="12" t="s">
        <v>203</v>
      </c>
      <c r="C8" s="59" t="s">
        <v>38</v>
      </c>
      <c r="D8" s="41">
        <v>2330017</v>
      </c>
      <c r="E8" s="41">
        <v>2330056</v>
      </c>
      <c r="F8" s="163">
        <f t="shared" si="0"/>
        <v>40</v>
      </c>
      <c r="G8" s="70">
        <v>1.41</v>
      </c>
      <c r="H8" s="14">
        <f t="shared" si="1"/>
        <v>56.4</v>
      </c>
    </row>
    <row r="9" spans="1:10" x14ac:dyDescent="0.25">
      <c r="A9" s="18" t="s">
        <v>202</v>
      </c>
      <c r="B9" s="12" t="s">
        <v>203</v>
      </c>
      <c r="C9" s="59" t="s">
        <v>38</v>
      </c>
      <c r="D9" s="41">
        <v>2329367</v>
      </c>
      <c r="E9" s="41">
        <v>2329388</v>
      </c>
      <c r="F9" s="163">
        <f t="shared" si="0"/>
        <v>22</v>
      </c>
      <c r="G9" s="70">
        <v>1.41</v>
      </c>
      <c r="H9" s="14">
        <f t="shared" si="1"/>
        <v>31.02</v>
      </c>
    </row>
    <row r="10" spans="1:10" x14ac:dyDescent="0.25">
      <c r="A10" s="18" t="s">
        <v>202</v>
      </c>
      <c r="B10" s="12" t="s">
        <v>203</v>
      </c>
      <c r="C10" s="59" t="s">
        <v>38</v>
      </c>
      <c r="D10" s="41">
        <v>2330076</v>
      </c>
      <c r="E10" s="41">
        <v>2330118</v>
      </c>
      <c r="F10" s="163">
        <f t="shared" si="0"/>
        <v>43</v>
      </c>
      <c r="G10" s="70">
        <v>1.41</v>
      </c>
      <c r="H10" s="14">
        <f t="shared" si="1"/>
        <v>60.629999999999995</v>
      </c>
    </row>
    <row r="11" spans="1:10" x14ac:dyDescent="0.25">
      <c r="A11" s="18" t="s">
        <v>202</v>
      </c>
      <c r="B11" s="12" t="s">
        <v>203</v>
      </c>
      <c r="C11" s="59" t="s">
        <v>38</v>
      </c>
      <c r="D11" s="41">
        <v>2330127</v>
      </c>
      <c r="E11" s="41">
        <v>2330158</v>
      </c>
      <c r="F11" s="163">
        <f t="shared" si="0"/>
        <v>32</v>
      </c>
      <c r="G11" s="70">
        <v>1.41</v>
      </c>
      <c r="H11" s="14">
        <f t="shared" si="1"/>
        <v>45.12</v>
      </c>
    </row>
    <row r="12" spans="1:10" x14ac:dyDescent="0.25">
      <c r="A12" s="18" t="s">
        <v>202</v>
      </c>
      <c r="B12" s="12" t="s">
        <v>203</v>
      </c>
      <c r="C12" s="59" t="s">
        <v>38</v>
      </c>
      <c r="D12" s="41">
        <v>2330199</v>
      </c>
      <c r="E12" s="41">
        <v>2330238</v>
      </c>
      <c r="F12" s="163">
        <f t="shared" si="0"/>
        <v>40</v>
      </c>
      <c r="G12" s="70">
        <v>1.41</v>
      </c>
      <c r="H12" s="14">
        <f t="shared" si="1"/>
        <v>56.4</v>
      </c>
    </row>
    <row r="13" spans="1:10" x14ac:dyDescent="0.25">
      <c r="A13" s="18" t="s">
        <v>202</v>
      </c>
      <c r="B13" s="12" t="s">
        <v>203</v>
      </c>
      <c r="C13" s="59" t="s">
        <v>38</v>
      </c>
      <c r="D13" s="41">
        <v>2330287</v>
      </c>
      <c r="E13" s="41">
        <v>2330318</v>
      </c>
      <c r="F13" s="163">
        <f t="shared" si="0"/>
        <v>32</v>
      </c>
      <c r="G13" s="70">
        <v>1.41</v>
      </c>
      <c r="H13" s="14">
        <f t="shared" si="1"/>
        <v>45.12</v>
      </c>
    </row>
    <row r="14" spans="1:10" x14ac:dyDescent="0.25">
      <c r="A14" s="18" t="s">
        <v>202</v>
      </c>
      <c r="B14" s="12" t="s">
        <v>203</v>
      </c>
      <c r="C14" s="59" t="s">
        <v>38</v>
      </c>
      <c r="D14" s="41">
        <v>2347001</v>
      </c>
      <c r="E14" s="41">
        <v>2348000</v>
      </c>
      <c r="F14" s="163">
        <f t="shared" si="0"/>
        <v>1000</v>
      </c>
      <c r="G14" s="70">
        <v>1.41</v>
      </c>
      <c r="H14" s="14">
        <f t="shared" si="1"/>
        <v>1410</v>
      </c>
    </row>
    <row r="15" spans="1:10" ht="15.75" customHeight="1" thickBot="1" x14ac:dyDescent="0.3">
      <c r="A15" s="18" t="s">
        <v>202</v>
      </c>
      <c r="B15" s="12" t="s">
        <v>203</v>
      </c>
      <c r="C15" s="59" t="s">
        <v>38</v>
      </c>
      <c r="D15" s="41">
        <v>2478001</v>
      </c>
      <c r="E15" s="41">
        <v>2478500</v>
      </c>
      <c r="F15" s="163">
        <f t="shared" si="0"/>
        <v>500</v>
      </c>
      <c r="G15" s="70">
        <v>1.41</v>
      </c>
      <c r="H15" s="14">
        <f t="shared" si="1"/>
        <v>705</v>
      </c>
    </row>
    <row r="16" spans="1:10" ht="16.5" customHeight="1" thickBot="1" x14ac:dyDescent="0.3">
      <c r="A16" s="462" t="s">
        <v>204</v>
      </c>
      <c r="B16" s="453"/>
      <c r="C16" s="35"/>
      <c r="D16" s="35"/>
      <c r="E16" s="36"/>
      <c r="F16" s="42">
        <f>SUM(F7:F15)</f>
        <v>2891</v>
      </c>
      <c r="G16" s="463">
        <f>SUM(H7:H15)</f>
        <v>4076.31</v>
      </c>
      <c r="H16" s="454"/>
    </row>
    <row r="17" spans="1:11" ht="21" customHeight="1" x14ac:dyDescent="0.25">
      <c r="A17" s="31" t="s">
        <v>205</v>
      </c>
      <c r="B17" s="32" t="s">
        <v>206</v>
      </c>
      <c r="C17" s="59" t="s">
        <v>38</v>
      </c>
      <c r="D17" s="44">
        <v>363024</v>
      </c>
      <c r="E17" s="44">
        <v>364200</v>
      </c>
      <c r="F17" s="44">
        <f t="shared" ref="F17:F24" si="2">E17-D17+1</f>
        <v>1177</v>
      </c>
      <c r="G17" s="33">
        <v>1.57</v>
      </c>
      <c r="H17" s="34">
        <f t="shared" ref="H17:H24" si="3">F17*G17</f>
        <v>1847.89</v>
      </c>
    </row>
    <row r="18" spans="1:11" ht="21" customHeight="1" x14ac:dyDescent="0.25">
      <c r="A18" s="18" t="s">
        <v>205</v>
      </c>
      <c r="B18" s="19" t="s">
        <v>206</v>
      </c>
      <c r="C18" s="59" t="s">
        <v>38</v>
      </c>
      <c r="D18" s="44">
        <v>362722</v>
      </c>
      <c r="E18" s="44">
        <v>362763</v>
      </c>
      <c r="F18" s="44">
        <f t="shared" si="2"/>
        <v>42</v>
      </c>
      <c r="G18" s="33">
        <v>1.57</v>
      </c>
      <c r="H18" s="34">
        <f t="shared" si="3"/>
        <v>65.94</v>
      </c>
    </row>
    <row r="19" spans="1:11" ht="21" customHeight="1" x14ac:dyDescent="0.25">
      <c r="A19" s="18" t="s">
        <v>205</v>
      </c>
      <c r="B19" s="19" t="s">
        <v>206</v>
      </c>
      <c r="C19" s="59" t="s">
        <v>38</v>
      </c>
      <c r="D19" s="44">
        <v>362071</v>
      </c>
      <c r="E19" s="44">
        <v>362095</v>
      </c>
      <c r="F19" s="44">
        <f t="shared" si="2"/>
        <v>25</v>
      </c>
      <c r="G19" s="33">
        <v>1.57</v>
      </c>
      <c r="H19" s="34">
        <f t="shared" si="3"/>
        <v>39.25</v>
      </c>
    </row>
    <row r="20" spans="1:11" ht="21" customHeight="1" x14ac:dyDescent="0.25">
      <c r="A20" s="18" t="s">
        <v>205</v>
      </c>
      <c r="B20" s="19" t="s">
        <v>206</v>
      </c>
      <c r="C20" s="59" t="s">
        <v>38</v>
      </c>
      <c r="D20" s="44">
        <v>362781</v>
      </c>
      <c r="E20" s="44">
        <v>362823</v>
      </c>
      <c r="F20" s="44">
        <f t="shared" si="2"/>
        <v>43</v>
      </c>
      <c r="G20" s="33">
        <v>1.57</v>
      </c>
      <c r="H20" s="34">
        <f t="shared" si="3"/>
        <v>67.510000000000005</v>
      </c>
    </row>
    <row r="21" spans="1:11" ht="21" customHeight="1" x14ac:dyDescent="0.25">
      <c r="A21" s="18" t="s">
        <v>205</v>
      </c>
      <c r="B21" s="19" t="s">
        <v>206</v>
      </c>
      <c r="C21" s="59" t="s">
        <v>38</v>
      </c>
      <c r="D21" s="44">
        <v>362832</v>
      </c>
      <c r="E21" s="44">
        <v>362863</v>
      </c>
      <c r="F21" s="44">
        <f t="shared" si="2"/>
        <v>32</v>
      </c>
      <c r="G21" s="33">
        <v>1.57</v>
      </c>
      <c r="H21" s="34">
        <f t="shared" si="3"/>
        <v>50.24</v>
      </c>
    </row>
    <row r="22" spans="1:11" ht="21" customHeight="1" x14ac:dyDescent="0.25">
      <c r="A22" s="18" t="s">
        <v>205</v>
      </c>
      <c r="B22" s="19" t="s">
        <v>206</v>
      </c>
      <c r="C22" s="59" t="s">
        <v>38</v>
      </c>
      <c r="D22" s="44">
        <v>362904</v>
      </c>
      <c r="E22" s="44">
        <v>362943</v>
      </c>
      <c r="F22" s="44">
        <f t="shared" si="2"/>
        <v>40</v>
      </c>
      <c r="G22" s="33">
        <v>1.57</v>
      </c>
      <c r="H22" s="34">
        <f t="shared" si="3"/>
        <v>62.800000000000004</v>
      </c>
    </row>
    <row r="23" spans="1:11" ht="21" customHeight="1" x14ac:dyDescent="0.25">
      <c r="A23" s="18" t="s">
        <v>205</v>
      </c>
      <c r="B23" s="19" t="s">
        <v>206</v>
      </c>
      <c r="C23" s="59" t="s">
        <v>38</v>
      </c>
      <c r="D23" s="44">
        <v>362992</v>
      </c>
      <c r="E23" s="44">
        <v>363023</v>
      </c>
      <c r="F23" s="44">
        <f t="shared" si="2"/>
        <v>32</v>
      </c>
      <c r="G23" s="33">
        <v>1.57</v>
      </c>
      <c r="H23" s="34">
        <f t="shared" si="3"/>
        <v>50.24</v>
      </c>
    </row>
    <row r="24" spans="1:11" ht="21.75" customHeight="1" thickBot="1" x14ac:dyDescent="0.3">
      <c r="A24" s="18" t="s">
        <v>205</v>
      </c>
      <c r="B24" s="19" t="s">
        <v>206</v>
      </c>
      <c r="C24" s="59" t="s">
        <v>38</v>
      </c>
      <c r="D24" s="44">
        <v>507501</v>
      </c>
      <c r="E24" s="44">
        <v>509000</v>
      </c>
      <c r="F24" s="44">
        <f t="shared" si="2"/>
        <v>1500</v>
      </c>
      <c r="G24" s="33">
        <v>1.57</v>
      </c>
      <c r="H24" s="34">
        <f t="shared" si="3"/>
        <v>2355</v>
      </c>
    </row>
    <row r="25" spans="1:11" ht="16.5" customHeight="1" thickBot="1" x14ac:dyDescent="0.3">
      <c r="A25" s="464" t="s">
        <v>207</v>
      </c>
      <c r="B25" s="453"/>
      <c r="C25" s="453"/>
      <c r="D25" s="453"/>
      <c r="E25" s="453"/>
      <c r="F25" s="43">
        <f>SUM(F17:F24)</f>
        <v>2891</v>
      </c>
      <c r="G25" s="465">
        <f>SUM(H17:H24)</f>
        <v>4538.87</v>
      </c>
      <c r="H25" s="454"/>
      <c r="K25" s="23"/>
    </row>
    <row r="26" spans="1:11" ht="18.75" customHeight="1" thickBot="1" x14ac:dyDescent="0.3">
      <c r="A26" s="452" t="s">
        <v>208</v>
      </c>
      <c r="B26" s="453"/>
      <c r="C26" s="453"/>
      <c r="D26" s="453"/>
      <c r="E26" s="453"/>
      <c r="F26" s="454"/>
      <c r="G26" s="458">
        <f>G16+G25</f>
        <v>8615.18</v>
      </c>
      <c r="H26" s="454"/>
      <c r="K26" s="23"/>
    </row>
    <row r="27" spans="1:11" x14ac:dyDescent="0.25">
      <c r="B27" s="15"/>
      <c r="H27" s="16"/>
    </row>
    <row r="28" spans="1:11" x14ac:dyDescent="0.25">
      <c r="A28" s="24"/>
      <c r="B28" s="15"/>
      <c r="H28" s="16"/>
    </row>
    <row r="29" spans="1:11" x14ac:dyDescent="0.25">
      <c r="A29" s="1"/>
      <c r="B29" s="15"/>
    </row>
  </sheetData>
  <mergeCells count="12">
    <mergeCell ref="A1:F1"/>
    <mergeCell ref="A26:F26"/>
    <mergeCell ref="A5:H5"/>
    <mergeCell ref="A3:F3"/>
    <mergeCell ref="G26:H26"/>
    <mergeCell ref="G1:H3"/>
    <mergeCell ref="A2:F2"/>
    <mergeCell ref="A4:H4"/>
    <mergeCell ref="A16:B16"/>
    <mergeCell ref="G16:H16"/>
    <mergeCell ref="A25:E25"/>
    <mergeCell ref="G25:H25"/>
  </mergeCells>
  <pageMargins left="1.181102362204725" right="0.59055118110236227" top="0.59055118110236227" bottom="0.59055118110236227" header="0.31496062992125978" footer="0.31496062992125978"/>
  <pageSetup scale="8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>
    <tabColor rgb="FFFFC000"/>
    <pageSetUpPr fitToPage="1"/>
  </sheetPr>
  <dimension ref="A1:K48"/>
  <sheetViews>
    <sheetView view="pageBreakPreview" topLeftCell="A34" zoomScale="120" zoomScaleNormal="130" zoomScaleSheetLayoutView="120" workbookViewId="0">
      <selection activeCell="F40" sqref="F40"/>
    </sheetView>
  </sheetViews>
  <sheetFormatPr baseColWidth="10" defaultRowHeight="15" x14ac:dyDescent="0.25"/>
  <cols>
    <col min="1" max="1" width="8" bestFit="1" customWidth="1"/>
    <col min="2" max="2" width="31.5703125" customWidth="1"/>
    <col min="3" max="3" width="12.28515625" customWidth="1"/>
    <col min="4" max="5" width="11.28515625" bestFit="1" customWidth="1"/>
    <col min="6" max="6" width="12.42578125" bestFit="1" customWidth="1"/>
    <col min="7" max="7" width="10.42578125" style="5" customWidth="1"/>
    <col min="8" max="8" width="12.7109375" bestFit="1" customWidth="1"/>
  </cols>
  <sheetData>
    <row r="1" spans="1:10" ht="15.75" customHeight="1" x14ac:dyDescent="0.25">
      <c r="A1" s="449" t="s">
        <v>190</v>
      </c>
      <c r="B1" s="450"/>
      <c r="C1" s="450"/>
      <c r="D1" s="450"/>
      <c r="E1" s="450"/>
      <c r="F1" s="451"/>
      <c r="G1" s="459"/>
      <c r="H1" s="451"/>
    </row>
    <row r="2" spans="1:10" ht="23.25" customHeight="1" x14ac:dyDescent="0.25">
      <c r="A2" s="456" t="s">
        <v>191</v>
      </c>
      <c r="B2" s="314"/>
      <c r="C2" s="314"/>
      <c r="D2" s="314"/>
      <c r="E2" s="314"/>
      <c r="F2" s="457"/>
      <c r="G2" s="460"/>
      <c r="H2" s="457"/>
    </row>
    <row r="3" spans="1:10" ht="20.25" customHeight="1" thickBot="1" x14ac:dyDescent="0.3">
      <c r="A3" s="456" t="s">
        <v>209</v>
      </c>
      <c r="B3" s="314"/>
      <c r="C3" s="314"/>
      <c r="D3" s="314"/>
      <c r="E3" s="314"/>
      <c r="F3" s="457"/>
      <c r="G3" s="460"/>
      <c r="H3" s="457"/>
    </row>
    <row r="4" spans="1:10" ht="21.75" customHeight="1" thickBot="1" x14ac:dyDescent="0.4">
      <c r="A4" s="461" t="s">
        <v>193</v>
      </c>
      <c r="B4" s="453"/>
      <c r="C4" s="453"/>
      <c r="D4" s="453"/>
      <c r="E4" s="453"/>
      <c r="F4" s="453"/>
      <c r="G4" s="453"/>
      <c r="H4" s="454"/>
    </row>
    <row r="5" spans="1:10" ht="19.5" customHeight="1" thickBot="1" x14ac:dyDescent="0.3">
      <c r="A5" s="455" t="s">
        <v>194</v>
      </c>
      <c r="B5" s="453"/>
      <c r="C5" s="453"/>
      <c r="D5" s="453"/>
      <c r="E5" s="453"/>
      <c r="F5" s="453"/>
      <c r="G5" s="453"/>
      <c r="H5" s="454"/>
    </row>
    <row r="6" spans="1:10" ht="21.75" customHeight="1" thickBot="1" x14ac:dyDescent="0.3">
      <c r="A6" s="9" t="s">
        <v>195</v>
      </c>
      <c r="B6" s="10" t="s">
        <v>196</v>
      </c>
      <c r="C6" s="26" t="s">
        <v>115</v>
      </c>
      <c r="D6" s="11" t="s">
        <v>197</v>
      </c>
      <c r="E6" s="26" t="s">
        <v>198</v>
      </c>
      <c r="F6" s="11" t="s">
        <v>199</v>
      </c>
      <c r="G6" s="38" t="s">
        <v>200</v>
      </c>
      <c r="H6" s="37" t="s">
        <v>201</v>
      </c>
      <c r="J6" s="20"/>
    </row>
    <row r="7" spans="1:10" x14ac:dyDescent="0.25">
      <c r="A7" s="18" t="s">
        <v>210</v>
      </c>
      <c r="B7" s="12" t="s">
        <v>211</v>
      </c>
      <c r="C7" s="13" t="s">
        <v>99</v>
      </c>
      <c r="D7" s="41">
        <v>936157</v>
      </c>
      <c r="E7" s="41">
        <v>937000</v>
      </c>
      <c r="F7" s="39">
        <f t="shared" ref="F7:F16" si="0">+E7-D7+1</f>
        <v>844</v>
      </c>
      <c r="G7" s="70">
        <v>1.56</v>
      </c>
      <c r="H7" s="14">
        <f t="shared" ref="H7:H16" si="1">(F7*G7)</f>
        <v>1316.64</v>
      </c>
    </row>
    <row r="8" spans="1:10" x14ac:dyDescent="0.25">
      <c r="A8" s="18" t="s">
        <v>210</v>
      </c>
      <c r="B8" s="12" t="s">
        <v>211</v>
      </c>
      <c r="C8" s="13" t="s">
        <v>99</v>
      </c>
      <c r="D8" s="41">
        <v>1022001</v>
      </c>
      <c r="E8" s="41">
        <v>1024000</v>
      </c>
      <c r="F8" s="39">
        <f t="shared" si="0"/>
        <v>2000</v>
      </c>
      <c r="G8" s="70">
        <v>1.56</v>
      </c>
      <c r="H8" s="14">
        <f t="shared" si="1"/>
        <v>3120</v>
      </c>
    </row>
    <row r="9" spans="1:10" x14ac:dyDescent="0.25">
      <c r="A9" s="18" t="s">
        <v>210</v>
      </c>
      <c r="B9" s="12" t="s">
        <v>211</v>
      </c>
      <c r="C9" s="13" t="s">
        <v>99</v>
      </c>
      <c r="D9" s="41">
        <v>846537</v>
      </c>
      <c r="E9" s="41">
        <v>846544</v>
      </c>
      <c r="F9" s="39">
        <f t="shared" si="0"/>
        <v>8</v>
      </c>
      <c r="G9" s="70">
        <v>1.56</v>
      </c>
      <c r="H9" s="14">
        <f t="shared" si="1"/>
        <v>12.48</v>
      </c>
    </row>
    <row r="10" spans="1:10" x14ac:dyDescent="0.25">
      <c r="A10" s="18" t="s">
        <v>210</v>
      </c>
      <c r="B10" s="12" t="s">
        <v>211</v>
      </c>
      <c r="C10" s="13" t="s">
        <v>99</v>
      </c>
      <c r="D10" s="41">
        <v>931881</v>
      </c>
      <c r="E10" s="41">
        <v>931920</v>
      </c>
      <c r="F10" s="40">
        <f t="shared" si="0"/>
        <v>40</v>
      </c>
      <c r="G10" s="70">
        <v>1.56</v>
      </c>
      <c r="H10" s="14">
        <f t="shared" si="1"/>
        <v>62.400000000000006</v>
      </c>
    </row>
    <row r="11" spans="1:10" x14ac:dyDescent="0.25">
      <c r="A11" s="18" t="s">
        <v>210</v>
      </c>
      <c r="B11" s="12" t="s">
        <v>211</v>
      </c>
      <c r="C11" s="13" t="s">
        <v>99</v>
      </c>
      <c r="D11" s="41">
        <v>931927</v>
      </c>
      <c r="E11" s="41">
        <v>931988</v>
      </c>
      <c r="F11" s="40">
        <f t="shared" si="0"/>
        <v>62</v>
      </c>
      <c r="G11" s="70">
        <v>1.56</v>
      </c>
      <c r="H11" s="14">
        <f t="shared" si="1"/>
        <v>96.72</v>
      </c>
    </row>
    <row r="12" spans="1:10" x14ac:dyDescent="0.25">
      <c r="A12" s="18" t="s">
        <v>210</v>
      </c>
      <c r="B12" s="12" t="s">
        <v>211</v>
      </c>
      <c r="C12" s="13" t="s">
        <v>99</v>
      </c>
      <c r="D12" s="41">
        <v>936009</v>
      </c>
      <c r="E12" s="41">
        <v>936028</v>
      </c>
      <c r="F12" s="40">
        <f t="shared" si="0"/>
        <v>20</v>
      </c>
      <c r="G12" s="70">
        <v>1.56</v>
      </c>
      <c r="H12" s="14">
        <f t="shared" si="1"/>
        <v>31.200000000000003</v>
      </c>
    </row>
    <row r="13" spans="1:10" x14ac:dyDescent="0.25">
      <c r="A13" s="18" t="s">
        <v>210</v>
      </c>
      <c r="B13" s="12" t="s">
        <v>211</v>
      </c>
      <c r="C13" s="13" t="s">
        <v>99</v>
      </c>
      <c r="D13" s="41">
        <v>936032</v>
      </c>
      <c r="E13" s="41">
        <v>936068</v>
      </c>
      <c r="F13" s="40">
        <f t="shared" si="0"/>
        <v>37</v>
      </c>
      <c r="G13" s="70">
        <v>1.56</v>
      </c>
      <c r="H13" s="14">
        <f t="shared" si="1"/>
        <v>57.72</v>
      </c>
    </row>
    <row r="14" spans="1:10" x14ac:dyDescent="0.25">
      <c r="A14" s="18" t="s">
        <v>210</v>
      </c>
      <c r="B14" s="12" t="s">
        <v>211</v>
      </c>
      <c r="C14" s="13" t="s">
        <v>99</v>
      </c>
      <c r="D14" s="41">
        <v>846756</v>
      </c>
      <c r="E14" s="41">
        <v>846780</v>
      </c>
      <c r="F14" s="40">
        <f t="shared" si="0"/>
        <v>25</v>
      </c>
      <c r="G14" s="70">
        <v>1.56</v>
      </c>
      <c r="H14" s="14">
        <f t="shared" si="1"/>
        <v>39</v>
      </c>
    </row>
    <row r="15" spans="1:10" x14ac:dyDescent="0.25">
      <c r="A15" s="18" t="s">
        <v>210</v>
      </c>
      <c r="B15" s="12" t="s">
        <v>211</v>
      </c>
      <c r="C15" s="13" t="s">
        <v>99</v>
      </c>
      <c r="D15" s="41">
        <v>936083</v>
      </c>
      <c r="E15" s="41">
        <v>936108</v>
      </c>
      <c r="F15" s="40">
        <f t="shared" si="0"/>
        <v>26</v>
      </c>
      <c r="G15" s="70">
        <v>1.56</v>
      </c>
      <c r="H15" s="14">
        <f t="shared" si="1"/>
        <v>40.56</v>
      </c>
    </row>
    <row r="16" spans="1:10" ht="15.75" customHeight="1" thickBot="1" x14ac:dyDescent="0.3">
      <c r="A16" s="18" t="s">
        <v>210</v>
      </c>
      <c r="B16" s="12" t="s">
        <v>211</v>
      </c>
      <c r="C16" s="13" t="s">
        <v>99</v>
      </c>
      <c r="D16" s="41">
        <v>936142</v>
      </c>
      <c r="E16" s="41">
        <v>936156</v>
      </c>
      <c r="F16" s="40">
        <f t="shared" si="0"/>
        <v>15</v>
      </c>
      <c r="G16" s="70">
        <v>1.56</v>
      </c>
      <c r="H16" s="14">
        <f t="shared" si="1"/>
        <v>23.400000000000002</v>
      </c>
    </row>
    <row r="17" spans="1:11" ht="16.5" customHeight="1" thickBot="1" x14ac:dyDescent="0.3">
      <c r="A17" s="462" t="s">
        <v>212</v>
      </c>
      <c r="B17" s="453"/>
      <c r="C17" s="35"/>
      <c r="D17" s="35"/>
      <c r="E17" s="36"/>
      <c r="F17" s="42">
        <f>SUM(F7:F16)</f>
        <v>3077</v>
      </c>
      <c r="G17" s="463">
        <f>SUM(H7:H16)</f>
        <v>4800.12</v>
      </c>
      <c r="H17" s="454"/>
    </row>
    <row r="18" spans="1:11" ht="21" customHeight="1" x14ac:dyDescent="0.25">
      <c r="A18" s="31" t="s">
        <v>205</v>
      </c>
      <c r="B18" s="32" t="s">
        <v>206</v>
      </c>
      <c r="C18" s="13" t="s">
        <v>38</v>
      </c>
      <c r="D18" s="44">
        <v>1892737</v>
      </c>
      <c r="E18" s="44">
        <v>1893673</v>
      </c>
      <c r="F18" s="21">
        <f t="shared" ref="F18:F27" si="2">+E18-D18+1</f>
        <v>937</v>
      </c>
      <c r="G18" s="33">
        <v>1.57</v>
      </c>
      <c r="H18" s="34">
        <f t="shared" ref="H18:H27" si="3">(F18*G18)</f>
        <v>1471.0900000000001</v>
      </c>
    </row>
    <row r="19" spans="1:11" ht="21" customHeight="1" x14ac:dyDescent="0.25">
      <c r="A19" s="18" t="s">
        <v>205</v>
      </c>
      <c r="B19" s="19" t="s">
        <v>206</v>
      </c>
      <c r="C19" s="13" t="s">
        <v>38</v>
      </c>
      <c r="D19" s="44">
        <v>1980501</v>
      </c>
      <c r="E19" s="44">
        <v>1982500</v>
      </c>
      <c r="F19" s="22">
        <f t="shared" si="2"/>
        <v>2000</v>
      </c>
      <c r="G19" s="33">
        <v>1.57</v>
      </c>
      <c r="H19" s="25">
        <f t="shared" si="3"/>
        <v>3140</v>
      </c>
    </row>
    <row r="20" spans="1:11" ht="21" customHeight="1" x14ac:dyDescent="0.25">
      <c r="A20" s="18" t="s">
        <v>205</v>
      </c>
      <c r="B20" s="19" t="s">
        <v>206</v>
      </c>
      <c r="C20" s="13" t="s">
        <v>38</v>
      </c>
      <c r="D20" s="44">
        <v>1892120</v>
      </c>
      <c r="E20" s="44">
        <v>1892127</v>
      </c>
      <c r="F20" s="22">
        <f t="shared" si="2"/>
        <v>8</v>
      </c>
      <c r="G20" s="33">
        <v>1.57</v>
      </c>
      <c r="H20" s="25">
        <f t="shared" si="3"/>
        <v>12.56</v>
      </c>
    </row>
    <row r="21" spans="1:11" ht="21" customHeight="1" x14ac:dyDescent="0.25">
      <c r="A21" s="18" t="s">
        <v>205</v>
      </c>
      <c r="B21" s="19" t="s">
        <v>206</v>
      </c>
      <c r="C21" s="13" t="s">
        <v>38</v>
      </c>
      <c r="D21" s="44">
        <v>1892463</v>
      </c>
      <c r="E21" s="44">
        <v>1892502</v>
      </c>
      <c r="F21" s="22">
        <f t="shared" si="2"/>
        <v>40</v>
      </c>
      <c r="G21" s="33">
        <v>1.57</v>
      </c>
      <c r="H21" s="25">
        <f t="shared" si="3"/>
        <v>62.800000000000004</v>
      </c>
    </row>
    <row r="22" spans="1:11" ht="21" customHeight="1" x14ac:dyDescent="0.25">
      <c r="A22" s="18" t="s">
        <v>205</v>
      </c>
      <c r="B22" s="19" t="s">
        <v>206</v>
      </c>
      <c r="C22" s="13" t="s">
        <v>38</v>
      </c>
      <c r="D22" s="44">
        <v>1892509</v>
      </c>
      <c r="E22" s="44">
        <v>1892570</v>
      </c>
      <c r="F22" s="22">
        <f t="shared" si="2"/>
        <v>62</v>
      </c>
      <c r="G22" s="33">
        <v>1.57</v>
      </c>
      <c r="H22" s="25">
        <f t="shared" si="3"/>
        <v>97.34</v>
      </c>
    </row>
    <row r="23" spans="1:11" ht="21" customHeight="1" x14ac:dyDescent="0.25">
      <c r="A23" s="18" t="s">
        <v>205</v>
      </c>
      <c r="B23" s="19" t="s">
        <v>206</v>
      </c>
      <c r="C23" s="13" t="s">
        <v>38</v>
      </c>
      <c r="D23" s="44">
        <v>1892591</v>
      </c>
      <c r="E23" s="44">
        <v>1892610</v>
      </c>
      <c r="F23" s="22">
        <f t="shared" si="2"/>
        <v>20</v>
      </c>
      <c r="G23" s="33">
        <v>1.57</v>
      </c>
      <c r="H23" s="25">
        <f t="shared" si="3"/>
        <v>31.400000000000002</v>
      </c>
    </row>
    <row r="24" spans="1:11" ht="21" customHeight="1" x14ac:dyDescent="0.25">
      <c r="A24" s="18" t="s">
        <v>205</v>
      </c>
      <c r="B24" s="19" t="s">
        <v>206</v>
      </c>
      <c r="C24" s="13" t="s">
        <v>38</v>
      </c>
      <c r="D24" s="44">
        <v>1892614</v>
      </c>
      <c r="E24" s="44">
        <v>1892650</v>
      </c>
      <c r="F24" s="22">
        <f t="shared" si="2"/>
        <v>37</v>
      </c>
      <c r="G24" s="33">
        <v>1.57</v>
      </c>
      <c r="H24" s="25">
        <f t="shared" si="3"/>
        <v>58.09</v>
      </c>
    </row>
    <row r="25" spans="1:11" ht="21" customHeight="1" x14ac:dyDescent="0.25">
      <c r="A25" s="18" t="s">
        <v>205</v>
      </c>
      <c r="B25" s="19" t="s">
        <v>206</v>
      </c>
      <c r="C25" s="13" t="s">
        <v>38</v>
      </c>
      <c r="D25" s="44">
        <v>1892339</v>
      </c>
      <c r="E25" s="44">
        <v>1892363</v>
      </c>
      <c r="F25" s="22">
        <f t="shared" si="2"/>
        <v>25</v>
      </c>
      <c r="G25" s="33">
        <v>1.57</v>
      </c>
      <c r="H25" s="25">
        <f t="shared" si="3"/>
        <v>39.25</v>
      </c>
    </row>
    <row r="26" spans="1:11" ht="21" customHeight="1" x14ac:dyDescent="0.25">
      <c r="A26" s="18" t="s">
        <v>205</v>
      </c>
      <c r="B26" s="19" t="s">
        <v>206</v>
      </c>
      <c r="C26" s="13" t="s">
        <v>38</v>
      </c>
      <c r="D26" s="44">
        <v>1892663</v>
      </c>
      <c r="E26" s="44">
        <v>1892688</v>
      </c>
      <c r="F26" s="22">
        <f t="shared" si="2"/>
        <v>26</v>
      </c>
      <c r="G26" s="33">
        <v>1.57</v>
      </c>
      <c r="H26" s="25">
        <f t="shared" si="3"/>
        <v>40.82</v>
      </c>
    </row>
    <row r="27" spans="1:11" ht="21.75" customHeight="1" thickBot="1" x14ac:dyDescent="0.3">
      <c r="A27" s="18" t="s">
        <v>205</v>
      </c>
      <c r="B27" s="19" t="s">
        <v>206</v>
      </c>
      <c r="C27" s="13" t="s">
        <v>38</v>
      </c>
      <c r="D27" s="44">
        <v>1892722</v>
      </c>
      <c r="E27" s="44">
        <v>1892736</v>
      </c>
      <c r="F27" s="22">
        <f t="shared" si="2"/>
        <v>15</v>
      </c>
      <c r="G27" s="33">
        <v>1.57</v>
      </c>
      <c r="H27" s="25">
        <f t="shared" si="3"/>
        <v>23.55</v>
      </c>
    </row>
    <row r="28" spans="1:11" ht="16.5" customHeight="1" thickBot="1" x14ac:dyDescent="0.3">
      <c r="A28" s="464" t="s">
        <v>207</v>
      </c>
      <c r="B28" s="453"/>
      <c r="C28" s="453"/>
      <c r="D28" s="453"/>
      <c r="E28" s="453"/>
      <c r="F28" s="43">
        <f>SUM(F18:F27)</f>
        <v>3170</v>
      </c>
      <c r="G28" s="465">
        <f>SUM(H18:H27)</f>
        <v>4976.9000000000005</v>
      </c>
      <c r="H28" s="454"/>
      <c r="K28" s="23"/>
    </row>
    <row r="29" spans="1:11" x14ac:dyDescent="0.25">
      <c r="A29" s="31" t="s">
        <v>213</v>
      </c>
      <c r="B29" s="32" t="s">
        <v>214</v>
      </c>
      <c r="C29" s="13" t="s">
        <v>103</v>
      </c>
      <c r="D29" s="44">
        <v>306981</v>
      </c>
      <c r="E29" s="44">
        <v>307000</v>
      </c>
      <c r="F29" s="21">
        <f>+E29-D29+1</f>
        <v>20</v>
      </c>
      <c r="G29" s="33">
        <v>0.38</v>
      </c>
      <c r="H29" s="34">
        <f>(F29*G29)</f>
        <v>7.6</v>
      </c>
    </row>
    <row r="30" spans="1:11" x14ac:dyDescent="0.25">
      <c r="A30" s="31" t="s">
        <v>213</v>
      </c>
      <c r="B30" s="32" t="s">
        <v>214</v>
      </c>
      <c r="C30" s="13" t="s">
        <v>103</v>
      </c>
      <c r="D30" s="44">
        <v>330501</v>
      </c>
      <c r="E30" s="44">
        <v>331000</v>
      </c>
      <c r="F30" s="22">
        <f>+E30-D30+1</f>
        <v>500</v>
      </c>
      <c r="G30" s="33">
        <v>0.38</v>
      </c>
      <c r="H30" s="25">
        <f>(F30*G30)</f>
        <v>190</v>
      </c>
    </row>
    <row r="31" spans="1:11" ht="15.75" customHeight="1" thickBot="1" x14ac:dyDescent="0.3">
      <c r="A31" s="31" t="s">
        <v>213</v>
      </c>
      <c r="B31" s="32" t="s">
        <v>214</v>
      </c>
      <c r="C31" s="13" t="s">
        <v>103</v>
      </c>
      <c r="D31" s="44">
        <v>306969</v>
      </c>
      <c r="E31" s="44">
        <v>306980</v>
      </c>
      <c r="F31" s="22">
        <f>+E31-D31+1</f>
        <v>12</v>
      </c>
      <c r="G31" s="33">
        <v>0.38</v>
      </c>
      <c r="H31" s="25">
        <f>(F31*G31)</f>
        <v>4.5600000000000005</v>
      </c>
    </row>
    <row r="32" spans="1:11" ht="16.5" customHeight="1" thickBot="1" x14ac:dyDescent="0.3">
      <c r="A32" s="464" t="s">
        <v>215</v>
      </c>
      <c r="B32" s="453"/>
      <c r="C32" s="453"/>
      <c r="D32" s="453"/>
      <c r="E32" s="453"/>
      <c r="F32" s="43">
        <f>SUM(F29:F31)</f>
        <v>532</v>
      </c>
      <c r="G32" s="465">
        <f>SUM(H29:H31)</f>
        <v>202.16</v>
      </c>
      <c r="H32" s="454"/>
      <c r="K32" s="23"/>
    </row>
    <row r="33" spans="1:11" ht="15.75" customHeight="1" thickBot="1" x14ac:dyDescent="0.3">
      <c r="A33" s="31" t="s">
        <v>216</v>
      </c>
      <c r="B33" s="32" t="s">
        <v>217</v>
      </c>
      <c r="C33" s="13" t="s">
        <v>218</v>
      </c>
      <c r="D33" s="44"/>
      <c r="E33" s="44"/>
      <c r="F33" s="21">
        <v>2</v>
      </c>
      <c r="G33" s="33">
        <v>2170</v>
      </c>
      <c r="H33" s="34">
        <f>(F33*G33)</f>
        <v>4340</v>
      </c>
    </row>
    <row r="34" spans="1:11" ht="16.5" customHeight="1" thickBot="1" x14ac:dyDescent="0.3">
      <c r="A34" s="464" t="s">
        <v>219</v>
      </c>
      <c r="B34" s="453"/>
      <c r="C34" s="453"/>
      <c r="D34" s="453"/>
      <c r="E34" s="453"/>
      <c r="F34" s="43">
        <f>SUM(F33:F33)</f>
        <v>2</v>
      </c>
      <c r="G34" s="465">
        <f>SUM(H33:H33)</f>
        <v>4340</v>
      </c>
      <c r="H34" s="454"/>
      <c r="K34" s="23"/>
    </row>
    <row r="35" spans="1:11" ht="15.75" customHeight="1" thickBot="1" x14ac:dyDescent="0.3">
      <c r="A35" s="31" t="s">
        <v>220</v>
      </c>
      <c r="B35" s="32" t="s">
        <v>221</v>
      </c>
      <c r="C35" s="13" t="s">
        <v>222</v>
      </c>
      <c r="D35" s="44"/>
      <c r="E35" s="44"/>
      <c r="F35" s="21">
        <v>2</v>
      </c>
      <c r="G35" s="33">
        <v>1120</v>
      </c>
      <c r="H35" s="34">
        <f>(F35*G35)</f>
        <v>2240</v>
      </c>
    </row>
    <row r="36" spans="1:11" ht="16.5" customHeight="1" thickBot="1" x14ac:dyDescent="0.3">
      <c r="A36" s="464" t="s">
        <v>223</v>
      </c>
      <c r="B36" s="453"/>
      <c r="C36" s="453"/>
      <c r="D36" s="453"/>
      <c r="E36" s="453"/>
      <c r="F36" s="43">
        <f>SUM(F35:F35)</f>
        <v>2</v>
      </c>
      <c r="G36" s="465">
        <f>SUM(H35:H35)</f>
        <v>2240</v>
      </c>
      <c r="H36" s="454"/>
      <c r="K36" s="23"/>
    </row>
    <row r="37" spans="1:11" ht="15.75" customHeight="1" thickBot="1" x14ac:dyDescent="0.3">
      <c r="A37" s="31" t="s">
        <v>224</v>
      </c>
      <c r="B37" s="32" t="s">
        <v>225</v>
      </c>
      <c r="C37" s="13" t="s">
        <v>222</v>
      </c>
      <c r="D37" s="44"/>
      <c r="E37" s="44"/>
      <c r="F37" s="22">
        <v>1</v>
      </c>
      <c r="G37" s="33">
        <v>2230</v>
      </c>
      <c r="H37" s="25">
        <f>(F37*G37)</f>
        <v>2230</v>
      </c>
    </row>
    <row r="38" spans="1:11" ht="16.5" customHeight="1" thickBot="1" x14ac:dyDescent="0.3">
      <c r="A38" s="464" t="s">
        <v>226</v>
      </c>
      <c r="B38" s="453"/>
      <c r="C38" s="453"/>
      <c r="D38" s="453"/>
      <c r="E38" s="453"/>
      <c r="F38" s="43">
        <f>SUM(F37:F37)</f>
        <v>1</v>
      </c>
      <c r="G38" s="465">
        <f>SUM(H37:H37)</f>
        <v>2230</v>
      </c>
      <c r="H38" s="454"/>
      <c r="K38" s="23"/>
    </row>
    <row r="39" spans="1:11" ht="15.75" customHeight="1" thickBot="1" x14ac:dyDescent="0.3">
      <c r="A39" s="31" t="s">
        <v>227</v>
      </c>
      <c r="B39" s="32" t="s">
        <v>228</v>
      </c>
      <c r="C39" s="13" t="s">
        <v>229</v>
      </c>
      <c r="D39" s="44"/>
      <c r="E39" s="44"/>
      <c r="F39" s="21">
        <v>1212</v>
      </c>
      <c r="G39" s="33">
        <v>2.8</v>
      </c>
      <c r="H39" s="34">
        <f>(F39*G39)</f>
        <v>3393.6</v>
      </c>
    </row>
    <row r="40" spans="1:11" ht="16.5" customHeight="1" thickBot="1" x14ac:dyDescent="0.3">
      <c r="A40" s="464" t="s">
        <v>230</v>
      </c>
      <c r="B40" s="453"/>
      <c r="C40" s="453"/>
      <c r="D40" s="453"/>
      <c r="E40" s="453"/>
      <c r="F40" s="43">
        <f>SUM(F39:F39)</f>
        <v>1212</v>
      </c>
      <c r="G40" s="465">
        <f>SUM(H39:H39)</f>
        <v>3393.6</v>
      </c>
      <c r="H40" s="454"/>
      <c r="K40" s="23"/>
    </row>
    <row r="41" spans="1:11" ht="18.75" customHeight="1" thickBot="1" x14ac:dyDescent="0.3">
      <c r="A41" s="452" t="s">
        <v>208</v>
      </c>
      <c r="B41" s="453"/>
      <c r="C41" s="453"/>
      <c r="D41" s="453"/>
      <c r="E41" s="453"/>
      <c r="F41" s="454"/>
      <c r="G41" s="458">
        <f>+G28+G17+G32+G34+G36+G38+G40</f>
        <v>22182.78</v>
      </c>
      <c r="H41" s="454"/>
      <c r="K41" s="23"/>
    </row>
    <row r="42" spans="1:11" x14ac:dyDescent="0.25">
      <c r="B42" s="15"/>
      <c r="H42" s="16"/>
    </row>
    <row r="43" spans="1:11" x14ac:dyDescent="0.25">
      <c r="A43" s="24"/>
      <c r="B43" s="15"/>
      <c r="H43" s="16"/>
    </row>
    <row r="44" spans="1:11" x14ac:dyDescent="0.25">
      <c r="A44" s="1"/>
      <c r="B44" s="15"/>
    </row>
    <row r="48" spans="1:11" x14ac:dyDescent="0.25">
      <c r="A48" s="466" t="s">
        <v>188</v>
      </c>
      <c r="B48" s="314"/>
      <c r="E48" t="s">
        <v>189</v>
      </c>
    </row>
  </sheetData>
  <mergeCells count="23">
    <mergeCell ref="A3:F3"/>
    <mergeCell ref="G17:H17"/>
    <mergeCell ref="A2:F2"/>
    <mergeCell ref="G38:H38"/>
    <mergeCell ref="G28:H28"/>
    <mergeCell ref="G34:H34"/>
    <mergeCell ref="A32:E32"/>
    <mergeCell ref="A5:H5"/>
    <mergeCell ref="A17:B17"/>
    <mergeCell ref="G1:H3"/>
    <mergeCell ref="A4:H4"/>
    <mergeCell ref="A38:E38"/>
    <mergeCell ref="G32:H32"/>
    <mergeCell ref="A1:F1"/>
    <mergeCell ref="A28:E28"/>
    <mergeCell ref="A41:F41"/>
    <mergeCell ref="A48:B48"/>
    <mergeCell ref="A34:E34"/>
    <mergeCell ref="G36:H36"/>
    <mergeCell ref="A36:E36"/>
    <mergeCell ref="G41:H41"/>
    <mergeCell ref="G40:H40"/>
    <mergeCell ref="A40:E40"/>
  </mergeCells>
  <pageMargins left="1.181102362204725" right="0.59055118110236227" top="0.59055118110236227" bottom="0.59055118110236227" header="0.31496062992125978" footer="0.31496062992125978"/>
  <pageSetup scale="7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8">
    <tabColor rgb="FFFF0000"/>
    <pageSetUpPr fitToPage="1"/>
  </sheetPr>
  <dimension ref="A1:W28"/>
  <sheetViews>
    <sheetView view="pageBreakPreview" zoomScale="85" zoomScaleNormal="100" zoomScaleSheetLayoutView="85" zoomScalePageLayoutView="70" workbookViewId="0">
      <selection activeCell="A2" sqref="A2:O2"/>
    </sheetView>
  </sheetViews>
  <sheetFormatPr baseColWidth="10" defaultColWidth="11.42578125" defaultRowHeight="15" x14ac:dyDescent="0.25"/>
  <cols>
    <col min="1" max="1" width="12.85546875" customWidth="1"/>
    <col min="3" max="3" width="16.85546875" customWidth="1"/>
    <col min="4" max="4" width="9.7109375" customWidth="1"/>
    <col min="5" max="5" width="16" customWidth="1"/>
    <col min="7" max="7" width="10.5703125" customWidth="1"/>
    <col min="8" max="8" width="9" customWidth="1"/>
    <col min="9" max="9" width="12.42578125" customWidth="1"/>
    <col min="11" max="11" width="15.7109375" customWidth="1"/>
    <col min="12" max="12" width="9.140625" customWidth="1"/>
    <col min="13" max="13" width="13.5703125" customWidth="1"/>
    <col min="14" max="14" width="12.42578125" customWidth="1"/>
    <col min="15" max="15" width="9.85546875" customWidth="1"/>
    <col min="17" max="17" width="13.28515625" customWidth="1"/>
    <col min="19" max="19" width="14.140625" customWidth="1"/>
    <col min="21" max="21" width="13" customWidth="1"/>
    <col min="22" max="22" width="12.85546875" customWidth="1"/>
    <col min="23" max="23" width="9.85546875" customWidth="1"/>
  </cols>
  <sheetData>
    <row r="1" spans="1:23" ht="21" customHeight="1" x14ac:dyDescent="0.35">
      <c r="A1" s="469" t="s">
        <v>231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</row>
    <row r="2" spans="1:23" ht="18.75" customHeight="1" x14ac:dyDescent="0.3">
      <c r="A2" s="470" t="s">
        <v>232</v>
      </c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</row>
    <row r="4" spans="1:23" ht="15.75" customHeight="1" thickBot="1" x14ac:dyDescent="0.3">
      <c r="A4" s="467" t="s">
        <v>37</v>
      </c>
      <c r="B4" s="468"/>
      <c r="C4" s="468"/>
      <c r="D4" s="468"/>
      <c r="E4" s="468"/>
      <c r="F4" s="468"/>
      <c r="G4" s="468"/>
      <c r="I4" s="467" t="s">
        <v>233</v>
      </c>
      <c r="J4" s="468"/>
      <c r="K4" s="468"/>
      <c r="L4" s="468"/>
      <c r="M4" s="468"/>
      <c r="N4" s="468"/>
      <c r="O4" s="468"/>
      <c r="Q4" s="467" t="s">
        <v>98</v>
      </c>
      <c r="R4" s="468"/>
      <c r="S4" s="468"/>
      <c r="T4" s="468"/>
      <c r="U4" s="468"/>
      <c r="V4" s="468"/>
      <c r="W4" s="468"/>
    </row>
    <row r="5" spans="1:23" ht="60" customHeight="1" thickBot="1" x14ac:dyDescent="0.3">
      <c r="A5" s="6" t="s">
        <v>234</v>
      </c>
      <c r="B5" s="64" t="s">
        <v>235</v>
      </c>
      <c r="C5" s="65" t="s">
        <v>236</v>
      </c>
      <c r="D5" s="64" t="s">
        <v>237</v>
      </c>
      <c r="E5" s="64" t="s">
        <v>238</v>
      </c>
      <c r="F5" s="64" t="s">
        <v>239</v>
      </c>
      <c r="G5" s="64" t="s">
        <v>240</v>
      </c>
      <c r="I5" s="6" t="s">
        <v>234</v>
      </c>
      <c r="J5" s="6" t="s">
        <v>235</v>
      </c>
      <c r="K5" s="7" t="s">
        <v>236</v>
      </c>
      <c r="L5" s="6" t="s">
        <v>237</v>
      </c>
      <c r="M5" s="6" t="s">
        <v>238</v>
      </c>
      <c r="N5" s="6" t="s">
        <v>239</v>
      </c>
      <c r="O5" s="6" t="s">
        <v>240</v>
      </c>
      <c r="Q5" s="6" t="s">
        <v>234</v>
      </c>
      <c r="R5" s="6" t="s">
        <v>235</v>
      </c>
      <c r="S5" s="7" t="s">
        <v>236</v>
      </c>
      <c r="T5" s="6" t="s">
        <v>237</v>
      </c>
      <c r="U5" s="6" t="s">
        <v>238</v>
      </c>
      <c r="V5" s="6" t="s">
        <v>239</v>
      </c>
      <c r="W5" s="6" t="s">
        <v>240</v>
      </c>
    </row>
    <row r="6" spans="1:23" ht="15.75" customHeight="1" thickBot="1" x14ac:dyDescent="0.3">
      <c r="A6" s="62" t="s">
        <v>241</v>
      </c>
      <c r="B6" s="60">
        <v>587</v>
      </c>
      <c r="C6" s="60">
        <v>3000</v>
      </c>
      <c r="D6" s="60">
        <v>1740</v>
      </c>
      <c r="E6" s="60">
        <v>0</v>
      </c>
      <c r="F6" s="60">
        <v>8</v>
      </c>
      <c r="G6" s="66">
        <f>B6+C6-D6-F6</f>
        <v>1839</v>
      </c>
      <c r="I6" s="8" t="s">
        <v>241</v>
      </c>
      <c r="J6" s="60">
        <v>5031</v>
      </c>
      <c r="K6" s="60">
        <f>2900+4500</f>
        <v>7400</v>
      </c>
      <c r="L6" s="60">
        <v>6959</v>
      </c>
      <c r="M6" s="60">
        <v>0</v>
      </c>
      <c r="N6" s="60">
        <v>6</v>
      </c>
      <c r="O6" s="259">
        <f>J6+K6-L6-N6</f>
        <v>5466</v>
      </c>
      <c r="Q6" s="8" t="s">
        <v>241</v>
      </c>
      <c r="R6" s="60">
        <v>4276</v>
      </c>
      <c r="S6" s="60">
        <v>4500</v>
      </c>
      <c r="T6" s="60">
        <v>5219</v>
      </c>
      <c r="U6" s="60">
        <v>0</v>
      </c>
      <c r="V6" s="60">
        <v>62</v>
      </c>
      <c r="W6" s="259">
        <f>-V6-T6+S6+R6</f>
        <v>3495</v>
      </c>
    </row>
    <row r="7" spans="1:23" ht="15.75" customHeight="1" thickBot="1" x14ac:dyDescent="0.3">
      <c r="A7" s="62" t="s">
        <v>242</v>
      </c>
      <c r="B7" s="60">
        <v>1839</v>
      </c>
      <c r="C7" s="60">
        <v>500</v>
      </c>
      <c r="D7" s="60">
        <v>1955</v>
      </c>
      <c r="E7" s="60">
        <v>0</v>
      </c>
      <c r="F7" s="60">
        <v>15</v>
      </c>
      <c r="G7" s="66">
        <f>C7+B7-D7-F7</f>
        <v>369</v>
      </c>
      <c r="I7" s="8" t="s">
        <v>242</v>
      </c>
      <c r="J7" s="60">
        <v>5466</v>
      </c>
      <c r="K7" s="60">
        <v>3502</v>
      </c>
      <c r="L7" s="61">
        <v>5034</v>
      </c>
      <c r="M7" s="61">
        <v>4</v>
      </c>
      <c r="N7" s="61">
        <v>1</v>
      </c>
      <c r="O7" s="259">
        <f>+J7+K7-L7-N7-M7</f>
        <v>3929</v>
      </c>
      <c r="Q7" s="8" t="s">
        <v>242</v>
      </c>
      <c r="R7" s="60">
        <v>3495</v>
      </c>
      <c r="S7" s="60">
        <v>3100</v>
      </c>
      <c r="T7" s="61">
        <v>3079</v>
      </c>
      <c r="U7" s="61">
        <v>4</v>
      </c>
      <c r="V7" s="61">
        <v>31</v>
      </c>
      <c r="W7" s="259">
        <f>+R7+S7-T7-V7-U7</f>
        <v>3481</v>
      </c>
    </row>
    <row r="8" spans="1:23" ht="15.75" customHeight="1" thickBot="1" x14ac:dyDescent="0.3">
      <c r="A8" s="62" t="s">
        <v>243</v>
      </c>
      <c r="B8" s="60">
        <v>369</v>
      </c>
      <c r="C8" s="60">
        <v>0</v>
      </c>
      <c r="D8" s="60">
        <v>164</v>
      </c>
      <c r="E8" s="60">
        <v>204</v>
      </c>
      <c r="F8" s="60">
        <v>1</v>
      </c>
      <c r="G8" s="66">
        <f>C8+B8-D8-F8-E8</f>
        <v>0</v>
      </c>
      <c r="I8" s="8" t="s">
        <v>243</v>
      </c>
      <c r="J8" s="60">
        <v>3929</v>
      </c>
      <c r="K8" s="60">
        <v>2000</v>
      </c>
      <c r="L8" s="61">
        <v>2747</v>
      </c>
      <c r="M8" s="61">
        <v>0</v>
      </c>
      <c r="N8" s="61">
        <v>12</v>
      </c>
      <c r="O8" s="29">
        <f t="shared" ref="O8:O17" si="0">+J8+K8-L8-N8</f>
        <v>3170</v>
      </c>
      <c r="Q8" s="8" t="s">
        <v>243</v>
      </c>
      <c r="R8" s="60">
        <v>3481</v>
      </c>
      <c r="S8" s="60">
        <v>2200</v>
      </c>
      <c r="T8" s="61">
        <v>2583</v>
      </c>
      <c r="U8" s="61">
        <v>0</v>
      </c>
      <c r="V8" s="61">
        <v>21</v>
      </c>
      <c r="W8" s="29">
        <f t="shared" ref="W8:W17" si="1">+R8+S8-T8-V8</f>
        <v>3077</v>
      </c>
    </row>
    <row r="9" spans="1:23" ht="15.75" customHeight="1" thickBot="1" x14ac:dyDescent="0.3">
      <c r="A9" s="62" t="s">
        <v>244</v>
      </c>
      <c r="B9" s="60"/>
      <c r="C9" s="60"/>
      <c r="D9" s="60"/>
      <c r="E9" s="60"/>
      <c r="F9" s="60"/>
      <c r="G9" s="66">
        <f t="shared" ref="G9:G17" si="2">C9+B9-D9-F9</f>
        <v>0</v>
      </c>
      <c r="I9" s="8" t="s">
        <v>244</v>
      </c>
      <c r="J9" s="60"/>
      <c r="K9" s="60"/>
      <c r="L9" s="61"/>
      <c r="M9" s="61"/>
      <c r="N9" s="61"/>
      <c r="O9" s="29">
        <f t="shared" si="0"/>
        <v>0</v>
      </c>
      <c r="Q9" s="8" t="s">
        <v>244</v>
      </c>
      <c r="R9" s="60"/>
      <c r="S9" s="60"/>
      <c r="T9" s="61"/>
      <c r="U9" s="61"/>
      <c r="V9" s="61"/>
      <c r="W9" s="29">
        <f t="shared" si="1"/>
        <v>0</v>
      </c>
    </row>
    <row r="10" spans="1:23" ht="15.75" customHeight="1" thickBot="1" x14ac:dyDescent="0.3">
      <c r="A10" s="63" t="s">
        <v>245</v>
      </c>
      <c r="B10" s="60"/>
      <c r="C10" s="60"/>
      <c r="D10" s="60"/>
      <c r="E10" s="60"/>
      <c r="F10" s="60"/>
      <c r="G10" s="66">
        <f t="shared" si="2"/>
        <v>0</v>
      </c>
      <c r="I10" s="2" t="s">
        <v>245</v>
      </c>
      <c r="J10" s="60"/>
      <c r="K10" s="60"/>
      <c r="L10" s="61"/>
      <c r="M10" s="61"/>
      <c r="N10" s="61"/>
      <c r="O10" s="29">
        <f t="shared" si="0"/>
        <v>0</v>
      </c>
      <c r="Q10" s="2" t="s">
        <v>245</v>
      </c>
      <c r="R10" s="60"/>
      <c r="S10" s="60"/>
      <c r="T10" s="61"/>
      <c r="U10" s="61"/>
      <c r="V10" s="61"/>
      <c r="W10" s="29">
        <f t="shared" si="1"/>
        <v>0</v>
      </c>
    </row>
    <row r="11" spans="1:23" ht="15.75" customHeight="1" thickBot="1" x14ac:dyDescent="0.3">
      <c r="A11" s="62" t="s">
        <v>246</v>
      </c>
      <c r="B11" s="60"/>
      <c r="C11" s="60"/>
      <c r="D11" s="60"/>
      <c r="E11" s="60"/>
      <c r="F11" s="60"/>
      <c r="G11" s="66">
        <f t="shared" si="2"/>
        <v>0</v>
      </c>
      <c r="I11" s="8" t="s">
        <v>246</v>
      </c>
      <c r="J11" s="60"/>
      <c r="K11" s="60"/>
      <c r="L11" s="61"/>
      <c r="M11" s="61"/>
      <c r="N11" s="61"/>
      <c r="O11" s="29">
        <f t="shared" si="0"/>
        <v>0</v>
      </c>
      <c r="Q11" s="8" t="s">
        <v>246</v>
      </c>
      <c r="R11" s="60"/>
      <c r="S11" s="60"/>
      <c r="T11" s="61"/>
      <c r="U11" s="61"/>
      <c r="V11" s="61"/>
      <c r="W11" s="29">
        <f t="shared" si="1"/>
        <v>0</v>
      </c>
    </row>
    <row r="12" spans="1:23" ht="15.75" customHeight="1" thickBot="1" x14ac:dyDescent="0.3">
      <c r="A12" s="62" t="s">
        <v>247</v>
      </c>
      <c r="B12" s="67"/>
      <c r="C12" s="67"/>
      <c r="D12" s="67"/>
      <c r="E12" s="67"/>
      <c r="F12" s="67"/>
      <c r="G12" s="66">
        <f t="shared" si="2"/>
        <v>0</v>
      </c>
      <c r="I12" s="8" t="s">
        <v>247</v>
      </c>
      <c r="J12" s="68"/>
      <c r="K12" s="54"/>
      <c r="L12" s="54"/>
      <c r="M12" s="55"/>
      <c r="N12" s="55"/>
      <c r="O12" s="29">
        <f t="shared" si="0"/>
        <v>0</v>
      </c>
      <c r="Q12" s="8" t="s">
        <v>247</v>
      </c>
      <c r="R12" s="60"/>
      <c r="S12" s="60"/>
      <c r="T12" s="61"/>
      <c r="U12" s="61"/>
      <c r="V12" s="61"/>
      <c r="W12" s="29">
        <f t="shared" si="1"/>
        <v>0</v>
      </c>
    </row>
    <row r="13" spans="1:23" ht="15.75" customHeight="1" thickBot="1" x14ac:dyDescent="0.3">
      <c r="A13" s="62" t="s">
        <v>248</v>
      </c>
      <c r="B13" s="67"/>
      <c r="C13" s="67"/>
      <c r="D13" s="67"/>
      <c r="E13" s="67"/>
      <c r="F13" s="67"/>
      <c r="G13" s="66">
        <f t="shared" si="2"/>
        <v>0</v>
      </c>
      <c r="I13" s="8" t="s">
        <v>248</v>
      </c>
      <c r="J13" s="68"/>
      <c r="K13" s="54"/>
      <c r="L13" s="54"/>
      <c r="M13" s="55"/>
      <c r="N13" s="55"/>
      <c r="O13" s="29">
        <f t="shared" si="0"/>
        <v>0</v>
      </c>
      <c r="Q13" s="8" t="s">
        <v>248</v>
      </c>
      <c r="R13" s="60"/>
      <c r="S13" s="60"/>
      <c r="T13" s="61"/>
      <c r="U13" s="61"/>
      <c r="V13" s="61"/>
      <c r="W13" s="29">
        <f t="shared" si="1"/>
        <v>0</v>
      </c>
    </row>
    <row r="14" spans="1:23" ht="15.75" customHeight="1" thickBot="1" x14ac:dyDescent="0.3">
      <c r="A14" s="62" t="s">
        <v>249</v>
      </c>
      <c r="B14" s="67"/>
      <c r="C14" s="67"/>
      <c r="D14" s="67"/>
      <c r="E14" s="67"/>
      <c r="F14" s="67"/>
      <c r="G14" s="66">
        <f t="shared" si="2"/>
        <v>0</v>
      </c>
      <c r="I14" s="8" t="s">
        <v>249</v>
      </c>
      <c r="J14" s="68"/>
      <c r="K14" s="54"/>
      <c r="L14" s="54"/>
      <c r="M14" s="55"/>
      <c r="N14" s="55"/>
      <c r="O14" s="29">
        <f t="shared" si="0"/>
        <v>0</v>
      </c>
      <c r="Q14" s="8" t="s">
        <v>249</v>
      </c>
      <c r="R14" s="60"/>
      <c r="S14" s="60"/>
      <c r="T14" s="61"/>
      <c r="U14" s="61"/>
      <c r="V14" s="61"/>
      <c r="W14" s="29">
        <f t="shared" si="1"/>
        <v>0</v>
      </c>
    </row>
    <row r="15" spans="1:23" ht="15.75" customHeight="1" thickBot="1" x14ac:dyDescent="0.3">
      <c r="A15" s="62" t="s">
        <v>250</v>
      </c>
      <c r="B15" s="67"/>
      <c r="C15" s="67"/>
      <c r="D15" s="67"/>
      <c r="E15" s="67"/>
      <c r="F15" s="67"/>
      <c r="G15" s="66">
        <f t="shared" si="2"/>
        <v>0</v>
      </c>
      <c r="I15" s="8" t="s">
        <v>250</v>
      </c>
      <c r="J15" s="68"/>
      <c r="K15" s="54"/>
      <c r="L15" s="54"/>
      <c r="M15" s="55"/>
      <c r="N15" s="55"/>
      <c r="O15" s="29">
        <f t="shared" si="0"/>
        <v>0</v>
      </c>
      <c r="Q15" s="8" t="s">
        <v>250</v>
      </c>
      <c r="R15" s="60"/>
      <c r="S15" s="60"/>
      <c r="T15" s="61"/>
      <c r="U15" s="61"/>
      <c r="V15" s="61"/>
      <c r="W15" s="29">
        <f t="shared" si="1"/>
        <v>0</v>
      </c>
    </row>
    <row r="16" spans="1:23" ht="15.75" customHeight="1" thickBot="1" x14ac:dyDescent="0.3">
      <c r="A16" s="62" t="s">
        <v>251</v>
      </c>
      <c r="B16" s="67"/>
      <c r="C16" s="67"/>
      <c r="D16" s="67"/>
      <c r="E16" s="67"/>
      <c r="F16" s="67"/>
      <c r="G16" s="66">
        <f t="shared" si="2"/>
        <v>0</v>
      </c>
      <c r="I16" s="8" t="s">
        <v>251</v>
      </c>
      <c r="J16" s="68"/>
      <c r="K16" s="54"/>
      <c r="L16" s="54"/>
      <c r="M16" s="55"/>
      <c r="N16" s="55"/>
      <c r="O16" s="29">
        <f t="shared" si="0"/>
        <v>0</v>
      </c>
      <c r="Q16" s="8" t="s">
        <v>251</v>
      </c>
      <c r="R16" s="68"/>
      <c r="S16" s="54"/>
      <c r="T16" s="54"/>
      <c r="U16" s="55"/>
      <c r="V16" s="55"/>
      <c r="W16" s="259">
        <f t="shared" si="1"/>
        <v>0</v>
      </c>
    </row>
    <row r="17" spans="1:23" ht="15.75" customHeight="1" thickBot="1" x14ac:dyDescent="0.3">
      <c r="A17" s="62" t="s">
        <v>252</v>
      </c>
      <c r="B17" s="67"/>
      <c r="C17" s="67"/>
      <c r="D17" s="67"/>
      <c r="E17" s="67"/>
      <c r="F17" s="67"/>
      <c r="G17" s="66">
        <f t="shared" si="2"/>
        <v>0</v>
      </c>
      <c r="I17" s="8" t="s">
        <v>252</v>
      </c>
      <c r="J17" s="69"/>
      <c r="K17" s="3"/>
      <c r="L17" s="3"/>
      <c r="M17" s="28"/>
      <c r="N17" s="28"/>
      <c r="O17" s="29">
        <f t="shared" si="0"/>
        <v>0</v>
      </c>
      <c r="Q17" s="8" t="s">
        <v>252</v>
      </c>
      <c r="R17" s="69"/>
      <c r="S17" s="3"/>
      <c r="T17" s="3"/>
      <c r="U17" s="28"/>
      <c r="V17" s="28"/>
      <c r="W17" s="29">
        <f t="shared" si="1"/>
        <v>0</v>
      </c>
    </row>
    <row r="18" spans="1:23" s="30" customFormat="1" ht="25.5" customHeight="1" thickBot="1" x14ac:dyDescent="0.3">
      <c r="A18" s="4" t="s">
        <v>164</v>
      </c>
      <c r="B18" s="48">
        <f>SUM(B6:B17)</f>
        <v>2795</v>
      </c>
      <c r="C18" s="4"/>
      <c r="D18" s="48">
        <f>SUM(D6:D17)</f>
        <v>3859</v>
      </c>
      <c r="E18" s="49"/>
      <c r="F18" s="49">
        <f>SUM(F6:F17)</f>
        <v>24</v>
      </c>
      <c r="G18" s="4"/>
      <c r="I18" s="4" t="s">
        <v>164</v>
      </c>
      <c r="J18" s="50">
        <f>SUM(J6:J17)</f>
        <v>14426</v>
      </c>
      <c r="K18" s="4"/>
      <c r="L18" s="48">
        <f>SUM(L6:L17)</f>
        <v>14740</v>
      </c>
      <c r="M18" s="49"/>
      <c r="N18" s="49">
        <f>SUM(N6:N17)</f>
        <v>19</v>
      </c>
      <c r="O18" s="46"/>
      <c r="Q18" s="4" t="s">
        <v>164</v>
      </c>
      <c r="R18" s="50">
        <f>SUM(R6:R17)</f>
        <v>11252</v>
      </c>
      <c r="S18" s="4"/>
      <c r="T18" s="48">
        <f>SUM(T6:T17)</f>
        <v>10881</v>
      </c>
      <c r="U18" s="49"/>
      <c r="V18" s="49">
        <f>SUM(V6:V17)</f>
        <v>114</v>
      </c>
      <c r="W18" s="46"/>
    </row>
    <row r="22" spans="1:23" x14ac:dyDescent="0.25">
      <c r="A22" s="15"/>
      <c r="B22" s="15"/>
      <c r="C22" s="15"/>
    </row>
    <row r="23" spans="1:23" x14ac:dyDescent="0.25">
      <c r="A23" s="53"/>
    </row>
    <row r="24" spans="1:23" x14ac:dyDescent="0.25">
      <c r="A24" s="53"/>
    </row>
    <row r="25" spans="1:23" x14ac:dyDescent="0.25">
      <c r="A25" s="53"/>
    </row>
    <row r="27" spans="1:23" x14ac:dyDescent="0.25">
      <c r="A27" s="447" t="s">
        <v>188</v>
      </c>
      <c r="B27" s="412"/>
      <c r="C27" s="412"/>
      <c r="I27" s="471" t="s">
        <v>189</v>
      </c>
      <c r="J27" s="412"/>
      <c r="K27" s="412"/>
    </row>
    <row r="28" spans="1:23" x14ac:dyDescent="0.25">
      <c r="A28" s="313"/>
      <c r="B28" s="314"/>
    </row>
  </sheetData>
  <mergeCells count="8">
    <mergeCell ref="Q4:W4"/>
    <mergeCell ref="A4:G4"/>
    <mergeCell ref="A28:B28"/>
    <mergeCell ref="A1:O1"/>
    <mergeCell ref="A27:C27"/>
    <mergeCell ref="I4:O4"/>
    <mergeCell ref="A2:O2"/>
    <mergeCell ref="I27:K27"/>
  </mergeCells>
  <pageMargins left="0.59055118110236227" right="1.181102362204725" top="1.181102362204725" bottom="0.59055118110236227" header="0.31496062992125978" footer="0.51181102362204722"/>
  <pageSetup scale="42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6"/>
  <dimension ref="A1:T11"/>
  <sheetViews>
    <sheetView zoomScale="70" zoomScaleNormal="70" workbookViewId="0">
      <selection activeCell="T10" sqref="A10:T11"/>
    </sheetView>
  </sheetViews>
  <sheetFormatPr baseColWidth="10" defaultRowHeight="15" x14ac:dyDescent="0.25"/>
  <sheetData>
    <row r="1" spans="1:20" x14ac:dyDescent="0.25">
      <c r="A1" s="308"/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91" t="s">
        <v>253</v>
      </c>
      <c r="P1" s="392"/>
      <c r="Q1" s="392"/>
      <c r="R1" s="392"/>
      <c r="S1" s="392"/>
      <c r="T1" s="393"/>
    </row>
    <row r="2" spans="1:20" ht="22.5" customHeight="1" x14ac:dyDescent="0.25">
      <c r="A2" s="404" t="s">
        <v>107</v>
      </c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  <c r="R2" s="314"/>
      <c r="S2" s="314"/>
      <c r="T2" s="405"/>
    </row>
    <row r="3" spans="1:20" x14ac:dyDescent="0.25">
      <c r="A3" s="406" t="s">
        <v>108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405"/>
    </row>
    <row r="4" spans="1:20" ht="24.75" customHeight="1" x14ac:dyDescent="0.25">
      <c r="A4" s="407" t="s">
        <v>254</v>
      </c>
      <c r="B4" s="392"/>
      <c r="C4" s="392"/>
      <c r="D4" s="392"/>
      <c r="E4" s="392"/>
      <c r="F4" s="392"/>
      <c r="G4" s="392"/>
      <c r="H4" s="392"/>
      <c r="I4" s="392"/>
      <c r="J4" s="392"/>
      <c r="K4" s="392"/>
      <c r="L4" s="392"/>
      <c r="M4" s="392"/>
      <c r="N4" s="392"/>
      <c r="O4" s="392"/>
      <c r="P4" s="392"/>
      <c r="Q4" s="392"/>
      <c r="R4" s="392"/>
      <c r="S4" s="392"/>
      <c r="T4" s="393"/>
    </row>
    <row r="5" spans="1:20" ht="21.75" customHeight="1" thickBot="1" x14ac:dyDescent="0.3">
      <c r="A5" s="394" t="s">
        <v>255</v>
      </c>
      <c r="B5" s="392"/>
      <c r="C5" s="392"/>
      <c r="D5" s="392"/>
      <c r="E5" s="395" t="s">
        <v>256</v>
      </c>
      <c r="F5" s="387"/>
      <c r="G5" s="387"/>
      <c r="H5" s="387"/>
      <c r="I5" s="387"/>
      <c r="J5" s="387"/>
      <c r="K5" s="387"/>
      <c r="L5" s="387"/>
      <c r="M5" s="387"/>
      <c r="N5" s="387"/>
      <c r="O5" s="387"/>
      <c r="P5" s="387"/>
      <c r="Q5" s="396" t="s">
        <v>257</v>
      </c>
      <c r="R5" s="393"/>
      <c r="S5" s="397"/>
      <c r="T5" s="398"/>
    </row>
    <row r="6" spans="1:20" ht="15.75" customHeight="1" x14ac:dyDescent="0.25">
      <c r="A6" s="310"/>
      <c r="B6" s="169"/>
      <c r="C6" s="169"/>
      <c r="D6" s="169"/>
      <c r="E6" s="399" t="s">
        <v>20</v>
      </c>
      <c r="F6" s="387"/>
      <c r="G6" s="316"/>
      <c r="H6" s="400" t="s">
        <v>184</v>
      </c>
      <c r="I6" s="387"/>
      <c r="J6" s="316"/>
      <c r="K6" s="401" t="s">
        <v>185</v>
      </c>
      <c r="L6" s="387"/>
      <c r="M6" s="387"/>
      <c r="N6" s="316"/>
      <c r="O6" s="400" t="s">
        <v>24</v>
      </c>
      <c r="P6" s="387"/>
      <c r="Q6" s="316"/>
      <c r="R6" s="402" t="s">
        <v>258</v>
      </c>
      <c r="S6" s="402" t="s">
        <v>259</v>
      </c>
      <c r="T6" s="402" t="s">
        <v>260</v>
      </c>
    </row>
    <row r="7" spans="1:20" ht="24.75" customHeight="1" x14ac:dyDescent="0.25">
      <c r="A7" s="170" t="s">
        <v>26</v>
      </c>
      <c r="B7" s="170" t="s">
        <v>27</v>
      </c>
      <c r="C7" s="170" t="s">
        <v>28</v>
      </c>
      <c r="D7" s="170" t="s">
        <v>29</v>
      </c>
      <c r="E7" s="170" t="s">
        <v>30</v>
      </c>
      <c r="F7" s="170" t="s">
        <v>31</v>
      </c>
      <c r="G7" s="171" t="s">
        <v>32</v>
      </c>
      <c r="H7" s="170" t="s">
        <v>30</v>
      </c>
      <c r="I7" s="170" t="s">
        <v>31</v>
      </c>
      <c r="J7" s="171" t="s">
        <v>32</v>
      </c>
      <c r="K7" s="170" t="s">
        <v>30</v>
      </c>
      <c r="L7" s="170" t="s">
        <v>31</v>
      </c>
      <c r="M7" s="171" t="s">
        <v>32</v>
      </c>
      <c r="N7" s="172" t="s">
        <v>261</v>
      </c>
      <c r="O7" s="170" t="s">
        <v>30</v>
      </c>
      <c r="P7" s="170" t="s">
        <v>31</v>
      </c>
      <c r="Q7" s="171" t="s">
        <v>32</v>
      </c>
      <c r="R7" s="403"/>
      <c r="S7" s="403"/>
      <c r="T7" s="403"/>
    </row>
    <row r="10" spans="1:20" x14ac:dyDescent="0.25">
      <c r="A10" s="386" t="s">
        <v>104</v>
      </c>
      <c r="B10" s="387"/>
      <c r="C10" s="387"/>
      <c r="D10" s="387"/>
      <c r="E10" s="311"/>
      <c r="F10" s="312"/>
      <c r="G10" s="173"/>
      <c r="H10" s="311"/>
      <c r="I10" s="312"/>
      <c r="J10" s="174"/>
      <c r="K10" s="311"/>
      <c r="L10" s="312"/>
      <c r="M10" s="174"/>
      <c r="N10" s="175"/>
      <c r="O10" s="311"/>
      <c r="P10" s="312"/>
      <c r="Q10" s="174"/>
      <c r="R10" s="176"/>
      <c r="S10" s="177"/>
      <c r="T10" s="174"/>
    </row>
    <row r="11" spans="1:20" ht="16.5" customHeight="1" x14ac:dyDescent="0.25">
      <c r="A11" s="388" t="s">
        <v>65</v>
      </c>
      <c r="B11" s="387"/>
      <c r="C11" s="387"/>
      <c r="D11" s="387"/>
      <c r="E11" s="387"/>
      <c r="F11" s="387"/>
      <c r="G11" s="387"/>
      <c r="H11" s="316"/>
      <c r="I11" s="389">
        <f>J10/2</f>
        <v>0</v>
      </c>
      <c r="J11" s="316"/>
      <c r="K11" s="388" t="s">
        <v>105</v>
      </c>
      <c r="L11" s="387"/>
      <c r="M11" s="387"/>
      <c r="N11" s="387"/>
      <c r="O11" s="387"/>
      <c r="P11" s="387"/>
      <c r="Q11" s="316"/>
      <c r="R11" s="390">
        <f>S10+T10</f>
        <v>0</v>
      </c>
      <c r="S11" s="387"/>
      <c r="T11" s="316"/>
    </row>
  </sheetData>
  <mergeCells count="20">
    <mergeCell ref="S5:T5"/>
    <mergeCell ref="E5:P5"/>
    <mergeCell ref="H6:J6"/>
    <mergeCell ref="A5:D5"/>
    <mergeCell ref="O1:T1"/>
    <mergeCell ref="Q5:R5"/>
    <mergeCell ref="S6:S7"/>
    <mergeCell ref="A3:T3"/>
    <mergeCell ref="A2:T2"/>
    <mergeCell ref="T6:T7"/>
    <mergeCell ref="A4:T4"/>
    <mergeCell ref="I11:J11"/>
    <mergeCell ref="A11:H11"/>
    <mergeCell ref="R6:R7"/>
    <mergeCell ref="A10:D10"/>
    <mergeCell ref="E6:G6"/>
    <mergeCell ref="K6:N6"/>
    <mergeCell ref="K11:Q11"/>
    <mergeCell ref="R11:T11"/>
    <mergeCell ref="O6:Q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1">
    <tabColor theme="5" tint="-0.249977111117893"/>
  </sheetPr>
  <dimension ref="A1:I23"/>
  <sheetViews>
    <sheetView view="pageBreakPreview" topLeftCell="A4" zoomScaleNormal="93" zoomScaleSheetLayoutView="100" workbookViewId="0">
      <selection activeCell="G13" sqref="G13"/>
    </sheetView>
  </sheetViews>
  <sheetFormatPr baseColWidth="10" defaultRowHeight="15" x14ac:dyDescent="0.25"/>
  <cols>
    <col min="1" max="1" width="3.85546875" style="16" customWidth="1"/>
    <col min="2" max="2" width="24.28515625" customWidth="1"/>
    <col min="3" max="3" width="9" customWidth="1"/>
    <col min="5" max="5" width="34.7109375" bestFit="1" customWidth="1"/>
    <col min="6" max="6" width="13.28515625" customWidth="1"/>
    <col min="7" max="7" width="13.42578125" style="15" bestFit="1" customWidth="1"/>
    <col min="8" max="8" width="12.5703125" style="15" customWidth="1"/>
    <col min="9" max="9" width="7.42578125" style="16" bestFit="1" customWidth="1"/>
    <col min="10" max="10" width="14.7109375" customWidth="1"/>
  </cols>
  <sheetData>
    <row r="1" spans="1:9" ht="18.75" customHeight="1" x14ac:dyDescent="0.3">
      <c r="B1" s="472" t="s">
        <v>262</v>
      </c>
      <c r="C1" s="314"/>
      <c r="D1" s="314"/>
      <c r="E1" s="314"/>
      <c r="F1" s="314"/>
      <c r="G1" s="313"/>
      <c r="H1" s="313"/>
      <c r="I1" s="473"/>
    </row>
    <row r="2" spans="1:9" ht="15.75" customHeight="1" x14ac:dyDescent="0.25">
      <c r="B2" s="474" t="s">
        <v>263</v>
      </c>
      <c r="C2" s="314"/>
      <c r="D2" s="314"/>
      <c r="E2" s="314"/>
      <c r="F2" s="314"/>
      <c r="G2" s="313"/>
      <c r="H2" s="313"/>
      <c r="I2" s="473"/>
    </row>
    <row r="3" spans="1:9" ht="15.75" customHeight="1" x14ac:dyDescent="0.25">
      <c r="B3" s="474"/>
      <c r="C3" s="314"/>
      <c r="D3" s="314"/>
      <c r="E3" s="314"/>
      <c r="F3" s="314"/>
      <c r="G3" s="313"/>
      <c r="H3" s="313"/>
      <c r="I3" s="473"/>
    </row>
    <row r="4" spans="1:9" ht="18.75" customHeight="1" x14ac:dyDescent="0.25">
      <c r="B4" s="474" t="s">
        <v>264</v>
      </c>
      <c r="C4" s="314"/>
      <c r="D4" s="314"/>
      <c r="E4" s="314"/>
      <c r="F4" s="314"/>
      <c r="G4" s="313"/>
      <c r="H4" s="313"/>
      <c r="I4" s="473"/>
    </row>
    <row r="5" spans="1:9" ht="15.75" customHeight="1" thickBot="1" x14ac:dyDescent="0.3">
      <c r="E5" s="17"/>
    </row>
    <row r="6" spans="1:9" ht="15" customHeight="1" x14ac:dyDescent="0.25">
      <c r="A6" s="477" t="s">
        <v>265</v>
      </c>
      <c r="B6" s="450"/>
      <c r="C6" s="450"/>
      <c r="D6" s="450"/>
      <c r="E6" s="450"/>
      <c r="F6" s="450"/>
      <c r="G6" s="450"/>
      <c r="H6" s="450"/>
      <c r="I6" s="451"/>
    </row>
    <row r="7" spans="1:9" ht="15" customHeight="1" x14ac:dyDescent="0.25">
      <c r="A7" s="478"/>
      <c r="B7" s="314"/>
      <c r="C7" s="314"/>
      <c r="D7" s="314"/>
      <c r="E7" s="314"/>
      <c r="F7" s="314"/>
      <c r="G7" s="313"/>
      <c r="H7" s="313"/>
      <c r="I7" s="457"/>
    </row>
    <row r="8" spans="1:9" ht="15.75" customHeight="1" thickBot="1" x14ac:dyDescent="0.3">
      <c r="A8" s="479"/>
      <c r="B8" s="468"/>
      <c r="C8" s="468"/>
      <c r="D8" s="468"/>
      <c r="E8" s="468"/>
      <c r="F8" s="468"/>
      <c r="G8" s="468"/>
      <c r="H8" s="468"/>
      <c r="I8" s="480"/>
    </row>
    <row r="9" spans="1:9" x14ac:dyDescent="0.25">
      <c r="B9" s="481" t="s">
        <v>266</v>
      </c>
      <c r="C9" s="314"/>
      <c r="D9" s="1"/>
      <c r="E9" s="1"/>
      <c r="F9" s="475" t="s">
        <v>267</v>
      </c>
      <c r="G9" s="313"/>
      <c r="H9" s="313"/>
      <c r="I9" s="473"/>
    </row>
    <row r="10" spans="1:9" ht="72" customHeight="1" x14ac:dyDescent="0.25">
      <c r="A10" s="263" t="s">
        <v>156</v>
      </c>
      <c r="B10" s="264" t="s">
        <v>268</v>
      </c>
      <c r="C10" s="265" t="s">
        <v>269</v>
      </c>
      <c r="D10" s="266" t="s">
        <v>270</v>
      </c>
      <c r="E10" s="265" t="s">
        <v>271</v>
      </c>
      <c r="F10" s="267" t="s">
        <v>272</v>
      </c>
      <c r="G10" s="265" t="s">
        <v>273</v>
      </c>
      <c r="H10" s="265" t="s">
        <v>274</v>
      </c>
      <c r="I10" s="268" t="s">
        <v>275</v>
      </c>
    </row>
    <row r="11" spans="1:9" s="45" customFormat="1" x14ac:dyDescent="0.25">
      <c r="A11" s="269">
        <v>1</v>
      </c>
      <c r="B11" s="270" t="s">
        <v>37</v>
      </c>
      <c r="C11" s="269" t="s">
        <v>99</v>
      </c>
      <c r="D11" s="269">
        <v>845248</v>
      </c>
      <c r="E11" s="270" t="s">
        <v>43</v>
      </c>
      <c r="F11" s="269" t="s">
        <v>137</v>
      </c>
      <c r="G11" s="285">
        <v>3696300237</v>
      </c>
      <c r="H11" s="286">
        <v>45365</v>
      </c>
      <c r="I11" s="260">
        <v>3</v>
      </c>
    </row>
    <row r="12" spans="1:9" s="45" customFormat="1" ht="24" customHeight="1" x14ac:dyDescent="0.25">
      <c r="A12" s="269">
        <v>2</v>
      </c>
      <c r="B12" s="307" t="s">
        <v>40</v>
      </c>
      <c r="C12" s="269" t="s">
        <v>38</v>
      </c>
      <c r="D12" s="269">
        <v>1795535</v>
      </c>
      <c r="E12" s="270" t="s">
        <v>133</v>
      </c>
      <c r="F12" s="269" t="s">
        <v>137</v>
      </c>
      <c r="G12" s="285"/>
      <c r="H12" s="286">
        <v>45371</v>
      </c>
      <c r="I12" s="260">
        <v>3</v>
      </c>
    </row>
    <row r="13" spans="1:9" s="45" customFormat="1" x14ac:dyDescent="0.25">
      <c r="A13" s="269">
        <v>3</v>
      </c>
      <c r="B13" s="270" t="s">
        <v>37</v>
      </c>
      <c r="C13" s="269" t="s">
        <v>99</v>
      </c>
      <c r="D13" s="269">
        <v>845964</v>
      </c>
      <c r="E13" s="270" t="s">
        <v>129</v>
      </c>
      <c r="F13" s="269" t="s">
        <v>138</v>
      </c>
      <c r="G13" s="285">
        <v>3694799395</v>
      </c>
      <c r="H13" s="286">
        <v>45364</v>
      </c>
      <c r="I13" s="260">
        <v>3</v>
      </c>
    </row>
    <row r="14" spans="1:9" s="45" customFormat="1" x14ac:dyDescent="0.25">
      <c r="A14" s="269">
        <v>4</v>
      </c>
      <c r="B14" s="270" t="s">
        <v>37</v>
      </c>
      <c r="C14" s="269" t="s">
        <v>99</v>
      </c>
      <c r="D14" s="269">
        <v>845607</v>
      </c>
      <c r="E14" s="270" t="s">
        <v>127</v>
      </c>
      <c r="F14" s="269" t="s">
        <v>139</v>
      </c>
      <c r="G14" s="285">
        <v>3697695533</v>
      </c>
      <c r="H14" s="286">
        <v>45366</v>
      </c>
      <c r="I14" s="260">
        <v>3</v>
      </c>
    </row>
    <row r="15" spans="1:9" s="45" customFormat="1" x14ac:dyDescent="0.25">
      <c r="A15" s="269">
        <v>5</v>
      </c>
      <c r="B15" s="270" t="s">
        <v>37</v>
      </c>
      <c r="C15" s="269" t="s">
        <v>99</v>
      </c>
      <c r="D15" s="269">
        <v>846788</v>
      </c>
      <c r="E15" s="270" t="s">
        <v>136</v>
      </c>
      <c r="F15" s="269" t="s">
        <v>141</v>
      </c>
      <c r="G15" s="285">
        <v>3696251264</v>
      </c>
      <c r="H15" s="286">
        <v>45365</v>
      </c>
      <c r="I15" s="260">
        <v>3</v>
      </c>
    </row>
    <row r="16" spans="1:9" ht="15.75" customHeight="1" thickBot="1" x14ac:dyDescent="0.3">
      <c r="G16" s="476" t="s">
        <v>164</v>
      </c>
      <c r="H16" s="468"/>
      <c r="I16" s="58">
        <f>SUM(I11:I15)</f>
        <v>15</v>
      </c>
    </row>
    <row r="23" spans="2:6" x14ac:dyDescent="0.25">
      <c r="B23" t="s">
        <v>188</v>
      </c>
      <c r="F23" t="s">
        <v>189</v>
      </c>
    </row>
  </sheetData>
  <mergeCells count="8">
    <mergeCell ref="B1:I1"/>
    <mergeCell ref="B4:I4"/>
    <mergeCell ref="F9:I9"/>
    <mergeCell ref="G16:H16"/>
    <mergeCell ref="B2:I2"/>
    <mergeCell ref="A6:I8"/>
    <mergeCell ref="B3:I3"/>
    <mergeCell ref="B9:C9"/>
  </mergeCells>
  <pageMargins left="0.59055118110236227" right="1.181102362204725" top="1.181102362204725" bottom="0.59055118110236227" header="0.31496062992125978" footer="0.31496062992125978"/>
  <pageSetup scale="8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D2:U21"/>
  <sheetViews>
    <sheetView workbookViewId="0">
      <selection activeCell="A3" sqref="A3:XFD21"/>
    </sheetView>
  </sheetViews>
  <sheetFormatPr baseColWidth="10" defaultRowHeight="15" x14ac:dyDescent="0.25"/>
  <sheetData>
    <row r="2" spans="4:21" s="165" customFormat="1" ht="12.75" customHeight="1" x14ac:dyDescent="0.2">
      <c r="T2" s="162"/>
      <c r="U2" s="162"/>
    </row>
    <row r="3" spans="4:21" s="165" customFormat="1" ht="12.75" customHeight="1" x14ac:dyDescent="0.2">
      <c r="T3" s="162"/>
      <c r="U3" s="162"/>
    </row>
    <row r="4" spans="4:21" s="165" customFormat="1" ht="12.75" customHeight="1" x14ac:dyDescent="0.2">
      <c r="D4" s="482" t="s">
        <v>66</v>
      </c>
      <c r="E4" s="392"/>
      <c r="F4" s="392"/>
      <c r="G4" s="392"/>
      <c r="H4" s="392"/>
      <c r="I4" s="393"/>
      <c r="J4" s="287"/>
      <c r="K4" s="287"/>
      <c r="L4" s="482" t="s">
        <v>67</v>
      </c>
      <c r="M4" s="392"/>
      <c r="N4" s="392"/>
      <c r="O4" s="392"/>
      <c r="P4" s="393"/>
      <c r="T4" s="162"/>
      <c r="U4" s="162"/>
    </row>
    <row r="5" spans="4:21" s="165" customFormat="1" ht="12.75" customHeight="1" x14ac:dyDescent="0.2">
      <c r="D5" s="411"/>
      <c r="E5" s="412"/>
      <c r="F5" s="412"/>
      <c r="G5" s="412"/>
      <c r="H5" s="412"/>
      <c r="I5" s="413"/>
      <c r="J5" s="287"/>
      <c r="K5" s="287"/>
      <c r="L5" s="411"/>
      <c r="M5" s="412"/>
      <c r="N5" s="412"/>
      <c r="O5" s="412"/>
      <c r="P5" s="413"/>
      <c r="T5" s="162"/>
      <c r="U5" s="162"/>
    </row>
    <row r="6" spans="4:21" s="165" customFormat="1" ht="12.75" customHeight="1" x14ac:dyDescent="0.2">
      <c r="D6" s="483"/>
      <c r="E6" s="392"/>
      <c r="F6" s="392"/>
      <c r="G6" s="392"/>
      <c r="H6" s="392"/>
      <c r="I6" s="393"/>
      <c r="L6" s="483"/>
      <c r="M6" s="392"/>
      <c r="N6" s="392"/>
      <c r="O6" s="392"/>
      <c r="P6" s="393"/>
      <c r="T6" s="162"/>
      <c r="U6" s="162"/>
    </row>
    <row r="7" spans="4:21" s="165" customFormat="1" ht="12.75" customHeight="1" x14ac:dyDescent="0.2">
      <c r="D7" s="484"/>
      <c r="E7" s="353"/>
      <c r="F7" s="353"/>
      <c r="G7" s="353"/>
      <c r="H7" s="353"/>
      <c r="I7" s="405"/>
      <c r="L7" s="484"/>
      <c r="M7" s="353"/>
      <c r="N7" s="353"/>
      <c r="O7" s="353"/>
      <c r="P7" s="405"/>
      <c r="T7" s="162"/>
      <c r="U7" s="162"/>
    </row>
    <row r="8" spans="4:21" s="165" customFormat="1" ht="12.75" customHeight="1" x14ac:dyDescent="0.2">
      <c r="D8" s="484"/>
      <c r="E8" s="353"/>
      <c r="F8" s="353"/>
      <c r="G8" s="353"/>
      <c r="H8" s="353"/>
      <c r="I8" s="405"/>
      <c r="L8" s="484"/>
      <c r="M8" s="353"/>
      <c r="N8" s="353"/>
      <c r="O8" s="353"/>
      <c r="P8" s="405"/>
      <c r="T8" s="162"/>
      <c r="U8" s="162"/>
    </row>
    <row r="9" spans="4:21" s="165" customFormat="1" ht="12.75" customHeight="1" x14ac:dyDescent="0.2">
      <c r="D9" s="484"/>
      <c r="E9" s="353"/>
      <c r="F9" s="353"/>
      <c r="G9" s="353"/>
      <c r="H9" s="353"/>
      <c r="I9" s="405"/>
      <c r="L9" s="484"/>
      <c r="M9" s="353"/>
      <c r="N9" s="353"/>
      <c r="O9" s="353"/>
      <c r="P9" s="405"/>
      <c r="T9" s="162"/>
      <c r="U9" s="162"/>
    </row>
    <row r="10" spans="4:21" s="165" customFormat="1" ht="12.75" customHeight="1" x14ac:dyDescent="0.2">
      <c r="D10" s="484"/>
      <c r="E10" s="353"/>
      <c r="F10" s="353"/>
      <c r="G10" s="353"/>
      <c r="H10" s="353"/>
      <c r="I10" s="405"/>
      <c r="L10" s="484"/>
      <c r="M10" s="353"/>
      <c r="N10" s="353"/>
      <c r="O10" s="353"/>
      <c r="P10" s="405"/>
      <c r="T10" s="162"/>
      <c r="U10" s="162"/>
    </row>
    <row r="11" spans="4:21" s="165" customFormat="1" ht="12.75" customHeight="1" x14ac:dyDescent="0.2">
      <c r="D11" s="484"/>
      <c r="E11" s="353"/>
      <c r="F11" s="353"/>
      <c r="G11" s="353"/>
      <c r="H11" s="353"/>
      <c r="I11" s="405"/>
      <c r="L11" s="484"/>
      <c r="M11" s="353"/>
      <c r="N11" s="353"/>
      <c r="O11" s="353"/>
      <c r="P11" s="405"/>
      <c r="T11" s="162"/>
      <c r="U11" s="162"/>
    </row>
    <row r="12" spans="4:21" s="165" customFormat="1" ht="12.75" customHeight="1" x14ac:dyDescent="0.2">
      <c r="D12" s="484"/>
      <c r="E12" s="353"/>
      <c r="F12" s="353"/>
      <c r="G12" s="353"/>
      <c r="H12" s="353"/>
      <c r="I12" s="405"/>
      <c r="L12" s="484"/>
      <c r="M12" s="353"/>
      <c r="N12" s="353"/>
      <c r="O12" s="353"/>
      <c r="P12" s="405"/>
      <c r="T12" s="162"/>
      <c r="U12" s="162"/>
    </row>
    <row r="13" spans="4:21" s="165" customFormat="1" ht="12.75" customHeight="1" x14ac:dyDescent="0.2">
      <c r="D13" s="484"/>
      <c r="E13" s="353"/>
      <c r="F13" s="353"/>
      <c r="G13" s="353"/>
      <c r="H13" s="353"/>
      <c r="I13" s="405"/>
      <c r="L13" s="484"/>
      <c r="M13" s="353"/>
      <c r="N13" s="353"/>
      <c r="O13" s="353"/>
      <c r="P13" s="405"/>
      <c r="T13" s="162"/>
      <c r="U13" s="162"/>
    </row>
    <row r="14" spans="4:21" s="165" customFormat="1" ht="12.75" customHeight="1" x14ac:dyDescent="0.2">
      <c r="D14" s="484"/>
      <c r="E14" s="353"/>
      <c r="F14" s="353"/>
      <c r="G14" s="353"/>
      <c r="H14" s="353"/>
      <c r="I14" s="405"/>
      <c r="L14" s="484"/>
      <c r="M14" s="353"/>
      <c r="N14" s="353"/>
      <c r="O14" s="353"/>
      <c r="P14" s="405"/>
      <c r="T14" s="162"/>
      <c r="U14" s="162"/>
    </row>
    <row r="15" spans="4:21" s="165" customFormat="1" ht="12.75" customHeight="1" x14ac:dyDescent="0.2">
      <c r="D15" s="484"/>
      <c r="E15" s="353"/>
      <c r="F15" s="353"/>
      <c r="G15" s="353"/>
      <c r="H15" s="353"/>
      <c r="I15" s="405"/>
      <c r="L15" s="484"/>
      <c r="M15" s="353"/>
      <c r="N15" s="353"/>
      <c r="O15" s="353"/>
      <c r="P15" s="405"/>
      <c r="T15" s="162"/>
      <c r="U15" s="162"/>
    </row>
    <row r="16" spans="4:21" s="165" customFormat="1" ht="12.75" customHeight="1" x14ac:dyDescent="0.2">
      <c r="D16" s="484"/>
      <c r="E16" s="353"/>
      <c r="F16" s="353"/>
      <c r="G16" s="353"/>
      <c r="H16" s="353"/>
      <c r="I16" s="405"/>
      <c r="L16" s="484"/>
      <c r="M16" s="353"/>
      <c r="N16" s="353"/>
      <c r="O16" s="353"/>
      <c r="P16" s="405"/>
      <c r="T16" s="162"/>
      <c r="U16" s="162"/>
    </row>
    <row r="17" spans="4:21" s="165" customFormat="1" ht="12.75" customHeight="1" x14ac:dyDescent="0.2">
      <c r="D17" s="484"/>
      <c r="E17" s="353"/>
      <c r="F17" s="353"/>
      <c r="G17" s="353"/>
      <c r="H17" s="353"/>
      <c r="I17" s="405"/>
      <c r="L17" s="484"/>
      <c r="M17" s="353"/>
      <c r="N17" s="353"/>
      <c r="O17" s="353"/>
      <c r="P17" s="405"/>
      <c r="T17" s="162"/>
      <c r="U17" s="162"/>
    </row>
    <row r="18" spans="4:21" s="165" customFormat="1" ht="12.75" customHeight="1" x14ac:dyDescent="0.2">
      <c r="D18" s="484"/>
      <c r="E18" s="353"/>
      <c r="F18" s="353"/>
      <c r="G18" s="353"/>
      <c r="H18" s="353"/>
      <c r="I18" s="405"/>
      <c r="L18" s="484"/>
      <c r="M18" s="353"/>
      <c r="N18" s="353"/>
      <c r="O18" s="353"/>
      <c r="P18" s="405"/>
      <c r="T18" s="162"/>
      <c r="U18" s="162"/>
    </row>
    <row r="19" spans="4:21" s="165" customFormat="1" ht="12.75" customHeight="1" x14ac:dyDescent="0.2">
      <c r="D19" s="484"/>
      <c r="E19" s="353"/>
      <c r="F19" s="353"/>
      <c r="G19" s="353"/>
      <c r="H19" s="353"/>
      <c r="I19" s="405"/>
      <c r="L19" s="484"/>
      <c r="M19" s="353"/>
      <c r="N19" s="353"/>
      <c r="O19" s="353"/>
      <c r="P19" s="405"/>
      <c r="T19" s="162"/>
      <c r="U19" s="162"/>
    </row>
    <row r="20" spans="4:21" s="165" customFormat="1" ht="12.75" customHeight="1" x14ac:dyDescent="0.2">
      <c r="D20" s="411"/>
      <c r="E20" s="412"/>
      <c r="F20" s="412"/>
      <c r="G20" s="412"/>
      <c r="H20" s="412"/>
      <c r="I20" s="413"/>
      <c r="L20" s="411"/>
      <c r="M20" s="412"/>
      <c r="N20" s="412"/>
      <c r="O20" s="412"/>
      <c r="P20" s="413"/>
      <c r="T20" s="162"/>
      <c r="U20" s="162"/>
    </row>
    <row r="21" spans="4:21" s="165" customFormat="1" ht="12.75" customHeight="1" x14ac:dyDescent="0.2">
      <c r="T21" s="162"/>
      <c r="U21" s="162"/>
    </row>
  </sheetData>
  <mergeCells count="4">
    <mergeCell ref="D4:I5"/>
    <mergeCell ref="L4:P5"/>
    <mergeCell ref="L6:P20"/>
    <mergeCell ref="D6:I2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2"/>
  <dimension ref="A1:AG150"/>
  <sheetViews>
    <sheetView topLeftCell="A16" zoomScale="85" zoomScaleNormal="85" workbookViewId="0">
      <selection activeCell="E26" sqref="E26"/>
    </sheetView>
  </sheetViews>
  <sheetFormatPr baseColWidth="10" defaultRowHeight="12.75" x14ac:dyDescent="0.2"/>
  <cols>
    <col min="1" max="1" width="7.28515625" style="126" customWidth="1"/>
    <col min="2" max="2" width="11" style="126" customWidth="1"/>
    <col min="3" max="3" width="19" style="126" customWidth="1"/>
    <col min="4" max="4" width="7" style="126" hidden="1" customWidth="1"/>
    <col min="5" max="5" width="45.5703125" style="126" bestFit="1" customWidth="1"/>
    <col min="6" max="6" width="6.28515625" style="128" customWidth="1"/>
    <col min="7" max="7" width="10.42578125" style="126" customWidth="1"/>
    <col min="8" max="8" width="13.85546875" style="126" customWidth="1"/>
    <col min="9" max="9" width="12.140625" style="126" customWidth="1"/>
    <col min="10" max="10" width="10.5703125" style="127" customWidth="1"/>
    <col min="11" max="11" width="8.7109375" style="127" customWidth="1"/>
    <col min="12" max="12" width="11.28515625" style="126" customWidth="1"/>
    <col min="13" max="13" width="8.7109375" style="126" customWidth="1"/>
    <col min="14" max="14" width="11.140625" style="126" customWidth="1"/>
    <col min="15" max="15" width="8.7109375" style="126" customWidth="1"/>
    <col min="16" max="16" width="11.28515625" style="126" customWidth="1"/>
    <col min="17" max="17" width="10" style="126" customWidth="1"/>
    <col min="18" max="18" width="12.85546875" style="126" customWidth="1"/>
    <col min="19" max="19" width="11.42578125" style="126" customWidth="1"/>
    <col min="20" max="20" width="13.5703125" style="126" customWidth="1"/>
    <col min="21" max="21" width="6.7109375" style="126" bestFit="1" customWidth="1"/>
    <col min="22" max="22" width="13.28515625" style="126" bestFit="1" customWidth="1"/>
    <col min="23" max="33" width="11.42578125" style="131" customWidth="1"/>
    <col min="34" max="38" width="11.42578125" style="83" customWidth="1"/>
    <col min="39" max="16384" width="11.42578125" style="83"/>
  </cols>
  <sheetData>
    <row r="1" spans="1:33" x14ac:dyDescent="0.2">
      <c r="A1" s="78"/>
      <c r="B1" s="78"/>
      <c r="C1" s="78"/>
      <c r="D1" s="78"/>
      <c r="E1" s="78"/>
      <c r="F1" s="79"/>
      <c r="G1" s="78"/>
      <c r="H1" s="78"/>
      <c r="I1" s="78"/>
      <c r="J1" s="80"/>
      <c r="K1" s="80"/>
      <c r="L1" s="78"/>
      <c r="M1" s="78"/>
      <c r="N1" s="78"/>
      <c r="O1" s="78"/>
      <c r="P1" s="78"/>
      <c r="Q1" s="78"/>
      <c r="R1" s="78"/>
      <c r="S1" s="78"/>
      <c r="T1" s="81" t="s">
        <v>276</v>
      </c>
      <c r="U1" s="82"/>
      <c r="V1" s="82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</row>
    <row r="2" spans="1:33" x14ac:dyDescent="0.2">
      <c r="A2" s="78"/>
      <c r="B2" s="78"/>
      <c r="C2" s="78"/>
      <c r="D2" s="78"/>
      <c r="E2" s="78"/>
      <c r="F2" s="79"/>
      <c r="G2" s="78"/>
      <c r="H2" s="84" t="s">
        <v>107</v>
      </c>
      <c r="I2" s="78"/>
      <c r="J2" s="80"/>
      <c r="K2" s="80"/>
      <c r="L2" s="78"/>
      <c r="M2" s="78"/>
      <c r="N2" s="78"/>
      <c r="O2" s="78"/>
      <c r="P2" s="81"/>
      <c r="Q2" s="78"/>
      <c r="R2" s="78"/>
      <c r="S2" s="78"/>
      <c r="T2" s="81" t="s">
        <v>277</v>
      </c>
      <c r="U2" s="82"/>
      <c r="V2" s="82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</row>
    <row r="3" spans="1:33" x14ac:dyDescent="0.2">
      <c r="A3" s="78"/>
      <c r="B3" s="78"/>
      <c r="C3" s="78"/>
      <c r="D3" s="78"/>
      <c r="E3" s="78"/>
      <c r="F3" s="79"/>
      <c r="G3" s="78"/>
      <c r="H3" s="84" t="s">
        <v>108</v>
      </c>
      <c r="I3" s="78"/>
      <c r="J3" s="80"/>
      <c r="K3" s="80"/>
      <c r="L3" s="78"/>
      <c r="M3" s="78"/>
      <c r="N3" s="78"/>
      <c r="O3" s="78"/>
      <c r="P3" s="82"/>
      <c r="Q3" s="78"/>
      <c r="R3" s="78"/>
      <c r="S3" s="78"/>
      <c r="T3" s="78"/>
      <c r="U3" s="82"/>
      <c r="V3" s="82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</row>
    <row r="4" spans="1:33" x14ac:dyDescent="0.2">
      <c r="A4" s="78"/>
      <c r="B4" s="78"/>
      <c r="C4" s="78"/>
      <c r="D4" s="78"/>
      <c r="E4" s="78"/>
      <c r="F4" s="79"/>
      <c r="G4" s="78"/>
      <c r="H4" s="84"/>
      <c r="I4" s="78"/>
      <c r="J4" s="80"/>
      <c r="K4" s="80"/>
      <c r="L4" s="78"/>
      <c r="M4" s="78"/>
      <c r="N4" s="78"/>
      <c r="O4" s="78"/>
      <c r="P4" s="81"/>
      <c r="Q4" s="78"/>
      <c r="R4" s="78"/>
      <c r="S4" s="78"/>
      <c r="T4" s="78"/>
      <c r="U4" s="82"/>
      <c r="V4" s="82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</row>
    <row r="5" spans="1:33" x14ac:dyDescent="0.2">
      <c r="A5" s="78"/>
      <c r="B5" s="78"/>
      <c r="C5" s="78"/>
      <c r="D5" s="78"/>
      <c r="E5" s="78"/>
      <c r="F5" s="79"/>
      <c r="G5" s="78"/>
      <c r="H5" s="85" t="s">
        <v>278</v>
      </c>
      <c r="I5" s="78"/>
      <c r="J5" s="80"/>
      <c r="K5" s="80"/>
      <c r="L5" s="78"/>
      <c r="M5" s="78"/>
      <c r="N5" s="78"/>
      <c r="O5" s="78"/>
      <c r="P5" s="78"/>
      <c r="Q5" s="78"/>
      <c r="R5" s="78"/>
      <c r="S5" s="78"/>
      <c r="T5" s="78"/>
      <c r="U5" s="82"/>
      <c r="V5" s="82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</row>
    <row r="6" spans="1:33" x14ac:dyDescent="0.2">
      <c r="A6" s="78"/>
      <c r="B6" s="78"/>
      <c r="C6" s="78"/>
      <c r="D6" s="78"/>
      <c r="E6" s="86"/>
      <c r="F6" s="87"/>
      <c r="G6" s="87"/>
      <c r="H6" s="88" t="str">
        <f>[1]INICIO!C9</f>
        <v>OFICINA PROVINCIAL MONTERO</v>
      </c>
      <c r="I6" s="78"/>
      <c r="J6" s="80"/>
      <c r="K6" s="80"/>
      <c r="L6" s="78"/>
      <c r="M6" s="78"/>
      <c r="N6" s="78"/>
      <c r="O6" s="78"/>
      <c r="P6" s="78"/>
      <c r="Q6" s="78"/>
      <c r="R6" s="78"/>
      <c r="S6" s="78"/>
      <c r="T6" s="78"/>
      <c r="U6" s="82"/>
      <c r="V6" s="82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</row>
    <row r="7" spans="1:33" x14ac:dyDescent="0.2">
      <c r="A7" s="78"/>
      <c r="B7" s="78"/>
      <c r="C7" s="78"/>
      <c r="D7" s="78"/>
      <c r="E7" s="78"/>
      <c r="F7" s="79"/>
      <c r="G7" s="78"/>
      <c r="H7" s="89"/>
      <c r="I7" s="78"/>
      <c r="J7" s="80"/>
      <c r="K7" s="80"/>
      <c r="L7" s="78"/>
      <c r="M7" s="78"/>
      <c r="N7" s="78"/>
      <c r="O7" s="78"/>
      <c r="P7" s="78"/>
      <c r="Q7" s="78"/>
      <c r="R7" s="78"/>
      <c r="S7" s="78"/>
      <c r="T7" s="78"/>
      <c r="U7" s="82"/>
      <c r="V7" s="82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</row>
    <row r="8" spans="1:33" x14ac:dyDescent="0.2">
      <c r="A8" s="78"/>
      <c r="B8" s="78"/>
      <c r="C8" s="78"/>
      <c r="D8" s="78"/>
      <c r="E8" s="78"/>
      <c r="F8" s="79"/>
      <c r="G8" s="78"/>
      <c r="H8" s="78"/>
      <c r="I8" s="78"/>
      <c r="J8" s="80"/>
      <c r="K8" s="80"/>
      <c r="L8" s="78"/>
      <c r="M8" s="78"/>
      <c r="N8" s="78"/>
      <c r="O8" s="90"/>
      <c r="P8" s="78"/>
      <c r="Q8" s="78"/>
      <c r="R8" s="78"/>
      <c r="S8" s="78"/>
      <c r="T8" s="78"/>
      <c r="U8" s="82"/>
      <c r="V8" s="82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</row>
    <row r="9" spans="1:33" x14ac:dyDescent="0.2">
      <c r="A9" s="91" t="s">
        <v>279</v>
      </c>
      <c r="B9" s="78"/>
      <c r="C9" s="92" t="s">
        <v>202</v>
      </c>
      <c r="D9" s="78"/>
      <c r="E9" s="78"/>
      <c r="F9" s="79"/>
      <c r="G9" s="78"/>
      <c r="H9" s="78"/>
      <c r="I9" s="78"/>
      <c r="J9" s="80"/>
      <c r="K9" s="80"/>
      <c r="L9" s="78"/>
      <c r="M9" s="78"/>
      <c r="N9" s="93" t="s">
        <v>280</v>
      </c>
      <c r="O9" s="78"/>
      <c r="P9" s="78" t="s">
        <v>281</v>
      </c>
      <c r="Q9" s="78"/>
      <c r="R9" s="78"/>
      <c r="S9" s="78"/>
      <c r="T9" s="78"/>
      <c r="U9" s="82"/>
      <c r="V9" s="82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</row>
    <row r="10" spans="1:33" x14ac:dyDescent="0.2">
      <c r="A10" s="91" t="s">
        <v>282</v>
      </c>
      <c r="B10" s="78"/>
      <c r="C10" s="94" t="s">
        <v>283</v>
      </c>
      <c r="D10" s="78"/>
      <c r="E10" s="78"/>
      <c r="F10" s="79"/>
      <c r="G10" s="78"/>
      <c r="H10" s="78"/>
      <c r="I10" s="78"/>
      <c r="J10" s="80"/>
      <c r="K10" s="80"/>
      <c r="L10" s="78"/>
      <c r="M10" s="78"/>
      <c r="N10" s="93" t="s">
        <v>284</v>
      </c>
      <c r="O10" s="78"/>
      <c r="P10" s="78" t="s">
        <v>285</v>
      </c>
      <c r="Q10" s="78"/>
      <c r="R10" s="78"/>
      <c r="S10" s="78"/>
      <c r="T10" s="78"/>
      <c r="U10" s="82"/>
      <c r="V10" s="82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</row>
    <row r="11" spans="1:33" x14ac:dyDescent="0.2">
      <c r="A11" s="91" t="s">
        <v>286</v>
      </c>
      <c r="B11" s="78"/>
      <c r="C11" s="94" t="s">
        <v>287</v>
      </c>
      <c r="D11" s="78"/>
      <c r="E11" s="78"/>
      <c r="F11" s="79"/>
      <c r="G11" s="78"/>
      <c r="H11" s="78"/>
      <c r="I11" s="78"/>
      <c r="J11" s="80"/>
      <c r="K11" s="80"/>
      <c r="L11" s="78"/>
      <c r="M11" s="78"/>
      <c r="N11" s="93" t="s">
        <v>288</v>
      </c>
      <c r="O11" s="78"/>
      <c r="P11" s="78" t="s">
        <v>289</v>
      </c>
      <c r="Q11" s="78"/>
      <c r="R11" s="78"/>
      <c r="S11" s="78"/>
      <c r="T11" s="78"/>
      <c r="U11" s="82"/>
      <c r="V11" s="82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</row>
    <row r="12" spans="1:33" ht="13.5" customHeight="1" thickBot="1" x14ac:dyDescent="0.25">
      <c r="A12" s="78"/>
      <c r="B12" s="78"/>
      <c r="C12" s="78"/>
      <c r="D12" s="78"/>
      <c r="E12" s="78"/>
      <c r="F12" s="79"/>
      <c r="G12" s="78"/>
      <c r="H12" s="78"/>
      <c r="I12" s="78"/>
      <c r="J12" s="80"/>
      <c r="K12" s="80"/>
      <c r="L12" s="78"/>
      <c r="M12" s="78"/>
      <c r="N12" s="93" t="s">
        <v>290</v>
      </c>
      <c r="O12" s="78"/>
      <c r="P12" s="78" t="s">
        <v>291</v>
      </c>
      <c r="Q12" s="78"/>
      <c r="R12" s="78"/>
      <c r="S12" s="78"/>
      <c r="T12" s="78"/>
      <c r="U12" s="82"/>
      <c r="V12" s="82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</row>
    <row r="13" spans="1:33" ht="13.5" customHeight="1" thickBot="1" x14ac:dyDescent="0.3">
      <c r="A13" s="485" t="s">
        <v>156</v>
      </c>
      <c r="B13" s="490" t="s">
        <v>292</v>
      </c>
      <c r="C13" s="490" t="s">
        <v>293</v>
      </c>
      <c r="D13" s="95" t="s">
        <v>294</v>
      </c>
      <c r="E13" s="96"/>
      <c r="F13" s="495" t="s">
        <v>29</v>
      </c>
      <c r="G13" s="97"/>
      <c r="H13" s="98" t="s">
        <v>295</v>
      </c>
      <c r="I13" s="97"/>
      <c r="J13" s="485" t="s">
        <v>296</v>
      </c>
      <c r="K13" s="491"/>
      <c r="L13" s="492"/>
      <c r="M13" s="490" t="s">
        <v>297</v>
      </c>
      <c r="N13" s="97"/>
      <c r="O13" s="98" t="s">
        <v>298</v>
      </c>
      <c r="P13" s="97"/>
      <c r="Q13" s="490" t="s">
        <v>299</v>
      </c>
      <c r="R13" s="485" t="s">
        <v>300</v>
      </c>
      <c r="S13" s="491"/>
      <c r="T13" s="492"/>
      <c r="U13" s="82"/>
      <c r="V13" s="82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</row>
    <row r="14" spans="1:33" ht="18.75" customHeight="1" x14ac:dyDescent="0.2">
      <c r="A14" s="486"/>
      <c r="B14" s="486"/>
      <c r="C14" s="486"/>
      <c r="D14" s="99"/>
      <c r="E14" s="100"/>
      <c r="F14" s="496"/>
      <c r="G14" s="101" t="s">
        <v>301</v>
      </c>
      <c r="H14" s="101" t="s">
        <v>302</v>
      </c>
      <c r="I14" s="101" t="s">
        <v>303</v>
      </c>
      <c r="J14" s="102" t="s">
        <v>301</v>
      </c>
      <c r="K14" s="102" t="s">
        <v>302</v>
      </c>
      <c r="L14" s="101" t="s">
        <v>303</v>
      </c>
      <c r="M14" s="486"/>
      <c r="N14" s="101" t="s">
        <v>304</v>
      </c>
      <c r="O14" s="101" t="s">
        <v>305</v>
      </c>
      <c r="P14" s="101" t="s">
        <v>303</v>
      </c>
      <c r="Q14" s="486"/>
      <c r="R14" s="101" t="s">
        <v>306</v>
      </c>
      <c r="S14" s="103" t="s">
        <v>307</v>
      </c>
      <c r="T14" s="104" t="s">
        <v>147</v>
      </c>
      <c r="U14" s="105" t="s">
        <v>308</v>
      </c>
      <c r="V14" s="82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</row>
    <row r="15" spans="1:33" ht="15" customHeight="1" x14ac:dyDescent="0.2">
      <c r="A15" s="106">
        <v>1</v>
      </c>
      <c r="B15" s="493">
        <v>45323</v>
      </c>
      <c r="C15" s="494" t="s">
        <v>309</v>
      </c>
      <c r="D15" s="108"/>
      <c r="E15" s="487" t="s">
        <v>310</v>
      </c>
      <c r="F15" s="109" t="s">
        <v>38</v>
      </c>
      <c r="G15" s="106"/>
      <c r="H15" s="106"/>
      <c r="I15" s="106"/>
      <c r="J15" s="110"/>
      <c r="K15" s="110"/>
      <c r="L15" s="106"/>
      <c r="M15" s="111">
        <f>+O15-N15+1</f>
        <v>252</v>
      </c>
      <c r="N15" s="157">
        <v>2980749</v>
      </c>
      <c r="O15" s="157">
        <v>2981000</v>
      </c>
      <c r="P15" s="112">
        <f>+O15-N15+1</f>
        <v>252</v>
      </c>
      <c r="Q15" s="113">
        <v>1.41</v>
      </c>
      <c r="R15" s="114">
        <f>+I15*Q15</f>
        <v>0</v>
      </c>
      <c r="S15" s="114">
        <f>+L15*Q15</f>
        <v>0</v>
      </c>
      <c r="T15" s="114">
        <f>+(M15*Q15)</f>
        <v>355.32</v>
      </c>
      <c r="U15" s="115"/>
      <c r="V15" s="82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</row>
    <row r="16" spans="1:33" ht="15" customHeight="1" x14ac:dyDescent="0.2">
      <c r="A16" s="106">
        <v>2</v>
      </c>
      <c r="B16" s="488"/>
      <c r="C16" s="488"/>
      <c r="D16" s="108"/>
      <c r="E16" s="488"/>
      <c r="F16" s="109" t="s">
        <v>38</v>
      </c>
      <c r="G16" s="106"/>
      <c r="H16" s="106"/>
      <c r="I16" s="106"/>
      <c r="J16" s="110"/>
      <c r="K16" s="110"/>
      <c r="L16" s="106"/>
      <c r="M16" s="111">
        <f>+O16-N16+1</f>
        <v>1500</v>
      </c>
      <c r="N16" s="157">
        <v>2997001</v>
      </c>
      <c r="O16" s="157">
        <v>2998500</v>
      </c>
      <c r="P16" s="112">
        <f>+O16-N16+1</f>
        <v>1500</v>
      </c>
      <c r="Q16" s="113">
        <v>1.41</v>
      </c>
      <c r="R16" s="114">
        <f>+I16*Q16</f>
        <v>0</v>
      </c>
      <c r="S16" s="114">
        <f>+L16*Q16</f>
        <v>0</v>
      </c>
      <c r="T16" s="114">
        <f>+(M16*Q16)</f>
        <v>2115</v>
      </c>
      <c r="U16" s="115"/>
      <c r="V16" s="82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</row>
    <row r="17" spans="1:33" ht="15" customHeight="1" x14ac:dyDescent="0.2">
      <c r="A17" s="106">
        <v>3</v>
      </c>
      <c r="B17" s="488"/>
      <c r="C17" s="488"/>
      <c r="D17" s="108"/>
      <c r="E17" s="488"/>
      <c r="F17" s="109" t="s">
        <v>38</v>
      </c>
      <c r="G17" s="106"/>
      <c r="H17" s="106"/>
      <c r="I17" s="106"/>
      <c r="J17" s="110"/>
      <c r="K17" s="110"/>
      <c r="L17" s="106"/>
      <c r="M17" s="111">
        <f>+O17-N17+1</f>
        <v>26</v>
      </c>
      <c r="N17" s="157">
        <v>2980683</v>
      </c>
      <c r="O17" s="157">
        <v>2980708</v>
      </c>
      <c r="P17" s="112">
        <f>+O17-N17+1</f>
        <v>26</v>
      </c>
      <c r="Q17" s="113">
        <v>1.41</v>
      </c>
      <c r="R17" s="114">
        <f>+I17*Q17</f>
        <v>0</v>
      </c>
      <c r="S17" s="114">
        <f>+L17*Q17</f>
        <v>0</v>
      </c>
      <c r="T17" s="114">
        <f>+(M17*Q17)</f>
        <v>36.659999999999997</v>
      </c>
      <c r="U17" s="115"/>
      <c r="V17" s="82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</row>
    <row r="18" spans="1:33" ht="15" customHeight="1" x14ac:dyDescent="0.2">
      <c r="A18" s="106">
        <v>2</v>
      </c>
      <c r="B18" s="488"/>
      <c r="C18" s="488"/>
      <c r="D18" s="108"/>
      <c r="E18" s="488"/>
      <c r="F18" s="109" t="s">
        <v>38</v>
      </c>
      <c r="G18" s="106"/>
      <c r="H18" s="106"/>
      <c r="I18" s="106"/>
      <c r="J18" s="110"/>
      <c r="K18" s="110"/>
      <c r="L18" s="106"/>
      <c r="M18" s="111">
        <f>+O18-N18+1</f>
        <v>21</v>
      </c>
      <c r="N18" s="157">
        <v>2980648</v>
      </c>
      <c r="O18" s="157">
        <v>2980668</v>
      </c>
      <c r="P18" s="112">
        <f>+O18-N18+1</f>
        <v>21</v>
      </c>
      <c r="Q18" s="113">
        <v>1.41</v>
      </c>
      <c r="R18" s="114">
        <f>+I18*Q18</f>
        <v>0</v>
      </c>
      <c r="S18" s="114">
        <f>+L18*Q18</f>
        <v>0</v>
      </c>
      <c r="T18" s="114">
        <f>+(M18*Q18)</f>
        <v>29.61</v>
      </c>
      <c r="U18" s="115"/>
      <c r="V18" s="82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</row>
    <row r="19" spans="1:33" ht="15" customHeight="1" x14ac:dyDescent="0.2">
      <c r="A19" s="106">
        <v>3</v>
      </c>
      <c r="B19" s="489"/>
      <c r="C19" s="489"/>
      <c r="D19" s="108"/>
      <c r="E19" s="489"/>
      <c r="F19" s="109" t="s">
        <v>38</v>
      </c>
      <c r="G19" s="106"/>
      <c r="H19" s="106"/>
      <c r="I19" s="106"/>
      <c r="J19" s="110"/>
      <c r="K19" s="110"/>
      <c r="L19" s="106"/>
      <c r="M19" s="111">
        <f>+O19-N19+1</f>
        <v>40</v>
      </c>
      <c r="N19" s="157">
        <v>2980709</v>
      </c>
      <c r="O19" s="157">
        <v>2980748</v>
      </c>
      <c r="P19" s="112">
        <f>+O19-N19+1</f>
        <v>40</v>
      </c>
      <c r="Q19" s="113">
        <v>1.41</v>
      </c>
      <c r="R19" s="114">
        <f>+I19*Q19</f>
        <v>0</v>
      </c>
      <c r="S19" s="114">
        <f>+L19*Q19</f>
        <v>0</v>
      </c>
      <c r="T19" s="114">
        <f>+(M19*Q19)</f>
        <v>56.4</v>
      </c>
      <c r="U19" s="115"/>
      <c r="V19" s="82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</row>
    <row r="20" spans="1:33" x14ac:dyDescent="0.2">
      <c r="A20" s="121">
        <v>4</v>
      </c>
      <c r="B20" s="116"/>
      <c r="C20" s="117"/>
      <c r="D20" s="117"/>
      <c r="E20" s="117"/>
      <c r="F20" s="118"/>
      <c r="G20" s="119"/>
      <c r="H20" s="119"/>
      <c r="I20" s="119"/>
      <c r="J20" s="120"/>
      <c r="K20" s="120"/>
      <c r="L20" s="119"/>
      <c r="M20" s="121">
        <f>SUM(M15:M19)</f>
        <v>1839</v>
      </c>
      <c r="N20" s="121"/>
      <c r="O20" s="121"/>
      <c r="P20" s="121">
        <f>SUM(P15:P19)</f>
        <v>1839</v>
      </c>
      <c r="Q20" s="122"/>
      <c r="R20" s="123"/>
      <c r="S20" s="123"/>
      <c r="T20" s="123">
        <f>SUM(T15:T19)</f>
        <v>2592.9900000000002</v>
      </c>
      <c r="U20" s="124"/>
      <c r="V20" s="125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</row>
    <row r="21" spans="1:33" x14ac:dyDescent="0.2">
      <c r="A21" s="126">
        <v>5</v>
      </c>
      <c r="B21" s="158">
        <v>45323</v>
      </c>
      <c r="C21" s="126">
        <v>2715870</v>
      </c>
      <c r="E21" s="126" t="s">
        <v>311</v>
      </c>
      <c r="F21" s="128" t="s">
        <v>38</v>
      </c>
      <c r="J21" s="127">
        <v>2980749</v>
      </c>
      <c r="K21" s="127">
        <v>2980796</v>
      </c>
      <c r="L21" s="127">
        <f>K21-J21+1</f>
        <v>48</v>
      </c>
      <c r="M21" s="272">
        <f t="shared" ref="M21:M52" si="0">M20+I21-L21</f>
        <v>1791</v>
      </c>
      <c r="N21" s="126" t="s">
        <v>312</v>
      </c>
      <c r="O21" s="126" t="s">
        <v>312</v>
      </c>
      <c r="P21" s="130">
        <f t="shared" ref="P21:P52" si="1">M21</f>
        <v>1791</v>
      </c>
      <c r="Q21" s="126">
        <v>1.41</v>
      </c>
      <c r="R21" s="126">
        <f t="shared" ref="R21:R52" si="2">I21*Q21</f>
        <v>0</v>
      </c>
      <c r="S21" s="126">
        <f t="shared" ref="S21:S52" si="3">L21*Q21</f>
        <v>67.679999999999993</v>
      </c>
      <c r="T21" s="273">
        <f t="shared" ref="T21:T52" si="4">T20+R21-S21</f>
        <v>2525.3100000000004</v>
      </c>
    </row>
    <row r="22" spans="1:33" x14ac:dyDescent="0.2">
      <c r="A22" s="126">
        <v>6</v>
      </c>
      <c r="B22" s="158">
        <v>45323</v>
      </c>
      <c r="C22" s="126">
        <v>2715870</v>
      </c>
      <c r="E22" s="126" t="s">
        <v>311</v>
      </c>
      <c r="F22" s="128" t="s">
        <v>38</v>
      </c>
      <c r="J22" s="127">
        <v>2980683</v>
      </c>
      <c r="K22" s="127">
        <v>2980708</v>
      </c>
      <c r="L22" s="127">
        <f>K22-J22+1</f>
        <v>26</v>
      </c>
      <c r="M22" s="272">
        <f t="shared" si="0"/>
        <v>1765</v>
      </c>
      <c r="N22" s="126" t="s">
        <v>312</v>
      </c>
      <c r="O22" s="126" t="s">
        <v>312</v>
      </c>
      <c r="P22" s="130">
        <f t="shared" si="1"/>
        <v>1765</v>
      </c>
      <c r="Q22" s="126">
        <v>1.41</v>
      </c>
      <c r="R22" s="126">
        <f t="shared" si="2"/>
        <v>0</v>
      </c>
      <c r="S22" s="126">
        <f t="shared" si="3"/>
        <v>36.659999999999997</v>
      </c>
      <c r="T22" s="273">
        <f t="shared" si="4"/>
        <v>2488.6500000000005</v>
      </c>
    </row>
    <row r="23" spans="1:33" x14ac:dyDescent="0.2">
      <c r="A23" s="126">
        <v>7</v>
      </c>
      <c r="B23" s="158">
        <v>45323</v>
      </c>
      <c r="C23" s="126">
        <v>2715870</v>
      </c>
      <c r="E23" s="126" t="s">
        <v>313</v>
      </c>
      <c r="F23" s="128" t="s">
        <v>38</v>
      </c>
      <c r="G23" s="126">
        <v>2980708</v>
      </c>
      <c r="H23" s="126">
        <v>2980708</v>
      </c>
      <c r="I23" s="126">
        <f>H23-G23+1</f>
        <v>1</v>
      </c>
      <c r="L23" s="127"/>
      <c r="M23" s="272">
        <f t="shared" si="0"/>
        <v>1766</v>
      </c>
      <c r="N23" s="126" t="s">
        <v>312</v>
      </c>
      <c r="O23" s="126" t="s">
        <v>312</v>
      </c>
      <c r="P23" s="130">
        <f t="shared" si="1"/>
        <v>1766</v>
      </c>
      <c r="Q23" s="126">
        <v>1.41</v>
      </c>
      <c r="R23" s="126">
        <f t="shared" si="2"/>
        <v>1.41</v>
      </c>
      <c r="S23" s="126">
        <f t="shared" si="3"/>
        <v>0</v>
      </c>
      <c r="T23" s="273">
        <f t="shared" si="4"/>
        <v>2490.0600000000004</v>
      </c>
    </row>
    <row r="24" spans="1:33" x14ac:dyDescent="0.2">
      <c r="A24" s="126">
        <v>8</v>
      </c>
      <c r="B24" s="158">
        <v>45323</v>
      </c>
      <c r="C24" s="126">
        <v>2715870</v>
      </c>
      <c r="E24" s="126" t="s">
        <v>313</v>
      </c>
      <c r="F24" s="128" t="s">
        <v>38</v>
      </c>
      <c r="G24" s="126">
        <v>2980749</v>
      </c>
      <c r="H24" s="126">
        <v>2980796</v>
      </c>
      <c r="I24" s="126">
        <f>H24-G24+1</f>
        <v>48</v>
      </c>
      <c r="L24" s="127"/>
      <c r="M24" s="272">
        <f t="shared" si="0"/>
        <v>1814</v>
      </c>
      <c r="N24" s="126" t="s">
        <v>312</v>
      </c>
      <c r="O24" s="126" t="s">
        <v>312</v>
      </c>
      <c r="P24" s="130">
        <f t="shared" si="1"/>
        <v>1814</v>
      </c>
      <c r="Q24" s="126">
        <v>1.41</v>
      </c>
      <c r="R24" s="126">
        <f t="shared" si="2"/>
        <v>67.679999999999993</v>
      </c>
      <c r="S24" s="126">
        <f t="shared" si="3"/>
        <v>0</v>
      </c>
      <c r="T24" s="273">
        <f t="shared" si="4"/>
        <v>2557.7400000000002</v>
      </c>
    </row>
    <row r="25" spans="1:33" x14ac:dyDescent="0.2">
      <c r="A25" s="126">
        <v>9</v>
      </c>
      <c r="B25" s="158">
        <v>45323</v>
      </c>
      <c r="C25" s="126">
        <v>2715885</v>
      </c>
      <c r="E25" s="126" t="s">
        <v>314</v>
      </c>
      <c r="F25" s="128" t="s">
        <v>38</v>
      </c>
      <c r="J25" s="127">
        <v>2980709</v>
      </c>
      <c r="K25" s="127">
        <v>2980748</v>
      </c>
      <c r="L25" s="127">
        <f t="shared" ref="L25:L56" si="5">K25-J25+1</f>
        <v>40</v>
      </c>
      <c r="M25" s="272">
        <f t="shared" si="0"/>
        <v>1774</v>
      </c>
      <c r="N25" s="126" t="s">
        <v>312</v>
      </c>
      <c r="O25" s="126" t="s">
        <v>312</v>
      </c>
      <c r="P25" s="130">
        <f t="shared" si="1"/>
        <v>1774</v>
      </c>
      <c r="Q25" s="126">
        <v>1.41</v>
      </c>
      <c r="R25" s="126">
        <f t="shared" si="2"/>
        <v>0</v>
      </c>
      <c r="S25" s="126">
        <f t="shared" si="3"/>
        <v>56.4</v>
      </c>
      <c r="T25" s="273">
        <f t="shared" si="4"/>
        <v>2501.34</v>
      </c>
    </row>
    <row r="26" spans="1:33" x14ac:dyDescent="0.2">
      <c r="A26" s="126">
        <v>10</v>
      </c>
      <c r="B26" s="158">
        <v>45323</v>
      </c>
      <c r="C26" s="126">
        <v>2715885</v>
      </c>
      <c r="E26" s="126" t="s">
        <v>314</v>
      </c>
      <c r="F26" s="128" t="s">
        <v>38</v>
      </c>
      <c r="J26" s="127">
        <v>2980648</v>
      </c>
      <c r="K26" s="127">
        <v>2980668</v>
      </c>
      <c r="L26" s="127">
        <f t="shared" si="5"/>
        <v>21</v>
      </c>
      <c r="M26" s="272">
        <f t="shared" si="0"/>
        <v>1753</v>
      </c>
      <c r="N26" s="126" t="s">
        <v>312</v>
      </c>
      <c r="O26" s="126" t="s">
        <v>312</v>
      </c>
      <c r="P26" s="130">
        <f t="shared" si="1"/>
        <v>1753</v>
      </c>
      <c r="Q26" s="126">
        <v>1.41</v>
      </c>
      <c r="R26" s="126">
        <f t="shared" si="2"/>
        <v>0</v>
      </c>
      <c r="S26" s="126">
        <f t="shared" si="3"/>
        <v>29.61</v>
      </c>
      <c r="T26" s="273">
        <f t="shared" si="4"/>
        <v>2471.73</v>
      </c>
    </row>
    <row r="27" spans="1:33" x14ac:dyDescent="0.2">
      <c r="A27" s="126">
        <v>11</v>
      </c>
      <c r="B27" s="158">
        <v>45323</v>
      </c>
      <c r="C27" s="126">
        <v>2715885</v>
      </c>
      <c r="E27" s="126" t="s">
        <v>315</v>
      </c>
      <c r="F27" s="128" t="s">
        <v>38</v>
      </c>
      <c r="G27" s="126">
        <v>2980724</v>
      </c>
      <c r="H27" s="126">
        <v>2980748</v>
      </c>
      <c r="I27" s="126">
        <f t="shared" ref="I27:I47" si="6">H27-G27+1</f>
        <v>25</v>
      </c>
      <c r="L27" s="127">
        <f t="shared" si="5"/>
        <v>1</v>
      </c>
      <c r="M27" s="272">
        <f t="shared" si="0"/>
        <v>1777</v>
      </c>
      <c r="N27" s="126" t="s">
        <v>312</v>
      </c>
      <c r="O27" s="126" t="s">
        <v>312</v>
      </c>
      <c r="P27" s="130">
        <f t="shared" si="1"/>
        <v>1777</v>
      </c>
      <c r="Q27" s="126">
        <v>1.41</v>
      </c>
      <c r="R27" s="126">
        <f t="shared" si="2"/>
        <v>35.25</v>
      </c>
      <c r="S27" s="126">
        <f t="shared" si="3"/>
        <v>1.41</v>
      </c>
      <c r="T27" s="273">
        <f t="shared" si="4"/>
        <v>2505.5700000000002</v>
      </c>
    </row>
    <row r="28" spans="1:33" x14ac:dyDescent="0.2">
      <c r="A28" s="126">
        <v>12</v>
      </c>
      <c r="B28" s="158"/>
      <c r="F28" s="128" t="s">
        <v>38</v>
      </c>
      <c r="I28" s="126">
        <f t="shared" si="6"/>
        <v>1</v>
      </c>
      <c r="L28" s="127">
        <f t="shared" si="5"/>
        <v>1</v>
      </c>
      <c r="M28" s="272">
        <f t="shared" si="0"/>
        <v>1777</v>
      </c>
      <c r="N28" s="126" t="s">
        <v>312</v>
      </c>
      <c r="O28" s="126" t="s">
        <v>312</v>
      </c>
      <c r="P28" s="130">
        <f t="shared" si="1"/>
        <v>1777</v>
      </c>
      <c r="Q28" s="126">
        <v>1.41</v>
      </c>
      <c r="R28" s="126">
        <f t="shared" si="2"/>
        <v>1.41</v>
      </c>
      <c r="S28" s="126">
        <f t="shared" si="3"/>
        <v>1.41</v>
      </c>
      <c r="T28" s="273">
        <f t="shared" si="4"/>
        <v>2505.5700000000002</v>
      </c>
    </row>
    <row r="29" spans="1:33" x14ac:dyDescent="0.2">
      <c r="A29" s="126">
        <v>13</v>
      </c>
      <c r="B29" s="158"/>
      <c r="F29" s="128" t="s">
        <v>38</v>
      </c>
      <c r="I29" s="126">
        <f t="shared" si="6"/>
        <v>1</v>
      </c>
      <c r="L29" s="127">
        <f t="shared" si="5"/>
        <v>1</v>
      </c>
      <c r="M29" s="272">
        <f t="shared" si="0"/>
        <v>1777</v>
      </c>
      <c r="N29" s="126" t="s">
        <v>312</v>
      </c>
      <c r="O29" s="126" t="s">
        <v>312</v>
      </c>
      <c r="P29" s="130">
        <f t="shared" si="1"/>
        <v>1777</v>
      </c>
      <c r="Q29" s="126">
        <v>1.41</v>
      </c>
      <c r="R29" s="126">
        <f t="shared" si="2"/>
        <v>1.41</v>
      </c>
      <c r="S29" s="126">
        <f t="shared" si="3"/>
        <v>1.41</v>
      </c>
      <c r="T29" s="273">
        <f t="shared" si="4"/>
        <v>2505.5700000000002</v>
      </c>
    </row>
    <row r="30" spans="1:33" x14ac:dyDescent="0.2">
      <c r="A30" s="126">
        <v>14</v>
      </c>
      <c r="B30" s="158"/>
      <c r="F30" s="128" t="s">
        <v>38</v>
      </c>
      <c r="I30" s="126">
        <f t="shared" si="6"/>
        <v>1</v>
      </c>
      <c r="L30" s="127">
        <f t="shared" si="5"/>
        <v>1</v>
      </c>
      <c r="M30" s="272">
        <f t="shared" si="0"/>
        <v>1777</v>
      </c>
      <c r="N30" s="126" t="s">
        <v>312</v>
      </c>
      <c r="O30" s="126" t="s">
        <v>312</v>
      </c>
      <c r="P30" s="130">
        <f t="shared" si="1"/>
        <v>1777</v>
      </c>
      <c r="Q30" s="126">
        <v>1.41</v>
      </c>
      <c r="R30" s="126">
        <f t="shared" si="2"/>
        <v>1.41</v>
      </c>
      <c r="S30" s="126">
        <f t="shared" si="3"/>
        <v>1.41</v>
      </c>
      <c r="T30" s="273">
        <f t="shared" si="4"/>
        <v>2505.5700000000002</v>
      </c>
    </row>
    <row r="31" spans="1:33" x14ac:dyDescent="0.2">
      <c r="A31" s="126">
        <v>15</v>
      </c>
      <c r="B31" s="158"/>
      <c r="F31" s="128" t="s">
        <v>38</v>
      </c>
      <c r="I31" s="126">
        <f t="shared" si="6"/>
        <v>1</v>
      </c>
      <c r="L31" s="127">
        <f t="shared" si="5"/>
        <v>1</v>
      </c>
      <c r="M31" s="272">
        <f t="shared" si="0"/>
        <v>1777</v>
      </c>
      <c r="N31" s="126" t="s">
        <v>312</v>
      </c>
      <c r="O31" s="126" t="s">
        <v>312</v>
      </c>
      <c r="P31" s="130">
        <f t="shared" si="1"/>
        <v>1777</v>
      </c>
      <c r="Q31" s="126">
        <v>1.41</v>
      </c>
      <c r="R31" s="126">
        <f t="shared" si="2"/>
        <v>1.41</v>
      </c>
      <c r="S31" s="126">
        <f t="shared" si="3"/>
        <v>1.41</v>
      </c>
      <c r="T31" s="273">
        <f t="shared" si="4"/>
        <v>2505.5700000000002</v>
      </c>
    </row>
    <row r="32" spans="1:33" x14ac:dyDescent="0.2">
      <c r="A32" s="126">
        <v>16</v>
      </c>
      <c r="B32" s="158"/>
      <c r="F32" s="128" t="s">
        <v>38</v>
      </c>
      <c r="I32" s="126">
        <f t="shared" si="6"/>
        <v>1</v>
      </c>
      <c r="L32" s="127">
        <f t="shared" si="5"/>
        <v>1</v>
      </c>
      <c r="M32" s="272">
        <f t="shared" si="0"/>
        <v>1777</v>
      </c>
      <c r="N32" s="126" t="s">
        <v>312</v>
      </c>
      <c r="O32" s="126" t="s">
        <v>312</v>
      </c>
      <c r="P32" s="130">
        <f t="shared" si="1"/>
        <v>1777</v>
      </c>
      <c r="Q32" s="126">
        <v>1.41</v>
      </c>
      <c r="R32" s="126">
        <f t="shared" si="2"/>
        <v>1.41</v>
      </c>
      <c r="S32" s="126">
        <f t="shared" si="3"/>
        <v>1.41</v>
      </c>
      <c r="T32" s="273">
        <f t="shared" si="4"/>
        <v>2505.5700000000002</v>
      </c>
    </row>
    <row r="33" spans="1:20" x14ac:dyDescent="0.2">
      <c r="A33" s="126">
        <v>17</v>
      </c>
      <c r="B33" s="158"/>
      <c r="F33" s="128" t="s">
        <v>38</v>
      </c>
      <c r="I33" s="126">
        <f t="shared" si="6"/>
        <v>1</v>
      </c>
      <c r="L33" s="127">
        <f t="shared" si="5"/>
        <v>1</v>
      </c>
      <c r="M33" s="272">
        <f t="shared" si="0"/>
        <v>1777</v>
      </c>
      <c r="N33" s="126" t="s">
        <v>312</v>
      </c>
      <c r="O33" s="126" t="s">
        <v>312</v>
      </c>
      <c r="P33" s="130">
        <f t="shared" si="1"/>
        <v>1777</v>
      </c>
      <c r="Q33" s="126">
        <v>1.41</v>
      </c>
      <c r="R33" s="126">
        <f t="shared" si="2"/>
        <v>1.41</v>
      </c>
      <c r="S33" s="126">
        <f t="shared" si="3"/>
        <v>1.41</v>
      </c>
      <c r="T33" s="273">
        <f t="shared" si="4"/>
        <v>2505.5700000000002</v>
      </c>
    </row>
    <row r="34" spans="1:20" x14ac:dyDescent="0.2">
      <c r="A34" s="126">
        <v>18</v>
      </c>
      <c r="B34" s="158"/>
      <c r="F34" s="128" t="s">
        <v>38</v>
      </c>
      <c r="I34" s="126">
        <f t="shared" si="6"/>
        <v>1</v>
      </c>
      <c r="L34" s="127">
        <f t="shared" si="5"/>
        <v>1</v>
      </c>
      <c r="M34" s="272">
        <f t="shared" si="0"/>
        <v>1777</v>
      </c>
      <c r="N34" s="126" t="s">
        <v>312</v>
      </c>
      <c r="O34" s="126" t="s">
        <v>312</v>
      </c>
      <c r="P34" s="130">
        <f t="shared" si="1"/>
        <v>1777</v>
      </c>
      <c r="Q34" s="126">
        <v>1.41</v>
      </c>
      <c r="R34" s="126">
        <f t="shared" si="2"/>
        <v>1.41</v>
      </c>
      <c r="S34" s="126">
        <f t="shared" si="3"/>
        <v>1.41</v>
      </c>
      <c r="T34" s="273">
        <f t="shared" si="4"/>
        <v>2505.5700000000002</v>
      </c>
    </row>
    <row r="35" spans="1:20" x14ac:dyDescent="0.2">
      <c r="A35" s="126">
        <v>19</v>
      </c>
      <c r="B35" s="158"/>
      <c r="F35" s="128" t="s">
        <v>38</v>
      </c>
      <c r="I35" s="126">
        <f t="shared" si="6"/>
        <v>1</v>
      </c>
      <c r="L35" s="127">
        <f t="shared" si="5"/>
        <v>1</v>
      </c>
      <c r="M35" s="272">
        <f t="shared" si="0"/>
        <v>1777</v>
      </c>
      <c r="N35" s="126" t="s">
        <v>312</v>
      </c>
      <c r="O35" s="126" t="s">
        <v>312</v>
      </c>
      <c r="P35" s="130">
        <f t="shared" si="1"/>
        <v>1777</v>
      </c>
      <c r="Q35" s="126">
        <v>1.41</v>
      </c>
      <c r="R35" s="126">
        <f t="shared" si="2"/>
        <v>1.41</v>
      </c>
      <c r="S35" s="126">
        <f t="shared" si="3"/>
        <v>1.41</v>
      </c>
      <c r="T35" s="273">
        <f t="shared" si="4"/>
        <v>2505.5700000000002</v>
      </c>
    </row>
    <row r="36" spans="1:20" x14ac:dyDescent="0.2">
      <c r="A36" s="126">
        <v>20</v>
      </c>
      <c r="B36" s="158"/>
      <c r="F36" s="128" t="s">
        <v>38</v>
      </c>
      <c r="I36" s="126">
        <f t="shared" si="6"/>
        <v>1</v>
      </c>
      <c r="L36" s="127">
        <f t="shared" si="5"/>
        <v>1</v>
      </c>
      <c r="M36" s="272">
        <f t="shared" si="0"/>
        <v>1777</v>
      </c>
      <c r="N36" s="126" t="s">
        <v>312</v>
      </c>
      <c r="O36" s="126" t="s">
        <v>312</v>
      </c>
      <c r="P36" s="130">
        <f t="shared" si="1"/>
        <v>1777</v>
      </c>
      <c r="Q36" s="126">
        <v>1.41</v>
      </c>
      <c r="R36" s="126">
        <f t="shared" si="2"/>
        <v>1.41</v>
      </c>
      <c r="S36" s="126">
        <f t="shared" si="3"/>
        <v>1.41</v>
      </c>
      <c r="T36" s="273">
        <f t="shared" si="4"/>
        <v>2505.5700000000002</v>
      </c>
    </row>
    <row r="37" spans="1:20" x14ac:dyDescent="0.2">
      <c r="A37" s="126">
        <v>21</v>
      </c>
      <c r="B37" s="158"/>
      <c r="F37" s="128" t="s">
        <v>38</v>
      </c>
      <c r="I37" s="126">
        <f t="shared" si="6"/>
        <v>1</v>
      </c>
      <c r="L37" s="127">
        <f t="shared" si="5"/>
        <v>1</v>
      </c>
      <c r="M37" s="272">
        <f t="shared" si="0"/>
        <v>1777</v>
      </c>
      <c r="N37" s="126" t="s">
        <v>312</v>
      </c>
      <c r="O37" s="126" t="s">
        <v>312</v>
      </c>
      <c r="P37" s="130">
        <f t="shared" si="1"/>
        <v>1777</v>
      </c>
      <c r="Q37" s="126">
        <v>1.41</v>
      </c>
      <c r="R37" s="126">
        <f t="shared" si="2"/>
        <v>1.41</v>
      </c>
      <c r="S37" s="126">
        <f t="shared" si="3"/>
        <v>1.41</v>
      </c>
      <c r="T37" s="273">
        <f t="shared" si="4"/>
        <v>2505.5700000000002</v>
      </c>
    </row>
    <row r="38" spans="1:20" x14ac:dyDescent="0.2">
      <c r="A38" s="126">
        <v>22</v>
      </c>
      <c r="B38" s="158"/>
      <c r="F38" s="128" t="s">
        <v>38</v>
      </c>
      <c r="I38" s="126">
        <f t="shared" si="6"/>
        <v>1</v>
      </c>
      <c r="L38" s="127">
        <f t="shared" si="5"/>
        <v>1</v>
      </c>
      <c r="M38" s="272">
        <f t="shared" si="0"/>
        <v>1777</v>
      </c>
      <c r="N38" s="126" t="s">
        <v>312</v>
      </c>
      <c r="O38" s="126" t="s">
        <v>312</v>
      </c>
      <c r="P38" s="130">
        <f t="shared" si="1"/>
        <v>1777</v>
      </c>
      <c r="Q38" s="126">
        <v>1.41</v>
      </c>
      <c r="R38" s="126">
        <f t="shared" si="2"/>
        <v>1.41</v>
      </c>
      <c r="S38" s="126">
        <f t="shared" si="3"/>
        <v>1.41</v>
      </c>
      <c r="T38" s="273">
        <f t="shared" si="4"/>
        <v>2505.5700000000002</v>
      </c>
    </row>
    <row r="39" spans="1:20" x14ac:dyDescent="0.2">
      <c r="A39" s="126">
        <v>23</v>
      </c>
      <c r="B39" s="158"/>
      <c r="F39" s="128" t="s">
        <v>38</v>
      </c>
      <c r="I39" s="126">
        <f t="shared" si="6"/>
        <v>1</v>
      </c>
      <c r="L39" s="127">
        <f t="shared" si="5"/>
        <v>1</v>
      </c>
      <c r="M39" s="272">
        <f t="shared" si="0"/>
        <v>1777</v>
      </c>
      <c r="N39" s="126" t="s">
        <v>312</v>
      </c>
      <c r="O39" s="126" t="s">
        <v>312</v>
      </c>
      <c r="P39" s="130">
        <f t="shared" si="1"/>
        <v>1777</v>
      </c>
      <c r="Q39" s="126">
        <v>1.41</v>
      </c>
      <c r="R39" s="126">
        <f t="shared" si="2"/>
        <v>1.41</v>
      </c>
      <c r="S39" s="126">
        <f t="shared" si="3"/>
        <v>1.41</v>
      </c>
      <c r="T39" s="273">
        <f t="shared" si="4"/>
        <v>2505.5700000000002</v>
      </c>
    </row>
    <row r="40" spans="1:20" x14ac:dyDescent="0.2">
      <c r="A40" s="126">
        <v>24</v>
      </c>
      <c r="B40" s="158"/>
      <c r="F40" s="128" t="s">
        <v>38</v>
      </c>
      <c r="I40" s="126">
        <f t="shared" si="6"/>
        <v>1</v>
      </c>
      <c r="L40" s="127">
        <f t="shared" si="5"/>
        <v>1</v>
      </c>
      <c r="M40" s="272">
        <f t="shared" si="0"/>
        <v>1777</v>
      </c>
      <c r="N40" s="126" t="s">
        <v>312</v>
      </c>
      <c r="O40" s="126" t="s">
        <v>312</v>
      </c>
      <c r="P40" s="130">
        <f t="shared" si="1"/>
        <v>1777</v>
      </c>
      <c r="Q40" s="126">
        <v>1.41</v>
      </c>
      <c r="R40" s="126">
        <f t="shared" si="2"/>
        <v>1.41</v>
      </c>
      <c r="S40" s="126">
        <f t="shared" si="3"/>
        <v>1.41</v>
      </c>
      <c r="T40" s="273">
        <f t="shared" si="4"/>
        <v>2505.5700000000002</v>
      </c>
    </row>
    <row r="41" spans="1:20" x14ac:dyDescent="0.2">
      <c r="A41" s="126">
        <v>25</v>
      </c>
      <c r="B41" s="158"/>
      <c r="F41" s="128" t="s">
        <v>38</v>
      </c>
      <c r="I41" s="126">
        <f t="shared" si="6"/>
        <v>1</v>
      </c>
      <c r="L41" s="127">
        <f t="shared" si="5"/>
        <v>1</v>
      </c>
      <c r="M41" s="272">
        <f t="shared" si="0"/>
        <v>1777</v>
      </c>
      <c r="N41" s="126" t="s">
        <v>312</v>
      </c>
      <c r="O41" s="126" t="s">
        <v>312</v>
      </c>
      <c r="P41" s="130">
        <f t="shared" si="1"/>
        <v>1777</v>
      </c>
      <c r="Q41" s="126">
        <v>1.41</v>
      </c>
      <c r="R41" s="126">
        <f t="shared" si="2"/>
        <v>1.41</v>
      </c>
      <c r="S41" s="126">
        <f t="shared" si="3"/>
        <v>1.41</v>
      </c>
      <c r="T41" s="273">
        <f t="shared" si="4"/>
        <v>2505.5700000000002</v>
      </c>
    </row>
    <row r="42" spans="1:20" x14ac:dyDescent="0.2">
      <c r="A42" s="126">
        <v>26</v>
      </c>
      <c r="B42" s="158"/>
      <c r="F42" s="128" t="s">
        <v>38</v>
      </c>
      <c r="I42" s="126">
        <f t="shared" si="6"/>
        <v>1</v>
      </c>
      <c r="L42" s="127">
        <f t="shared" si="5"/>
        <v>1</v>
      </c>
      <c r="M42" s="272">
        <f t="shared" si="0"/>
        <v>1777</v>
      </c>
      <c r="N42" s="126" t="s">
        <v>312</v>
      </c>
      <c r="O42" s="126" t="s">
        <v>312</v>
      </c>
      <c r="P42" s="130">
        <f t="shared" si="1"/>
        <v>1777</v>
      </c>
      <c r="Q42" s="126">
        <v>1.41</v>
      </c>
      <c r="R42" s="126">
        <f t="shared" si="2"/>
        <v>1.41</v>
      </c>
      <c r="S42" s="126">
        <f t="shared" si="3"/>
        <v>1.41</v>
      </c>
      <c r="T42" s="273">
        <f t="shared" si="4"/>
        <v>2505.5700000000002</v>
      </c>
    </row>
    <row r="43" spans="1:20" x14ac:dyDescent="0.2">
      <c r="A43" s="126">
        <v>27</v>
      </c>
      <c r="B43" s="158"/>
      <c r="F43" s="128" t="s">
        <v>38</v>
      </c>
      <c r="I43" s="126">
        <f t="shared" si="6"/>
        <v>1</v>
      </c>
      <c r="L43" s="127">
        <f t="shared" si="5"/>
        <v>1</v>
      </c>
      <c r="M43" s="272">
        <f t="shared" si="0"/>
        <v>1777</v>
      </c>
      <c r="N43" s="126" t="s">
        <v>312</v>
      </c>
      <c r="O43" s="126" t="s">
        <v>312</v>
      </c>
      <c r="P43" s="130">
        <f t="shared" si="1"/>
        <v>1777</v>
      </c>
      <c r="Q43" s="126">
        <v>1.41</v>
      </c>
      <c r="R43" s="126">
        <f t="shared" si="2"/>
        <v>1.41</v>
      </c>
      <c r="S43" s="126">
        <f t="shared" si="3"/>
        <v>1.41</v>
      </c>
      <c r="T43" s="273">
        <f t="shared" si="4"/>
        <v>2505.5700000000002</v>
      </c>
    </row>
    <row r="44" spans="1:20" x14ac:dyDescent="0.2">
      <c r="A44" s="126">
        <v>28</v>
      </c>
      <c r="B44" s="158"/>
      <c r="F44" s="128" t="s">
        <v>38</v>
      </c>
      <c r="I44" s="126">
        <f t="shared" si="6"/>
        <v>1</v>
      </c>
      <c r="L44" s="127">
        <f t="shared" si="5"/>
        <v>1</v>
      </c>
      <c r="M44" s="272">
        <f t="shared" si="0"/>
        <v>1777</v>
      </c>
      <c r="N44" s="126" t="s">
        <v>312</v>
      </c>
      <c r="O44" s="126" t="s">
        <v>312</v>
      </c>
      <c r="P44" s="130">
        <f t="shared" si="1"/>
        <v>1777</v>
      </c>
      <c r="Q44" s="126">
        <v>1.41</v>
      </c>
      <c r="R44" s="126">
        <f t="shared" si="2"/>
        <v>1.41</v>
      </c>
      <c r="S44" s="126">
        <f t="shared" si="3"/>
        <v>1.41</v>
      </c>
      <c r="T44" s="273">
        <f t="shared" si="4"/>
        <v>2505.5700000000002</v>
      </c>
    </row>
    <row r="45" spans="1:20" x14ac:dyDescent="0.2">
      <c r="A45" s="126">
        <v>29</v>
      </c>
      <c r="B45" s="158"/>
      <c r="F45" s="128" t="s">
        <v>38</v>
      </c>
      <c r="I45" s="126">
        <f t="shared" si="6"/>
        <v>1</v>
      </c>
      <c r="L45" s="127">
        <f t="shared" si="5"/>
        <v>1</v>
      </c>
      <c r="M45" s="272">
        <f t="shared" si="0"/>
        <v>1777</v>
      </c>
      <c r="N45" s="126" t="s">
        <v>312</v>
      </c>
      <c r="O45" s="126" t="s">
        <v>312</v>
      </c>
      <c r="P45" s="130">
        <f t="shared" si="1"/>
        <v>1777</v>
      </c>
      <c r="Q45" s="126">
        <v>1.41</v>
      </c>
      <c r="R45" s="126">
        <f t="shared" si="2"/>
        <v>1.41</v>
      </c>
      <c r="S45" s="126">
        <f t="shared" si="3"/>
        <v>1.41</v>
      </c>
      <c r="T45" s="273">
        <f t="shared" si="4"/>
        <v>2505.5700000000002</v>
      </c>
    </row>
    <row r="46" spans="1:20" x14ac:dyDescent="0.2">
      <c r="A46" s="126">
        <v>30</v>
      </c>
      <c r="B46" s="158"/>
      <c r="F46" s="128" t="s">
        <v>38</v>
      </c>
      <c r="I46" s="126">
        <f t="shared" si="6"/>
        <v>1</v>
      </c>
      <c r="L46" s="127">
        <f t="shared" si="5"/>
        <v>1</v>
      </c>
      <c r="M46" s="272">
        <f t="shared" si="0"/>
        <v>1777</v>
      </c>
      <c r="N46" s="126" t="s">
        <v>312</v>
      </c>
      <c r="O46" s="126" t="s">
        <v>312</v>
      </c>
      <c r="P46" s="130">
        <f t="shared" si="1"/>
        <v>1777</v>
      </c>
      <c r="Q46" s="126">
        <v>1.41</v>
      </c>
      <c r="R46" s="126">
        <f t="shared" si="2"/>
        <v>1.41</v>
      </c>
      <c r="S46" s="126">
        <f t="shared" si="3"/>
        <v>1.41</v>
      </c>
      <c r="T46" s="273">
        <f t="shared" si="4"/>
        <v>2505.5700000000002</v>
      </c>
    </row>
    <row r="47" spans="1:20" x14ac:dyDescent="0.2">
      <c r="A47" s="126">
        <v>31</v>
      </c>
      <c r="B47" s="158"/>
      <c r="F47" s="128" t="s">
        <v>38</v>
      </c>
      <c r="G47" s="280"/>
      <c r="I47" s="126">
        <f t="shared" si="6"/>
        <v>1</v>
      </c>
      <c r="L47" s="127">
        <f t="shared" si="5"/>
        <v>1</v>
      </c>
      <c r="M47" s="272">
        <f t="shared" si="0"/>
        <v>1777</v>
      </c>
      <c r="N47" s="126" t="s">
        <v>312</v>
      </c>
      <c r="O47" s="126" t="s">
        <v>312</v>
      </c>
      <c r="P47" s="130">
        <f t="shared" si="1"/>
        <v>1777</v>
      </c>
      <c r="Q47" s="126">
        <v>1.41</v>
      </c>
      <c r="R47" s="126">
        <f t="shared" si="2"/>
        <v>1.41</v>
      </c>
      <c r="S47" s="126">
        <f t="shared" si="3"/>
        <v>1.41</v>
      </c>
      <c r="T47" s="273">
        <f t="shared" si="4"/>
        <v>2505.5700000000002</v>
      </c>
    </row>
    <row r="48" spans="1:20" x14ac:dyDescent="0.2">
      <c r="A48" s="126">
        <v>32</v>
      </c>
      <c r="B48" s="158"/>
      <c r="F48" s="128" t="s">
        <v>38</v>
      </c>
      <c r="L48" s="127">
        <f t="shared" si="5"/>
        <v>1</v>
      </c>
      <c r="M48" s="272">
        <f t="shared" si="0"/>
        <v>1776</v>
      </c>
      <c r="N48" s="126" t="s">
        <v>312</v>
      </c>
      <c r="O48" s="126" t="s">
        <v>312</v>
      </c>
      <c r="P48" s="130">
        <f t="shared" si="1"/>
        <v>1776</v>
      </c>
      <c r="Q48" s="126">
        <v>1.41</v>
      </c>
      <c r="R48" s="126">
        <f t="shared" si="2"/>
        <v>0</v>
      </c>
      <c r="S48" s="126">
        <f t="shared" si="3"/>
        <v>1.41</v>
      </c>
      <c r="T48" s="273">
        <f t="shared" si="4"/>
        <v>2504.1600000000003</v>
      </c>
    </row>
    <row r="49" spans="1:20" x14ac:dyDescent="0.2">
      <c r="A49" s="126">
        <v>33</v>
      </c>
      <c r="B49" s="158"/>
      <c r="F49" s="128" t="s">
        <v>38</v>
      </c>
      <c r="L49" s="127">
        <f t="shared" si="5"/>
        <v>1</v>
      </c>
      <c r="M49" s="272">
        <f t="shared" si="0"/>
        <v>1775</v>
      </c>
      <c r="N49" s="126" t="s">
        <v>312</v>
      </c>
      <c r="O49" s="126" t="s">
        <v>312</v>
      </c>
      <c r="P49" s="130">
        <f t="shared" si="1"/>
        <v>1775</v>
      </c>
      <c r="Q49" s="126">
        <v>1.41</v>
      </c>
      <c r="R49" s="126">
        <f t="shared" si="2"/>
        <v>0</v>
      </c>
      <c r="S49" s="126">
        <f t="shared" si="3"/>
        <v>1.41</v>
      </c>
      <c r="T49" s="273">
        <f t="shared" si="4"/>
        <v>2502.7500000000005</v>
      </c>
    </row>
    <row r="50" spans="1:20" x14ac:dyDescent="0.2">
      <c r="A50" s="126">
        <v>34</v>
      </c>
      <c r="B50" s="158"/>
      <c r="F50" s="128" t="s">
        <v>38</v>
      </c>
      <c r="L50" s="127">
        <f t="shared" si="5"/>
        <v>1</v>
      </c>
      <c r="M50" s="272">
        <f t="shared" si="0"/>
        <v>1774</v>
      </c>
      <c r="N50" s="126" t="s">
        <v>312</v>
      </c>
      <c r="O50" s="126" t="s">
        <v>312</v>
      </c>
      <c r="P50" s="130">
        <f t="shared" si="1"/>
        <v>1774</v>
      </c>
      <c r="Q50" s="126">
        <v>1.41</v>
      </c>
      <c r="R50" s="126">
        <f t="shared" si="2"/>
        <v>0</v>
      </c>
      <c r="S50" s="126">
        <f t="shared" si="3"/>
        <v>1.41</v>
      </c>
      <c r="T50" s="273">
        <f t="shared" si="4"/>
        <v>2501.3400000000006</v>
      </c>
    </row>
    <row r="51" spans="1:20" x14ac:dyDescent="0.2">
      <c r="A51" s="126">
        <v>35</v>
      </c>
      <c r="B51" s="158"/>
      <c r="F51" s="128" t="s">
        <v>38</v>
      </c>
      <c r="L51" s="127">
        <f t="shared" si="5"/>
        <v>1</v>
      </c>
      <c r="M51" s="272">
        <f t="shared" si="0"/>
        <v>1773</v>
      </c>
      <c r="N51" s="126" t="s">
        <v>312</v>
      </c>
      <c r="O51" s="126" t="s">
        <v>312</v>
      </c>
      <c r="P51" s="130">
        <f t="shared" si="1"/>
        <v>1773</v>
      </c>
      <c r="Q51" s="126">
        <v>1.41</v>
      </c>
      <c r="R51" s="126">
        <f t="shared" si="2"/>
        <v>0</v>
      </c>
      <c r="S51" s="126">
        <f t="shared" si="3"/>
        <v>1.41</v>
      </c>
      <c r="T51" s="273">
        <f t="shared" si="4"/>
        <v>2499.9300000000007</v>
      </c>
    </row>
    <row r="52" spans="1:20" x14ac:dyDescent="0.2">
      <c r="A52" s="126">
        <v>36</v>
      </c>
      <c r="B52" s="158"/>
      <c r="F52" s="128" t="s">
        <v>38</v>
      </c>
      <c r="L52" s="127">
        <f t="shared" si="5"/>
        <v>1</v>
      </c>
      <c r="M52" s="272">
        <f t="shared" si="0"/>
        <v>1772</v>
      </c>
      <c r="N52" s="126" t="s">
        <v>312</v>
      </c>
      <c r="O52" s="126" t="s">
        <v>312</v>
      </c>
      <c r="P52" s="130">
        <f t="shared" si="1"/>
        <v>1772</v>
      </c>
      <c r="Q52" s="126">
        <v>1.41</v>
      </c>
      <c r="R52" s="126">
        <f t="shared" si="2"/>
        <v>0</v>
      </c>
      <c r="S52" s="126">
        <f t="shared" si="3"/>
        <v>1.41</v>
      </c>
      <c r="T52" s="273">
        <f t="shared" si="4"/>
        <v>2498.5200000000009</v>
      </c>
    </row>
    <row r="53" spans="1:20" x14ac:dyDescent="0.2">
      <c r="A53" s="126">
        <v>37</v>
      </c>
      <c r="B53" s="158"/>
      <c r="F53" s="128" t="s">
        <v>38</v>
      </c>
      <c r="L53" s="127">
        <f t="shared" si="5"/>
        <v>1</v>
      </c>
      <c r="M53" s="272">
        <f t="shared" ref="M53:M84" si="7">M52+I53-L53</f>
        <v>1771</v>
      </c>
      <c r="N53" s="126" t="s">
        <v>312</v>
      </c>
      <c r="O53" s="126" t="s">
        <v>312</v>
      </c>
      <c r="P53" s="130">
        <f t="shared" ref="P53:P84" si="8">M53</f>
        <v>1771</v>
      </c>
      <c r="Q53" s="126">
        <v>1.41</v>
      </c>
      <c r="R53" s="126">
        <f t="shared" ref="R53:R84" si="9">I53*Q53</f>
        <v>0</v>
      </c>
      <c r="S53" s="126">
        <f t="shared" ref="S53:S84" si="10">L53*Q53</f>
        <v>1.41</v>
      </c>
      <c r="T53" s="273">
        <f t="shared" ref="T53:T84" si="11">T52+R53-S53</f>
        <v>2497.110000000001</v>
      </c>
    </row>
    <row r="54" spans="1:20" x14ac:dyDescent="0.2">
      <c r="A54" s="126">
        <v>38</v>
      </c>
      <c r="B54" s="158"/>
      <c r="F54" s="128" t="s">
        <v>38</v>
      </c>
      <c r="L54" s="127">
        <f t="shared" si="5"/>
        <v>1</v>
      </c>
      <c r="M54" s="272">
        <f t="shared" si="7"/>
        <v>1770</v>
      </c>
      <c r="N54" s="126" t="s">
        <v>312</v>
      </c>
      <c r="O54" s="126" t="s">
        <v>312</v>
      </c>
      <c r="P54" s="130">
        <f t="shared" si="8"/>
        <v>1770</v>
      </c>
      <c r="Q54" s="126">
        <v>1.41</v>
      </c>
      <c r="R54" s="126">
        <f t="shared" si="9"/>
        <v>0</v>
      </c>
      <c r="S54" s="126">
        <f t="shared" si="10"/>
        <v>1.41</v>
      </c>
      <c r="T54" s="273">
        <f t="shared" si="11"/>
        <v>2495.7000000000012</v>
      </c>
    </row>
    <row r="55" spans="1:20" x14ac:dyDescent="0.2">
      <c r="A55" s="126">
        <v>39</v>
      </c>
      <c r="B55" s="158"/>
      <c r="F55" s="128" t="s">
        <v>38</v>
      </c>
      <c r="L55" s="127">
        <f t="shared" si="5"/>
        <v>1</v>
      </c>
      <c r="M55" s="272">
        <f t="shared" si="7"/>
        <v>1769</v>
      </c>
      <c r="N55" s="126" t="s">
        <v>312</v>
      </c>
      <c r="O55" s="126" t="s">
        <v>312</v>
      </c>
      <c r="P55" s="130">
        <f t="shared" si="8"/>
        <v>1769</v>
      </c>
      <c r="Q55" s="126">
        <v>1.41</v>
      </c>
      <c r="R55" s="126">
        <f t="shared" si="9"/>
        <v>0</v>
      </c>
      <c r="S55" s="126">
        <f t="shared" si="10"/>
        <v>1.41</v>
      </c>
      <c r="T55" s="273">
        <f t="shared" si="11"/>
        <v>2494.2900000000013</v>
      </c>
    </row>
    <row r="56" spans="1:20" x14ac:dyDescent="0.2">
      <c r="A56" s="126">
        <v>40</v>
      </c>
      <c r="B56" s="158"/>
      <c r="F56" s="128" t="s">
        <v>38</v>
      </c>
      <c r="L56" s="127">
        <f t="shared" si="5"/>
        <v>1</v>
      </c>
      <c r="M56" s="272">
        <f t="shared" si="7"/>
        <v>1768</v>
      </c>
      <c r="N56" s="126" t="s">
        <v>312</v>
      </c>
      <c r="O56" s="126" t="s">
        <v>312</v>
      </c>
      <c r="P56" s="130">
        <f t="shared" si="8"/>
        <v>1768</v>
      </c>
      <c r="Q56" s="126">
        <v>1.41</v>
      </c>
      <c r="R56" s="126">
        <f t="shared" si="9"/>
        <v>0</v>
      </c>
      <c r="S56" s="126">
        <f t="shared" si="10"/>
        <v>1.41</v>
      </c>
      <c r="T56" s="273">
        <f t="shared" si="11"/>
        <v>2492.8800000000015</v>
      </c>
    </row>
    <row r="57" spans="1:20" x14ac:dyDescent="0.2">
      <c r="A57" s="126">
        <v>41</v>
      </c>
      <c r="B57" s="158"/>
      <c r="F57" s="128" t="s">
        <v>38</v>
      </c>
      <c r="L57" s="127">
        <f t="shared" ref="L57:L88" si="12">K57-J57+1</f>
        <v>1</v>
      </c>
      <c r="M57" s="272">
        <f t="shared" si="7"/>
        <v>1767</v>
      </c>
      <c r="N57" s="126" t="s">
        <v>312</v>
      </c>
      <c r="O57" s="126" t="s">
        <v>312</v>
      </c>
      <c r="P57" s="130">
        <f t="shared" si="8"/>
        <v>1767</v>
      </c>
      <c r="Q57" s="126">
        <v>1.41</v>
      </c>
      <c r="R57" s="126">
        <f t="shared" si="9"/>
        <v>0</v>
      </c>
      <c r="S57" s="126">
        <f t="shared" si="10"/>
        <v>1.41</v>
      </c>
      <c r="T57" s="273">
        <f t="shared" si="11"/>
        <v>2491.4700000000016</v>
      </c>
    </row>
    <row r="58" spans="1:20" x14ac:dyDescent="0.2">
      <c r="A58" s="126">
        <v>42</v>
      </c>
      <c r="B58" s="158"/>
      <c r="F58" s="128" t="s">
        <v>38</v>
      </c>
      <c r="L58" s="127">
        <f t="shared" si="12"/>
        <v>1</v>
      </c>
      <c r="M58" s="272">
        <f t="shared" si="7"/>
        <v>1766</v>
      </c>
      <c r="N58" s="126" t="s">
        <v>312</v>
      </c>
      <c r="O58" s="126" t="s">
        <v>312</v>
      </c>
      <c r="P58" s="130">
        <f t="shared" si="8"/>
        <v>1766</v>
      </c>
      <c r="Q58" s="126">
        <v>1.41</v>
      </c>
      <c r="R58" s="126">
        <f t="shared" si="9"/>
        <v>0</v>
      </c>
      <c r="S58" s="126">
        <f t="shared" si="10"/>
        <v>1.41</v>
      </c>
      <c r="T58" s="273">
        <f t="shared" si="11"/>
        <v>2490.0600000000018</v>
      </c>
    </row>
    <row r="59" spans="1:20" x14ac:dyDescent="0.2">
      <c r="A59" s="126">
        <v>43</v>
      </c>
      <c r="B59" s="158"/>
      <c r="F59" s="128" t="s">
        <v>38</v>
      </c>
      <c r="L59" s="127">
        <f t="shared" si="12"/>
        <v>1</v>
      </c>
      <c r="M59" s="272">
        <f t="shared" si="7"/>
        <v>1765</v>
      </c>
      <c r="N59" s="126" t="s">
        <v>312</v>
      </c>
      <c r="O59" s="126" t="s">
        <v>312</v>
      </c>
      <c r="P59" s="130">
        <f t="shared" si="8"/>
        <v>1765</v>
      </c>
      <c r="Q59" s="126">
        <v>1.41</v>
      </c>
      <c r="R59" s="126">
        <f t="shared" si="9"/>
        <v>0</v>
      </c>
      <c r="S59" s="126">
        <f t="shared" si="10"/>
        <v>1.41</v>
      </c>
      <c r="T59" s="273">
        <f t="shared" si="11"/>
        <v>2488.6500000000019</v>
      </c>
    </row>
    <row r="60" spans="1:20" x14ac:dyDescent="0.2">
      <c r="A60" s="126">
        <v>44</v>
      </c>
      <c r="B60" s="158"/>
      <c r="F60" s="128" t="s">
        <v>38</v>
      </c>
      <c r="L60" s="127">
        <f t="shared" si="12"/>
        <v>1</v>
      </c>
      <c r="M60" s="272">
        <f t="shared" si="7"/>
        <v>1764</v>
      </c>
      <c r="N60" s="126" t="s">
        <v>312</v>
      </c>
      <c r="O60" s="126" t="s">
        <v>312</v>
      </c>
      <c r="P60" s="130">
        <f t="shared" si="8"/>
        <v>1764</v>
      </c>
      <c r="Q60" s="126">
        <v>1.41</v>
      </c>
      <c r="R60" s="126">
        <f t="shared" si="9"/>
        <v>0</v>
      </c>
      <c r="S60" s="126">
        <f t="shared" si="10"/>
        <v>1.41</v>
      </c>
      <c r="T60" s="273">
        <f t="shared" si="11"/>
        <v>2487.2400000000021</v>
      </c>
    </row>
    <row r="61" spans="1:20" x14ac:dyDescent="0.2">
      <c r="A61" s="126">
        <v>45</v>
      </c>
      <c r="B61" s="158"/>
      <c r="F61" s="128" t="s">
        <v>38</v>
      </c>
      <c r="L61" s="127">
        <f t="shared" si="12"/>
        <v>1</v>
      </c>
      <c r="M61" s="272">
        <f t="shared" si="7"/>
        <v>1763</v>
      </c>
      <c r="N61" s="126" t="s">
        <v>312</v>
      </c>
      <c r="O61" s="126" t="s">
        <v>312</v>
      </c>
      <c r="P61" s="130">
        <f t="shared" si="8"/>
        <v>1763</v>
      </c>
      <c r="Q61" s="126">
        <v>1.41</v>
      </c>
      <c r="R61" s="126">
        <f t="shared" si="9"/>
        <v>0</v>
      </c>
      <c r="S61" s="126">
        <f t="shared" si="10"/>
        <v>1.41</v>
      </c>
      <c r="T61" s="273">
        <f t="shared" si="11"/>
        <v>2485.8300000000022</v>
      </c>
    </row>
    <row r="62" spans="1:20" x14ac:dyDescent="0.2">
      <c r="A62" s="126">
        <v>46</v>
      </c>
      <c r="B62" s="158"/>
      <c r="F62" s="128" t="s">
        <v>38</v>
      </c>
      <c r="L62" s="127">
        <f t="shared" si="12"/>
        <v>1</v>
      </c>
      <c r="M62" s="272">
        <f t="shared" si="7"/>
        <v>1762</v>
      </c>
      <c r="N62" s="126" t="s">
        <v>312</v>
      </c>
      <c r="O62" s="126" t="s">
        <v>312</v>
      </c>
      <c r="P62" s="130">
        <f t="shared" si="8"/>
        <v>1762</v>
      </c>
      <c r="Q62" s="126">
        <v>1.41</v>
      </c>
      <c r="R62" s="126">
        <f t="shared" si="9"/>
        <v>0</v>
      </c>
      <c r="S62" s="126">
        <f t="shared" si="10"/>
        <v>1.41</v>
      </c>
      <c r="T62" s="273">
        <f t="shared" si="11"/>
        <v>2484.4200000000023</v>
      </c>
    </row>
    <row r="63" spans="1:20" x14ac:dyDescent="0.2">
      <c r="A63" s="126">
        <v>47</v>
      </c>
      <c r="B63" s="158"/>
      <c r="F63" s="128" t="s">
        <v>38</v>
      </c>
      <c r="L63" s="127">
        <f t="shared" si="12"/>
        <v>1</v>
      </c>
      <c r="M63" s="272">
        <f t="shared" si="7"/>
        <v>1761</v>
      </c>
      <c r="N63" s="126" t="s">
        <v>312</v>
      </c>
      <c r="O63" s="126" t="s">
        <v>312</v>
      </c>
      <c r="P63" s="130">
        <f t="shared" si="8"/>
        <v>1761</v>
      </c>
      <c r="Q63" s="126">
        <v>1.41</v>
      </c>
      <c r="R63" s="126">
        <f t="shared" si="9"/>
        <v>0</v>
      </c>
      <c r="S63" s="126">
        <f t="shared" si="10"/>
        <v>1.41</v>
      </c>
      <c r="T63" s="273">
        <f t="shared" si="11"/>
        <v>2483.0100000000025</v>
      </c>
    </row>
    <row r="64" spans="1:20" x14ac:dyDescent="0.2">
      <c r="A64" s="126">
        <v>48</v>
      </c>
      <c r="B64" s="158"/>
      <c r="F64" s="128" t="s">
        <v>38</v>
      </c>
      <c r="L64" s="127">
        <f t="shared" si="12"/>
        <v>1</v>
      </c>
      <c r="M64" s="272">
        <f t="shared" si="7"/>
        <v>1760</v>
      </c>
      <c r="N64" s="126" t="s">
        <v>312</v>
      </c>
      <c r="O64" s="126" t="s">
        <v>312</v>
      </c>
      <c r="P64" s="130">
        <f t="shared" si="8"/>
        <v>1760</v>
      </c>
      <c r="Q64" s="126">
        <v>1.41</v>
      </c>
      <c r="R64" s="126">
        <f t="shared" si="9"/>
        <v>0</v>
      </c>
      <c r="S64" s="126">
        <f t="shared" si="10"/>
        <v>1.41</v>
      </c>
      <c r="T64" s="273">
        <f t="shared" si="11"/>
        <v>2481.6000000000026</v>
      </c>
    </row>
    <row r="65" spans="1:20" x14ac:dyDescent="0.2">
      <c r="A65" s="126">
        <v>49</v>
      </c>
      <c r="B65" s="158"/>
      <c r="F65" s="128" t="s">
        <v>38</v>
      </c>
      <c r="L65" s="127">
        <f t="shared" si="12"/>
        <v>1</v>
      </c>
      <c r="M65" s="272">
        <f t="shared" si="7"/>
        <v>1759</v>
      </c>
      <c r="N65" s="126" t="s">
        <v>312</v>
      </c>
      <c r="O65" s="126" t="s">
        <v>312</v>
      </c>
      <c r="P65" s="130">
        <f t="shared" si="8"/>
        <v>1759</v>
      </c>
      <c r="Q65" s="126">
        <v>1.41</v>
      </c>
      <c r="R65" s="126">
        <f t="shared" si="9"/>
        <v>0</v>
      </c>
      <c r="S65" s="126">
        <f t="shared" si="10"/>
        <v>1.41</v>
      </c>
      <c r="T65" s="273">
        <f t="shared" si="11"/>
        <v>2480.1900000000028</v>
      </c>
    </row>
    <row r="66" spans="1:20" x14ac:dyDescent="0.2">
      <c r="A66" s="126">
        <v>50</v>
      </c>
      <c r="B66" s="158"/>
      <c r="F66" s="128" t="s">
        <v>38</v>
      </c>
      <c r="L66" s="127">
        <f t="shared" si="12"/>
        <v>1</v>
      </c>
      <c r="M66" s="272">
        <f t="shared" si="7"/>
        <v>1758</v>
      </c>
      <c r="N66" s="126" t="s">
        <v>312</v>
      </c>
      <c r="O66" s="126" t="s">
        <v>312</v>
      </c>
      <c r="P66" s="130">
        <f t="shared" si="8"/>
        <v>1758</v>
      </c>
      <c r="Q66" s="126">
        <v>1.41</v>
      </c>
      <c r="R66" s="126">
        <f t="shared" si="9"/>
        <v>0</v>
      </c>
      <c r="S66" s="126">
        <f t="shared" si="10"/>
        <v>1.41</v>
      </c>
      <c r="T66" s="273">
        <f t="shared" si="11"/>
        <v>2478.7800000000029</v>
      </c>
    </row>
    <row r="67" spans="1:20" x14ac:dyDescent="0.2">
      <c r="A67" s="126">
        <v>51</v>
      </c>
      <c r="B67" s="158"/>
      <c r="F67" s="128" t="s">
        <v>38</v>
      </c>
      <c r="L67" s="127">
        <f t="shared" si="12"/>
        <v>1</v>
      </c>
      <c r="M67" s="272">
        <f t="shared" si="7"/>
        <v>1757</v>
      </c>
      <c r="N67" s="126" t="s">
        <v>312</v>
      </c>
      <c r="O67" s="126" t="s">
        <v>312</v>
      </c>
      <c r="P67" s="130">
        <f t="shared" si="8"/>
        <v>1757</v>
      </c>
      <c r="Q67" s="126">
        <v>1.41</v>
      </c>
      <c r="R67" s="126">
        <f t="shared" si="9"/>
        <v>0</v>
      </c>
      <c r="S67" s="126">
        <f t="shared" si="10"/>
        <v>1.41</v>
      </c>
      <c r="T67" s="273">
        <f t="shared" si="11"/>
        <v>2477.3700000000031</v>
      </c>
    </row>
    <row r="68" spans="1:20" x14ac:dyDescent="0.2">
      <c r="A68" s="126">
        <v>52</v>
      </c>
      <c r="B68" s="158"/>
      <c r="F68" s="128" t="s">
        <v>38</v>
      </c>
      <c r="L68" s="127">
        <f t="shared" si="12"/>
        <v>1</v>
      </c>
      <c r="M68" s="272">
        <f t="shared" si="7"/>
        <v>1756</v>
      </c>
      <c r="N68" s="126" t="s">
        <v>312</v>
      </c>
      <c r="O68" s="126" t="s">
        <v>312</v>
      </c>
      <c r="P68" s="130">
        <f t="shared" si="8"/>
        <v>1756</v>
      </c>
      <c r="Q68" s="126">
        <v>1.41</v>
      </c>
      <c r="R68" s="126">
        <f t="shared" si="9"/>
        <v>0</v>
      </c>
      <c r="S68" s="126">
        <f t="shared" si="10"/>
        <v>1.41</v>
      </c>
      <c r="T68" s="273">
        <f t="shared" si="11"/>
        <v>2475.9600000000032</v>
      </c>
    </row>
    <row r="69" spans="1:20" x14ac:dyDescent="0.2">
      <c r="A69" s="126">
        <v>53</v>
      </c>
      <c r="B69" s="158"/>
      <c r="F69" s="128" t="s">
        <v>38</v>
      </c>
      <c r="L69" s="127">
        <f t="shared" si="12"/>
        <v>1</v>
      </c>
      <c r="M69" s="272">
        <f t="shared" si="7"/>
        <v>1755</v>
      </c>
      <c r="N69" s="126" t="s">
        <v>312</v>
      </c>
      <c r="O69" s="126" t="s">
        <v>312</v>
      </c>
      <c r="P69" s="130">
        <f t="shared" si="8"/>
        <v>1755</v>
      </c>
      <c r="Q69" s="126">
        <v>1.41</v>
      </c>
      <c r="R69" s="126">
        <f t="shared" si="9"/>
        <v>0</v>
      </c>
      <c r="S69" s="126">
        <f t="shared" si="10"/>
        <v>1.41</v>
      </c>
      <c r="T69" s="273">
        <f t="shared" si="11"/>
        <v>2474.5500000000034</v>
      </c>
    </row>
    <row r="70" spans="1:20" x14ac:dyDescent="0.2">
      <c r="A70" s="126">
        <v>54</v>
      </c>
      <c r="B70" s="158"/>
      <c r="F70" s="128" t="s">
        <v>38</v>
      </c>
      <c r="L70" s="127">
        <f t="shared" si="12"/>
        <v>1</v>
      </c>
      <c r="M70" s="272">
        <f t="shared" si="7"/>
        <v>1754</v>
      </c>
      <c r="N70" s="126" t="s">
        <v>312</v>
      </c>
      <c r="O70" s="126" t="s">
        <v>312</v>
      </c>
      <c r="P70" s="130">
        <f t="shared" si="8"/>
        <v>1754</v>
      </c>
      <c r="Q70" s="126">
        <v>1.41</v>
      </c>
      <c r="R70" s="126">
        <f t="shared" si="9"/>
        <v>0</v>
      </c>
      <c r="S70" s="126">
        <f t="shared" si="10"/>
        <v>1.41</v>
      </c>
      <c r="T70" s="273">
        <f t="shared" si="11"/>
        <v>2473.1400000000035</v>
      </c>
    </row>
    <row r="71" spans="1:20" x14ac:dyDescent="0.2">
      <c r="A71" s="126">
        <v>55</v>
      </c>
      <c r="B71" s="158"/>
      <c r="F71" s="128" t="s">
        <v>38</v>
      </c>
      <c r="L71" s="127">
        <f t="shared" si="12"/>
        <v>1</v>
      </c>
      <c r="M71" s="272">
        <f t="shared" si="7"/>
        <v>1753</v>
      </c>
      <c r="N71" s="126" t="s">
        <v>312</v>
      </c>
      <c r="O71" s="126" t="s">
        <v>312</v>
      </c>
      <c r="P71" s="130">
        <f t="shared" si="8"/>
        <v>1753</v>
      </c>
      <c r="Q71" s="126">
        <v>1.41</v>
      </c>
      <c r="R71" s="126">
        <f t="shared" si="9"/>
        <v>0</v>
      </c>
      <c r="S71" s="126">
        <f t="shared" si="10"/>
        <v>1.41</v>
      </c>
      <c r="T71" s="273">
        <f t="shared" si="11"/>
        <v>2471.7300000000037</v>
      </c>
    </row>
    <row r="72" spans="1:20" x14ac:dyDescent="0.2">
      <c r="A72" s="126">
        <v>56</v>
      </c>
      <c r="B72" s="158"/>
      <c r="F72" s="128" t="s">
        <v>38</v>
      </c>
      <c r="L72" s="127">
        <f t="shared" si="12"/>
        <v>1</v>
      </c>
      <c r="M72" s="272">
        <f t="shared" si="7"/>
        <v>1752</v>
      </c>
      <c r="N72" s="126" t="s">
        <v>312</v>
      </c>
      <c r="O72" s="126" t="s">
        <v>312</v>
      </c>
      <c r="P72" s="130">
        <f t="shared" si="8"/>
        <v>1752</v>
      </c>
      <c r="Q72" s="126">
        <v>1.41</v>
      </c>
      <c r="R72" s="126">
        <f t="shared" si="9"/>
        <v>0</v>
      </c>
      <c r="S72" s="126">
        <f t="shared" si="10"/>
        <v>1.41</v>
      </c>
      <c r="T72" s="273">
        <f t="shared" si="11"/>
        <v>2470.3200000000038</v>
      </c>
    </row>
    <row r="73" spans="1:20" x14ac:dyDescent="0.2">
      <c r="A73" s="126">
        <v>57</v>
      </c>
      <c r="B73" s="158"/>
      <c r="F73" s="128" t="s">
        <v>38</v>
      </c>
      <c r="L73" s="127">
        <f t="shared" si="12"/>
        <v>1</v>
      </c>
      <c r="M73" s="272">
        <f t="shared" si="7"/>
        <v>1751</v>
      </c>
      <c r="N73" s="126" t="s">
        <v>312</v>
      </c>
      <c r="O73" s="126" t="s">
        <v>312</v>
      </c>
      <c r="P73" s="130">
        <f t="shared" si="8"/>
        <v>1751</v>
      </c>
      <c r="Q73" s="126">
        <v>1.41</v>
      </c>
      <c r="R73" s="126">
        <f t="shared" si="9"/>
        <v>0</v>
      </c>
      <c r="S73" s="126">
        <f t="shared" si="10"/>
        <v>1.41</v>
      </c>
      <c r="T73" s="273">
        <f t="shared" si="11"/>
        <v>2468.9100000000039</v>
      </c>
    </row>
    <row r="74" spans="1:20" x14ac:dyDescent="0.2">
      <c r="A74" s="126">
        <v>58</v>
      </c>
      <c r="B74" s="158"/>
      <c r="F74" s="128" t="s">
        <v>38</v>
      </c>
      <c r="L74" s="127">
        <f t="shared" si="12"/>
        <v>1</v>
      </c>
      <c r="M74" s="272">
        <f t="shared" si="7"/>
        <v>1750</v>
      </c>
      <c r="N74" s="126" t="s">
        <v>312</v>
      </c>
      <c r="O74" s="126" t="s">
        <v>312</v>
      </c>
      <c r="P74" s="130">
        <f t="shared" si="8"/>
        <v>1750</v>
      </c>
      <c r="Q74" s="126">
        <v>1.41</v>
      </c>
      <c r="R74" s="126">
        <f t="shared" si="9"/>
        <v>0</v>
      </c>
      <c r="S74" s="126">
        <f t="shared" si="10"/>
        <v>1.41</v>
      </c>
      <c r="T74" s="273">
        <f t="shared" si="11"/>
        <v>2467.5000000000041</v>
      </c>
    </row>
    <row r="75" spans="1:20" x14ac:dyDescent="0.2">
      <c r="A75" s="126">
        <v>59</v>
      </c>
      <c r="B75" s="158"/>
      <c r="F75" s="128" t="s">
        <v>38</v>
      </c>
      <c r="L75" s="127">
        <f t="shared" si="12"/>
        <v>1</v>
      </c>
      <c r="M75" s="272">
        <f t="shared" si="7"/>
        <v>1749</v>
      </c>
      <c r="N75" s="126" t="s">
        <v>312</v>
      </c>
      <c r="O75" s="126" t="s">
        <v>312</v>
      </c>
      <c r="P75" s="130">
        <f t="shared" si="8"/>
        <v>1749</v>
      </c>
      <c r="Q75" s="126">
        <v>1.41</v>
      </c>
      <c r="R75" s="126">
        <f t="shared" si="9"/>
        <v>0</v>
      </c>
      <c r="S75" s="126">
        <f t="shared" si="10"/>
        <v>1.41</v>
      </c>
      <c r="T75" s="273">
        <f t="shared" si="11"/>
        <v>2466.0900000000042</v>
      </c>
    </row>
    <row r="76" spans="1:20" x14ac:dyDescent="0.2">
      <c r="A76" s="126">
        <v>60</v>
      </c>
      <c r="B76" s="158"/>
      <c r="F76" s="128" t="s">
        <v>38</v>
      </c>
      <c r="L76" s="127">
        <f t="shared" si="12"/>
        <v>1</v>
      </c>
      <c r="M76" s="272">
        <f t="shared" si="7"/>
        <v>1748</v>
      </c>
      <c r="N76" s="126" t="s">
        <v>312</v>
      </c>
      <c r="O76" s="126" t="s">
        <v>312</v>
      </c>
      <c r="P76" s="130">
        <f t="shared" si="8"/>
        <v>1748</v>
      </c>
      <c r="Q76" s="126">
        <v>1.41</v>
      </c>
      <c r="R76" s="126">
        <f t="shared" si="9"/>
        <v>0</v>
      </c>
      <c r="S76" s="126">
        <f t="shared" si="10"/>
        <v>1.41</v>
      </c>
      <c r="T76" s="273">
        <f t="shared" si="11"/>
        <v>2464.6800000000044</v>
      </c>
    </row>
    <row r="77" spans="1:20" x14ac:dyDescent="0.2">
      <c r="A77" s="126">
        <v>61</v>
      </c>
      <c r="B77" s="158"/>
      <c r="F77" s="128" t="s">
        <v>38</v>
      </c>
      <c r="L77" s="127">
        <f t="shared" si="12"/>
        <v>1</v>
      </c>
      <c r="M77" s="272">
        <f t="shared" si="7"/>
        <v>1747</v>
      </c>
      <c r="N77" s="126" t="s">
        <v>312</v>
      </c>
      <c r="O77" s="126" t="s">
        <v>312</v>
      </c>
      <c r="P77" s="130">
        <f t="shared" si="8"/>
        <v>1747</v>
      </c>
      <c r="Q77" s="126">
        <v>1.41</v>
      </c>
      <c r="R77" s="126">
        <f t="shared" si="9"/>
        <v>0</v>
      </c>
      <c r="S77" s="126">
        <f t="shared" si="10"/>
        <v>1.41</v>
      </c>
      <c r="T77" s="273">
        <f t="shared" si="11"/>
        <v>2463.2700000000045</v>
      </c>
    </row>
    <row r="78" spans="1:20" x14ac:dyDescent="0.2">
      <c r="A78" s="126">
        <v>62</v>
      </c>
      <c r="B78" s="158"/>
      <c r="F78" s="128" t="s">
        <v>38</v>
      </c>
      <c r="L78" s="127">
        <f t="shared" si="12"/>
        <v>1</v>
      </c>
      <c r="M78" s="272">
        <f t="shared" si="7"/>
        <v>1746</v>
      </c>
      <c r="N78" s="126" t="s">
        <v>312</v>
      </c>
      <c r="O78" s="126" t="s">
        <v>312</v>
      </c>
      <c r="P78" s="130">
        <f t="shared" si="8"/>
        <v>1746</v>
      </c>
      <c r="Q78" s="126">
        <v>1.41</v>
      </c>
      <c r="R78" s="126">
        <f t="shared" si="9"/>
        <v>0</v>
      </c>
      <c r="S78" s="126">
        <f t="shared" si="10"/>
        <v>1.41</v>
      </c>
      <c r="T78" s="273">
        <f t="shared" si="11"/>
        <v>2461.8600000000047</v>
      </c>
    </row>
    <row r="79" spans="1:20" x14ac:dyDescent="0.2">
      <c r="A79" s="126">
        <v>63</v>
      </c>
      <c r="B79" s="158"/>
      <c r="F79" s="128" t="s">
        <v>38</v>
      </c>
      <c r="L79" s="127">
        <f t="shared" si="12"/>
        <v>1</v>
      </c>
      <c r="M79" s="272">
        <f t="shared" si="7"/>
        <v>1745</v>
      </c>
      <c r="N79" s="126" t="s">
        <v>312</v>
      </c>
      <c r="O79" s="126" t="s">
        <v>312</v>
      </c>
      <c r="P79" s="130">
        <f t="shared" si="8"/>
        <v>1745</v>
      </c>
      <c r="Q79" s="126">
        <v>1.41</v>
      </c>
      <c r="R79" s="126">
        <f t="shared" si="9"/>
        <v>0</v>
      </c>
      <c r="S79" s="126">
        <f t="shared" si="10"/>
        <v>1.41</v>
      </c>
      <c r="T79" s="273">
        <f t="shared" si="11"/>
        <v>2460.4500000000048</v>
      </c>
    </row>
    <row r="80" spans="1:20" x14ac:dyDescent="0.2">
      <c r="A80" s="126">
        <v>64</v>
      </c>
      <c r="B80" s="158"/>
      <c r="F80" s="128" t="s">
        <v>38</v>
      </c>
      <c r="L80" s="127">
        <f t="shared" si="12"/>
        <v>1</v>
      </c>
      <c r="M80" s="272">
        <f t="shared" si="7"/>
        <v>1744</v>
      </c>
      <c r="N80" s="126" t="s">
        <v>312</v>
      </c>
      <c r="O80" s="126" t="s">
        <v>312</v>
      </c>
      <c r="P80" s="130">
        <f t="shared" si="8"/>
        <v>1744</v>
      </c>
      <c r="Q80" s="126">
        <v>1.41</v>
      </c>
      <c r="R80" s="126">
        <f t="shared" si="9"/>
        <v>0</v>
      </c>
      <c r="S80" s="126">
        <f t="shared" si="10"/>
        <v>1.41</v>
      </c>
      <c r="T80" s="273">
        <f t="shared" si="11"/>
        <v>2459.040000000005</v>
      </c>
    </row>
    <row r="81" spans="1:20" x14ac:dyDescent="0.2">
      <c r="A81" s="126">
        <v>65</v>
      </c>
      <c r="B81" s="158"/>
      <c r="F81" s="128" t="s">
        <v>38</v>
      </c>
      <c r="L81" s="127">
        <f t="shared" si="12"/>
        <v>1</v>
      </c>
      <c r="M81" s="272">
        <f t="shared" si="7"/>
        <v>1743</v>
      </c>
      <c r="N81" s="126" t="s">
        <v>312</v>
      </c>
      <c r="O81" s="126" t="s">
        <v>312</v>
      </c>
      <c r="P81" s="130">
        <f t="shared" si="8"/>
        <v>1743</v>
      </c>
      <c r="Q81" s="126">
        <v>1.41</v>
      </c>
      <c r="R81" s="126">
        <f t="shared" si="9"/>
        <v>0</v>
      </c>
      <c r="S81" s="126">
        <f t="shared" si="10"/>
        <v>1.41</v>
      </c>
      <c r="T81" s="273">
        <f t="shared" si="11"/>
        <v>2457.6300000000051</v>
      </c>
    </row>
    <row r="82" spans="1:20" x14ac:dyDescent="0.2">
      <c r="A82" s="126">
        <v>66</v>
      </c>
      <c r="B82" s="158"/>
      <c r="F82" s="128" t="s">
        <v>38</v>
      </c>
      <c r="L82" s="127">
        <f t="shared" si="12"/>
        <v>1</v>
      </c>
      <c r="M82" s="272">
        <f t="shared" si="7"/>
        <v>1742</v>
      </c>
      <c r="N82" s="126" t="s">
        <v>312</v>
      </c>
      <c r="O82" s="126" t="s">
        <v>312</v>
      </c>
      <c r="P82" s="130">
        <f t="shared" si="8"/>
        <v>1742</v>
      </c>
      <c r="Q82" s="126">
        <v>1.41</v>
      </c>
      <c r="R82" s="126">
        <f t="shared" si="9"/>
        <v>0</v>
      </c>
      <c r="S82" s="126">
        <f t="shared" si="10"/>
        <v>1.41</v>
      </c>
      <c r="T82" s="273">
        <f t="shared" si="11"/>
        <v>2456.2200000000053</v>
      </c>
    </row>
    <row r="83" spans="1:20" x14ac:dyDescent="0.2">
      <c r="A83" s="126">
        <v>67</v>
      </c>
      <c r="B83" s="158"/>
      <c r="F83" s="128" t="s">
        <v>38</v>
      </c>
      <c r="L83" s="127">
        <f t="shared" si="12"/>
        <v>1</v>
      </c>
      <c r="M83" s="272">
        <f t="shared" si="7"/>
        <v>1741</v>
      </c>
      <c r="N83" s="126" t="s">
        <v>312</v>
      </c>
      <c r="O83" s="126" t="s">
        <v>312</v>
      </c>
      <c r="P83" s="130">
        <f t="shared" si="8"/>
        <v>1741</v>
      </c>
      <c r="Q83" s="126">
        <v>1.41</v>
      </c>
      <c r="R83" s="126">
        <f t="shared" si="9"/>
        <v>0</v>
      </c>
      <c r="S83" s="126">
        <f t="shared" si="10"/>
        <v>1.41</v>
      </c>
      <c r="T83" s="273">
        <f t="shared" si="11"/>
        <v>2454.8100000000054</v>
      </c>
    </row>
    <row r="84" spans="1:20" x14ac:dyDescent="0.2">
      <c r="A84" s="126">
        <v>68</v>
      </c>
      <c r="B84" s="158"/>
      <c r="F84" s="128" t="s">
        <v>38</v>
      </c>
      <c r="L84" s="127">
        <f t="shared" si="12"/>
        <v>1</v>
      </c>
      <c r="M84" s="272">
        <f t="shared" si="7"/>
        <v>1740</v>
      </c>
      <c r="N84" s="126" t="s">
        <v>312</v>
      </c>
      <c r="O84" s="126" t="s">
        <v>312</v>
      </c>
      <c r="P84" s="130">
        <f t="shared" si="8"/>
        <v>1740</v>
      </c>
      <c r="Q84" s="126">
        <v>1.41</v>
      </c>
      <c r="R84" s="126">
        <f t="shared" si="9"/>
        <v>0</v>
      </c>
      <c r="S84" s="126">
        <f t="shared" si="10"/>
        <v>1.41</v>
      </c>
      <c r="T84" s="273">
        <f t="shared" si="11"/>
        <v>2453.4000000000055</v>
      </c>
    </row>
    <row r="85" spans="1:20" x14ac:dyDescent="0.2">
      <c r="A85" s="126">
        <v>69</v>
      </c>
      <c r="B85" s="158"/>
      <c r="F85" s="128" t="s">
        <v>38</v>
      </c>
      <c r="L85" s="127">
        <f t="shared" si="12"/>
        <v>1</v>
      </c>
      <c r="M85" s="272">
        <f t="shared" ref="M85:M116" si="13">M84+I85-L85</f>
        <v>1739</v>
      </c>
      <c r="N85" s="126" t="s">
        <v>312</v>
      </c>
      <c r="O85" s="126" t="s">
        <v>312</v>
      </c>
      <c r="P85" s="130">
        <f t="shared" ref="P85:P116" si="14">M85</f>
        <v>1739</v>
      </c>
      <c r="Q85" s="126">
        <v>1.41</v>
      </c>
      <c r="R85" s="126">
        <f t="shared" ref="R85:R116" si="15">I85*Q85</f>
        <v>0</v>
      </c>
      <c r="S85" s="126">
        <f t="shared" ref="S85:S116" si="16">L85*Q85</f>
        <v>1.41</v>
      </c>
      <c r="T85" s="273">
        <f t="shared" ref="T85:T116" si="17">T84+R85-S85</f>
        <v>2451.9900000000057</v>
      </c>
    </row>
    <row r="86" spans="1:20" x14ac:dyDescent="0.2">
      <c r="A86" s="126">
        <v>70</v>
      </c>
      <c r="B86" s="158"/>
      <c r="F86" s="128" t="s">
        <v>38</v>
      </c>
      <c r="L86" s="127">
        <f t="shared" si="12"/>
        <v>1</v>
      </c>
      <c r="M86" s="272">
        <f t="shared" si="13"/>
        <v>1738</v>
      </c>
      <c r="N86" s="126" t="s">
        <v>312</v>
      </c>
      <c r="O86" s="126" t="s">
        <v>312</v>
      </c>
      <c r="P86" s="130">
        <f t="shared" si="14"/>
        <v>1738</v>
      </c>
      <c r="Q86" s="126">
        <v>1.41</v>
      </c>
      <c r="R86" s="126">
        <f t="shared" si="15"/>
        <v>0</v>
      </c>
      <c r="S86" s="126">
        <f t="shared" si="16"/>
        <v>1.41</v>
      </c>
      <c r="T86" s="273">
        <f t="shared" si="17"/>
        <v>2450.5800000000058</v>
      </c>
    </row>
    <row r="87" spans="1:20" x14ac:dyDescent="0.2">
      <c r="A87" s="126">
        <v>71</v>
      </c>
      <c r="B87" s="158"/>
      <c r="F87" s="128" t="s">
        <v>38</v>
      </c>
      <c r="L87" s="127">
        <f t="shared" si="12"/>
        <v>1</v>
      </c>
      <c r="M87" s="272">
        <f t="shared" si="13"/>
        <v>1737</v>
      </c>
      <c r="N87" s="126" t="s">
        <v>312</v>
      </c>
      <c r="O87" s="126" t="s">
        <v>312</v>
      </c>
      <c r="P87" s="130">
        <f t="shared" si="14"/>
        <v>1737</v>
      </c>
      <c r="Q87" s="126">
        <v>1.41</v>
      </c>
      <c r="R87" s="126">
        <f t="shared" si="15"/>
        <v>0</v>
      </c>
      <c r="S87" s="126">
        <f t="shared" si="16"/>
        <v>1.41</v>
      </c>
      <c r="T87" s="273">
        <f t="shared" si="17"/>
        <v>2449.170000000006</v>
      </c>
    </row>
    <row r="88" spans="1:20" x14ac:dyDescent="0.2">
      <c r="A88" s="126">
        <v>72</v>
      </c>
      <c r="B88" s="158"/>
      <c r="F88" s="128" t="s">
        <v>38</v>
      </c>
      <c r="L88" s="127">
        <f t="shared" si="12"/>
        <v>1</v>
      </c>
      <c r="M88" s="272">
        <f t="shared" si="13"/>
        <v>1736</v>
      </c>
      <c r="N88" s="126" t="s">
        <v>312</v>
      </c>
      <c r="O88" s="126" t="s">
        <v>312</v>
      </c>
      <c r="P88" s="130">
        <f t="shared" si="14"/>
        <v>1736</v>
      </c>
      <c r="Q88" s="126">
        <v>1.41</v>
      </c>
      <c r="R88" s="126">
        <f t="shared" si="15"/>
        <v>0</v>
      </c>
      <c r="S88" s="126">
        <f t="shared" si="16"/>
        <v>1.41</v>
      </c>
      <c r="T88" s="273">
        <f t="shared" si="17"/>
        <v>2447.7600000000061</v>
      </c>
    </row>
    <row r="89" spans="1:20" x14ac:dyDescent="0.2">
      <c r="A89" s="126">
        <v>73</v>
      </c>
      <c r="B89" s="158"/>
      <c r="F89" s="128" t="s">
        <v>38</v>
      </c>
      <c r="L89" s="127">
        <f t="shared" ref="L89:L94" si="18">K89-J89+1</f>
        <v>1</v>
      </c>
      <c r="M89" s="272">
        <f t="shared" si="13"/>
        <v>1735</v>
      </c>
      <c r="N89" s="126" t="s">
        <v>312</v>
      </c>
      <c r="O89" s="126" t="s">
        <v>312</v>
      </c>
      <c r="P89" s="130">
        <f t="shared" si="14"/>
        <v>1735</v>
      </c>
      <c r="Q89" s="126">
        <v>1.41</v>
      </c>
      <c r="R89" s="126">
        <f t="shared" si="15"/>
        <v>0</v>
      </c>
      <c r="S89" s="126">
        <f t="shared" si="16"/>
        <v>1.41</v>
      </c>
      <c r="T89" s="273">
        <f t="shared" si="17"/>
        <v>2446.3500000000063</v>
      </c>
    </row>
    <row r="90" spans="1:20" x14ac:dyDescent="0.2">
      <c r="A90" s="126">
        <v>74</v>
      </c>
      <c r="B90" s="158"/>
      <c r="F90" s="128" t="s">
        <v>38</v>
      </c>
      <c r="L90" s="127">
        <f t="shared" si="18"/>
        <v>1</v>
      </c>
      <c r="M90" s="272">
        <f t="shared" si="13"/>
        <v>1734</v>
      </c>
      <c r="N90" s="126" t="s">
        <v>312</v>
      </c>
      <c r="O90" s="126" t="s">
        <v>312</v>
      </c>
      <c r="P90" s="130">
        <f t="shared" si="14"/>
        <v>1734</v>
      </c>
      <c r="Q90" s="126">
        <v>1.41</v>
      </c>
      <c r="R90" s="126">
        <f t="shared" si="15"/>
        <v>0</v>
      </c>
      <c r="S90" s="126">
        <f t="shared" si="16"/>
        <v>1.41</v>
      </c>
      <c r="T90" s="273">
        <f t="shared" si="17"/>
        <v>2444.9400000000064</v>
      </c>
    </row>
    <row r="91" spans="1:20" x14ac:dyDescent="0.2">
      <c r="A91" s="126">
        <v>75</v>
      </c>
      <c r="B91" s="158"/>
      <c r="F91" s="128" t="s">
        <v>38</v>
      </c>
      <c r="L91" s="127">
        <f t="shared" si="18"/>
        <v>1</v>
      </c>
      <c r="M91" s="272">
        <f t="shared" si="13"/>
        <v>1733</v>
      </c>
      <c r="N91" s="126" t="s">
        <v>312</v>
      </c>
      <c r="O91" s="126" t="s">
        <v>312</v>
      </c>
      <c r="P91" s="130">
        <f t="shared" si="14"/>
        <v>1733</v>
      </c>
      <c r="Q91" s="126">
        <v>1.41</v>
      </c>
      <c r="R91" s="126">
        <f t="shared" si="15"/>
        <v>0</v>
      </c>
      <c r="S91" s="126">
        <f t="shared" si="16"/>
        <v>1.41</v>
      </c>
      <c r="T91" s="273">
        <f t="shared" si="17"/>
        <v>2443.5300000000066</v>
      </c>
    </row>
    <row r="92" spans="1:20" x14ac:dyDescent="0.2">
      <c r="A92" s="126">
        <v>76</v>
      </c>
      <c r="B92" s="158"/>
      <c r="F92" s="128" t="s">
        <v>38</v>
      </c>
      <c r="L92" s="127">
        <f t="shared" si="18"/>
        <v>1</v>
      </c>
      <c r="M92" s="272">
        <f t="shared" si="13"/>
        <v>1732</v>
      </c>
      <c r="N92" s="126" t="s">
        <v>312</v>
      </c>
      <c r="O92" s="126" t="s">
        <v>312</v>
      </c>
      <c r="P92" s="130">
        <f t="shared" si="14"/>
        <v>1732</v>
      </c>
      <c r="Q92" s="126">
        <v>1.41</v>
      </c>
      <c r="R92" s="126">
        <f t="shared" si="15"/>
        <v>0</v>
      </c>
      <c r="S92" s="126">
        <f t="shared" si="16"/>
        <v>1.41</v>
      </c>
      <c r="T92" s="273">
        <f t="shared" si="17"/>
        <v>2442.1200000000067</v>
      </c>
    </row>
    <row r="93" spans="1:20" x14ac:dyDescent="0.2">
      <c r="A93" s="126">
        <v>77</v>
      </c>
      <c r="B93" s="158"/>
      <c r="F93" s="128" t="s">
        <v>38</v>
      </c>
      <c r="L93" s="127">
        <f t="shared" si="18"/>
        <v>1</v>
      </c>
      <c r="M93" s="272">
        <f t="shared" si="13"/>
        <v>1731</v>
      </c>
      <c r="N93" s="126" t="s">
        <v>312</v>
      </c>
      <c r="O93" s="126" t="s">
        <v>312</v>
      </c>
      <c r="P93" s="130">
        <f t="shared" si="14"/>
        <v>1731</v>
      </c>
      <c r="Q93" s="126">
        <v>1.41</v>
      </c>
      <c r="R93" s="126">
        <f t="shared" si="15"/>
        <v>0</v>
      </c>
      <c r="S93" s="126">
        <f t="shared" si="16"/>
        <v>1.41</v>
      </c>
      <c r="T93" s="273">
        <f t="shared" si="17"/>
        <v>2440.7100000000069</v>
      </c>
    </row>
    <row r="94" spans="1:20" x14ac:dyDescent="0.2">
      <c r="A94" s="126">
        <v>78</v>
      </c>
      <c r="B94" s="158"/>
      <c r="F94" s="128" t="s">
        <v>38</v>
      </c>
      <c r="L94" s="127">
        <f t="shared" si="18"/>
        <v>1</v>
      </c>
      <c r="M94" s="272">
        <f t="shared" si="13"/>
        <v>1730</v>
      </c>
      <c r="N94" s="126" t="s">
        <v>312</v>
      </c>
      <c r="O94" s="126" t="s">
        <v>312</v>
      </c>
      <c r="P94" s="130">
        <f t="shared" si="14"/>
        <v>1730</v>
      </c>
      <c r="Q94" s="126">
        <v>1.41</v>
      </c>
      <c r="R94" s="126">
        <f t="shared" si="15"/>
        <v>0</v>
      </c>
      <c r="S94" s="126">
        <f t="shared" si="16"/>
        <v>1.41</v>
      </c>
      <c r="T94" s="273">
        <f t="shared" si="17"/>
        <v>2439.300000000007</v>
      </c>
    </row>
    <row r="95" spans="1:20" x14ac:dyDescent="0.2">
      <c r="A95" s="126">
        <v>79</v>
      </c>
      <c r="B95" s="158"/>
      <c r="F95" s="128" t="s">
        <v>38</v>
      </c>
      <c r="L95" s="127"/>
      <c r="M95" s="272">
        <f t="shared" si="13"/>
        <v>1730</v>
      </c>
      <c r="N95" s="126" t="s">
        <v>312</v>
      </c>
      <c r="O95" s="126" t="s">
        <v>312</v>
      </c>
      <c r="P95" s="130">
        <f t="shared" si="14"/>
        <v>1730</v>
      </c>
      <c r="Q95" s="126">
        <v>1.41</v>
      </c>
      <c r="R95" s="126">
        <f t="shared" si="15"/>
        <v>0</v>
      </c>
      <c r="S95" s="126">
        <f t="shared" si="16"/>
        <v>0</v>
      </c>
      <c r="T95" s="273">
        <f t="shared" si="17"/>
        <v>2439.300000000007</v>
      </c>
    </row>
    <row r="96" spans="1:20" x14ac:dyDescent="0.2">
      <c r="A96" s="126">
        <v>80</v>
      </c>
      <c r="B96" s="158"/>
      <c r="F96" s="128" t="s">
        <v>38</v>
      </c>
      <c r="L96" s="127"/>
      <c r="M96" s="272">
        <f t="shared" si="13"/>
        <v>1730</v>
      </c>
      <c r="N96" s="126" t="s">
        <v>312</v>
      </c>
      <c r="O96" s="126" t="s">
        <v>312</v>
      </c>
      <c r="P96" s="130">
        <f t="shared" si="14"/>
        <v>1730</v>
      </c>
      <c r="Q96" s="126">
        <v>1.41</v>
      </c>
      <c r="R96" s="126">
        <f t="shared" si="15"/>
        <v>0</v>
      </c>
      <c r="S96" s="126">
        <f t="shared" si="16"/>
        <v>0</v>
      </c>
      <c r="T96" s="273">
        <f t="shared" si="17"/>
        <v>2439.300000000007</v>
      </c>
    </row>
    <row r="97" spans="1:20" x14ac:dyDescent="0.2">
      <c r="A97" s="126">
        <v>81</v>
      </c>
      <c r="B97" s="158"/>
      <c r="F97" s="128" t="s">
        <v>38</v>
      </c>
      <c r="M97" s="272">
        <f t="shared" si="13"/>
        <v>1730</v>
      </c>
      <c r="N97" s="126" t="s">
        <v>312</v>
      </c>
      <c r="O97" s="126" t="s">
        <v>312</v>
      </c>
      <c r="P97" s="130">
        <f t="shared" si="14"/>
        <v>1730</v>
      </c>
      <c r="Q97" s="126">
        <v>1.41</v>
      </c>
      <c r="R97" s="126">
        <f t="shared" si="15"/>
        <v>0</v>
      </c>
      <c r="S97" s="126">
        <f t="shared" si="16"/>
        <v>0</v>
      </c>
      <c r="T97" s="273">
        <f t="shared" si="17"/>
        <v>2439.300000000007</v>
      </c>
    </row>
    <row r="98" spans="1:20" x14ac:dyDescent="0.2">
      <c r="A98" s="126">
        <v>82</v>
      </c>
      <c r="B98" s="158"/>
      <c r="F98" s="128" t="s">
        <v>38</v>
      </c>
      <c r="L98" s="127"/>
      <c r="M98" s="272">
        <f t="shared" si="13"/>
        <v>1730</v>
      </c>
      <c r="N98" s="126" t="s">
        <v>312</v>
      </c>
      <c r="O98" s="126" t="s">
        <v>312</v>
      </c>
      <c r="P98" s="130">
        <f t="shared" si="14"/>
        <v>1730</v>
      </c>
      <c r="Q98" s="126">
        <v>1.41</v>
      </c>
      <c r="R98" s="126">
        <f t="shared" si="15"/>
        <v>0</v>
      </c>
      <c r="S98" s="126">
        <f t="shared" si="16"/>
        <v>0</v>
      </c>
      <c r="T98" s="273">
        <f t="shared" si="17"/>
        <v>2439.300000000007</v>
      </c>
    </row>
    <row r="99" spans="1:20" x14ac:dyDescent="0.2">
      <c r="A99" s="126">
        <v>83</v>
      </c>
      <c r="B99" s="158"/>
      <c r="F99" s="128" t="s">
        <v>38</v>
      </c>
      <c r="L99" s="127"/>
      <c r="M99" s="272">
        <f t="shared" si="13"/>
        <v>1730</v>
      </c>
      <c r="N99" s="126" t="s">
        <v>312</v>
      </c>
      <c r="O99" s="126" t="s">
        <v>312</v>
      </c>
      <c r="P99" s="130">
        <f t="shared" si="14"/>
        <v>1730</v>
      </c>
      <c r="Q99" s="126">
        <v>1.41</v>
      </c>
      <c r="R99" s="126">
        <f t="shared" si="15"/>
        <v>0</v>
      </c>
      <c r="S99" s="126">
        <f t="shared" si="16"/>
        <v>0</v>
      </c>
      <c r="T99" s="273">
        <f t="shared" si="17"/>
        <v>2439.300000000007</v>
      </c>
    </row>
    <row r="100" spans="1:20" x14ac:dyDescent="0.2">
      <c r="A100" s="126">
        <v>84</v>
      </c>
      <c r="B100" s="158"/>
      <c r="F100" s="128" t="s">
        <v>38</v>
      </c>
      <c r="M100" s="272">
        <f t="shared" si="13"/>
        <v>1730</v>
      </c>
      <c r="N100" s="126" t="s">
        <v>312</v>
      </c>
      <c r="O100" s="126" t="s">
        <v>312</v>
      </c>
      <c r="P100" s="130">
        <f t="shared" si="14"/>
        <v>1730</v>
      </c>
      <c r="Q100" s="126">
        <v>1.41</v>
      </c>
      <c r="R100" s="126">
        <f t="shared" si="15"/>
        <v>0</v>
      </c>
      <c r="S100" s="126">
        <f t="shared" si="16"/>
        <v>0</v>
      </c>
      <c r="T100" s="273">
        <f t="shared" si="17"/>
        <v>2439.300000000007</v>
      </c>
    </row>
    <row r="101" spans="1:20" x14ac:dyDescent="0.2">
      <c r="A101" s="126">
        <v>85</v>
      </c>
      <c r="B101" s="158"/>
      <c r="F101" s="128" t="s">
        <v>38</v>
      </c>
      <c r="L101" s="127"/>
      <c r="M101" s="272">
        <f t="shared" si="13"/>
        <v>1730</v>
      </c>
      <c r="N101" s="126" t="s">
        <v>312</v>
      </c>
      <c r="O101" s="126" t="s">
        <v>312</v>
      </c>
      <c r="P101" s="130">
        <f t="shared" si="14"/>
        <v>1730</v>
      </c>
      <c r="Q101" s="126">
        <v>1.41</v>
      </c>
      <c r="R101" s="126">
        <f t="shared" si="15"/>
        <v>0</v>
      </c>
      <c r="S101" s="126">
        <f t="shared" si="16"/>
        <v>0</v>
      </c>
      <c r="T101" s="273">
        <f t="shared" si="17"/>
        <v>2439.300000000007</v>
      </c>
    </row>
    <row r="102" spans="1:20" x14ac:dyDescent="0.2">
      <c r="A102" s="126">
        <v>86</v>
      </c>
      <c r="B102" s="158"/>
      <c r="F102" s="128" t="s">
        <v>38</v>
      </c>
      <c r="L102" s="127"/>
      <c r="M102" s="272">
        <f t="shared" si="13"/>
        <v>1730</v>
      </c>
      <c r="N102" s="126" t="s">
        <v>312</v>
      </c>
      <c r="O102" s="126" t="s">
        <v>312</v>
      </c>
      <c r="P102" s="130">
        <f t="shared" si="14"/>
        <v>1730</v>
      </c>
      <c r="Q102" s="126">
        <v>1.41</v>
      </c>
      <c r="R102" s="126">
        <f t="shared" si="15"/>
        <v>0</v>
      </c>
      <c r="S102" s="126">
        <f t="shared" si="16"/>
        <v>0</v>
      </c>
      <c r="T102" s="273">
        <f t="shared" si="17"/>
        <v>2439.300000000007</v>
      </c>
    </row>
    <row r="103" spans="1:20" x14ac:dyDescent="0.2">
      <c r="A103" s="126">
        <v>87</v>
      </c>
      <c r="B103" s="158"/>
      <c r="F103" s="128" t="s">
        <v>38</v>
      </c>
      <c r="M103" s="272">
        <f t="shared" si="13"/>
        <v>1730</v>
      </c>
      <c r="N103" s="126" t="s">
        <v>312</v>
      </c>
      <c r="O103" s="126" t="s">
        <v>312</v>
      </c>
      <c r="P103" s="130">
        <f t="shared" si="14"/>
        <v>1730</v>
      </c>
      <c r="Q103" s="126">
        <v>1.41</v>
      </c>
      <c r="R103" s="126">
        <f t="shared" si="15"/>
        <v>0</v>
      </c>
      <c r="S103" s="126">
        <f t="shared" si="16"/>
        <v>0</v>
      </c>
      <c r="T103" s="273">
        <f t="shared" si="17"/>
        <v>2439.300000000007</v>
      </c>
    </row>
    <row r="104" spans="1:20" x14ac:dyDescent="0.2">
      <c r="A104" s="126">
        <v>88</v>
      </c>
      <c r="B104" s="158"/>
      <c r="F104" s="128" t="s">
        <v>38</v>
      </c>
      <c r="L104" s="127"/>
      <c r="M104" s="272">
        <f t="shared" si="13"/>
        <v>1730</v>
      </c>
      <c r="N104" s="126" t="s">
        <v>312</v>
      </c>
      <c r="O104" s="126" t="s">
        <v>312</v>
      </c>
      <c r="P104" s="130">
        <f t="shared" si="14"/>
        <v>1730</v>
      </c>
      <c r="Q104" s="126">
        <v>1.41</v>
      </c>
      <c r="R104" s="126">
        <f t="shared" si="15"/>
        <v>0</v>
      </c>
      <c r="S104" s="126">
        <f t="shared" si="16"/>
        <v>0</v>
      </c>
      <c r="T104" s="273">
        <f t="shared" si="17"/>
        <v>2439.300000000007</v>
      </c>
    </row>
    <row r="105" spans="1:20" x14ac:dyDescent="0.2">
      <c r="A105" s="126">
        <v>89</v>
      </c>
      <c r="B105" s="158"/>
      <c r="F105" s="128" t="s">
        <v>38</v>
      </c>
      <c r="L105" s="127"/>
      <c r="M105" s="272">
        <f t="shared" si="13"/>
        <v>1730</v>
      </c>
      <c r="N105" s="126" t="s">
        <v>312</v>
      </c>
      <c r="O105" s="126" t="s">
        <v>312</v>
      </c>
      <c r="P105" s="130">
        <f t="shared" si="14"/>
        <v>1730</v>
      </c>
      <c r="Q105" s="126">
        <v>1.41</v>
      </c>
      <c r="R105" s="126">
        <f t="shared" si="15"/>
        <v>0</v>
      </c>
      <c r="S105" s="126">
        <f t="shared" si="16"/>
        <v>0</v>
      </c>
      <c r="T105" s="273">
        <f t="shared" si="17"/>
        <v>2439.300000000007</v>
      </c>
    </row>
    <row r="106" spans="1:20" x14ac:dyDescent="0.2">
      <c r="A106" s="126">
        <v>90</v>
      </c>
      <c r="B106" s="158"/>
      <c r="F106" s="128" t="s">
        <v>38</v>
      </c>
      <c r="M106" s="272">
        <f t="shared" si="13"/>
        <v>1730</v>
      </c>
      <c r="N106" s="126" t="s">
        <v>312</v>
      </c>
      <c r="O106" s="126" t="s">
        <v>312</v>
      </c>
      <c r="P106" s="130">
        <f t="shared" si="14"/>
        <v>1730</v>
      </c>
      <c r="Q106" s="126">
        <v>1.41</v>
      </c>
      <c r="R106" s="126">
        <f t="shared" si="15"/>
        <v>0</v>
      </c>
      <c r="S106" s="126">
        <f t="shared" si="16"/>
        <v>0</v>
      </c>
      <c r="T106" s="273">
        <f t="shared" si="17"/>
        <v>2439.300000000007</v>
      </c>
    </row>
    <row r="107" spans="1:20" x14ac:dyDescent="0.2">
      <c r="A107" s="126">
        <v>91</v>
      </c>
      <c r="B107" s="158"/>
      <c r="F107" s="128" t="s">
        <v>38</v>
      </c>
      <c r="L107" s="127"/>
      <c r="M107" s="272">
        <f t="shared" si="13"/>
        <v>1730</v>
      </c>
      <c r="N107" s="126" t="s">
        <v>312</v>
      </c>
      <c r="O107" s="126" t="s">
        <v>312</v>
      </c>
      <c r="P107" s="130">
        <f t="shared" si="14"/>
        <v>1730</v>
      </c>
      <c r="Q107" s="126">
        <v>1.41</v>
      </c>
      <c r="R107" s="126">
        <f t="shared" si="15"/>
        <v>0</v>
      </c>
      <c r="S107" s="126">
        <f t="shared" si="16"/>
        <v>0</v>
      </c>
      <c r="T107" s="273">
        <f t="shared" si="17"/>
        <v>2439.300000000007</v>
      </c>
    </row>
    <row r="108" spans="1:20" x14ac:dyDescent="0.2">
      <c r="A108" s="126">
        <v>92</v>
      </c>
      <c r="B108" s="158"/>
      <c r="F108" s="128" t="s">
        <v>38</v>
      </c>
      <c r="L108" s="127"/>
      <c r="M108" s="272">
        <f t="shared" si="13"/>
        <v>1730</v>
      </c>
      <c r="N108" s="126" t="s">
        <v>312</v>
      </c>
      <c r="O108" s="126" t="s">
        <v>312</v>
      </c>
      <c r="P108" s="130">
        <f t="shared" si="14"/>
        <v>1730</v>
      </c>
      <c r="Q108" s="126">
        <v>1.41</v>
      </c>
      <c r="R108" s="126">
        <f t="shared" si="15"/>
        <v>0</v>
      </c>
      <c r="S108" s="126">
        <f t="shared" si="16"/>
        <v>0</v>
      </c>
      <c r="T108" s="273">
        <f t="shared" si="17"/>
        <v>2439.300000000007</v>
      </c>
    </row>
    <row r="109" spans="1:20" x14ac:dyDescent="0.2">
      <c r="A109" s="126">
        <v>93</v>
      </c>
      <c r="B109" s="158"/>
      <c r="F109" s="128" t="s">
        <v>38</v>
      </c>
      <c r="M109" s="272">
        <f t="shared" si="13"/>
        <v>1730</v>
      </c>
      <c r="N109" s="126" t="s">
        <v>312</v>
      </c>
      <c r="O109" s="126" t="s">
        <v>312</v>
      </c>
      <c r="P109" s="130">
        <f t="shared" si="14"/>
        <v>1730</v>
      </c>
      <c r="Q109" s="126">
        <v>1.41</v>
      </c>
      <c r="R109" s="126">
        <f t="shared" si="15"/>
        <v>0</v>
      </c>
      <c r="S109" s="126">
        <f t="shared" si="16"/>
        <v>0</v>
      </c>
      <c r="T109" s="273">
        <f t="shared" si="17"/>
        <v>2439.300000000007</v>
      </c>
    </row>
    <row r="110" spans="1:20" x14ac:dyDescent="0.2">
      <c r="A110" s="126">
        <v>94</v>
      </c>
      <c r="B110" s="158"/>
      <c r="F110" s="128" t="s">
        <v>38</v>
      </c>
      <c r="L110" s="127"/>
      <c r="M110" s="272">
        <f t="shared" si="13"/>
        <v>1730</v>
      </c>
      <c r="N110" s="126" t="s">
        <v>312</v>
      </c>
      <c r="O110" s="126" t="s">
        <v>312</v>
      </c>
      <c r="P110" s="130">
        <f t="shared" si="14"/>
        <v>1730</v>
      </c>
      <c r="Q110" s="126">
        <v>1.41</v>
      </c>
      <c r="R110" s="126">
        <f t="shared" si="15"/>
        <v>0</v>
      </c>
      <c r="S110" s="126">
        <f t="shared" si="16"/>
        <v>0</v>
      </c>
      <c r="T110" s="273">
        <f t="shared" si="17"/>
        <v>2439.300000000007</v>
      </c>
    </row>
    <row r="111" spans="1:20" x14ac:dyDescent="0.2">
      <c r="A111" s="126">
        <v>95</v>
      </c>
      <c r="B111" s="158"/>
      <c r="F111" s="128" t="s">
        <v>38</v>
      </c>
      <c r="L111" s="127"/>
      <c r="M111" s="272">
        <f t="shared" si="13"/>
        <v>1730</v>
      </c>
      <c r="N111" s="126" t="s">
        <v>312</v>
      </c>
      <c r="O111" s="126" t="s">
        <v>312</v>
      </c>
      <c r="P111" s="130">
        <f t="shared" si="14"/>
        <v>1730</v>
      </c>
      <c r="Q111" s="126">
        <v>1.41</v>
      </c>
      <c r="R111" s="126">
        <f t="shared" si="15"/>
        <v>0</v>
      </c>
      <c r="S111" s="126">
        <f t="shared" si="16"/>
        <v>0</v>
      </c>
      <c r="T111" s="273">
        <f t="shared" si="17"/>
        <v>2439.300000000007</v>
      </c>
    </row>
    <row r="112" spans="1:20" x14ac:dyDescent="0.2">
      <c r="A112" s="126">
        <v>96</v>
      </c>
      <c r="B112" s="158"/>
      <c r="F112" s="128" t="s">
        <v>38</v>
      </c>
      <c r="M112" s="272">
        <f t="shared" si="13"/>
        <v>1730</v>
      </c>
      <c r="N112" s="126" t="s">
        <v>312</v>
      </c>
      <c r="O112" s="126" t="s">
        <v>312</v>
      </c>
      <c r="P112" s="130">
        <f t="shared" si="14"/>
        <v>1730</v>
      </c>
      <c r="Q112" s="126">
        <v>1.41</v>
      </c>
      <c r="R112" s="126">
        <f t="shared" si="15"/>
        <v>0</v>
      </c>
      <c r="S112" s="126">
        <f t="shared" si="16"/>
        <v>0</v>
      </c>
      <c r="T112" s="273">
        <f t="shared" si="17"/>
        <v>2439.300000000007</v>
      </c>
    </row>
    <row r="113" spans="1:20" x14ac:dyDescent="0.2">
      <c r="A113" s="126">
        <v>97</v>
      </c>
      <c r="B113" s="158"/>
      <c r="F113" s="128" t="s">
        <v>38</v>
      </c>
      <c r="L113" s="127"/>
      <c r="M113" s="272">
        <f t="shared" si="13"/>
        <v>1730</v>
      </c>
      <c r="N113" s="126" t="s">
        <v>312</v>
      </c>
      <c r="O113" s="126" t="s">
        <v>312</v>
      </c>
      <c r="P113" s="130">
        <f t="shared" si="14"/>
        <v>1730</v>
      </c>
      <c r="Q113" s="126">
        <v>1.41</v>
      </c>
      <c r="R113" s="126">
        <f t="shared" si="15"/>
        <v>0</v>
      </c>
      <c r="S113" s="126">
        <f t="shared" si="16"/>
        <v>0</v>
      </c>
      <c r="T113" s="273">
        <f t="shared" si="17"/>
        <v>2439.300000000007</v>
      </c>
    </row>
    <row r="114" spans="1:20" x14ac:dyDescent="0.2">
      <c r="A114" s="126">
        <v>98</v>
      </c>
      <c r="B114" s="158"/>
      <c r="F114" s="128" t="s">
        <v>38</v>
      </c>
      <c r="L114" s="127"/>
      <c r="M114" s="272">
        <f t="shared" si="13"/>
        <v>1730</v>
      </c>
      <c r="N114" s="126" t="s">
        <v>312</v>
      </c>
      <c r="O114" s="126" t="s">
        <v>312</v>
      </c>
      <c r="P114" s="130">
        <f t="shared" si="14"/>
        <v>1730</v>
      </c>
      <c r="Q114" s="126">
        <v>1.41</v>
      </c>
      <c r="R114" s="126">
        <f t="shared" si="15"/>
        <v>0</v>
      </c>
      <c r="S114" s="126">
        <f t="shared" si="16"/>
        <v>0</v>
      </c>
      <c r="T114" s="273">
        <f t="shared" si="17"/>
        <v>2439.300000000007</v>
      </c>
    </row>
    <row r="115" spans="1:20" x14ac:dyDescent="0.2">
      <c r="A115" s="126">
        <v>99</v>
      </c>
      <c r="B115" s="158"/>
      <c r="F115" s="128" t="s">
        <v>38</v>
      </c>
      <c r="L115" s="127"/>
      <c r="M115" s="272">
        <f t="shared" si="13"/>
        <v>1730</v>
      </c>
      <c r="N115" s="126" t="s">
        <v>312</v>
      </c>
      <c r="O115" s="126" t="s">
        <v>312</v>
      </c>
      <c r="P115" s="130">
        <f t="shared" si="14"/>
        <v>1730</v>
      </c>
      <c r="Q115" s="126">
        <v>1.41</v>
      </c>
      <c r="R115" s="126">
        <f t="shared" si="15"/>
        <v>0</v>
      </c>
      <c r="S115" s="126">
        <f t="shared" si="16"/>
        <v>0</v>
      </c>
      <c r="T115" s="273">
        <f t="shared" si="17"/>
        <v>2439.300000000007</v>
      </c>
    </row>
    <row r="116" spans="1:20" x14ac:dyDescent="0.2">
      <c r="A116" s="126">
        <v>100</v>
      </c>
      <c r="B116" s="158"/>
      <c r="F116" s="128" t="s">
        <v>38</v>
      </c>
      <c r="M116" s="272">
        <f t="shared" si="13"/>
        <v>1730</v>
      </c>
      <c r="N116" s="126" t="s">
        <v>312</v>
      </c>
      <c r="O116" s="126" t="s">
        <v>312</v>
      </c>
      <c r="P116" s="130">
        <f t="shared" si="14"/>
        <v>1730</v>
      </c>
      <c r="Q116" s="126">
        <v>1.41</v>
      </c>
      <c r="R116" s="126">
        <f t="shared" si="15"/>
        <v>0</v>
      </c>
      <c r="S116" s="126">
        <f t="shared" si="16"/>
        <v>0</v>
      </c>
      <c r="T116" s="273">
        <f t="shared" si="17"/>
        <v>2439.300000000007</v>
      </c>
    </row>
    <row r="117" spans="1:20" x14ac:dyDescent="0.2">
      <c r="A117" s="126">
        <v>101</v>
      </c>
      <c r="B117" s="158"/>
      <c r="F117" s="128" t="s">
        <v>38</v>
      </c>
      <c r="L117" s="127"/>
      <c r="M117" s="272">
        <f t="shared" ref="M117:M148" si="19">M116+I117-L117</f>
        <v>1730</v>
      </c>
      <c r="N117" s="126" t="s">
        <v>312</v>
      </c>
      <c r="O117" s="126" t="s">
        <v>312</v>
      </c>
      <c r="P117" s="130">
        <f t="shared" ref="P117:P150" si="20">M117</f>
        <v>1730</v>
      </c>
      <c r="Q117" s="126">
        <v>1.41</v>
      </c>
      <c r="R117" s="126">
        <f t="shared" ref="R117:R148" si="21">I117*Q117</f>
        <v>0</v>
      </c>
      <c r="S117" s="126">
        <f t="shared" ref="S117:S150" si="22">L117*Q117</f>
        <v>0</v>
      </c>
      <c r="T117" s="273">
        <f t="shared" ref="T117:T148" si="23">T116+R117-S117</f>
        <v>2439.300000000007</v>
      </c>
    </row>
    <row r="118" spans="1:20" x14ac:dyDescent="0.2">
      <c r="A118" s="126">
        <v>102</v>
      </c>
      <c r="B118" s="158"/>
      <c r="F118" s="128" t="s">
        <v>38</v>
      </c>
      <c r="L118" s="127"/>
      <c r="M118" s="272">
        <f t="shared" si="19"/>
        <v>1730</v>
      </c>
      <c r="N118" s="126" t="s">
        <v>312</v>
      </c>
      <c r="O118" s="126" t="s">
        <v>312</v>
      </c>
      <c r="P118" s="130">
        <f t="shared" si="20"/>
        <v>1730</v>
      </c>
      <c r="Q118" s="126">
        <v>1.41</v>
      </c>
      <c r="R118" s="126">
        <f t="shared" si="21"/>
        <v>0</v>
      </c>
      <c r="S118" s="126">
        <f t="shared" si="22"/>
        <v>0</v>
      </c>
      <c r="T118" s="273">
        <f t="shared" si="23"/>
        <v>2439.300000000007</v>
      </c>
    </row>
    <row r="119" spans="1:20" x14ac:dyDescent="0.2">
      <c r="A119" s="126">
        <v>103</v>
      </c>
      <c r="B119" s="158"/>
      <c r="F119" s="128" t="s">
        <v>38</v>
      </c>
      <c r="M119" s="272">
        <f t="shared" si="19"/>
        <v>1730</v>
      </c>
      <c r="N119" s="126" t="s">
        <v>312</v>
      </c>
      <c r="O119" s="126" t="s">
        <v>312</v>
      </c>
      <c r="P119" s="130">
        <f t="shared" si="20"/>
        <v>1730</v>
      </c>
      <c r="Q119" s="126">
        <v>1.41</v>
      </c>
      <c r="R119" s="126">
        <f t="shared" si="21"/>
        <v>0</v>
      </c>
      <c r="S119" s="126">
        <f t="shared" si="22"/>
        <v>0</v>
      </c>
      <c r="T119" s="273">
        <f t="shared" si="23"/>
        <v>2439.300000000007</v>
      </c>
    </row>
    <row r="120" spans="1:20" x14ac:dyDescent="0.2">
      <c r="A120" s="126">
        <v>104</v>
      </c>
      <c r="B120" s="158"/>
      <c r="F120" s="128" t="s">
        <v>38</v>
      </c>
      <c r="L120" s="127"/>
      <c r="M120" s="272">
        <f t="shared" si="19"/>
        <v>1730</v>
      </c>
      <c r="N120" s="126" t="s">
        <v>312</v>
      </c>
      <c r="O120" s="126" t="s">
        <v>312</v>
      </c>
      <c r="P120" s="130">
        <f t="shared" si="20"/>
        <v>1730</v>
      </c>
      <c r="Q120" s="126">
        <v>1.41</v>
      </c>
      <c r="R120" s="126">
        <f t="shared" si="21"/>
        <v>0</v>
      </c>
      <c r="S120" s="126">
        <f t="shared" si="22"/>
        <v>0</v>
      </c>
      <c r="T120" s="273">
        <f t="shared" si="23"/>
        <v>2439.300000000007</v>
      </c>
    </row>
    <row r="121" spans="1:20" x14ac:dyDescent="0.2">
      <c r="A121" s="126">
        <v>105</v>
      </c>
      <c r="B121" s="158"/>
      <c r="F121" s="128" t="s">
        <v>38</v>
      </c>
      <c r="L121" s="127"/>
      <c r="M121" s="272">
        <f t="shared" si="19"/>
        <v>1730</v>
      </c>
      <c r="N121" s="126" t="s">
        <v>312</v>
      </c>
      <c r="O121" s="126" t="s">
        <v>312</v>
      </c>
      <c r="P121" s="130">
        <f t="shared" si="20"/>
        <v>1730</v>
      </c>
      <c r="Q121" s="126">
        <v>1.41</v>
      </c>
      <c r="R121" s="126">
        <f t="shared" si="21"/>
        <v>0</v>
      </c>
      <c r="S121" s="126">
        <f t="shared" si="22"/>
        <v>0</v>
      </c>
      <c r="T121" s="273">
        <f t="shared" si="23"/>
        <v>2439.300000000007</v>
      </c>
    </row>
    <row r="122" spans="1:20" x14ac:dyDescent="0.2">
      <c r="A122" s="126">
        <v>106</v>
      </c>
      <c r="B122" s="158"/>
      <c r="F122" s="128" t="s">
        <v>38</v>
      </c>
      <c r="M122" s="272">
        <f t="shared" si="19"/>
        <v>1730</v>
      </c>
      <c r="N122" s="126" t="s">
        <v>312</v>
      </c>
      <c r="O122" s="126" t="s">
        <v>312</v>
      </c>
      <c r="P122" s="130">
        <f t="shared" si="20"/>
        <v>1730</v>
      </c>
      <c r="Q122" s="126">
        <v>1.41</v>
      </c>
      <c r="R122" s="126">
        <f t="shared" si="21"/>
        <v>0</v>
      </c>
      <c r="S122" s="126">
        <f t="shared" si="22"/>
        <v>0</v>
      </c>
      <c r="T122" s="273">
        <f t="shared" si="23"/>
        <v>2439.300000000007</v>
      </c>
    </row>
    <row r="123" spans="1:20" x14ac:dyDescent="0.2">
      <c r="A123" s="126">
        <v>107</v>
      </c>
      <c r="B123" s="158"/>
      <c r="F123" s="128" t="s">
        <v>38</v>
      </c>
      <c r="L123" s="127"/>
      <c r="M123" s="272">
        <f t="shared" si="19"/>
        <v>1730</v>
      </c>
      <c r="N123" s="126" t="s">
        <v>312</v>
      </c>
      <c r="O123" s="126" t="s">
        <v>312</v>
      </c>
      <c r="P123" s="130">
        <f t="shared" si="20"/>
        <v>1730</v>
      </c>
      <c r="Q123" s="126">
        <v>1.41</v>
      </c>
      <c r="R123" s="126">
        <f t="shared" si="21"/>
        <v>0</v>
      </c>
      <c r="S123" s="126">
        <f t="shared" si="22"/>
        <v>0</v>
      </c>
      <c r="T123" s="273">
        <f t="shared" si="23"/>
        <v>2439.300000000007</v>
      </c>
    </row>
    <row r="124" spans="1:20" x14ac:dyDescent="0.2">
      <c r="A124" s="126">
        <v>108</v>
      </c>
      <c r="B124" s="158"/>
      <c r="F124" s="128" t="s">
        <v>38</v>
      </c>
      <c r="L124" s="127"/>
      <c r="M124" s="272">
        <f t="shared" si="19"/>
        <v>1730</v>
      </c>
      <c r="N124" s="126" t="s">
        <v>312</v>
      </c>
      <c r="O124" s="126" t="s">
        <v>312</v>
      </c>
      <c r="P124" s="130">
        <f t="shared" si="20"/>
        <v>1730</v>
      </c>
      <c r="Q124" s="126">
        <v>1.41</v>
      </c>
      <c r="R124" s="126">
        <f t="shared" si="21"/>
        <v>0</v>
      </c>
      <c r="S124" s="126">
        <f t="shared" si="22"/>
        <v>0</v>
      </c>
      <c r="T124" s="273">
        <f t="shared" si="23"/>
        <v>2439.300000000007</v>
      </c>
    </row>
    <row r="125" spans="1:20" x14ac:dyDescent="0.2">
      <c r="A125" s="126">
        <v>109</v>
      </c>
      <c r="B125" s="158"/>
      <c r="F125" s="128" t="s">
        <v>38</v>
      </c>
      <c r="M125" s="272">
        <f t="shared" si="19"/>
        <v>1730</v>
      </c>
      <c r="N125" s="126" t="s">
        <v>312</v>
      </c>
      <c r="O125" s="126" t="s">
        <v>312</v>
      </c>
      <c r="P125" s="130">
        <f t="shared" si="20"/>
        <v>1730</v>
      </c>
      <c r="Q125" s="126">
        <v>1.41</v>
      </c>
      <c r="R125" s="126">
        <f t="shared" si="21"/>
        <v>0</v>
      </c>
      <c r="S125" s="126">
        <f t="shared" si="22"/>
        <v>0</v>
      </c>
      <c r="T125" s="273">
        <f t="shared" si="23"/>
        <v>2439.300000000007</v>
      </c>
    </row>
    <row r="126" spans="1:20" x14ac:dyDescent="0.2">
      <c r="A126" s="126">
        <v>110</v>
      </c>
      <c r="B126" s="158"/>
      <c r="F126" s="128" t="s">
        <v>38</v>
      </c>
      <c r="L126" s="127"/>
      <c r="M126" s="272">
        <f t="shared" si="19"/>
        <v>1730</v>
      </c>
      <c r="N126" s="126" t="s">
        <v>312</v>
      </c>
      <c r="O126" s="126" t="s">
        <v>312</v>
      </c>
      <c r="P126" s="130">
        <f t="shared" si="20"/>
        <v>1730</v>
      </c>
      <c r="Q126" s="126">
        <v>1.41</v>
      </c>
      <c r="R126" s="126">
        <f t="shared" si="21"/>
        <v>0</v>
      </c>
      <c r="S126" s="126">
        <f t="shared" si="22"/>
        <v>0</v>
      </c>
      <c r="T126" s="273">
        <f t="shared" si="23"/>
        <v>2439.300000000007</v>
      </c>
    </row>
    <row r="127" spans="1:20" x14ac:dyDescent="0.2">
      <c r="A127" s="126">
        <v>111</v>
      </c>
      <c r="B127" s="158"/>
      <c r="F127" s="128" t="s">
        <v>38</v>
      </c>
      <c r="L127" s="127"/>
      <c r="M127" s="272">
        <f t="shared" si="19"/>
        <v>1730</v>
      </c>
      <c r="N127" s="126" t="s">
        <v>312</v>
      </c>
      <c r="O127" s="126" t="s">
        <v>312</v>
      </c>
      <c r="P127" s="130">
        <f t="shared" si="20"/>
        <v>1730</v>
      </c>
      <c r="Q127" s="126">
        <v>1.41</v>
      </c>
      <c r="R127" s="126">
        <f t="shared" si="21"/>
        <v>0</v>
      </c>
      <c r="S127" s="126">
        <f t="shared" si="22"/>
        <v>0</v>
      </c>
      <c r="T127" s="273">
        <f t="shared" si="23"/>
        <v>2439.300000000007</v>
      </c>
    </row>
    <row r="128" spans="1:20" x14ac:dyDescent="0.2">
      <c r="A128" s="126">
        <v>112</v>
      </c>
      <c r="B128" s="158"/>
      <c r="F128" s="128" t="s">
        <v>38</v>
      </c>
      <c r="M128" s="272">
        <f t="shared" si="19"/>
        <v>1730</v>
      </c>
      <c r="N128" s="126" t="s">
        <v>312</v>
      </c>
      <c r="O128" s="126" t="s">
        <v>312</v>
      </c>
      <c r="P128" s="130">
        <f t="shared" si="20"/>
        <v>1730</v>
      </c>
      <c r="Q128" s="126">
        <v>1.41</v>
      </c>
      <c r="R128" s="126">
        <f t="shared" si="21"/>
        <v>0</v>
      </c>
      <c r="S128" s="126">
        <f t="shared" si="22"/>
        <v>0</v>
      </c>
      <c r="T128" s="273">
        <f t="shared" si="23"/>
        <v>2439.300000000007</v>
      </c>
    </row>
    <row r="129" spans="1:20" x14ac:dyDescent="0.2">
      <c r="A129" s="126">
        <v>113</v>
      </c>
      <c r="B129" s="158"/>
      <c r="F129" s="128" t="s">
        <v>38</v>
      </c>
      <c r="L129" s="127"/>
      <c r="M129" s="272">
        <f t="shared" si="19"/>
        <v>1730</v>
      </c>
      <c r="N129" s="126" t="s">
        <v>312</v>
      </c>
      <c r="O129" s="126" t="s">
        <v>312</v>
      </c>
      <c r="P129" s="130">
        <f t="shared" si="20"/>
        <v>1730</v>
      </c>
      <c r="Q129" s="126">
        <v>1.41</v>
      </c>
      <c r="R129" s="126">
        <f t="shared" si="21"/>
        <v>0</v>
      </c>
      <c r="S129" s="126">
        <f t="shared" si="22"/>
        <v>0</v>
      </c>
      <c r="T129" s="273">
        <f t="shared" si="23"/>
        <v>2439.300000000007</v>
      </c>
    </row>
    <row r="130" spans="1:20" x14ac:dyDescent="0.2">
      <c r="A130" s="126">
        <v>114</v>
      </c>
      <c r="B130" s="158"/>
      <c r="F130" s="128" t="s">
        <v>38</v>
      </c>
      <c r="L130" s="127"/>
      <c r="M130" s="272">
        <f t="shared" si="19"/>
        <v>1730</v>
      </c>
      <c r="N130" s="126" t="s">
        <v>312</v>
      </c>
      <c r="O130" s="126" t="s">
        <v>312</v>
      </c>
      <c r="P130" s="130">
        <f t="shared" si="20"/>
        <v>1730</v>
      </c>
      <c r="Q130" s="126">
        <v>1.41</v>
      </c>
      <c r="R130" s="126">
        <f t="shared" si="21"/>
        <v>0</v>
      </c>
      <c r="S130" s="126">
        <f t="shared" si="22"/>
        <v>0</v>
      </c>
      <c r="T130" s="273">
        <f t="shared" si="23"/>
        <v>2439.300000000007</v>
      </c>
    </row>
    <row r="131" spans="1:20" x14ac:dyDescent="0.2">
      <c r="A131" s="126">
        <v>115</v>
      </c>
      <c r="B131" s="158"/>
      <c r="F131" s="128" t="s">
        <v>38</v>
      </c>
      <c r="M131" s="272">
        <f t="shared" si="19"/>
        <v>1730</v>
      </c>
      <c r="N131" s="126" t="s">
        <v>312</v>
      </c>
      <c r="O131" s="126" t="s">
        <v>312</v>
      </c>
      <c r="P131" s="130">
        <f t="shared" si="20"/>
        <v>1730</v>
      </c>
      <c r="Q131" s="126">
        <v>1.41</v>
      </c>
      <c r="R131" s="126">
        <f t="shared" si="21"/>
        <v>0</v>
      </c>
      <c r="S131" s="126">
        <f t="shared" si="22"/>
        <v>0</v>
      </c>
      <c r="T131" s="273">
        <f t="shared" si="23"/>
        <v>2439.300000000007</v>
      </c>
    </row>
    <row r="132" spans="1:20" x14ac:dyDescent="0.2">
      <c r="A132" s="126">
        <v>116</v>
      </c>
      <c r="B132" s="158"/>
      <c r="F132" s="128" t="s">
        <v>38</v>
      </c>
      <c r="L132" s="127"/>
      <c r="M132" s="272">
        <f t="shared" si="19"/>
        <v>1730</v>
      </c>
      <c r="N132" s="126" t="s">
        <v>312</v>
      </c>
      <c r="O132" s="126" t="s">
        <v>312</v>
      </c>
      <c r="P132" s="130">
        <f t="shared" si="20"/>
        <v>1730</v>
      </c>
      <c r="Q132" s="126">
        <v>1.41</v>
      </c>
      <c r="R132" s="126">
        <f t="shared" si="21"/>
        <v>0</v>
      </c>
      <c r="S132" s="126">
        <f t="shared" si="22"/>
        <v>0</v>
      </c>
      <c r="T132" s="273">
        <f t="shared" si="23"/>
        <v>2439.300000000007</v>
      </c>
    </row>
    <row r="133" spans="1:20" x14ac:dyDescent="0.2">
      <c r="A133" s="126">
        <v>117</v>
      </c>
      <c r="B133" s="158"/>
      <c r="F133" s="128" t="s">
        <v>38</v>
      </c>
      <c r="L133" s="127"/>
      <c r="M133" s="272">
        <f t="shared" si="19"/>
        <v>1730</v>
      </c>
      <c r="N133" s="126" t="s">
        <v>312</v>
      </c>
      <c r="O133" s="126" t="s">
        <v>312</v>
      </c>
      <c r="P133" s="130">
        <f t="shared" si="20"/>
        <v>1730</v>
      </c>
      <c r="Q133" s="126">
        <v>1.41</v>
      </c>
      <c r="R133" s="126">
        <f t="shared" si="21"/>
        <v>0</v>
      </c>
      <c r="S133" s="126">
        <f t="shared" si="22"/>
        <v>0</v>
      </c>
      <c r="T133" s="273">
        <f t="shared" si="23"/>
        <v>2439.300000000007</v>
      </c>
    </row>
    <row r="134" spans="1:20" x14ac:dyDescent="0.2">
      <c r="A134" s="126">
        <v>118</v>
      </c>
      <c r="B134" s="158"/>
      <c r="F134" s="128" t="s">
        <v>38</v>
      </c>
      <c r="M134" s="272">
        <f t="shared" si="19"/>
        <v>1730</v>
      </c>
      <c r="N134" s="126" t="s">
        <v>312</v>
      </c>
      <c r="O134" s="126" t="s">
        <v>312</v>
      </c>
      <c r="P134" s="130">
        <f t="shared" si="20"/>
        <v>1730</v>
      </c>
      <c r="Q134" s="126">
        <v>1.41</v>
      </c>
      <c r="R134" s="126">
        <f t="shared" si="21"/>
        <v>0</v>
      </c>
      <c r="S134" s="126">
        <f t="shared" si="22"/>
        <v>0</v>
      </c>
      <c r="T134" s="273">
        <f t="shared" si="23"/>
        <v>2439.300000000007</v>
      </c>
    </row>
    <row r="135" spans="1:20" x14ac:dyDescent="0.2">
      <c r="A135" s="126">
        <v>119</v>
      </c>
      <c r="B135" s="158"/>
      <c r="F135" s="128" t="s">
        <v>38</v>
      </c>
      <c r="L135" s="127"/>
      <c r="M135" s="272">
        <f t="shared" si="19"/>
        <v>1730</v>
      </c>
      <c r="N135" s="126" t="s">
        <v>312</v>
      </c>
      <c r="O135" s="126" t="s">
        <v>312</v>
      </c>
      <c r="P135" s="130">
        <f t="shared" si="20"/>
        <v>1730</v>
      </c>
      <c r="Q135" s="126">
        <v>1.41</v>
      </c>
      <c r="R135" s="126">
        <f t="shared" si="21"/>
        <v>0</v>
      </c>
      <c r="S135" s="126">
        <f t="shared" si="22"/>
        <v>0</v>
      </c>
      <c r="T135" s="273">
        <f t="shared" si="23"/>
        <v>2439.300000000007</v>
      </c>
    </row>
    <row r="136" spans="1:20" x14ac:dyDescent="0.2">
      <c r="A136" s="126">
        <v>120</v>
      </c>
      <c r="B136" s="158"/>
      <c r="F136" s="128" t="s">
        <v>38</v>
      </c>
      <c r="L136" s="127"/>
      <c r="M136" s="272">
        <f t="shared" si="19"/>
        <v>1730</v>
      </c>
      <c r="N136" s="126" t="s">
        <v>312</v>
      </c>
      <c r="O136" s="126" t="s">
        <v>312</v>
      </c>
      <c r="P136" s="130">
        <f t="shared" si="20"/>
        <v>1730</v>
      </c>
      <c r="Q136" s="126">
        <v>1.41</v>
      </c>
      <c r="R136" s="126">
        <f t="shared" si="21"/>
        <v>0</v>
      </c>
      <c r="S136" s="126">
        <f t="shared" si="22"/>
        <v>0</v>
      </c>
      <c r="T136" s="273">
        <f t="shared" si="23"/>
        <v>2439.300000000007</v>
      </c>
    </row>
    <row r="137" spans="1:20" x14ac:dyDescent="0.2">
      <c r="A137" s="126">
        <v>121</v>
      </c>
      <c r="B137" s="158"/>
      <c r="F137" s="128" t="s">
        <v>38</v>
      </c>
      <c r="M137" s="272">
        <f t="shared" si="19"/>
        <v>1730</v>
      </c>
      <c r="N137" s="126" t="s">
        <v>312</v>
      </c>
      <c r="O137" s="126" t="s">
        <v>312</v>
      </c>
      <c r="P137" s="130">
        <f t="shared" si="20"/>
        <v>1730</v>
      </c>
      <c r="Q137" s="126">
        <v>1.41</v>
      </c>
      <c r="R137" s="126">
        <f t="shared" si="21"/>
        <v>0</v>
      </c>
      <c r="S137" s="126">
        <f t="shared" si="22"/>
        <v>0</v>
      </c>
      <c r="T137" s="273">
        <f t="shared" si="23"/>
        <v>2439.300000000007</v>
      </c>
    </row>
    <row r="138" spans="1:20" x14ac:dyDescent="0.2">
      <c r="A138" s="126">
        <v>122</v>
      </c>
      <c r="B138" s="158"/>
      <c r="F138" s="128" t="s">
        <v>38</v>
      </c>
      <c r="L138" s="127"/>
      <c r="M138" s="272">
        <f t="shared" si="19"/>
        <v>1730</v>
      </c>
      <c r="N138" s="126" t="s">
        <v>312</v>
      </c>
      <c r="O138" s="126" t="s">
        <v>312</v>
      </c>
      <c r="P138" s="130">
        <f t="shared" si="20"/>
        <v>1730</v>
      </c>
      <c r="Q138" s="126">
        <v>1.41</v>
      </c>
      <c r="R138" s="126">
        <f t="shared" si="21"/>
        <v>0</v>
      </c>
      <c r="S138" s="126">
        <f t="shared" si="22"/>
        <v>0</v>
      </c>
      <c r="T138" s="273">
        <f t="shared" si="23"/>
        <v>2439.300000000007</v>
      </c>
    </row>
    <row r="139" spans="1:20" x14ac:dyDescent="0.2">
      <c r="A139" s="126">
        <v>123</v>
      </c>
      <c r="B139" s="158"/>
      <c r="F139" s="128" t="s">
        <v>38</v>
      </c>
      <c r="L139" s="127"/>
      <c r="M139" s="272">
        <f t="shared" si="19"/>
        <v>1730</v>
      </c>
      <c r="N139" s="126" t="s">
        <v>312</v>
      </c>
      <c r="O139" s="126" t="s">
        <v>312</v>
      </c>
      <c r="P139" s="130">
        <f t="shared" si="20"/>
        <v>1730</v>
      </c>
      <c r="Q139" s="126">
        <v>1.41</v>
      </c>
      <c r="R139" s="126">
        <f t="shared" si="21"/>
        <v>0</v>
      </c>
      <c r="S139" s="126">
        <f t="shared" si="22"/>
        <v>0</v>
      </c>
      <c r="T139" s="273">
        <f t="shared" si="23"/>
        <v>2439.300000000007</v>
      </c>
    </row>
    <row r="140" spans="1:20" x14ac:dyDescent="0.2">
      <c r="A140" s="126">
        <v>124</v>
      </c>
      <c r="B140" s="158"/>
      <c r="F140" s="128" t="s">
        <v>38</v>
      </c>
      <c r="M140" s="272">
        <f t="shared" si="19"/>
        <v>1730</v>
      </c>
      <c r="N140" s="126" t="s">
        <v>312</v>
      </c>
      <c r="O140" s="126" t="s">
        <v>312</v>
      </c>
      <c r="P140" s="130">
        <f t="shared" si="20"/>
        <v>1730</v>
      </c>
      <c r="Q140" s="126">
        <v>1.41</v>
      </c>
      <c r="R140" s="126">
        <f t="shared" si="21"/>
        <v>0</v>
      </c>
      <c r="S140" s="126">
        <f t="shared" si="22"/>
        <v>0</v>
      </c>
      <c r="T140" s="273">
        <f t="shared" si="23"/>
        <v>2439.300000000007</v>
      </c>
    </row>
    <row r="141" spans="1:20" x14ac:dyDescent="0.2">
      <c r="A141" s="126">
        <v>125</v>
      </c>
      <c r="B141" s="158"/>
      <c r="F141" s="128" t="s">
        <v>38</v>
      </c>
      <c r="L141" s="127"/>
      <c r="M141" s="272">
        <f t="shared" si="19"/>
        <v>1730</v>
      </c>
      <c r="N141" s="126" t="s">
        <v>312</v>
      </c>
      <c r="O141" s="126" t="s">
        <v>312</v>
      </c>
      <c r="P141" s="130">
        <f t="shared" si="20"/>
        <v>1730</v>
      </c>
      <c r="Q141" s="126">
        <v>1.41</v>
      </c>
      <c r="R141" s="126">
        <f t="shared" si="21"/>
        <v>0</v>
      </c>
      <c r="S141" s="126">
        <f t="shared" si="22"/>
        <v>0</v>
      </c>
      <c r="T141" s="273">
        <f t="shared" si="23"/>
        <v>2439.300000000007</v>
      </c>
    </row>
    <row r="142" spans="1:20" x14ac:dyDescent="0.2">
      <c r="A142" s="126">
        <v>126</v>
      </c>
      <c r="B142" s="158"/>
      <c r="F142" s="128" t="s">
        <v>38</v>
      </c>
      <c r="L142" s="127"/>
      <c r="M142" s="272">
        <f t="shared" si="19"/>
        <v>1730</v>
      </c>
      <c r="N142" s="126" t="s">
        <v>312</v>
      </c>
      <c r="O142" s="126" t="s">
        <v>312</v>
      </c>
      <c r="P142" s="130">
        <f t="shared" si="20"/>
        <v>1730</v>
      </c>
      <c r="Q142" s="126">
        <v>1.41</v>
      </c>
      <c r="R142" s="126">
        <f t="shared" si="21"/>
        <v>0</v>
      </c>
      <c r="S142" s="126">
        <f t="shared" si="22"/>
        <v>0</v>
      </c>
      <c r="T142" s="273">
        <f t="shared" si="23"/>
        <v>2439.300000000007</v>
      </c>
    </row>
    <row r="143" spans="1:20" x14ac:dyDescent="0.2">
      <c r="A143" s="126">
        <v>127</v>
      </c>
      <c r="B143" s="158"/>
      <c r="F143" s="128" t="s">
        <v>38</v>
      </c>
      <c r="M143" s="272">
        <f t="shared" si="19"/>
        <v>1730</v>
      </c>
      <c r="N143" s="126" t="s">
        <v>312</v>
      </c>
      <c r="O143" s="126" t="s">
        <v>312</v>
      </c>
      <c r="P143" s="130">
        <f t="shared" si="20"/>
        <v>1730</v>
      </c>
      <c r="Q143" s="126">
        <v>1.41</v>
      </c>
      <c r="R143" s="126">
        <f t="shared" si="21"/>
        <v>0</v>
      </c>
      <c r="S143" s="126">
        <f t="shared" si="22"/>
        <v>0</v>
      </c>
      <c r="T143" s="273">
        <f t="shared" si="23"/>
        <v>2439.300000000007</v>
      </c>
    </row>
    <row r="144" spans="1:20" x14ac:dyDescent="0.2">
      <c r="A144" s="126">
        <v>128</v>
      </c>
      <c r="B144" s="158"/>
      <c r="F144" s="128" t="s">
        <v>38</v>
      </c>
      <c r="M144" s="272">
        <f t="shared" si="19"/>
        <v>1730</v>
      </c>
      <c r="N144" s="126" t="s">
        <v>312</v>
      </c>
      <c r="O144" s="126" t="s">
        <v>312</v>
      </c>
      <c r="P144" s="130">
        <f t="shared" si="20"/>
        <v>1730</v>
      </c>
      <c r="Q144" s="126">
        <v>1.41</v>
      </c>
      <c r="R144" s="126">
        <f t="shared" si="21"/>
        <v>0</v>
      </c>
      <c r="S144" s="126">
        <f t="shared" si="22"/>
        <v>0</v>
      </c>
      <c r="T144" s="273">
        <f t="shared" si="23"/>
        <v>2439.300000000007</v>
      </c>
    </row>
    <row r="145" spans="1:20" x14ac:dyDescent="0.2">
      <c r="A145" s="126">
        <v>129</v>
      </c>
      <c r="B145" s="158"/>
      <c r="F145" s="128" t="s">
        <v>38</v>
      </c>
      <c r="M145" s="272">
        <f t="shared" si="19"/>
        <v>1730</v>
      </c>
      <c r="N145" s="126" t="s">
        <v>312</v>
      </c>
      <c r="O145" s="126" t="s">
        <v>312</v>
      </c>
      <c r="P145" s="130">
        <f t="shared" si="20"/>
        <v>1730</v>
      </c>
      <c r="Q145" s="126">
        <v>1.41</v>
      </c>
      <c r="R145" s="126">
        <f t="shared" si="21"/>
        <v>0</v>
      </c>
      <c r="S145" s="126">
        <f t="shared" si="22"/>
        <v>0</v>
      </c>
      <c r="T145" s="273">
        <f t="shared" si="23"/>
        <v>2439.300000000007</v>
      </c>
    </row>
    <row r="146" spans="1:20" x14ac:dyDescent="0.2">
      <c r="A146" s="126">
        <v>130</v>
      </c>
      <c r="B146" s="158"/>
      <c r="F146" s="128" t="s">
        <v>38</v>
      </c>
      <c r="M146" s="272">
        <f t="shared" si="19"/>
        <v>1730</v>
      </c>
      <c r="N146" s="126" t="s">
        <v>312</v>
      </c>
      <c r="O146" s="126" t="s">
        <v>312</v>
      </c>
      <c r="P146" s="130">
        <f t="shared" si="20"/>
        <v>1730</v>
      </c>
      <c r="Q146" s="126">
        <v>1.41</v>
      </c>
      <c r="R146" s="126">
        <f t="shared" si="21"/>
        <v>0</v>
      </c>
      <c r="S146" s="126">
        <f t="shared" si="22"/>
        <v>0</v>
      </c>
      <c r="T146" s="273">
        <f t="shared" si="23"/>
        <v>2439.300000000007</v>
      </c>
    </row>
    <row r="147" spans="1:20" x14ac:dyDescent="0.2">
      <c r="A147" s="126">
        <v>131</v>
      </c>
      <c r="B147" s="158"/>
      <c r="F147" s="128" t="s">
        <v>38</v>
      </c>
      <c r="M147" s="272">
        <f t="shared" si="19"/>
        <v>1730</v>
      </c>
      <c r="N147" s="126" t="s">
        <v>312</v>
      </c>
      <c r="O147" s="126" t="s">
        <v>312</v>
      </c>
      <c r="P147" s="130">
        <f t="shared" si="20"/>
        <v>1730</v>
      </c>
      <c r="Q147" s="126">
        <v>1.41</v>
      </c>
      <c r="R147" s="126">
        <f t="shared" si="21"/>
        <v>0</v>
      </c>
      <c r="S147" s="126">
        <f t="shared" si="22"/>
        <v>0</v>
      </c>
      <c r="T147" s="273">
        <f t="shared" si="23"/>
        <v>2439.300000000007</v>
      </c>
    </row>
    <row r="148" spans="1:20" x14ac:dyDescent="0.2">
      <c r="A148" s="126">
        <v>132</v>
      </c>
      <c r="B148" s="158"/>
      <c r="F148" s="128" t="s">
        <v>38</v>
      </c>
      <c r="M148" s="272">
        <f t="shared" si="19"/>
        <v>1730</v>
      </c>
      <c r="N148" s="126" t="s">
        <v>312</v>
      </c>
      <c r="O148" s="126" t="s">
        <v>312</v>
      </c>
      <c r="P148" s="130">
        <f t="shared" si="20"/>
        <v>1730</v>
      </c>
      <c r="Q148" s="126">
        <v>1.41</v>
      </c>
      <c r="R148" s="126">
        <f t="shared" si="21"/>
        <v>0</v>
      </c>
      <c r="S148" s="126">
        <f t="shared" si="22"/>
        <v>0</v>
      </c>
      <c r="T148" s="273">
        <f t="shared" si="23"/>
        <v>2439.300000000007</v>
      </c>
    </row>
    <row r="149" spans="1:20" x14ac:dyDescent="0.2">
      <c r="A149" s="126">
        <v>133</v>
      </c>
      <c r="B149" s="158"/>
      <c r="F149" s="128" t="s">
        <v>38</v>
      </c>
      <c r="M149" s="272">
        <f t="shared" ref="M149:M150" si="24">M148+I149-L149</f>
        <v>1730</v>
      </c>
      <c r="N149" s="126" t="s">
        <v>312</v>
      </c>
      <c r="O149" s="126" t="s">
        <v>312</v>
      </c>
      <c r="P149" s="130">
        <f t="shared" si="20"/>
        <v>1730</v>
      </c>
      <c r="Q149" s="126">
        <v>1.41</v>
      </c>
      <c r="R149" s="126">
        <f t="shared" ref="R149:R150" si="25">I149*Q149</f>
        <v>0</v>
      </c>
      <c r="S149" s="126">
        <f t="shared" si="22"/>
        <v>0</v>
      </c>
      <c r="T149" s="273">
        <f t="shared" ref="T149:T150" si="26">T148+R149-S149</f>
        <v>2439.300000000007</v>
      </c>
    </row>
    <row r="150" spans="1:20" x14ac:dyDescent="0.2">
      <c r="A150" s="126">
        <v>134</v>
      </c>
      <c r="B150" s="158"/>
      <c r="F150" s="128" t="s">
        <v>38</v>
      </c>
      <c r="M150" s="272">
        <f t="shared" si="24"/>
        <v>1730</v>
      </c>
      <c r="N150" s="126" t="s">
        <v>312</v>
      </c>
      <c r="O150" s="126" t="s">
        <v>312</v>
      </c>
      <c r="P150" s="130">
        <f t="shared" si="20"/>
        <v>1730</v>
      </c>
      <c r="Q150" s="126">
        <v>1.41</v>
      </c>
      <c r="R150" s="126">
        <f t="shared" si="25"/>
        <v>0</v>
      </c>
      <c r="S150" s="126">
        <f t="shared" si="22"/>
        <v>0</v>
      </c>
      <c r="T150" s="273">
        <f t="shared" si="26"/>
        <v>2439.300000000007</v>
      </c>
    </row>
  </sheetData>
  <mergeCells count="11">
    <mergeCell ref="R13:T13"/>
    <mergeCell ref="B15:B19"/>
    <mergeCell ref="C15:C19"/>
    <mergeCell ref="C13:C14"/>
    <mergeCell ref="F13:F14"/>
    <mergeCell ref="M13:M14"/>
    <mergeCell ref="A13:A14"/>
    <mergeCell ref="E15:E19"/>
    <mergeCell ref="Q13:Q14"/>
    <mergeCell ref="B13:B14"/>
    <mergeCell ref="J13:L1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3"/>
  <dimension ref="A1:U473"/>
  <sheetViews>
    <sheetView topLeftCell="A22" workbookViewId="0">
      <selection activeCell="E30" sqref="E30"/>
    </sheetView>
  </sheetViews>
  <sheetFormatPr baseColWidth="10" defaultRowHeight="11.25" x14ac:dyDescent="0.2"/>
  <cols>
    <col min="1" max="1" width="4.140625" style="129" customWidth="1"/>
    <col min="2" max="2" width="11" style="129" customWidth="1"/>
    <col min="3" max="3" width="19" style="129" customWidth="1"/>
    <col min="4" max="4" width="7" style="129" hidden="1" customWidth="1"/>
    <col min="5" max="5" width="40.42578125" style="129" bestFit="1" customWidth="1"/>
    <col min="6" max="6" width="6.28515625" style="155" customWidth="1"/>
    <col min="7" max="9" width="8.7109375" style="129" customWidth="1"/>
    <col min="10" max="11" width="8.7109375" style="156" customWidth="1"/>
    <col min="12" max="13" width="8.7109375" style="129" customWidth="1"/>
    <col min="14" max="14" width="11.140625" style="129" customWidth="1"/>
    <col min="15" max="15" width="8.7109375" style="129" customWidth="1"/>
    <col min="16" max="16" width="9.5703125" style="129" customWidth="1"/>
    <col min="17" max="17" width="9.28515625" style="129" customWidth="1"/>
    <col min="18" max="18" width="12.85546875" style="129" customWidth="1"/>
    <col min="19" max="19" width="11.42578125" style="129" customWidth="1"/>
    <col min="20" max="20" width="13.5703125" style="129" customWidth="1"/>
    <col min="21" max="21" width="6.7109375" style="129" bestFit="1" customWidth="1"/>
    <col min="22" max="22" width="13.28515625" style="131" bestFit="1" customWidth="1"/>
    <col min="23" max="27" width="11.42578125" style="131" customWidth="1"/>
    <col min="28" max="16384" width="11.42578125" style="131"/>
  </cols>
  <sheetData>
    <row r="1" spans="1:21" s="83" customFormat="1" ht="12.75" customHeight="1" x14ac:dyDescent="0.2">
      <c r="A1" s="133"/>
      <c r="B1" s="133"/>
      <c r="C1" s="133"/>
      <c r="D1" s="133"/>
      <c r="E1" s="133"/>
      <c r="F1" s="134"/>
      <c r="G1" s="133"/>
      <c r="H1" s="133"/>
      <c r="I1" s="133"/>
      <c r="J1" s="135"/>
      <c r="K1" s="135"/>
      <c r="L1" s="133"/>
      <c r="M1" s="133"/>
      <c r="N1" s="133"/>
      <c r="O1" s="133"/>
      <c r="P1" s="133"/>
      <c r="Q1" s="133"/>
      <c r="R1" s="133"/>
      <c r="S1" s="133"/>
      <c r="T1" s="81" t="s">
        <v>316</v>
      </c>
      <c r="U1" s="136"/>
    </row>
    <row r="2" spans="1:21" s="83" customFormat="1" ht="12.75" customHeight="1" x14ac:dyDescent="0.2">
      <c r="A2" s="133"/>
      <c r="B2" s="133"/>
      <c r="C2" s="133"/>
      <c r="D2" s="133"/>
      <c r="E2" s="133"/>
      <c r="F2" s="134"/>
      <c r="G2" s="133"/>
      <c r="H2" s="84" t="s">
        <v>107</v>
      </c>
      <c r="I2" s="133"/>
      <c r="J2" s="135"/>
      <c r="K2" s="135"/>
      <c r="L2" s="133"/>
      <c r="M2" s="133"/>
      <c r="N2" s="133"/>
      <c r="O2" s="133"/>
      <c r="P2" s="81"/>
      <c r="Q2" s="133"/>
      <c r="R2" s="133"/>
      <c r="S2" s="133"/>
      <c r="T2" s="81" t="s">
        <v>277</v>
      </c>
      <c r="U2" s="136"/>
    </row>
    <row r="3" spans="1:21" s="83" customFormat="1" ht="12.75" customHeight="1" x14ac:dyDescent="0.2">
      <c r="A3" s="133"/>
      <c r="B3" s="133"/>
      <c r="C3" s="133"/>
      <c r="D3" s="133"/>
      <c r="E3" s="133"/>
      <c r="F3" s="134"/>
      <c r="G3" s="133"/>
      <c r="H3" s="84" t="s">
        <v>108</v>
      </c>
      <c r="I3" s="133"/>
      <c r="J3" s="135"/>
      <c r="K3" s="135"/>
      <c r="L3" s="133"/>
      <c r="M3" s="133"/>
      <c r="N3" s="133"/>
      <c r="O3" s="133"/>
      <c r="P3" s="136"/>
      <c r="Q3" s="133"/>
      <c r="R3" s="133"/>
      <c r="S3" s="133"/>
      <c r="T3" s="133"/>
      <c r="U3" s="136"/>
    </row>
    <row r="4" spans="1:21" s="83" customFormat="1" ht="12.75" customHeight="1" x14ac:dyDescent="0.2">
      <c r="A4" s="133"/>
      <c r="B4" s="133"/>
      <c r="C4" s="133"/>
      <c r="D4" s="133"/>
      <c r="E4" s="133"/>
      <c r="F4" s="134"/>
      <c r="G4" s="133"/>
      <c r="H4" s="84"/>
      <c r="I4" s="133"/>
      <c r="J4" s="135"/>
      <c r="K4" s="135"/>
      <c r="L4" s="133"/>
      <c r="M4" s="133"/>
      <c r="N4" s="133"/>
      <c r="O4" s="133"/>
      <c r="P4" s="81"/>
      <c r="Q4" s="133"/>
      <c r="R4" s="133"/>
      <c r="S4" s="133"/>
      <c r="T4" s="133"/>
      <c r="U4" s="136"/>
    </row>
    <row r="5" spans="1:21" s="83" customFormat="1" ht="12.75" customHeight="1" x14ac:dyDescent="0.2">
      <c r="A5" s="133"/>
      <c r="B5" s="133"/>
      <c r="C5" s="133"/>
      <c r="D5" s="133"/>
      <c r="E5" s="133"/>
      <c r="F5" s="134"/>
      <c r="G5" s="133"/>
      <c r="H5" s="85" t="s">
        <v>278</v>
      </c>
      <c r="I5" s="133"/>
      <c r="J5" s="135"/>
      <c r="K5" s="135"/>
      <c r="L5" s="133"/>
      <c r="M5" s="133"/>
      <c r="N5" s="133"/>
      <c r="O5" s="133"/>
      <c r="P5" s="133"/>
      <c r="Q5" s="133"/>
      <c r="R5" s="133"/>
      <c r="S5" s="133"/>
      <c r="T5" s="133"/>
      <c r="U5" s="136"/>
    </row>
    <row r="6" spans="1:21" s="83" customFormat="1" ht="12.75" customHeight="1" x14ac:dyDescent="0.2">
      <c r="A6" s="133"/>
      <c r="B6" s="133"/>
      <c r="C6" s="133"/>
      <c r="D6" s="133"/>
      <c r="E6" s="133"/>
      <c r="F6" s="134"/>
      <c r="G6" s="133"/>
      <c r="H6" s="88" t="str">
        <f>[1]INICIO!C9</f>
        <v>OFICINA PROVINCIAL MONTERO</v>
      </c>
      <c r="I6" s="133"/>
      <c r="J6" s="135"/>
      <c r="K6" s="135"/>
      <c r="L6" s="133"/>
      <c r="M6" s="133"/>
      <c r="N6" s="133"/>
      <c r="O6" s="133"/>
      <c r="P6" s="133"/>
      <c r="Q6" s="133"/>
      <c r="R6" s="133"/>
      <c r="S6" s="133"/>
      <c r="T6" s="133"/>
      <c r="U6" s="136"/>
    </row>
    <row r="7" spans="1:21" s="83" customFormat="1" ht="12.75" customHeight="1" x14ac:dyDescent="0.2">
      <c r="A7" s="133"/>
      <c r="B7" s="133"/>
      <c r="C7" s="133"/>
      <c r="D7" s="133"/>
      <c r="E7" s="133"/>
      <c r="F7" s="134"/>
      <c r="G7" s="133"/>
      <c r="H7" s="89"/>
      <c r="I7" s="133"/>
      <c r="J7" s="135"/>
      <c r="K7" s="135"/>
      <c r="L7" s="133"/>
      <c r="M7" s="133"/>
      <c r="N7" s="133"/>
      <c r="O7" s="133"/>
      <c r="P7" s="133"/>
      <c r="Q7" s="133"/>
      <c r="R7" s="133"/>
      <c r="S7" s="133"/>
      <c r="T7" s="133"/>
      <c r="U7" s="136"/>
    </row>
    <row r="8" spans="1:21" s="83" customFormat="1" ht="12.75" customHeight="1" x14ac:dyDescent="0.2">
      <c r="A8" s="133"/>
      <c r="B8" s="133"/>
      <c r="C8" s="133"/>
      <c r="D8" s="133"/>
      <c r="E8" s="133"/>
      <c r="F8" s="134"/>
      <c r="G8" s="133"/>
      <c r="H8" s="133"/>
      <c r="I8" s="133"/>
      <c r="J8" s="135"/>
      <c r="K8" s="135"/>
      <c r="L8" s="133"/>
      <c r="M8" s="133"/>
      <c r="N8" s="133"/>
      <c r="O8" s="90"/>
      <c r="P8" s="133"/>
      <c r="Q8" s="133"/>
      <c r="R8" s="133"/>
      <c r="S8" s="133"/>
      <c r="T8" s="133"/>
      <c r="U8" s="136"/>
    </row>
    <row r="9" spans="1:21" s="83" customFormat="1" ht="12.75" customHeight="1" x14ac:dyDescent="0.2">
      <c r="A9" s="91" t="s">
        <v>279</v>
      </c>
      <c r="B9" s="137"/>
      <c r="C9" s="138" t="s">
        <v>205</v>
      </c>
      <c r="D9" s="133"/>
      <c r="E9" s="133"/>
      <c r="F9" s="134"/>
      <c r="G9" s="133"/>
      <c r="H9" s="133"/>
      <c r="I9" s="133"/>
      <c r="J9" s="135"/>
      <c r="K9" s="135"/>
      <c r="L9" s="133"/>
      <c r="M9" s="133"/>
      <c r="N9" s="93" t="s">
        <v>280</v>
      </c>
      <c r="O9" s="133"/>
      <c r="P9" s="133" t="s">
        <v>281</v>
      </c>
      <c r="Q9" s="133"/>
      <c r="R9" s="133"/>
      <c r="S9" s="133"/>
      <c r="T9" s="133"/>
      <c r="U9" s="136"/>
    </row>
    <row r="10" spans="1:21" s="83" customFormat="1" ht="12.75" customHeight="1" x14ac:dyDescent="0.2">
      <c r="A10" s="91" t="s">
        <v>282</v>
      </c>
      <c r="B10" s="137"/>
      <c r="C10" s="139" t="s">
        <v>317</v>
      </c>
      <c r="D10" s="133"/>
      <c r="E10" s="133"/>
      <c r="F10" s="134"/>
      <c r="G10" s="133"/>
      <c r="H10" s="133"/>
      <c r="I10" s="133"/>
      <c r="J10" s="135"/>
      <c r="K10" s="135"/>
      <c r="L10" s="133"/>
      <c r="M10" s="133"/>
      <c r="N10" s="93" t="s">
        <v>284</v>
      </c>
      <c r="O10" s="133"/>
      <c r="P10" s="133" t="s">
        <v>285</v>
      </c>
      <c r="Q10" s="133"/>
      <c r="R10" s="133"/>
      <c r="S10" s="133"/>
      <c r="T10" s="133"/>
      <c r="U10" s="136"/>
    </row>
    <row r="11" spans="1:21" s="83" customFormat="1" ht="12.75" customHeight="1" x14ac:dyDescent="0.2">
      <c r="A11" s="91" t="s">
        <v>286</v>
      </c>
      <c r="B11" s="137"/>
      <c r="C11" s="139" t="s">
        <v>287</v>
      </c>
      <c r="D11" s="133"/>
      <c r="E11" s="133"/>
      <c r="F11" s="134"/>
      <c r="G11" s="133"/>
      <c r="H11" s="133"/>
      <c r="I11" s="133"/>
      <c r="J11" s="135"/>
      <c r="K11" s="135"/>
      <c r="L11" s="133"/>
      <c r="M11" s="133"/>
      <c r="N11" s="93" t="s">
        <v>288</v>
      </c>
      <c r="O11" s="133"/>
      <c r="P11" s="133" t="s">
        <v>289</v>
      </c>
      <c r="Q11" s="133"/>
      <c r="R11" s="133"/>
      <c r="S11" s="133"/>
      <c r="T11" s="133"/>
      <c r="U11" s="136"/>
    </row>
    <row r="12" spans="1:21" s="83" customFormat="1" ht="13.5" customHeight="1" thickBot="1" x14ac:dyDescent="0.25">
      <c r="A12" s="133"/>
      <c r="B12" s="133"/>
      <c r="C12" s="133"/>
      <c r="D12" s="133"/>
      <c r="E12" s="133"/>
      <c r="F12" s="134"/>
      <c r="G12" s="133"/>
      <c r="H12" s="133"/>
      <c r="I12" s="133"/>
      <c r="J12" s="135"/>
      <c r="K12" s="135"/>
      <c r="L12" s="133"/>
      <c r="M12" s="133"/>
      <c r="N12" s="93" t="s">
        <v>290</v>
      </c>
      <c r="O12" s="133"/>
      <c r="P12" s="133" t="s">
        <v>291</v>
      </c>
      <c r="Q12" s="133"/>
      <c r="R12" s="133"/>
      <c r="S12" s="133"/>
      <c r="T12" s="133"/>
      <c r="U12" s="136"/>
    </row>
    <row r="13" spans="1:21" s="83" customFormat="1" ht="13.5" customHeight="1" thickBot="1" x14ac:dyDescent="0.3">
      <c r="A13" s="485" t="s">
        <v>156</v>
      </c>
      <c r="B13" s="490" t="s">
        <v>292</v>
      </c>
      <c r="C13" s="490" t="s">
        <v>293</v>
      </c>
      <c r="D13" s="95" t="s">
        <v>294</v>
      </c>
      <c r="E13" s="96"/>
      <c r="F13" s="495" t="s">
        <v>29</v>
      </c>
      <c r="G13" s="140"/>
      <c r="H13" s="141" t="s">
        <v>295</v>
      </c>
      <c r="I13" s="142"/>
      <c r="J13" s="485" t="s">
        <v>296</v>
      </c>
      <c r="K13" s="491"/>
      <c r="L13" s="492"/>
      <c r="M13" s="490" t="s">
        <v>297</v>
      </c>
      <c r="N13" s="142"/>
      <c r="O13" s="98" t="s">
        <v>298</v>
      </c>
      <c r="P13" s="142"/>
      <c r="Q13" s="490" t="s">
        <v>299</v>
      </c>
      <c r="R13" s="485" t="s">
        <v>300</v>
      </c>
      <c r="S13" s="491"/>
      <c r="T13" s="492"/>
      <c r="U13" s="136"/>
    </row>
    <row r="14" spans="1:21" s="83" customFormat="1" ht="12.75" customHeight="1" x14ac:dyDescent="0.2">
      <c r="A14" s="486"/>
      <c r="B14" s="486"/>
      <c r="C14" s="486"/>
      <c r="D14" s="99"/>
      <c r="E14" s="100"/>
      <c r="F14" s="496"/>
      <c r="G14" s="143" t="s">
        <v>301</v>
      </c>
      <c r="H14" s="143" t="s">
        <v>302</v>
      </c>
      <c r="I14" s="101" t="s">
        <v>303</v>
      </c>
      <c r="J14" s="143" t="s">
        <v>301</v>
      </c>
      <c r="K14" s="143" t="s">
        <v>302</v>
      </c>
      <c r="L14" s="101" t="s">
        <v>303</v>
      </c>
      <c r="M14" s="486"/>
      <c r="N14" s="101" t="s">
        <v>304</v>
      </c>
      <c r="O14" s="101" t="s">
        <v>305</v>
      </c>
      <c r="P14" s="101" t="s">
        <v>303</v>
      </c>
      <c r="Q14" s="486"/>
      <c r="R14" s="101" t="s">
        <v>306</v>
      </c>
      <c r="S14" s="103" t="s">
        <v>307</v>
      </c>
      <c r="T14" s="104" t="s">
        <v>147</v>
      </c>
      <c r="U14" s="105" t="s">
        <v>308</v>
      </c>
    </row>
    <row r="15" spans="1:21" s="83" customFormat="1" ht="12.75" customHeight="1" x14ac:dyDescent="0.2">
      <c r="A15" s="106">
        <v>1</v>
      </c>
      <c r="B15" s="493">
        <v>45293</v>
      </c>
      <c r="C15" s="494" t="s">
        <v>309</v>
      </c>
      <c r="D15" s="108"/>
      <c r="E15" s="487" t="s">
        <v>310</v>
      </c>
      <c r="F15" s="274" t="s">
        <v>38</v>
      </c>
      <c r="G15" s="144"/>
      <c r="H15" s="144"/>
      <c r="I15" s="106"/>
      <c r="J15" s="144"/>
      <c r="K15" s="144"/>
      <c r="L15" s="106"/>
      <c r="M15" s="121">
        <f t="shared" ref="M15:M24" si="0">+O15-N15+1</f>
        <v>773</v>
      </c>
      <c r="N15" s="108">
        <v>1562428</v>
      </c>
      <c r="O15" s="108">
        <v>1563200</v>
      </c>
      <c r="P15" s="106">
        <f t="shared" ref="P15:P24" si="1">+O15-N15+1</f>
        <v>773</v>
      </c>
      <c r="Q15" s="145">
        <v>1.57</v>
      </c>
      <c r="R15" s="146">
        <f t="shared" ref="R15:R25" si="2">+I15*Q15</f>
        <v>0</v>
      </c>
      <c r="S15" s="146">
        <f t="shared" ref="S15:S25" si="3">+L15*Q15</f>
        <v>0</v>
      </c>
      <c r="T15" s="146">
        <f t="shared" ref="T15:T24" si="4">+(M15*Q15)</f>
        <v>1213.6100000000001</v>
      </c>
      <c r="U15" s="147"/>
    </row>
    <row r="16" spans="1:21" s="83" customFormat="1" ht="15" customHeight="1" x14ac:dyDescent="0.2">
      <c r="A16" s="106">
        <v>2</v>
      </c>
      <c r="B16" s="488"/>
      <c r="C16" s="488"/>
      <c r="D16" s="108"/>
      <c r="E16" s="488"/>
      <c r="F16" s="274" t="s">
        <v>38</v>
      </c>
      <c r="G16" s="144"/>
      <c r="H16" s="144"/>
      <c r="I16" s="106"/>
      <c r="J16" s="144"/>
      <c r="K16" s="144"/>
      <c r="L16" s="106"/>
      <c r="M16" s="121">
        <f t="shared" si="0"/>
        <v>4500</v>
      </c>
      <c r="N16" s="108">
        <v>1640001</v>
      </c>
      <c r="O16" s="108">
        <v>1644500</v>
      </c>
      <c r="P16" s="106">
        <f t="shared" si="1"/>
        <v>4500</v>
      </c>
      <c r="Q16" s="145">
        <v>1.57</v>
      </c>
      <c r="R16" s="146">
        <f t="shared" si="2"/>
        <v>0</v>
      </c>
      <c r="S16" s="146">
        <f t="shared" si="3"/>
        <v>0</v>
      </c>
      <c r="T16" s="146">
        <f t="shared" si="4"/>
        <v>7065</v>
      </c>
      <c r="U16" s="147"/>
    </row>
    <row r="17" spans="1:21" s="83" customFormat="1" ht="15" customHeight="1" x14ac:dyDescent="0.2">
      <c r="A17" s="106">
        <v>3</v>
      </c>
      <c r="B17" s="488"/>
      <c r="C17" s="488"/>
      <c r="D17" s="108"/>
      <c r="E17" s="488"/>
      <c r="F17" s="274" t="s">
        <v>38</v>
      </c>
      <c r="G17" s="144"/>
      <c r="H17" s="144"/>
      <c r="I17" s="106"/>
      <c r="J17" s="144"/>
      <c r="K17" s="144"/>
      <c r="L17" s="106"/>
      <c r="M17" s="121">
        <f t="shared" si="0"/>
        <v>13</v>
      </c>
      <c r="N17" s="108">
        <v>1562136</v>
      </c>
      <c r="O17" s="108">
        <v>1562148</v>
      </c>
      <c r="P17" s="106">
        <f t="shared" si="1"/>
        <v>13</v>
      </c>
      <c r="Q17" s="145">
        <v>1.57</v>
      </c>
      <c r="R17" s="146">
        <f t="shared" si="2"/>
        <v>0</v>
      </c>
      <c r="S17" s="146">
        <f t="shared" si="3"/>
        <v>0</v>
      </c>
      <c r="T17" s="146">
        <f t="shared" si="4"/>
        <v>20.41</v>
      </c>
      <c r="U17" s="147"/>
    </row>
    <row r="18" spans="1:21" s="83" customFormat="1" ht="15" customHeight="1" x14ac:dyDescent="0.2">
      <c r="A18" s="106">
        <v>4</v>
      </c>
      <c r="B18" s="488"/>
      <c r="C18" s="488"/>
      <c r="D18" s="108"/>
      <c r="E18" s="488"/>
      <c r="F18" s="274" t="s">
        <v>38</v>
      </c>
      <c r="G18" s="144"/>
      <c r="H18" s="144"/>
      <c r="I18" s="106"/>
      <c r="J18" s="144"/>
      <c r="K18" s="144"/>
      <c r="L18" s="106"/>
      <c r="M18" s="121">
        <f t="shared" si="0"/>
        <v>26</v>
      </c>
      <c r="N18" s="108">
        <v>1562163</v>
      </c>
      <c r="O18" s="108">
        <v>1562188</v>
      </c>
      <c r="P18" s="106">
        <f t="shared" si="1"/>
        <v>26</v>
      </c>
      <c r="Q18" s="145">
        <v>1.57</v>
      </c>
      <c r="R18" s="146">
        <f t="shared" si="2"/>
        <v>0</v>
      </c>
      <c r="S18" s="146">
        <f t="shared" si="3"/>
        <v>0</v>
      </c>
      <c r="T18" s="146">
        <f t="shared" si="4"/>
        <v>40.82</v>
      </c>
      <c r="U18" s="147"/>
    </row>
    <row r="19" spans="1:21" s="83" customFormat="1" ht="15" customHeight="1" x14ac:dyDescent="0.2">
      <c r="A19" s="106">
        <v>5</v>
      </c>
      <c r="B19" s="488"/>
      <c r="C19" s="488"/>
      <c r="D19" s="108"/>
      <c r="E19" s="488"/>
      <c r="F19" s="274" t="s">
        <v>38</v>
      </c>
      <c r="G19" s="144"/>
      <c r="H19" s="144"/>
      <c r="I19" s="106"/>
      <c r="J19" s="144"/>
      <c r="K19" s="144"/>
      <c r="L19" s="106"/>
      <c r="M19" s="121">
        <f t="shared" si="0"/>
        <v>27</v>
      </c>
      <c r="N19" s="108">
        <v>1562221</v>
      </c>
      <c r="O19" s="108">
        <v>1562247</v>
      </c>
      <c r="P19" s="106">
        <f t="shared" si="1"/>
        <v>27</v>
      </c>
      <c r="Q19" s="145">
        <v>1.57</v>
      </c>
      <c r="R19" s="146">
        <f t="shared" si="2"/>
        <v>0</v>
      </c>
      <c r="S19" s="146">
        <f t="shared" si="3"/>
        <v>0</v>
      </c>
      <c r="T19" s="146">
        <f t="shared" si="4"/>
        <v>42.39</v>
      </c>
      <c r="U19" s="147"/>
    </row>
    <row r="20" spans="1:21" s="83" customFormat="1" ht="15" customHeight="1" x14ac:dyDescent="0.2">
      <c r="A20" s="106">
        <v>6</v>
      </c>
      <c r="B20" s="488"/>
      <c r="C20" s="488"/>
      <c r="D20" s="108"/>
      <c r="E20" s="488"/>
      <c r="F20" s="274" t="s">
        <v>38</v>
      </c>
      <c r="G20" s="144"/>
      <c r="H20" s="144"/>
      <c r="I20" s="106"/>
      <c r="J20" s="144"/>
      <c r="K20" s="144"/>
      <c r="L20" s="106"/>
      <c r="M20" s="121">
        <f t="shared" si="0"/>
        <v>33</v>
      </c>
      <c r="N20" s="108">
        <v>1562255</v>
      </c>
      <c r="O20" s="108">
        <v>1562287</v>
      </c>
      <c r="P20" s="106">
        <f t="shared" si="1"/>
        <v>33</v>
      </c>
      <c r="Q20" s="145">
        <v>1.57</v>
      </c>
      <c r="R20" s="146">
        <f t="shared" si="2"/>
        <v>0</v>
      </c>
      <c r="S20" s="146">
        <f t="shared" si="3"/>
        <v>0</v>
      </c>
      <c r="T20" s="146">
        <f t="shared" si="4"/>
        <v>51.81</v>
      </c>
      <c r="U20" s="147"/>
    </row>
    <row r="21" spans="1:21" s="83" customFormat="1" ht="15" customHeight="1" x14ac:dyDescent="0.2">
      <c r="A21" s="106">
        <v>5</v>
      </c>
      <c r="B21" s="488"/>
      <c r="C21" s="488"/>
      <c r="D21" s="108"/>
      <c r="E21" s="488"/>
      <c r="F21" s="274" t="s">
        <v>38</v>
      </c>
      <c r="G21" s="144"/>
      <c r="H21" s="144"/>
      <c r="I21" s="106"/>
      <c r="J21" s="144"/>
      <c r="K21" s="144"/>
      <c r="L21" s="106"/>
      <c r="M21" s="121">
        <f t="shared" si="0"/>
        <v>22</v>
      </c>
      <c r="N21" s="108">
        <v>1562068</v>
      </c>
      <c r="O21" s="108">
        <v>1562089</v>
      </c>
      <c r="P21" s="106">
        <f t="shared" si="1"/>
        <v>22</v>
      </c>
      <c r="Q21" s="145">
        <v>1.57</v>
      </c>
      <c r="R21" s="146">
        <f t="shared" si="2"/>
        <v>0</v>
      </c>
      <c r="S21" s="146">
        <f t="shared" si="3"/>
        <v>0</v>
      </c>
      <c r="T21" s="146">
        <f t="shared" si="4"/>
        <v>34.54</v>
      </c>
      <c r="U21" s="147"/>
    </row>
    <row r="22" spans="1:21" s="83" customFormat="1" ht="15" customHeight="1" x14ac:dyDescent="0.2">
      <c r="A22" s="106">
        <v>6</v>
      </c>
      <c r="B22" s="488"/>
      <c r="C22" s="488"/>
      <c r="D22" s="108"/>
      <c r="E22" s="488"/>
      <c r="F22" s="274" t="s">
        <v>38</v>
      </c>
      <c r="G22" s="144"/>
      <c r="H22" s="144"/>
      <c r="I22" s="106"/>
      <c r="J22" s="144"/>
      <c r="K22" s="144"/>
      <c r="L22" s="106"/>
      <c r="M22" s="121">
        <f t="shared" si="0"/>
        <v>40</v>
      </c>
      <c r="N22" s="108">
        <v>1562288</v>
      </c>
      <c r="O22" s="108">
        <v>1562327</v>
      </c>
      <c r="P22" s="106">
        <f t="shared" si="1"/>
        <v>40</v>
      </c>
      <c r="Q22" s="145">
        <v>1.57</v>
      </c>
      <c r="R22" s="146">
        <f t="shared" si="2"/>
        <v>0</v>
      </c>
      <c r="S22" s="146">
        <f t="shared" si="3"/>
        <v>0</v>
      </c>
      <c r="T22" s="146">
        <f t="shared" si="4"/>
        <v>62.800000000000004</v>
      </c>
      <c r="U22" s="147"/>
    </row>
    <row r="23" spans="1:21" s="83" customFormat="1" ht="15" customHeight="1" x14ac:dyDescent="0.2">
      <c r="A23" s="106">
        <v>7</v>
      </c>
      <c r="B23" s="488"/>
      <c r="C23" s="488"/>
      <c r="D23" s="108"/>
      <c r="E23" s="488"/>
      <c r="F23" s="274" t="s">
        <v>38</v>
      </c>
      <c r="G23" s="144"/>
      <c r="H23" s="144"/>
      <c r="I23" s="106"/>
      <c r="J23" s="144"/>
      <c r="K23" s="144"/>
      <c r="L23" s="106"/>
      <c r="M23" s="121">
        <f t="shared" si="0"/>
        <v>19</v>
      </c>
      <c r="N23" s="108">
        <v>1562369</v>
      </c>
      <c r="O23" s="108">
        <v>1562387</v>
      </c>
      <c r="P23" s="106">
        <f t="shared" si="1"/>
        <v>19</v>
      </c>
      <c r="Q23" s="145">
        <v>1.57</v>
      </c>
      <c r="R23" s="146">
        <f t="shared" si="2"/>
        <v>0</v>
      </c>
      <c r="S23" s="146">
        <f t="shared" si="3"/>
        <v>0</v>
      </c>
      <c r="T23" s="146">
        <f t="shared" si="4"/>
        <v>29.830000000000002</v>
      </c>
      <c r="U23" s="147"/>
    </row>
    <row r="24" spans="1:21" s="83" customFormat="1" ht="15" customHeight="1" x14ac:dyDescent="0.2">
      <c r="A24" s="106">
        <v>8</v>
      </c>
      <c r="B24" s="489"/>
      <c r="C24" s="489"/>
      <c r="D24" s="108"/>
      <c r="E24" s="489"/>
      <c r="F24" s="274" t="s">
        <v>38</v>
      </c>
      <c r="G24" s="144"/>
      <c r="H24" s="144"/>
      <c r="I24" s="106"/>
      <c r="J24" s="144"/>
      <c r="K24" s="144"/>
      <c r="L24" s="106"/>
      <c r="M24" s="121">
        <f t="shared" si="0"/>
        <v>13</v>
      </c>
      <c r="N24" s="108">
        <v>1562415</v>
      </c>
      <c r="O24" s="108">
        <v>1562427</v>
      </c>
      <c r="P24" s="106">
        <f t="shared" si="1"/>
        <v>13</v>
      </c>
      <c r="Q24" s="145">
        <v>1.57</v>
      </c>
      <c r="R24" s="146">
        <f t="shared" si="2"/>
        <v>0</v>
      </c>
      <c r="S24" s="146">
        <f t="shared" si="3"/>
        <v>0</v>
      </c>
      <c r="T24" s="146">
        <f t="shared" si="4"/>
        <v>20.41</v>
      </c>
      <c r="U24" s="147"/>
    </row>
    <row r="25" spans="1:21" s="83" customFormat="1" ht="12.75" customHeight="1" x14ac:dyDescent="0.2">
      <c r="A25" s="106">
        <v>9</v>
      </c>
      <c r="B25" s="148"/>
      <c r="C25" s="149"/>
      <c r="D25" s="149"/>
      <c r="E25" s="149"/>
      <c r="F25" s="150"/>
      <c r="G25" s="151"/>
      <c r="H25" s="151"/>
      <c r="I25" s="121"/>
      <c r="J25" s="151"/>
      <c r="K25" s="151"/>
      <c r="L25" s="121"/>
      <c r="M25" s="121">
        <f>SUM(M15:M24)</f>
        <v>5466</v>
      </c>
      <c r="N25" s="121"/>
      <c r="O25" s="121"/>
      <c r="P25" s="121">
        <f>SUM(P15:P24)</f>
        <v>5466</v>
      </c>
      <c r="Q25" s="122"/>
      <c r="R25" s="152">
        <f t="shared" si="2"/>
        <v>0</v>
      </c>
      <c r="S25" s="152">
        <f t="shared" si="3"/>
        <v>0</v>
      </c>
      <c r="T25" s="152">
        <f>SUM(T15:T24)</f>
        <v>8581.619999999999</v>
      </c>
      <c r="U25" s="153"/>
    </row>
    <row r="26" spans="1:21" ht="12" customHeight="1" x14ac:dyDescent="0.2">
      <c r="A26" s="106">
        <v>10</v>
      </c>
      <c r="B26" s="154">
        <v>45323</v>
      </c>
      <c r="C26" s="129">
        <v>2715864</v>
      </c>
      <c r="E26" s="129" t="s">
        <v>318</v>
      </c>
      <c r="F26" s="155" t="s">
        <v>38</v>
      </c>
      <c r="J26" s="156">
        <v>1562428</v>
      </c>
      <c r="K26" s="156">
        <v>1562487</v>
      </c>
      <c r="L26" s="156">
        <f>K26-J26+1</f>
        <v>60</v>
      </c>
      <c r="M26" s="276">
        <f t="shared" ref="M26:M89" si="5">M25+I26-L26</f>
        <v>5406</v>
      </c>
      <c r="N26" s="129" t="s">
        <v>312</v>
      </c>
      <c r="O26" s="129" t="s">
        <v>312</v>
      </c>
      <c r="P26" s="132">
        <f t="shared" ref="P26:P89" si="6">M26</f>
        <v>5406</v>
      </c>
      <c r="Q26" s="145">
        <v>1.57</v>
      </c>
      <c r="R26" s="129">
        <f t="shared" ref="R26:R89" si="7">I26*Q26</f>
        <v>0</v>
      </c>
      <c r="S26" s="129">
        <f t="shared" ref="S26:S89" si="8">L26*Q26</f>
        <v>94.2</v>
      </c>
      <c r="T26" s="277">
        <f t="shared" ref="T26:T89" si="9">T25+R26-S26</f>
        <v>8487.4199999999983</v>
      </c>
    </row>
    <row r="27" spans="1:21" ht="12" customHeight="1" x14ac:dyDescent="0.2">
      <c r="A27" s="106">
        <v>11</v>
      </c>
      <c r="B27" s="154">
        <v>45323</v>
      </c>
      <c r="C27" s="129">
        <v>2715864</v>
      </c>
      <c r="E27" s="129" t="s">
        <v>318</v>
      </c>
      <c r="F27" s="155" t="s">
        <v>38</v>
      </c>
      <c r="J27" s="156">
        <v>1562136</v>
      </c>
      <c r="K27" s="156">
        <v>1562148</v>
      </c>
      <c r="L27" s="156">
        <f>K27-J27+1</f>
        <v>13</v>
      </c>
      <c r="M27" s="276">
        <f t="shared" si="5"/>
        <v>5393</v>
      </c>
      <c r="N27" s="129" t="s">
        <v>312</v>
      </c>
      <c r="O27" s="129" t="s">
        <v>312</v>
      </c>
      <c r="P27" s="132">
        <f t="shared" si="6"/>
        <v>5393</v>
      </c>
      <c r="Q27" s="145">
        <v>1.57</v>
      </c>
      <c r="R27" s="129">
        <f t="shared" si="7"/>
        <v>0</v>
      </c>
      <c r="S27" s="129">
        <f t="shared" si="8"/>
        <v>20.41</v>
      </c>
      <c r="T27" s="277">
        <f t="shared" si="9"/>
        <v>8467.0099999999984</v>
      </c>
    </row>
    <row r="28" spans="1:21" ht="12" customHeight="1" x14ac:dyDescent="0.2">
      <c r="A28" s="106">
        <v>12</v>
      </c>
      <c r="B28" s="154">
        <v>45323</v>
      </c>
      <c r="C28" s="129">
        <v>2715864</v>
      </c>
      <c r="E28" s="129" t="s">
        <v>319</v>
      </c>
      <c r="F28" s="155" t="s">
        <v>38</v>
      </c>
      <c r="G28" s="129">
        <v>1562464</v>
      </c>
      <c r="H28" s="129">
        <v>1562487</v>
      </c>
      <c r="I28" s="129">
        <v>24</v>
      </c>
      <c r="L28" s="156"/>
      <c r="M28" s="276">
        <f t="shared" si="5"/>
        <v>5417</v>
      </c>
      <c r="N28" s="129" t="s">
        <v>312</v>
      </c>
      <c r="O28" s="129" t="s">
        <v>312</v>
      </c>
      <c r="P28" s="132">
        <f t="shared" si="6"/>
        <v>5417</v>
      </c>
      <c r="Q28" s="145">
        <v>1.57</v>
      </c>
      <c r="R28" s="129">
        <f t="shared" si="7"/>
        <v>37.68</v>
      </c>
      <c r="S28" s="129">
        <f t="shared" si="8"/>
        <v>0</v>
      </c>
      <c r="T28" s="277">
        <f t="shared" si="9"/>
        <v>8504.6899999999987</v>
      </c>
    </row>
    <row r="29" spans="1:21" ht="12" customHeight="1" x14ac:dyDescent="0.2">
      <c r="A29" s="106">
        <v>13</v>
      </c>
      <c r="B29" s="154">
        <v>45323</v>
      </c>
      <c r="C29" s="129">
        <v>2715868</v>
      </c>
      <c r="E29" s="129" t="s">
        <v>320</v>
      </c>
      <c r="F29" s="155" t="s">
        <v>38</v>
      </c>
      <c r="L29" s="156">
        <f t="shared" ref="L29:L60" si="10">K29-J29+1</f>
        <v>1</v>
      </c>
      <c r="M29" s="276">
        <f t="shared" si="5"/>
        <v>5416</v>
      </c>
      <c r="N29" s="129" t="s">
        <v>312</v>
      </c>
      <c r="O29" s="129" t="s">
        <v>312</v>
      </c>
      <c r="P29" s="132">
        <f t="shared" si="6"/>
        <v>5416</v>
      </c>
      <c r="Q29" s="145">
        <v>1.57</v>
      </c>
      <c r="R29" s="129">
        <f t="shared" si="7"/>
        <v>0</v>
      </c>
      <c r="S29" s="129">
        <f t="shared" si="8"/>
        <v>1.57</v>
      </c>
      <c r="T29" s="277">
        <f t="shared" si="9"/>
        <v>8503.119999999999</v>
      </c>
    </row>
    <row r="30" spans="1:21" ht="12" customHeight="1" x14ac:dyDescent="0.2">
      <c r="A30" s="106">
        <v>14</v>
      </c>
      <c r="B30" s="154">
        <v>45323</v>
      </c>
      <c r="E30" s="129" t="s">
        <v>320</v>
      </c>
      <c r="F30" s="155" t="s">
        <v>38</v>
      </c>
      <c r="L30" s="156">
        <f t="shared" si="10"/>
        <v>1</v>
      </c>
      <c r="M30" s="276">
        <f t="shared" si="5"/>
        <v>5415</v>
      </c>
      <c r="N30" s="129" t="s">
        <v>312</v>
      </c>
      <c r="O30" s="129" t="s">
        <v>312</v>
      </c>
      <c r="P30" s="132">
        <f t="shared" si="6"/>
        <v>5415</v>
      </c>
      <c r="Q30" s="145">
        <v>1.57</v>
      </c>
      <c r="R30" s="129">
        <f t="shared" si="7"/>
        <v>0</v>
      </c>
      <c r="S30" s="129">
        <f t="shared" si="8"/>
        <v>1.57</v>
      </c>
      <c r="T30" s="277">
        <f t="shared" si="9"/>
        <v>8501.5499999999993</v>
      </c>
    </row>
    <row r="31" spans="1:21" ht="12" customHeight="1" x14ac:dyDescent="0.2">
      <c r="A31" s="106">
        <v>15</v>
      </c>
      <c r="B31" s="154">
        <v>45323</v>
      </c>
      <c r="F31" s="155" t="s">
        <v>38</v>
      </c>
      <c r="L31" s="156">
        <f t="shared" si="10"/>
        <v>1</v>
      </c>
      <c r="M31" s="276">
        <f t="shared" si="5"/>
        <v>5414</v>
      </c>
      <c r="N31" s="129" t="s">
        <v>312</v>
      </c>
      <c r="O31" s="129" t="s">
        <v>312</v>
      </c>
      <c r="P31" s="132">
        <f t="shared" si="6"/>
        <v>5414</v>
      </c>
      <c r="Q31" s="145">
        <v>1.57</v>
      </c>
      <c r="R31" s="129">
        <f t="shared" si="7"/>
        <v>0</v>
      </c>
      <c r="S31" s="129">
        <f t="shared" si="8"/>
        <v>1.57</v>
      </c>
      <c r="T31" s="277">
        <f t="shared" si="9"/>
        <v>8499.98</v>
      </c>
    </row>
    <row r="32" spans="1:21" ht="12" customHeight="1" x14ac:dyDescent="0.2">
      <c r="A32" s="106">
        <v>16</v>
      </c>
      <c r="B32" s="154"/>
      <c r="F32" s="155" t="s">
        <v>38</v>
      </c>
      <c r="L32" s="156">
        <f t="shared" si="10"/>
        <v>1</v>
      </c>
      <c r="M32" s="276">
        <f t="shared" si="5"/>
        <v>5413</v>
      </c>
      <c r="N32" s="129" t="s">
        <v>312</v>
      </c>
      <c r="O32" s="129" t="s">
        <v>312</v>
      </c>
      <c r="P32" s="132">
        <f t="shared" si="6"/>
        <v>5413</v>
      </c>
      <c r="Q32" s="145">
        <v>1.57</v>
      </c>
      <c r="R32" s="129">
        <f t="shared" si="7"/>
        <v>0</v>
      </c>
      <c r="S32" s="129">
        <f t="shared" si="8"/>
        <v>1.57</v>
      </c>
      <c r="T32" s="277">
        <f t="shared" si="9"/>
        <v>8498.41</v>
      </c>
    </row>
    <row r="33" spans="1:20" ht="12" customHeight="1" x14ac:dyDescent="0.2">
      <c r="A33" s="106">
        <v>17</v>
      </c>
      <c r="B33" s="154"/>
      <c r="F33" s="155" t="s">
        <v>38</v>
      </c>
      <c r="L33" s="156">
        <f t="shared" si="10"/>
        <v>1</v>
      </c>
      <c r="M33" s="276">
        <f t="shared" si="5"/>
        <v>5412</v>
      </c>
      <c r="N33" s="129" t="s">
        <v>312</v>
      </c>
      <c r="O33" s="129" t="s">
        <v>312</v>
      </c>
      <c r="P33" s="132">
        <f t="shared" si="6"/>
        <v>5412</v>
      </c>
      <c r="Q33" s="145">
        <v>1.57</v>
      </c>
      <c r="R33" s="129">
        <f t="shared" si="7"/>
        <v>0</v>
      </c>
      <c r="S33" s="129">
        <f t="shared" si="8"/>
        <v>1.57</v>
      </c>
      <c r="T33" s="277">
        <f t="shared" si="9"/>
        <v>8496.84</v>
      </c>
    </row>
    <row r="34" spans="1:20" ht="12" customHeight="1" x14ac:dyDescent="0.2">
      <c r="A34" s="106">
        <v>18</v>
      </c>
      <c r="B34" s="154"/>
      <c r="F34" s="155" t="s">
        <v>38</v>
      </c>
      <c r="L34" s="156">
        <f t="shared" si="10"/>
        <v>1</v>
      </c>
      <c r="M34" s="276">
        <f t="shared" si="5"/>
        <v>5411</v>
      </c>
      <c r="N34" s="129" t="s">
        <v>312</v>
      </c>
      <c r="O34" s="129" t="s">
        <v>312</v>
      </c>
      <c r="P34" s="132">
        <f t="shared" si="6"/>
        <v>5411</v>
      </c>
      <c r="Q34" s="145">
        <v>1.57</v>
      </c>
      <c r="R34" s="129">
        <f t="shared" si="7"/>
        <v>0</v>
      </c>
      <c r="S34" s="129">
        <f t="shared" si="8"/>
        <v>1.57</v>
      </c>
      <c r="T34" s="277">
        <f t="shared" si="9"/>
        <v>8495.27</v>
      </c>
    </row>
    <row r="35" spans="1:20" ht="12" customHeight="1" x14ac:dyDescent="0.2">
      <c r="A35" s="106">
        <v>19</v>
      </c>
      <c r="B35" s="154"/>
      <c r="F35" s="155" t="s">
        <v>38</v>
      </c>
      <c r="L35" s="156">
        <f t="shared" si="10"/>
        <v>1</v>
      </c>
      <c r="M35" s="276">
        <f t="shared" si="5"/>
        <v>5410</v>
      </c>
      <c r="N35" s="129" t="s">
        <v>312</v>
      </c>
      <c r="O35" s="129" t="s">
        <v>312</v>
      </c>
      <c r="P35" s="132">
        <f t="shared" si="6"/>
        <v>5410</v>
      </c>
      <c r="Q35" s="145">
        <v>1.57</v>
      </c>
      <c r="R35" s="129">
        <f t="shared" si="7"/>
        <v>0</v>
      </c>
      <c r="S35" s="129">
        <f t="shared" si="8"/>
        <v>1.57</v>
      </c>
      <c r="T35" s="277">
        <f t="shared" si="9"/>
        <v>8493.7000000000007</v>
      </c>
    </row>
    <row r="36" spans="1:20" ht="12" customHeight="1" x14ac:dyDescent="0.2">
      <c r="A36" s="106">
        <v>20</v>
      </c>
      <c r="B36" s="154"/>
      <c r="F36" s="155" t="s">
        <v>38</v>
      </c>
      <c r="L36" s="156">
        <f t="shared" si="10"/>
        <v>1</v>
      </c>
      <c r="M36" s="276">
        <f t="shared" si="5"/>
        <v>5409</v>
      </c>
      <c r="N36" s="129" t="s">
        <v>312</v>
      </c>
      <c r="O36" s="129" t="s">
        <v>312</v>
      </c>
      <c r="P36" s="132">
        <f t="shared" si="6"/>
        <v>5409</v>
      </c>
      <c r="Q36" s="145">
        <v>1.57</v>
      </c>
      <c r="R36" s="129">
        <f t="shared" si="7"/>
        <v>0</v>
      </c>
      <c r="S36" s="129">
        <f t="shared" si="8"/>
        <v>1.57</v>
      </c>
      <c r="T36" s="277">
        <f t="shared" si="9"/>
        <v>8492.130000000001</v>
      </c>
    </row>
    <row r="37" spans="1:20" ht="12" customHeight="1" x14ac:dyDescent="0.2">
      <c r="A37" s="106">
        <v>21</v>
      </c>
      <c r="B37" s="154"/>
      <c r="F37" s="155" t="s">
        <v>38</v>
      </c>
      <c r="L37" s="156">
        <f t="shared" si="10"/>
        <v>1</v>
      </c>
      <c r="M37" s="276">
        <f t="shared" si="5"/>
        <v>5408</v>
      </c>
      <c r="N37" s="129" t="s">
        <v>312</v>
      </c>
      <c r="O37" s="129" t="s">
        <v>312</v>
      </c>
      <c r="P37" s="132">
        <f t="shared" si="6"/>
        <v>5408</v>
      </c>
      <c r="Q37" s="145">
        <v>1.57</v>
      </c>
      <c r="R37" s="129">
        <f t="shared" si="7"/>
        <v>0</v>
      </c>
      <c r="S37" s="129">
        <f t="shared" si="8"/>
        <v>1.57</v>
      </c>
      <c r="T37" s="277">
        <f t="shared" si="9"/>
        <v>8490.5600000000013</v>
      </c>
    </row>
    <row r="38" spans="1:20" ht="12" customHeight="1" x14ac:dyDescent="0.2">
      <c r="A38" s="106">
        <v>22</v>
      </c>
      <c r="B38" s="154"/>
      <c r="F38" s="155" t="s">
        <v>38</v>
      </c>
      <c r="L38" s="156">
        <f t="shared" si="10"/>
        <v>1</v>
      </c>
      <c r="M38" s="276">
        <f t="shared" si="5"/>
        <v>5407</v>
      </c>
      <c r="N38" s="129" t="s">
        <v>312</v>
      </c>
      <c r="O38" s="129" t="s">
        <v>312</v>
      </c>
      <c r="P38" s="132">
        <f t="shared" si="6"/>
        <v>5407</v>
      </c>
      <c r="Q38" s="145">
        <v>1.57</v>
      </c>
      <c r="R38" s="129">
        <f t="shared" si="7"/>
        <v>0</v>
      </c>
      <c r="S38" s="129">
        <f t="shared" si="8"/>
        <v>1.57</v>
      </c>
      <c r="T38" s="277">
        <f t="shared" si="9"/>
        <v>8488.9900000000016</v>
      </c>
    </row>
    <row r="39" spans="1:20" ht="12" customHeight="1" x14ac:dyDescent="0.2">
      <c r="A39" s="106">
        <v>23</v>
      </c>
      <c r="B39" s="154"/>
      <c r="F39" s="155" t="s">
        <v>38</v>
      </c>
      <c r="L39" s="156">
        <f t="shared" si="10"/>
        <v>1</v>
      </c>
      <c r="M39" s="276">
        <f t="shared" si="5"/>
        <v>5406</v>
      </c>
      <c r="N39" s="129" t="s">
        <v>312</v>
      </c>
      <c r="O39" s="129" t="s">
        <v>312</v>
      </c>
      <c r="P39" s="132">
        <f t="shared" si="6"/>
        <v>5406</v>
      </c>
      <c r="Q39" s="145">
        <v>1.57</v>
      </c>
      <c r="R39" s="129">
        <f t="shared" si="7"/>
        <v>0</v>
      </c>
      <c r="S39" s="129">
        <f t="shared" si="8"/>
        <v>1.57</v>
      </c>
      <c r="T39" s="277">
        <f t="shared" si="9"/>
        <v>8487.4200000000019</v>
      </c>
    </row>
    <row r="40" spans="1:20" ht="12" customHeight="1" x14ac:dyDescent="0.2">
      <c r="A40" s="106">
        <v>24</v>
      </c>
      <c r="B40" s="154"/>
      <c r="F40" s="155" t="s">
        <v>38</v>
      </c>
      <c r="L40" s="156">
        <f t="shared" si="10"/>
        <v>1</v>
      </c>
      <c r="M40" s="276">
        <f t="shared" si="5"/>
        <v>5405</v>
      </c>
      <c r="N40" s="129" t="s">
        <v>312</v>
      </c>
      <c r="O40" s="129" t="s">
        <v>312</v>
      </c>
      <c r="P40" s="132">
        <f t="shared" si="6"/>
        <v>5405</v>
      </c>
      <c r="Q40" s="145">
        <v>1.57</v>
      </c>
      <c r="R40" s="129">
        <f t="shared" si="7"/>
        <v>0</v>
      </c>
      <c r="S40" s="129">
        <f t="shared" si="8"/>
        <v>1.57</v>
      </c>
      <c r="T40" s="277">
        <f t="shared" si="9"/>
        <v>8485.8500000000022</v>
      </c>
    </row>
    <row r="41" spans="1:20" ht="12" customHeight="1" x14ac:dyDescent="0.2">
      <c r="A41" s="106">
        <v>25</v>
      </c>
      <c r="B41" s="154"/>
      <c r="F41" s="155" t="s">
        <v>38</v>
      </c>
      <c r="L41" s="156">
        <f t="shared" si="10"/>
        <v>1</v>
      </c>
      <c r="M41" s="276">
        <f t="shared" si="5"/>
        <v>5404</v>
      </c>
      <c r="N41" s="129" t="s">
        <v>312</v>
      </c>
      <c r="O41" s="129" t="s">
        <v>312</v>
      </c>
      <c r="P41" s="132">
        <f t="shared" si="6"/>
        <v>5404</v>
      </c>
      <c r="Q41" s="145">
        <v>1.57</v>
      </c>
      <c r="R41" s="129">
        <f t="shared" si="7"/>
        <v>0</v>
      </c>
      <c r="S41" s="129">
        <f t="shared" si="8"/>
        <v>1.57</v>
      </c>
      <c r="T41" s="277">
        <f t="shared" si="9"/>
        <v>8484.2800000000025</v>
      </c>
    </row>
    <row r="42" spans="1:20" ht="12" customHeight="1" x14ac:dyDescent="0.2">
      <c r="A42" s="106">
        <v>26</v>
      </c>
      <c r="B42" s="154"/>
      <c r="F42" s="155" t="s">
        <v>38</v>
      </c>
      <c r="L42" s="156">
        <f t="shared" si="10"/>
        <v>1</v>
      </c>
      <c r="M42" s="276">
        <f t="shared" si="5"/>
        <v>5403</v>
      </c>
      <c r="N42" s="129" t="s">
        <v>312</v>
      </c>
      <c r="O42" s="129" t="s">
        <v>312</v>
      </c>
      <c r="P42" s="132">
        <f t="shared" si="6"/>
        <v>5403</v>
      </c>
      <c r="Q42" s="145">
        <v>1.57</v>
      </c>
      <c r="R42" s="129">
        <f t="shared" si="7"/>
        <v>0</v>
      </c>
      <c r="S42" s="129">
        <f t="shared" si="8"/>
        <v>1.57</v>
      </c>
      <c r="T42" s="277">
        <f t="shared" si="9"/>
        <v>8482.7100000000028</v>
      </c>
    </row>
    <row r="43" spans="1:20" ht="12" customHeight="1" x14ac:dyDescent="0.2">
      <c r="A43" s="106">
        <v>27</v>
      </c>
      <c r="B43" s="154"/>
      <c r="F43" s="155" t="s">
        <v>38</v>
      </c>
      <c r="L43" s="156">
        <f t="shared" si="10"/>
        <v>1</v>
      </c>
      <c r="M43" s="276">
        <f t="shared" si="5"/>
        <v>5402</v>
      </c>
      <c r="N43" s="129" t="s">
        <v>312</v>
      </c>
      <c r="O43" s="129" t="s">
        <v>312</v>
      </c>
      <c r="P43" s="132">
        <f t="shared" si="6"/>
        <v>5402</v>
      </c>
      <c r="Q43" s="145">
        <v>1.57</v>
      </c>
      <c r="R43" s="129">
        <f t="shared" si="7"/>
        <v>0</v>
      </c>
      <c r="S43" s="129">
        <f t="shared" si="8"/>
        <v>1.57</v>
      </c>
      <c r="T43" s="277">
        <f t="shared" si="9"/>
        <v>8481.1400000000031</v>
      </c>
    </row>
    <row r="44" spans="1:20" ht="12" customHeight="1" x14ac:dyDescent="0.2">
      <c r="A44" s="106">
        <v>28</v>
      </c>
      <c r="B44" s="154"/>
      <c r="F44" s="155" t="s">
        <v>38</v>
      </c>
      <c r="L44" s="156">
        <f t="shared" si="10"/>
        <v>1</v>
      </c>
      <c r="M44" s="276">
        <f t="shared" si="5"/>
        <v>5401</v>
      </c>
      <c r="N44" s="129" t="s">
        <v>312</v>
      </c>
      <c r="O44" s="129" t="s">
        <v>312</v>
      </c>
      <c r="P44" s="132">
        <f t="shared" si="6"/>
        <v>5401</v>
      </c>
      <c r="Q44" s="145">
        <v>1.57</v>
      </c>
      <c r="R44" s="129">
        <f t="shared" si="7"/>
        <v>0</v>
      </c>
      <c r="S44" s="129">
        <f t="shared" si="8"/>
        <v>1.57</v>
      </c>
      <c r="T44" s="277">
        <f t="shared" si="9"/>
        <v>8479.5700000000033</v>
      </c>
    </row>
    <row r="45" spans="1:20" ht="12" customHeight="1" x14ac:dyDescent="0.2">
      <c r="A45" s="106">
        <v>29</v>
      </c>
      <c r="B45" s="154"/>
      <c r="F45" s="155" t="s">
        <v>38</v>
      </c>
      <c r="L45" s="156">
        <f t="shared" si="10"/>
        <v>1</v>
      </c>
      <c r="M45" s="276">
        <f t="shared" si="5"/>
        <v>5400</v>
      </c>
      <c r="N45" s="129" t="s">
        <v>312</v>
      </c>
      <c r="O45" s="129" t="s">
        <v>312</v>
      </c>
      <c r="P45" s="132">
        <f t="shared" si="6"/>
        <v>5400</v>
      </c>
      <c r="Q45" s="145">
        <v>1.57</v>
      </c>
      <c r="R45" s="129">
        <f t="shared" si="7"/>
        <v>0</v>
      </c>
      <c r="S45" s="129">
        <f t="shared" si="8"/>
        <v>1.57</v>
      </c>
      <c r="T45" s="277">
        <f t="shared" si="9"/>
        <v>8478.0000000000036</v>
      </c>
    </row>
    <row r="46" spans="1:20" ht="12" customHeight="1" x14ac:dyDescent="0.2">
      <c r="A46" s="106">
        <v>30</v>
      </c>
      <c r="B46" s="154"/>
      <c r="F46" s="155" t="s">
        <v>38</v>
      </c>
      <c r="L46" s="156">
        <f t="shared" si="10"/>
        <v>1</v>
      </c>
      <c r="M46" s="276">
        <f t="shared" si="5"/>
        <v>5399</v>
      </c>
      <c r="N46" s="129" t="s">
        <v>312</v>
      </c>
      <c r="O46" s="129" t="s">
        <v>312</v>
      </c>
      <c r="P46" s="132">
        <f t="shared" si="6"/>
        <v>5399</v>
      </c>
      <c r="Q46" s="145">
        <v>1.57</v>
      </c>
      <c r="R46" s="129">
        <f t="shared" si="7"/>
        <v>0</v>
      </c>
      <c r="S46" s="129">
        <f t="shared" si="8"/>
        <v>1.57</v>
      </c>
      <c r="T46" s="277">
        <f t="shared" si="9"/>
        <v>8476.4300000000039</v>
      </c>
    </row>
    <row r="47" spans="1:20" ht="12" customHeight="1" x14ac:dyDescent="0.2">
      <c r="A47" s="106">
        <v>31</v>
      </c>
      <c r="B47" s="154"/>
      <c r="F47" s="155" t="s">
        <v>38</v>
      </c>
      <c r="L47" s="156">
        <f t="shared" si="10"/>
        <v>1</v>
      </c>
      <c r="M47" s="276">
        <f t="shared" si="5"/>
        <v>5398</v>
      </c>
      <c r="N47" s="129" t="s">
        <v>312</v>
      </c>
      <c r="O47" s="129" t="s">
        <v>312</v>
      </c>
      <c r="P47" s="132">
        <f t="shared" si="6"/>
        <v>5398</v>
      </c>
      <c r="Q47" s="145">
        <v>1.57</v>
      </c>
      <c r="R47" s="129">
        <f t="shared" si="7"/>
        <v>0</v>
      </c>
      <c r="S47" s="129">
        <f t="shared" si="8"/>
        <v>1.57</v>
      </c>
      <c r="T47" s="277">
        <f t="shared" si="9"/>
        <v>8474.8600000000042</v>
      </c>
    </row>
    <row r="48" spans="1:20" ht="12" customHeight="1" x14ac:dyDescent="0.2">
      <c r="A48" s="106">
        <v>32</v>
      </c>
      <c r="B48" s="154"/>
      <c r="F48" s="155" t="s">
        <v>38</v>
      </c>
      <c r="L48" s="156">
        <f t="shared" si="10"/>
        <v>1</v>
      </c>
      <c r="M48" s="276">
        <f t="shared" si="5"/>
        <v>5397</v>
      </c>
      <c r="N48" s="129" t="s">
        <v>312</v>
      </c>
      <c r="O48" s="129" t="s">
        <v>312</v>
      </c>
      <c r="P48" s="132">
        <f t="shared" si="6"/>
        <v>5397</v>
      </c>
      <c r="Q48" s="145">
        <v>1.57</v>
      </c>
      <c r="R48" s="129">
        <f t="shared" si="7"/>
        <v>0</v>
      </c>
      <c r="S48" s="129">
        <f t="shared" si="8"/>
        <v>1.57</v>
      </c>
      <c r="T48" s="277">
        <f t="shared" si="9"/>
        <v>8473.2900000000045</v>
      </c>
    </row>
    <row r="49" spans="1:20" ht="12" customHeight="1" x14ac:dyDescent="0.2">
      <c r="A49" s="106">
        <v>33</v>
      </c>
      <c r="B49" s="154"/>
      <c r="F49" s="155" t="s">
        <v>38</v>
      </c>
      <c r="L49" s="156">
        <f t="shared" si="10"/>
        <v>1</v>
      </c>
      <c r="M49" s="276">
        <f t="shared" si="5"/>
        <v>5396</v>
      </c>
      <c r="N49" s="129" t="s">
        <v>312</v>
      </c>
      <c r="O49" s="129" t="s">
        <v>312</v>
      </c>
      <c r="P49" s="132">
        <f t="shared" si="6"/>
        <v>5396</v>
      </c>
      <c r="Q49" s="145">
        <v>1.57</v>
      </c>
      <c r="R49" s="129">
        <f t="shared" si="7"/>
        <v>0</v>
      </c>
      <c r="S49" s="129">
        <f t="shared" si="8"/>
        <v>1.57</v>
      </c>
      <c r="T49" s="277">
        <f t="shared" si="9"/>
        <v>8471.7200000000048</v>
      </c>
    </row>
    <row r="50" spans="1:20" ht="12" customHeight="1" x14ac:dyDescent="0.2">
      <c r="A50" s="106">
        <v>34</v>
      </c>
      <c r="B50" s="154"/>
      <c r="F50" s="155" t="s">
        <v>38</v>
      </c>
      <c r="L50" s="156">
        <f t="shared" si="10"/>
        <v>1</v>
      </c>
      <c r="M50" s="276">
        <f t="shared" si="5"/>
        <v>5395</v>
      </c>
      <c r="N50" s="129" t="s">
        <v>312</v>
      </c>
      <c r="O50" s="129" t="s">
        <v>312</v>
      </c>
      <c r="P50" s="132">
        <f t="shared" si="6"/>
        <v>5395</v>
      </c>
      <c r="Q50" s="145">
        <v>1.57</v>
      </c>
      <c r="R50" s="129">
        <f t="shared" si="7"/>
        <v>0</v>
      </c>
      <c r="S50" s="129">
        <f t="shared" si="8"/>
        <v>1.57</v>
      </c>
      <c r="T50" s="277">
        <f t="shared" si="9"/>
        <v>8470.1500000000051</v>
      </c>
    </row>
    <row r="51" spans="1:20" ht="12" customHeight="1" x14ac:dyDescent="0.2">
      <c r="A51" s="106">
        <v>35</v>
      </c>
      <c r="B51" s="154"/>
      <c r="F51" s="155" t="s">
        <v>38</v>
      </c>
      <c r="L51" s="156">
        <f t="shared" si="10"/>
        <v>1</v>
      </c>
      <c r="M51" s="276">
        <f t="shared" si="5"/>
        <v>5394</v>
      </c>
      <c r="N51" s="129" t="s">
        <v>312</v>
      </c>
      <c r="O51" s="129" t="s">
        <v>312</v>
      </c>
      <c r="P51" s="132">
        <f t="shared" si="6"/>
        <v>5394</v>
      </c>
      <c r="Q51" s="145">
        <v>1.57</v>
      </c>
      <c r="R51" s="129">
        <f t="shared" si="7"/>
        <v>0</v>
      </c>
      <c r="S51" s="129">
        <f t="shared" si="8"/>
        <v>1.57</v>
      </c>
      <c r="T51" s="277">
        <f t="shared" si="9"/>
        <v>8468.5800000000054</v>
      </c>
    </row>
    <row r="52" spans="1:20" ht="12" customHeight="1" x14ac:dyDescent="0.2">
      <c r="A52" s="106">
        <v>36</v>
      </c>
      <c r="B52" s="154"/>
      <c r="F52" s="155" t="s">
        <v>38</v>
      </c>
      <c r="L52" s="156">
        <f t="shared" si="10"/>
        <v>1</v>
      </c>
      <c r="M52" s="276">
        <f t="shared" si="5"/>
        <v>5393</v>
      </c>
      <c r="N52" s="129" t="s">
        <v>312</v>
      </c>
      <c r="O52" s="129" t="s">
        <v>312</v>
      </c>
      <c r="P52" s="132">
        <f t="shared" si="6"/>
        <v>5393</v>
      </c>
      <c r="Q52" s="145">
        <v>1.57</v>
      </c>
      <c r="R52" s="129">
        <f t="shared" si="7"/>
        <v>0</v>
      </c>
      <c r="S52" s="129">
        <f t="shared" si="8"/>
        <v>1.57</v>
      </c>
      <c r="T52" s="277">
        <f t="shared" si="9"/>
        <v>8467.0100000000057</v>
      </c>
    </row>
    <row r="53" spans="1:20" ht="12" customHeight="1" x14ac:dyDescent="0.2">
      <c r="A53" s="106">
        <v>37</v>
      </c>
      <c r="B53" s="154"/>
      <c r="F53" s="155" t="s">
        <v>38</v>
      </c>
      <c r="L53" s="156">
        <f t="shared" si="10"/>
        <v>1</v>
      </c>
      <c r="M53" s="276">
        <f t="shared" si="5"/>
        <v>5392</v>
      </c>
      <c r="N53" s="129" t="s">
        <v>312</v>
      </c>
      <c r="O53" s="129" t="s">
        <v>312</v>
      </c>
      <c r="P53" s="132">
        <f t="shared" si="6"/>
        <v>5392</v>
      </c>
      <c r="Q53" s="145">
        <v>1.57</v>
      </c>
      <c r="R53" s="129">
        <f t="shared" si="7"/>
        <v>0</v>
      </c>
      <c r="S53" s="129">
        <f t="shared" si="8"/>
        <v>1.57</v>
      </c>
      <c r="T53" s="277">
        <f t="shared" si="9"/>
        <v>8465.440000000006</v>
      </c>
    </row>
    <row r="54" spans="1:20" ht="12" customHeight="1" x14ac:dyDescent="0.2">
      <c r="A54" s="106">
        <v>38</v>
      </c>
      <c r="B54" s="154"/>
      <c r="F54" s="155" t="s">
        <v>38</v>
      </c>
      <c r="L54" s="156">
        <f t="shared" si="10"/>
        <v>1</v>
      </c>
      <c r="M54" s="276">
        <f t="shared" si="5"/>
        <v>5391</v>
      </c>
      <c r="N54" s="129" t="s">
        <v>312</v>
      </c>
      <c r="O54" s="129" t="s">
        <v>312</v>
      </c>
      <c r="P54" s="132">
        <f t="shared" si="6"/>
        <v>5391</v>
      </c>
      <c r="Q54" s="145">
        <v>1.57</v>
      </c>
      <c r="R54" s="129">
        <f t="shared" si="7"/>
        <v>0</v>
      </c>
      <c r="S54" s="129">
        <f t="shared" si="8"/>
        <v>1.57</v>
      </c>
      <c r="T54" s="277">
        <f t="shared" si="9"/>
        <v>8463.8700000000063</v>
      </c>
    </row>
    <row r="55" spans="1:20" ht="12" customHeight="1" x14ac:dyDescent="0.2">
      <c r="A55" s="106">
        <v>39</v>
      </c>
      <c r="B55" s="154"/>
      <c r="F55" s="155" t="s">
        <v>38</v>
      </c>
      <c r="L55" s="156">
        <f t="shared" si="10"/>
        <v>1</v>
      </c>
      <c r="M55" s="276">
        <f t="shared" si="5"/>
        <v>5390</v>
      </c>
      <c r="N55" s="129" t="s">
        <v>312</v>
      </c>
      <c r="O55" s="129" t="s">
        <v>312</v>
      </c>
      <c r="P55" s="132">
        <f t="shared" si="6"/>
        <v>5390</v>
      </c>
      <c r="Q55" s="145">
        <v>1.57</v>
      </c>
      <c r="R55" s="129">
        <f t="shared" si="7"/>
        <v>0</v>
      </c>
      <c r="S55" s="129">
        <f t="shared" si="8"/>
        <v>1.57</v>
      </c>
      <c r="T55" s="277">
        <f t="shared" si="9"/>
        <v>8462.3000000000065</v>
      </c>
    </row>
    <row r="56" spans="1:20" ht="12" customHeight="1" x14ac:dyDescent="0.2">
      <c r="A56" s="106">
        <v>40</v>
      </c>
      <c r="B56" s="154"/>
      <c r="F56" s="155" t="s">
        <v>38</v>
      </c>
      <c r="L56" s="156">
        <f t="shared" si="10"/>
        <v>1</v>
      </c>
      <c r="M56" s="276">
        <f t="shared" si="5"/>
        <v>5389</v>
      </c>
      <c r="N56" s="129" t="s">
        <v>312</v>
      </c>
      <c r="O56" s="129" t="s">
        <v>312</v>
      </c>
      <c r="P56" s="132">
        <f t="shared" si="6"/>
        <v>5389</v>
      </c>
      <c r="Q56" s="145">
        <v>1.57</v>
      </c>
      <c r="R56" s="129">
        <f t="shared" si="7"/>
        <v>0</v>
      </c>
      <c r="S56" s="129">
        <f t="shared" si="8"/>
        <v>1.57</v>
      </c>
      <c r="T56" s="277">
        <f t="shared" si="9"/>
        <v>8460.7300000000068</v>
      </c>
    </row>
    <row r="57" spans="1:20" ht="12" customHeight="1" x14ac:dyDescent="0.2">
      <c r="A57" s="106">
        <v>41</v>
      </c>
      <c r="B57" s="154"/>
      <c r="F57" s="155" t="s">
        <v>38</v>
      </c>
      <c r="L57" s="156">
        <f t="shared" si="10"/>
        <v>1</v>
      </c>
      <c r="M57" s="276">
        <f t="shared" si="5"/>
        <v>5388</v>
      </c>
      <c r="N57" s="129" t="s">
        <v>312</v>
      </c>
      <c r="O57" s="129" t="s">
        <v>312</v>
      </c>
      <c r="P57" s="132">
        <f t="shared" si="6"/>
        <v>5388</v>
      </c>
      <c r="Q57" s="145">
        <v>1.57</v>
      </c>
      <c r="R57" s="129">
        <f t="shared" si="7"/>
        <v>0</v>
      </c>
      <c r="S57" s="129">
        <f t="shared" si="8"/>
        <v>1.57</v>
      </c>
      <c r="T57" s="277">
        <f t="shared" si="9"/>
        <v>8459.1600000000071</v>
      </c>
    </row>
    <row r="58" spans="1:20" ht="12" customHeight="1" x14ac:dyDescent="0.2">
      <c r="A58" s="106">
        <v>42</v>
      </c>
      <c r="B58" s="154"/>
      <c r="F58" s="155" t="s">
        <v>38</v>
      </c>
      <c r="L58" s="156">
        <f t="shared" si="10"/>
        <v>1</v>
      </c>
      <c r="M58" s="276">
        <f t="shared" si="5"/>
        <v>5387</v>
      </c>
      <c r="N58" s="129" t="s">
        <v>312</v>
      </c>
      <c r="O58" s="129" t="s">
        <v>312</v>
      </c>
      <c r="P58" s="132">
        <f t="shared" si="6"/>
        <v>5387</v>
      </c>
      <c r="Q58" s="145">
        <v>1.57</v>
      </c>
      <c r="R58" s="129">
        <f t="shared" si="7"/>
        <v>0</v>
      </c>
      <c r="S58" s="129">
        <f t="shared" si="8"/>
        <v>1.57</v>
      </c>
      <c r="T58" s="277">
        <f t="shared" si="9"/>
        <v>8457.5900000000074</v>
      </c>
    </row>
    <row r="59" spans="1:20" ht="12" customHeight="1" x14ac:dyDescent="0.2">
      <c r="A59" s="106">
        <v>43</v>
      </c>
      <c r="B59" s="154"/>
      <c r="F59" s="155" t="s">
        <v>38</v>
      </c>
      <c r="L59" s="156">
        <f t="shared" si="10"/>
        <v>1</v>
      </c>
      <c r="M59" s="276">
        <f t="shared" si="5"/>
        <v>5386</v>
      </c>
      <c r="N59" s="129" t="s">
        <v>312</v>
      </c>
      <c r="O59" s="129" t="s">
        <v>312</v>
      </c>
      <c r="P59" s="132">
        <f t="shared" si="6"/>
        <v>5386</v>
      </c>
      <c r="Q59" s="145">
        <v>1.57</v>
      </c>
      <c r="R59" s="129">
        <f t="shared" si="7"/>
        <v>0</v>
      </c>
      <c r="S59" s="129">
        <f t="shared" si="8"/>
        <v>1.57</v>
      </c>
      <c r="T59" s="277">
        <f t="shared" si="9"/>
        <v>8456.0200000000077</v>
      </c>
    </row>
    <row r="60" spans="1:20" ht="12" customHeight="1" x14ac:dyDescent="0.2">
      <c r="A60" s="106">
        <v>44</v>
      </c>
      <c r="B60" s="154"/>
      <c r="F60" s="155" t="s">
        <v>38</v>
      </c>
      <c r="L60" s="156">
        <f t="shared" si="10"/>
        <v>1</v>
      </c>
      <c r="M60" s="276">
        <f t="shared" si="5"/>
        <v>5385</v>
      </c>
      <c r="N60" s="129" t="s">
        <v>312</v>
      </c>
      <c r="O60" s="129" t="s">
        <v>312</v>
      </c>
      <c r="P60" s="132">
        <f t="shared" si="6"/>
        <v>5385</v>
      </c>
      <c r="Q60" s="145">
        <v>1.57</v>
      </c>
      <c r="R60" s="129">
        <f t="shared" si="7"/>
        <v>0</v>
      </c>
      <c r="S60" s="129">
        <f t="shared" si="8"/>
        <v>1.57</v>
      </c>
      <c r="T60" s="277">
        <f t="shared" si="9"/>
        <v>8454.450000000008</v>
      </c>
    </row>
    <row r="61" spans="1:20" ht="12" customHeight="1" x14ac:dyDescent="0.2">
      <c r="A61" s="106">
        <v>45</v>
      </c>
      <c r="B61" s="154"/>
      <c r="F61" s="155" t="s">
        <v>38</v>
      </c>
      <c r="L61" s="156">
        <f t="shared" ref="L61:L92" si="11">K61-J61+1</f>
        <v>1</v>
      </c>
      <c r="M61" s="276">
        <f t="shared" si="5"/>
        <v>5384</v>
      </c>
      <c r="N61" s="129" t="s">
        <v>312</v>
      </c>
      <c r="O61" s="129" t="s">
        <v>312</v>
      </c>
      <c r="P61" s="132">
        <f t="shared" si="6"/>
        <v>5384</v>
      </c>
      <c r="Q61" s="145">
        <v>1.57</v>
      </c>
      <c r="R61" s="129">
        <f t="shared" si="7"/>
        <v>0</v>
      </c>
      <c r="S61" s="129">
        <f t="shared" si="8"/>
        <v>1.57</v>
      </c>
      <c r="T61" s="277">
        <f t="shared" si="9"/>
        <v>8452.8800000000083</v>
      </c>
    </row>
    <row r="62" spans="1:20" ht="12" customHeight="1" x14ac:dyDescent="0.2">
      <c r="A62" s="106">
        <v>46</v>
      </c>
      <c r="B62" s="154"/>
      <c r="F62" s="155" t="s">
        <v>38</v>
      </c>
      <c r="L62" s="156">
        <f t="shared" si="11"/>
        <v>1</v>
      </c>
      <c r="M62" s="276">
        <f t="shared" si="5"/>
        <v>5383</v>
      </c>
      <c r="N62" s="129" t="s">
        <v>312</v>
      </c>
      <c r="O62" s="129" t="s">
        <v>312</v>
      </c>
      <c r="P62" s="132">
        <f t="shared" si="6"/>
        <v>5383</v>
      </c>
      <c r="Q62" s="145">
        <v>1.57</v>
      </c>
      <c r="R62" s="129">
        <f t="shared" si="7"/>
        <v>0</v>
      </c>
      <c r="S62" s="129">
        <f t="shared" si="8"/>
        <v>1.57</v>
      </c>
      <c r="T62" s="277">
        <f t="shared" si="9"/>
        <v>8451.3100000000086</v>
      </c>
    </row>
    <row r="63" spans="1:20" ht="12" customHeight="1" x14ac:dyDescent="0.2">
      <c r="A63" s="106">
        <v>47</v>
      </c>
      <c r="B63" s="154"/>
      <c r="F63" s="155" t="s">
        <v>38</v>
      </c>
      <c r="L63" s="156">
        <f t="shared" si="11"/>
        <v>1</v>
      </c>
      <c r="M63" s="276">
        <f t="shared" si="5"/>
        <v>5382</v>
      </c>
      <c r="N63" s="129" t="s">
        <v>312</v>
      </c>
      <c r="O63" s="129" t="s">
        <v>312</v>
      </c>
      <c r="P63" s="132">
        <f t="shared" si="6"/>
        <v>5382</v>
      </c>
      <c r="Q63" s="145">
        <v>1.57</v>
      </c>
      <c r="R63" s="129">
        <f t="shared" si="7"/>
        <v>0</v>
      </c>
      <c r="S63" s="129">
        <f t="shared" si="8"/>
        <v>1.57</v>
      </c>
      <c r="T63" s="277">
        <f t="shared" si="9"/>
        <v>8449.7400000000089</v>
      </c>
    </row>
    <row r="64" spans="1:20" ht="12" customHeight="1" x14ac:dyDescent="0.2">
      <c r="A64" s="106">
        <v>48</v>
      </c>
      <c r="B64" s="154"/>
      <c r="F64" s="155" t="s">
        <v>38</v>
      </c>
      <c r="L64" s="156">
        <f t="shared" si="11"/>
        <v>1</v>
      </c>
      <c r="M64" s="276">
        <f t="shared" si="5"/>
        <v>5381</v>
      </c>
      <c r="N64" s="129" t="s">
        <v>312</v>
      </c>
      <c r="O64" s="129" t="s">
        <v>312</v>
      </c>
      <c r="P64" s="132">
        <f t="shared" si="6"/>
        <v>5381</v>
      </c>
      <c r="Q64" s="145">
        <v>1.57</v>
      </c>
      <c r="R64" s="129">
        <f t="shared" si="7"/>
        <v>0</v>
      </c>
      <c r="S64" s="129">
        <f t="shared" si="8"/>
        <v>1.57</v>
      </c>
      <c r="T64" s="277">
        <f t="shared" si="9"/>
        <v>8448.1700000000092</v>
      </c>
    </row>
    <row r="65" spans="1:20" ht="12" customHeight="1" x14ac:dyDescent="0.2">
      <c r="A65" s="106">
        <v>49</v>
      </c>
      <c r="B65" s="154"/>
      <c r="F65" s="155" t="s">
        <v>38</v>
      </c>
      <c r="L65" s="156">
        <f t="shared" si="11"/>
        <v>1</v>
      </c>
      <c r="M65" s="276">
        <f t="shared" si="5"/>
        <v>5380</v>
      </c>
      <c r="N65" s="129" t="s">
        <v>312</v>
      </c>
      <c r="O65" s="129" t="s">
        <v>312</v>
      </c>
      <c r="P65" s="132">
        <f t="shared" si="6"/>
        <v>5380</v>
      </c>
      <c r="Q65" s="145">
        <v>1.57</v>
      </c>
      <c r="R65" s="129">
        <f t="shared" si="7"/>
        <v>0</v>
      </c>
      <c r="S65" s="129">
        <f t="shared" si="8"/>
        <v>1.57</v>
      </c>
      <c r="T65" s="277">
        <f t="shared" si="9"/>
        <v>8446.6000000000095</v>
      </c>
    </row>
    <row r="66" spans="1:20" ht="12" customHeight="1" x14ac:dyDescent="0.2">
      <c r="A66" s="106">
        <v>50</v>
      </c>
      <c r="B66" s="154"/>
      <c r="F66" s="155" t="s">
        <v>38</v>
      </c>
      <c r="L66" s="156">
        <f t="shared" si="11"/>
        <v>1</v>
      </c>
      <c r="M66" s="276">
        <f t="shared" si="5"/>
        <v>5379</v>
      </c>
      <c r="N66" s="129" t="s">
        <v>312</v>
      </c>
      <c r="O66" s="129" t="s">
        <v>312</v>
      </c>
      <c r="P66" s="132">
        <f t="shared" si="6"/>
        <v>5379</v>
      </c>
      <c r="Q66" s="145">
        <v>1.57</v>
      </c>
      <c r="R66" s="129">
        <f t="shared" si="7"/>
        <v>0</v>
      </c>
      <c r="S66" s="129">
        <f t="shared" si="8"/>
        <v>1.57</v>
      </c>
      <c r="T66" s="277">
        <f t="shared" si="9"/>
        <v>8445.0300000000097</v>
      </c>
    </row>
    <row r="67" spans="1:20" ht="12" customHeight="1" x14ac:dyDescent="0.2">
      <c r="A67" s="106">
        <v>51</v>
      </c>
      <c r="B67" s="154"/>
      <c r="F67" s="155" t="s">
        <v>38</v>
      </c>
      <c r="L67" s="156">
        <f t="shared" si="11"/>
        <v>1</v>
      </c>
      <c r="M67" s="276">
        <f t="shared" si="5"/>
        <v>5378</v>
      </c>
      <c r="N67" s="129" t="s">
        <v>312</v>
      </c>
      <c r="O67" s="129" t="s">
        <v>312</v>
      </c>
      <c r="P67" s="132">
        <f t="shared" si="6"/>
        <v>5378</v>
      </c>
      <c r="Q67" s="145">
        <v>1.57</v>
      </c>
      <c r="R67" s="129">
        <f t="shared" si="7"/>
        <v>0</v>
      </c>
      <c r="S67" s="129">
        <f t="shared" si="8"/>
        <v>1.57</v>
      </c>
      <c r="T67" s="277">
        <f t="shared" si="9"/>
        <v>8443.46000000001</v>
      </c>
    </row>
    <row r="68" spans="1:20" ht="12" customHeight="1" x14ac:dyDescent="0.2">
      <c r="A68" s="106">
        <v>52</v>
      </c>
      <c r="B68" s="154"/>
      <c r="F68" s="155" t="s">
        <v>38</v>
      </c>
      <c r="L68" s="156">
        <f t="shared" si="11"/>
        <v>1</v>
      </c>
      <c r="M68" s="276">
        <f t="shared" si="5"/>
        <v>5377</v>
      </c>
      <c r="N68" s="129" t="s">
        <v>312</v>
      </c>
      <c r="O68" s="129" t="s">
        <v>312</v>
      </c>
      <c r="P68" s="132">
        <f t="shared" si="6"/>
        <v>5377</v>
      </c>
      <c r="Q68" s="145">
        <v>1.57</v>
      </c>
      <c r="R68" s="129">
        <f t="shared" si="7"/>
        <v>0</v>
      </c>
      <c r="S68" s="129">
        <f t="shared" si="8"/>
        <v>1.57</v>
      </c>
      <c r="T68" s="277">
        <f t="shared" si="9"/>
        <v>8441.8900000000103</v>
      </c>
    </row>
    <row r="69" spans="1:20" ht="12" customHeight="1" x14ac:dyDescent="0.2">
      <c r="A69" s="106">
        <v>53</v>
      </c>
      <c r="B69" s="154"/>
      <c r="F69" s="155" t="s">
        <v>38</v>
      </c>
      <c r="L69" s="156">
        <f t="shared" si="11"/>
        <v>1</v>
      </c>
      <c r="M69" s="276">
        <f t="shared" si="5"/>
        <v>5376</v>
      </c>
      <c r="N69" s="129" t="s">
        <v>312</v>
      </c>
      <c r="O69" s="129" t="s">
        <v>312</v>
      </c>
      <c r="P69" s="132">
        <f t="shared" si="6"/>
        <v>5376</v>
      </c>
      <c r="Q69" s="145">
        <v>1.57</v>
      </c>
      <c r="R69" s="129">
        <f t="shared" si="7"/>
        <v>0</v>
      </c>
      <c r="S69" s="129">
        <f t="shared" si="8"/>
        <v>1.57</v>
      </c>
      <c r="T69" s="277">
        <f t="shared" si="9"/>
        <v>8440.3200000000106</v>
      </c>
    </row>
    <row r="70" spans="1:20" ht="12" customHeight="1" x14ac:dyDescent="0.2">
      <c r="A70" s="106">
        <v>54</v>
      </c>
      <c r="B70" s="154"/>
      <c r="F70" s="155" t="s">
        <v>38</v>
      </c>
      <c r="L70" s="156">
        <f t="shared" si="11"/>
        <v>1</v>
      </c>
      <c r="M70" s="276">
        <f t="shared" si="5"/>
        <v>5375</v>
      </c>
      <c r="N70" s="129" t="s">
        <v>312</v>
      </c>
      <c r="O70" s="129" t="s">
        <v>312</v>
      </c>
      <c r="P70" s="132">
        <f t="shared" si="6"/>
        <v>5375</v>
      </c>
      <c r="Q70" s="145">
        <v>1.57</v>
      </c>
      <c r="R70" s="129">
        <f t="shared" si="7"/>
        <v>0</v>
      </c>
      <c r="S70" s="129">
        <f t="shared" si="8"/>
        <v>1.57</v>
      </c>
      <c r="T70" s="277">
        <f t="shared" si="9"/>
        <v>8438.7500000000109</v>
      </c>
    </row>
    <row r="71" spans="1:20" ht="12" customHeight="1" x14ac:dyDescent="0.2">
      <c r="A71" s="106">
        <v>55</v>
      </c>
      <c r="B71" s="154"/>
      <c r="F71" s="155" t="s">
        <v>38</v>
      </c>
      <c r="L71" s="156">
        <f t="shared" si="11"/>
        <v>1</v>
      </c>
      <c r="M71" s="276">
        <f t="shared" si="5"/>
        <v>5374</v>
      </c>
      <c r="N71" s="129" t="s">
        <v>312</v>
      </c>
      <c r="O71" s="129" t="s">
        <v>312</v>
      </c>
      <c r="P71" s="132">
        <f t="shared" si="6"/>
        <v>5374</v>
      </c>
      <c r="Q71" s="145">
        <v>1.57</v>
      </c>
      <c r="R71" s="129">
        <f t="shared" si="7"/>
        <v>0</v>
      </c>
      <c r="S71" s="129">
        <f t="shared" si="8"/>
        <v>1.57</v>
      </c>
      <c r="T71" s="277">
        <f t="shared" si="9"/>
        <v>8437.1800000000112</v>
      </c>
    </row>
    <row r="72" spans="1:20" ht="12" customHeight="1" x14ac:dyDescent="0.2">
      <c r="A72" s="106">
        <v>56</v>
      </c>
      <c r="B72" s="154"/>
      <c r="F72" s="155" t="s">
        <v>38</v>
      </c>
      <c r="L72" s="156">
        <f t="shared" si="11"/>
        <v>1</v>
      </c>
      <c r="M72" s="276">
        <f t="shared" si="5"/>
        <v>5373</v>
      </c>
      <c r="N72" s="129" t="s">
        <v>312</v>
      </c>
      <c r="O72" s="129" t="s">
        <v>312</v>
      </c>
      <c r="P72" s="132">
        <f t="shared" si="6"/>
        <v>5373</v>
      </c>
      <c r="Q72" s="145">
        <v>1.57</v>
      </c>
      <c r="R72" s="129">
        <f t="shared" si="7"/>
        <v>0</v>
      </c>
      <c r="S72" s="129">
        <f t="shared" si="8"/>
        <v>1.57</v>
      </c>
      <c r="T72" s="277">
        <f t="shared" si="9"/>
        <v>8435.6100000000115</v>
      </c>
    </row>
    <row r="73" spans="1:20" ht="12" customHeight="1" x14ac:dyDescent="0.2">
      <c r="A73" s="106">
        <v>57</v>
      </c>
      <c r="B73" s="154"/>
      <c r="F73" s="155" t="s">
        <v>38</v>
      </c>
      <c r="L73" s="156">
        <f t="shared" si="11"/>
        <v>1</v>
      </c>
      <c r="M73" s="276">
        <f t="shared" si="5"/>
        <v>5372</v>
      </c>
      <c r="N73" s="129" t="s">
        <v>312</v>
      </c>
      <c r="O73" s="129" t="s">
        <v>312</v>
      </c>
      <c r="P73" s="132">
        <f t="shared" si="6"/>
        <v>5372</v>
      </c>
      <c r="Q73" s="145">
        <v>1.57</v>
      </c>
      <c r="R73" s="129">
        <f t="shared" si="7"/>
        <v>0</v>
      </c>
      <c r="S73" s="129">
        <f t="shared" si="8"/>
        <v>1.57</v>
      </c>
      <c r="T73" s="277">
        <f t="shared" si="9"/>
        <v>8434.0400000000118</v>
      </c>
    </row>
    <row r="74" spans="1:20" ht="12" customHeight="1" x14ac:dyDescent="0.2">
      <c r="A74" s="106">
        <v>58</v>
      </c>
      <c r="B74" s="154"/>
      <c r="F74" s="155" t="s">
        <v>38</v>
      </c>
      <c r="L74" s="156">
        <f t="shared" si="11"/>
        <v>1</v>
      </c>
      <c r="M74" s="276">
        <f t="shared" si="5"/>
        <v>5371</v>
      </c>
      <c r="N74" s="129" t="s">
        <v>312</v>
      </c>
      <c r="O74" s="129" t="s">
        <v>312</v>
      </c>
      <c r="P74" s="132">
        <f t="shared" si="6"/>
        <v>5371</v>
      </c>
      <c r="Q74" s="145">
        <v>1.57</v>
      </c>
      <c r="R74" s="129">
        <f t="shared" si="7"/>
        <v>0</v>
      </c>
      <c r="S74" s="129">
        <f t="shared" si="8"/>
        <v>1.57</v>
      </c>
      <c r="T74" s="277">
        <f t="shared" si="9"/>
        <v>8432.4700000000121</v>
      </c>
    </row>
    <row r="75" spans="1:20" ht="12" customHeight="1" x14ac:dyDescent="0.2">
      <c r="A75" s="106">
        <v>59</v>
      </c>
      <c r="B75" s="154"/>
      <c r="F75" s="155" t="s">
        <v>38</v>
      </c>
      <c r="L75" s="156">
        <f t="shared" si="11"/>
        <v>1</v>
      </c>
      <c r="M75" s="276">
        <f t="shared" si="5"/>
        <v>5370</v>
      </c>
      <c r="N75" s="129" t="s">
        <v>312</v>
      </c>
      <c r="O75" s="129" t="s">
        <v>312</v>
      </c>
      <c r="P75" s="132">
        <f t="shared" si="6"/>
        <v>5370</v>
      </c>
      <c r="Q75" s="145">
        <v>1.57</v>
      </c>
      <c r="R75" s="129">
        <f t="shared" si="7"/>
        <v>0</v>
      </c>
      <c r="S75" s="129">
        <f t="shared" si="8"/>
        <v>1.57</v>
      </c>
      <c r="T75" s="277">
        <f t="shared" si="9"/>
        <v>8430.9000000000124</v>
      </c>
    </row>
    <row r="76" spans="1:20" ht="12" customHeight="1" x14ac:dyDescent="0.2">
      <c r="A76" s="106">
        <v>60</v>
      </c>
      <c r="B76" s="154"/>
      <c r="F76" s="155" t="s">
        <v>38</v>
      </c>
      <c r="L76" s="156">
        <f t="shared" si="11"/>
        <v>1</v>
      </c>
      <c r="M76" s="276">
        <f t="shared" si="5"/>
        <v>5369</v>
      </c>
      <c r="N76" s="129" t="s">
        <v>312</v>
      </c>
      <c r="O76" s="129" t="s">
        <v>312</v>
      </c>
      <c r="P76" s="132">
        <f t="shared" si="6"/>
        <v>5369</v>
      </c>
      <c r="Q76" s="145">
        <v>1.57</v>
      </c>
      <c r="R76" s="129">
        <f t="shared" si="7"/>
        <v>0</v>
      </c>
      <c r="S76" s="129">
        <f t="shared" si="8"/>
        <v>1.57</v>
      </c>
      <c r="T76" s="277">
        <f t="shared" si="9"/>
        <v>8429.3300000000127</v>
      </c>
    </row>
    <row r="77" spans="1:20" ht="12" customHeight="1" x14ac:dyDescent="0.2">
      <c r="A77" s="106">
        <v>61</v>
      </c>
      <c r="B77" s="154"/>
      <c r="F77" s="155" t="s">
        <v>38</v>
      </c>
      <c r="L77" s="156">
        <f t="shared" si="11"/>
        <v>1</v>
      </c>
      <c r="M77" s="276">
        <f t="shared" si="5"/>
        <v>5368</v>
      </c>
      <c r="N77" s="129" t="s">
        <v>312</v>
      </c>
      <c r="O77" s="129" t="s">
        <v>312</v>
      </c>
      <c r="P77" s="132">
        <f t="shared" si="6"/>
        <v>5368</v>
      </c>
      <c r="Q77" s="145">
        <v>1.57</v>
      </c>
      <c r="R77" s="129">
        <f t="shared" si="7"/>
        <v>0</v>
      </c>
      <c r="S77" s="129">
        <f t="shared" si="8"/>
        <v>1.57</v>
      </c>
      <c r="T77" s="277">
        <f t="shared" si="9"/>
        <v>8427.760000000013</v>
      </c>
    </row>
    <row r="78" spans="1:20" ht="12" customHeight="1" x14ac:dyDescent="0.2">
      <c r="A78" s="106">
        <v>62</v>
      </c>
      <c r="B78" s="154"/>
      <c r="F78" s="155" t="s">
        <v>38</v>
      </c>
      <c r="L78" s="156">
        <f t="shared" si="11"/>
        <v>1</v>
      </c>
      <c r="M78" s="276">
        <f t="shared" si="5"/>
        <v>5367</v>
      </c>
      <c r="N78" s="129" t="s">
        <v>312</v>
      </c>
      <c r="O78" s="129" t="s">
        <v>312</v>
      </c>
      <c r="P78" s="132">
        <f t="shared" si="6"/>
        <v>5367</v>
      </c>
      <c r="Q78" s="145">
        <v>1.57</v>
      </c>
      <c r="R78" s="129">
        <f t="shared" si="7"/>
        <v>0</v>
      </c>
      <c r="S78" s="129">
        <f t="shared" si="8"/>
        <v>1.57</v>
      </c>
      <c r="T78" s="277">
        <f t="shared" si="9"/>
        <v>8426.1900000000132</v>
      </c>
    </row>
    <row r="79" spans="1:20" ht="12" customHeight="1" x14ac:dyDescent="0.2">
      <c r="A79" s="106">
        <v>63</v>
      </c>
      <c r="B79" s="154"/>
      <c r="F79" s="155" t="s">
        <v>38</v>
      </c>
      <c r="L79" s="156">
        <f t="shared" si="11"/>
        <v>1</v>
      </c>
      <c r="M79" s="276">
        <f t="shared" si="5"/>
        <v>5366</v>
      </c>
      <c r="N79" s="129" t="s">
        <v>312</v>
      </c>
      <c r="O79" s="129" t="s">
        <v>312</v>
      </c>
      <c r="P79" s="132">
        <f t="shared" si="6"/>
        <v>5366</v>
      </c>
      <c r="Q79" s="145">
        <v>1.57</v>
      </c>
      <c r="R79" s="129">
        <f t="shared" si="7"/>
        <v>0</v>
      </c>
      <c r="S79" s="129">
        <f t="shared" si="8"/>
        <v>1.57</v>
      </c>
      <c r="T79" s="277">
        <f t="shared" si="9"/>
        <v>8424.6200000000135</v>
      </c>
    </row>
    <row r="80" spans="1:20" ht="12" customHeight="1" x14ac:dyDescent="0.2">
      <c r="A80" s="106">
        <v>64</v>
      </c>
      <c r="B80" s="154"/>
      <c r="F80" s="155" t="s">
        <v>38</v>
      </c>
      <c r="L80" s="156">
        <f t="shared" si="11"/>
        <v>1</v>
      </c>
      <c r="M80" s="276">
        <f t="shared" si="5"/>
        <v>5365</v>
      </c>
      <c r="N80" s="129" t="s">
        <v>312</v>
      </c>
      <c r="O80" s="129" t="s">
        <v>312</v>
      </c>
      <c r="P80" s="132">
        <f t="shared" si="6"/>
        <v>5365</v>
      </c>
      <c r="Q80" s="145">
        <v>1.57</v>
      </c>
      <c r="R80" s="129">
        <f t="shared" si="7"/>
        <v>0</v>
      </c>
      <c r="S80" s="129">
        <f t="shared" si="8"/>
        <v>1.57</v>
      </c>
      <c r="T80" s="277">
        <f t="shared" si="9"/>
        <v>8423.0500000000138</v>
      </c>
    </row>
    <row r="81" spans="1:20" ht="12" customHeight="1" x14ac:dyDescent="0.2">
      <c r="A81" s="106">
        <v>65</v>
      </c>
      <c r="B81" s="154"/>
      <c r="F81" s="155" t="s">
        <v>38</v>
      </c>
      <c r="L81" s="156">
        <f t="shared" si="11"/>
        <v>1</v>
      </c>
      <c r="M81" s="276">
        <f t="shared" si="5"/>
        <v>5364</v>
      </c>
      <c r="N81" s="129" t="s">
        <v>312</v>
      </c>
      <c r="O81" s="129" t="s">
        <v>312</v>
      </c>
      <c r="P81" s="132">
        <f t="shared" si="6"/>
        <v>5364</v>
      </c>
      <c r="Q81" s="145">
        <v>1.57</v>
      </c>
      <c r="R81" s="129">
        <f t="shared" si="7"/>
        <v>0</v>
      </c>
      <c r="S81" s="129">
        <f t="shared" si="8"/>
        <v>1.57</v>
      </c>
      <c r="T81" s="277">
        <f t="shared" si="9"/>
        <v>8421.4800000000141</v>
      </c>
    </row>
    <row r="82" spans="1:20" ht="12" customHeight="1" x14ac:dyDescent="0.2">
      <c r="A82" s="106">
        <v>66</v>
      </c>
      <c r="B82" s="154"/>
      <c r="F82" s="155" t="s">
        <v>38</v>
      </c>
      <c r="L82" s="156">
        <f t="shared" si="11"/>
        <v>1</v>
      </c>
      <c r="M82" s="276">
        <f t="shared" si="5"/>
        <v>5363</v>
      </c>
      <c r="N82" s="129" t="s">
        <v>312</v>
      </c>
      <c r="O82" s="129" t="s">
        <v>312</v>
      </c>
      <c r="P82" s="132">
        <f t="shared" si="6"/>
        <v>5363</v>
      </c>
      <c r="Q82" s="145">
        <v>1.57</v>
      </c>
      <c r="R82" s="129">
        <f t="shared" si="7"/>
        <v>0</v>
      </c>
      <c r="S82" s="129">
        <f t="shared" si="8"/>
        <v>1.57</v>
      </c>
      <c r="T82" s="277">
        <f t="shared" si="9"/>
        <v>8419.9100000000144</v>
      </c>
    </row>
    <row r="83" spans="1:20" ht="12" customHeight="1" x14ac:dyDescent="0.2">
      <c r="A83" s="106">
        <v>67</v>
      </c>
      <c r="B83" s="154"/>
      <c r="F83" s="155" t="s">
        <v>38</v>
      </c>
      <c r="L83" s="156">
        <f t="shared" si="11"/>
        <v>1</v>
      </c>
      <c r="M83" s="276">
        <f t="shared" si="5"/>
        <v>5362</v>
      </c>
      <c r="N83" s="129" t="s">
        <v>312</v>
      </c>
      <c r="O83" s="129" t="s">
        <v>312</v>
      </c>
      <c r="P83" s="132">
        <f t="shared" si="6"/>
        <v>5362</v>
      </c>
      <c r="Q83" s="145">
        <v>1.57</v>
      </c>
      <c r="R83" s="129">
        <f t="shared" si="7"/>
        <v>0</v>
      </c>
      <c r="S83" s="129">
        <f t="shared" si="8"/>
        <v>1.57</v>
      </c>
      <c r="T83" s="277">
        <f t="shared" si="9"/>
        <v>8418.3400000000147</v>
      </c>
    </row>
    <row r="84" spans="1:20" ht="12" customHeight="1" x14ac:dyDescent="0.2">
      <c r="A84" s="106">
        <v>68</v>
      </c>
      <c r="B84" s="154"/>
      <c r="F84" s="155" t="s">
        <v>38</v>
      </c>
      <c r="L84" s="156">
        <f t="shared" si="11"/>
        <v>1</v>
      </c>
      <c r="M84" s="276">
        <f t="shared" si="5"/>
        <v>5361</v>
      </c>
      <c r="N84" s="129" t="s">
        <v>312</v>
      </c>
      <c r="O84" s="129" t="s">
        <v>312</v>
      </c>
      <c r="P84" s="132">
        <f t="shared" si="6"/>
        <v>5361</v>
      </c>
      <c r="Q84" s="145">
        <v>1.57</v>
      </c>
      <c r="R84" s="129">
        <f t="shared" si="7"/>
        <v>0</v>
      </c>
      <c r="S84" s="129">
        <f t="shared" si="8"/>
        <v>1.57</v>
      </c>
      <c r="T84" s="277">
        <f t="shared" si="9"/>
        <v>8416.770000000015</v>
      </c>
    </row>
    <row r="85" spans="1:20" ht="12" customHeight="1" x14ac:dyDescent="0.2">
      <c r="A85" s="106">
        <v>69</v>
      </c>
      <c r="B85" s="154"/>
      <c r="F85" s="155" t="s">
        <v>38</v>
      </c>
      <c r="L85" s="156">
        <f t="shared" si="11"/>
        <v>1</v>
      </c>
      <c r="M85" s="276">
        <f t="shared" si="5"/>
        <v>5360</v>
      </c>
      <c r="N85" s="129" t="s">
        <v>312</v>
      </c>
      <c r="O85" s="129" t="s">
        <v>312</v>
      </c>
      <c r="P85" s="132">
        <f t="shared" si="6"/>
        <v>5360</v>
      </c>
      <c r="Q85" s="145">
        <v>1.57</v>
      </c>
      <c r="R85" s="129">
        <f t="shared" si="7"/>
        <v>0</v>
      </c>
      <c r="S85" s="129">
        <f t="shared" si="8"/>
        <v>1.57</v>
      </c>
      <c r="T85" s="277">
        <f t="shared" si="9"/>
        <v>8415.2000000000153</v>
      </c>
    </row>
    <row r="86" spans="1:20" ht="12" customHeight="1" x14ac:dyDescent="0.2">
      <c r="A86" s="106">
        <v>70</v>
      </c>
      <c r="B86" s="154"/>
      <c r="F86" s="155" t="s">
        <v>38</v>
      </c>
      <c r="L86" s="156">
        <f t="shared" si="11"/>
        <v>1</v>
      </c>
      <c r="M86" s="276">
        <f t="shared" si="5"/>
        <v>5359</v>
      </c>
      <c r="N86" s="129" t="s">
        <v>312</v>
      </c>
      <c r="O86" s="129" t="s">
        <v>312</v>
      </c>
      <c r="P86" s="132">
        <f t="shared" si="6"/>
        <v>5359</v>
      </c>
      <c r="Q86" s="145">
        <v>1.57</v>
      </c>
      <c r="R86" s="129">
        <f t="shared" si="7"/>
        <v>0</v>
      </c>
      <c r="S86" s="129">
        <f t="shared" si="8"/>
        <v>1.57</v>
      </c>
      <c r="T86" s="277">
        <f t="shared" si="9"/>
        <v>8413.6300000000156</v>
      </c>
    </row>
    <row r="87" spans="1:20" ht="12" customHeight="1" x14ac:dyDescent="0.2">
      <c r="A87" s="106">
        <v>71</v>
      </c>
      <c r="B87" s="154"/>
      <c r="F87" s="155" t="s">
        <v>38</v>
      </c>
      <c r="L87" s="156">
        <f t="shared" si="11"/>
        <v>1</v>
      </c>
      <c r="M87" s="276">
        <f t="shared" si="5"/>
        <v>5358</v>
      </c>
      <c r="N87" s="129" t="s">
        <v>312</v>
      </c>
      <c r="O87" s="129" t="s">
        <v>312</v>
      </c>
      <c r="P87" s="132">
        <f t="shared" si="6"/>
        <v>5358</v>
      </c>
      <c r="Q87" s="145">
        <v>1.57</v>
      </c>
      <c r="R87" s="129">
        <f t="shared" si="7"/>
        <v>0</v>
      </c>
      <c r="S87" s="129">
        <f t="shared" si="8"/>
        <v>1.57</v>
      </c>
      <c r="T87" s="277">
        <f t="shared" si="9"/>
        <v>8412.0600000000159</v>
      </c>
    </row>
    <row r="88" spans="1:20" ht="12" customHeight="1" x14ac:dyDescent="0.2">
      <c r="A88" s="106">
        <v>72</v>
      </c>
      <c r="B88" s="154"/>
      <c r="F88" s="155" t="s">
        <v>38</v>
      </c>
      <c r="L88" s="156">
        <f t="shared" si="11"/>
        <v>1</v>
      </c>
      <c r="M88" s="276">
        <f t="shared" si="5"/>
        <v>5357</v>
      </c>
      <c r="N88" s="129" t="s">
        <v>312</v>
      </c>
      <c r="O88" s="129" t="s">
        <v>312</v>
      </c>
      <c r="P88" s="132">
        <f t="shared" si="6"/>
        <v>5357</v>
      </c>
      <c r="Q88" s="145">
        <v>1.57</v>
      </c>
      <c r="R88" s="129">
        <f t="shared" si="7"/>
        <v>0</v>
      </c>
      <c r="S88" s="129">
        <f t="shared" si="8"/>
        <v>1.57</v>
      </c>
      <c r="T88" s="277">
        <f t="shared" si="9"/>
        <v>8410.4900000000162</v>
      </c>
    </row>
    <row r="89" spans="1:20" ht="12" customHeight="1" x14ac:dyDescent="0.2">
      <c r="A89" s="106">
        <v>73</v>
      </c>
      <c r="B89" s="154"/>
      <c r="F89" s="155" t="s">
        <v>38</v>
      </c>
      <c r="L89" s="156">
        <f t="shared" si="11"/>
        <v>1</v>
      </c>
      <c r="M89" s="276">
        <f t="shared" si="5"/>
        <v>5356</v>
      </c>
      <c r="N89" s="129" t="s">
        <v>312</v>
      </c>
      <c r="O89" s="129" t="s">
        <v>312</v>
      </c>
      <c r="P89" s="132">
        <f t="shared" si="6"/>
        <v>5356</v>
      </c>
      <c r="Q89" s="145">
        <v>1.57</v>
      </c>
      <c r="R89" s="129">
        <f t="shared" si="7"/>
        <v>0</v>
      </c>
      <c r="S89" s="129">
        <f t="shared" si="8"/>
        <v>1.57</v>
      </c>
      <c r="T89" s="277">
        <f t="shared" si="9"/>
        <v>8408.9200000000164</v>
      </c>
    </row>
    <row r="90" spans="1:20" ht="12" customHeight="1" x14ac:dyDescent="0.2">
      <c r="A90" s="106">
        <v>74</v>
      </c>
      <c r="B90" s="154"/>
      <c r="F90" s="155" t="s">
        <v>38</v>
      </c>
      <c r="L90" s="156">
        <f t="shared" si="11"/>
        <v>1</v>
      </c>
      <c r="M90" s="276">
        <f t="shared" ref="M90:M153" si="12">M89+I90-L90</f>
        <v>5355</v>
      </c>
      <c r="N90" s="129" t="s">
        <v>312</v>
      </c>
      <c r="O90" s="129" t="s">
        <v>312</v>
      </c>
      <c r="P90" s="132">
        <f t="shared" ref="P90:P153" si="13">M90</f>
        <v>5355</v>
      </c>
      <c r="Q90" s="145">
        <v>1.57</v>
      </c>
      <c r="R90" s="129">
        <f t="shared" ref="R90:R153" si="14">I90*Q90</f>
        <v>0</v>
      </c>
      <c r="S90" s="129">
        <f t="shared" ref="S90:S153" si="15">L90*Q90</f>
        <v>1.57</v>
      </c>
      <c r="T90" s="277">
        <f t="shared" ref="T90:T153" si="16">T89+R90-S90</f>
        <v>8407.3500000000167</v>
      </c>
    </row>
    <row r="91" spans="1:20" ht="12" customHeight="1" x14ac:dyDescent="0.2">
      <c r="A91" s="106">
        <v>75</v>
      </c>
      <c r="B91" s="154"/>
      <c r="F91" s="155" t="s">
        <v>38</v>
      </c>
      <c r="L91" s="156">
        <f t="shared" si="11"/>
        <v>1</v>
      </c>
      <c r="M91" s="276">
        <f t="shared" si="12"/>
        <v>5354</v>
      </c>
      <c r="N91" s="129" t="s">
        <v>312</v>
      </c>
      <c r="O91" s="129" t="s">
        <v>312</v>
      </c>
      <c r="P91" s="132">
        <f t="shared" si="13"/>
        <v>5354</v>
      </c>
      <c r="Q91" s="145">
        <v>1.57</v>
      </c>
      <c r="R91" s="129">
        <f t="shared" si="14"/>
        <v>0</v>
      </c>
      <c r="S91" s="129">
        <f t="shared" si="15"/>
        <v>1.57</v>
      </c>
      <c r="T91" s="277">
        <f t="shared" si="16"/>
        <v>8405.780000000017</v>
      </c>
    </row>
    <row r="92" spans="1:20" ht="12" customHeight="1" x14ac:dyDescent="0.2">
      <c r="A92" s="106">
        <v>76</v>
      </c>
      <c r="B92" s="154"/>
      <c r="F92" s="155" t="s">
        <v>38</v>
      </c>
      <c r="L92" s="156">
        <f t="shared" si="11"/>
        <v>1</v>
      </c>
      <c r="M92" s="276">
        <f t="shared" si="12"/>
        <v>5353</v>
      </c>
      <c r="N92" s="129" t="s">
        <v>312</v>
      </c>
      <c r="O92" s="129" t="s">
        <v>312</v>
      </c>
      <c r="P92" s="132">
        <f t="shared" si="13"/>
        <v>5353</v>
      </c>
      <c r="Q92" s="145">
        <v>1.57</v>
      </c>
      <c r="R92" s="129">
        <f t="shared" si="14"/>
        <v>0</v>
      </c>
      <c r="S92" s="129">
        <f t="shared" si="15"/>
        <v>1.57</v>
      </c>
      <c r="T92" s="277">
        <f t="shared" si="16"/>
        <v>8404.2100000000173</v>
      </c>
    </row>
    <row r="93" spans="1:20" ht="12" customHeight="1" x14ac:dyDescent="0.2">
      <c r="A93" s="106">
        <v>77</v>
      </c>
      <c r="B93" s="154"/>
      <c r="F93" s="155" t="s">
        <v>38</v>
      </c>
      <c r="L93" s="156">
        <f t="shared" ref="L93:L97" si="17">K93-J93+1</f>
        <v>1</v>
      </c>
      <c r="M93" s="276">
        <f t="shared" si="12"/>
        <v>5352</v>
      </c>
      <c r="N93" s="129" t="s">
        <v>312</v>
      </c>
      <c r="O93" s="129" t="s">
        <v>312</v>
      </c>
      <c r="P93" s="132">
        <f t="shared" si="13"/>
        <v>5352</v>
      </c>
      <c r="Q93" s="145">
        <v>1.57</v>
      </c>
      <c r="R93" s="129">
        <f t="shared" si="14"/>
        <v>0</v>
      </c>
      <c r="S93" s="129">
        <f t="shared" si="15"/>
        <v>1.57</v>
      </c>
      <c r="T93" s="277">
        <f t="shared" si="16"/>
        <v>8402.6400000000176</v>
      </c>
    </row>
    <row r="94" spans="1:20" ht="12" customHeight="1" x14ac:dyDescent="0.2">
      <c r="A94" s="106">
        <v>78</v>
      </c>
      <c r="B94" s="154"/>
      <c r="F94" s="155" t="s">
        <v>38</v>
      </c>
      <c r="L94" s="156">
        <f t="shared" si="17"/>
        <v>1</v>
      </c>
      <c r="M94" s="276">
        <f t="shared" si="12"/>
        <v>5351</v>
      </c>
      <c r="N94" s="129" t="s">
        <v>312</v>
      </c>
      <c r="O94" s="129" t="s">
        <v>312</v>
      </c>
      <c r="P94" s="132">
        <f t="shared" si="13"/>
        <v>5351</v>
      </c>
      <c r="Q94" s="145">
        <v>1.57</v>
      </c>
      <c r="R94" s="129">
        <f t="shared" si="14"/>
        <v>0</v>
      </c>
      <c r="S94" s="129">
        <f t="shared" si="15"/>
        <v>1.57</v>
      </c>
      <c r="T94" s="277">
        <f t="shared" si="16"/>
        <v>8401.0700000000179</v>
      </c>
    </row>
    <row r="95" spans="1:20" ht="12" customHeight="1" x14ac:dyDescent="0.2">
      <c r="A95" s="106">
        <v>79</v>
      </c>
      <c r="B95" s="154"/>
      <c r="F95" s="155" t="s">
        <v>38</v>
      </c>
      <c r="L95" s="156">
        <f t="shared" si="17"/>
        <v>1</v>
      </c>
      <c r="M95" s="276">
        <f t="shared" si="12"/>
        <v>5350</v>
      </c>
      <c r="N95" s="129" t="s">
        <v>312</v>
      </c>
      <c r="O95" s="129" t="s">
        <v>312</v>
      </c>
      <c r="P95" s="132">
        <f t="shared" si="13"/>
        <v>5350</v>
      </c>
      <c r="Q95" s="145">
        <v>1.57</v>
      </c>
      <c r="R95" s="129">
        <f t="shared" si="14"/>
        <v>0</v>
      </c>
      <c r="S95" s="129">
        <f t="shared" si="15"/>
        <v>1.57</v>
      </c>
      <c r="T95" s="277">
        <f t="shared" si="16"/>
        <v>8399.5000000000182</v>
      </c>
    </row>
    <row r="96" spans="1:20" ht="12" customHeight="1" x14ac:dyDescent="0.2">
      <c r="A96" s="106">
        <v>80</v>
      </c>
      <c r="B96" s="154"/>
      <c r="F96" s="155" t="s">
        <v>38</v>
      </c>
      <c r="L96" s="156">
        <f t="shared" si="17"/>
        <v>1</v>
      </c>
      <c r="M96" s="276">
        <f t="shared" si="12"/>
        <v>5349</v>
      </c>
      <c r="N96" s="129" t="s">
        <v>312</v>
      </c>
      <c r="O96" s="129" t="s">
        <v>312</v>
      </c>
      <c r="P96" s="132">
        <f t="shared" si="13"/>
        <v>5349</v>
      </c>
      <c r="Q96" s="145">
        <v>1.57</v>
      </c>
      <c r="R96" s="129">
        <f t="shared" si="14"/>
        <v>0</v>
      </c>
      <c r="S96" s="129">
        <f t="shared" si="15"/>
        <v>1.57</v>
      </c>
      <c r="T96" s="277">
        <f t="shared" si="16"/>
        <v>8397.9300000000185</v>
      </c>
    </row>
    <row r="97" spans="1:20" ht="12" customHeight="1" x14ac:dyDescent="0.2">
      <c r="A97" s="106">
        <v>81</v>
      </c>
      <c r="B97" s="154"/>
      <c r="F97" s="155" t="s">
        <v>38</v>
      </c>
      <c r="L97" s="156">
        <f t="shared" si="17"/>
        <v>1</v>
      </c>
      <c r="M97" s="276">
        <f t="shared" si="12"/>
        <v>5348</v>
      </c>
      <c r="N97" s="129" t="s">
        <v>312</v>
      </c>
      <c r="O97" s="129" t="s">
        <v>312</v>
      </c>
      <c r="P97" s="132">
        <f t="shared" si="13"/>
        <v>5348</v>
      </c>
      <c r="Q97" s="145">
        <v>1.57</v>
      </c>
      <c r="R97" s="129">
        <f t="shared" si="14"/>
        <v>0</v>
      </c>
      <c r="S97" s="129">
        <f t="shared" si="15"/>
        <v>1.57</v>
      </c>
      <c r="T97" s="277">
        <f t="shared" si="16"/>
        <v>8396.3600000000188</v>
      </c>
    </row>
    <row r="98" spans="1:20" ht="12" customHeight="1" x14ac:dyDescent="0.2">
      <c r="A98" s="106">
        <v>82</v>
      </c>
      <c r="B98" s="154"/>
      <c r="F98" s="155" t="s">
        <v>38</v>
      </c>
      <c r="M98" s="276">
        <f t="shared" si="12"/>
        <v>5348</v>
      </c>
      <c r="N98" s="129" t="s">
        <v>312</v>
      </c>
      <c r="O98" s="129" t="s">
        <v>312</v>
      </c>
      <c r="P98" s="132">
        <f t="shared" si="13"/>
        <v>5348</v>
      </c>
      <c r="Q98" s="145">
        <v>1.57</v>
      </c>
      <c r="R98" s="129">
        <f t="shared" si="14"/>
        <v>0</v>
      </c>
      <c r="S98" s="129">
        <f t="shared" si="15"/>
        <v>0</v>
      </c>
      <c r="T98" s="277">
        <f t="shared" si="16"/>
        <v>8396.3600000000188</v>
      </c>
    </row>
    <row r="99" spans="1:20" ht="12" customHeight="1" x14ac:dyDescent="0.2">
      <c r="A99" s="106">
        <v>83</v>
      </c>
      <c r="B99" s="154"/>
      <c r="F99" s="155" t="s">
        <v>38</v>
      </c>
      <c r="L99" s="156"/>
      <c r="M99" s="276">
        <f t="shared" si="12"/>
        <v>5348</v>
      </c>
      <c r="N99" s="129" t="s">
        <v>312</v>
      </c>
      <c r="O99" s="129" t="s">
        <v>312</v>
      </c>
      <c r="P99" s="132">
        <f t="shared" si="13"/>
        <v>5348</v>
      </c>
      <c r="Q99" s="145">
        <v>1.57</v>
      </c>
      <c r="R99" s="129">
        <f t="shared" si="14"/>
        <v>0</v>
      </c>
      <c r="S99" s="129">
        <f t="shared" si="15"/>
        <v>0</v>
      </c>
      <c r="T99" s="277">
        <f t="shared" si="16"/>
        <v>8396.3600000000188</v>
      </c>
    </row>
    <row r="100" spans="1:20" ht="12" customHeight="1" x14ac:dyDescent="0.2">
      <c r="A100" s="106">
        <v>84</v>
      </c>
      <c r="B100" s="154"/>
      <c r="F100" s="155" t="s">
        <v>38</v>
      </c>
      <c r="L100" s="156"/>
      <c r="M100" s="276">
        <f t="shared" si="12"/>
        <v>5348</v>
      </c>
      <c r="N100" s="129" t="s">
        <v>312</v>
      </c>
      <c r="O100" s="129" t="s">
        <v>312</v>
      </c>
      <c r="P100" s="132">
        <f t="shared" si="13"/>
        <v>5348</v>
      </c>
      <c r="Q100" s="145">
        <v>1.57</v>
      </c>
      <c r="R100" s="129">
        <f t="shared" si="14"/>
        <v>0</v>
      </c>
      <c r="S100" s="129">
        <f t="shared" si="15"/>
        <v>0</v>
      </c>
      <c r="T100" s="277">
        <f t="shared" si="16"/>
        <v>8396.3600000000188</v>
      </c>
    </row>
    <row r="101" spans="1:20" ht="12" customHeight="1" x14ac:dyDescent="0.2">
      <c r="A101" s="106">
        <v>85</v>
      </c>
      <c r="B101" s="154"/>
      <c r="F101" s="155" t="s">
        <v>38</v>
      </c>
      <c r="M101" s="276">
        <f t="shared" si="12"/>
        <v>5348</v>
      </c>
      <c r="N101" s="129" t="s">
        <v>312</v>
      </c>
      <c r="O101" s="129" t="s">
        <v>312</v>
      </c>
      <c r="P101" s="132">
        <f t="shared" si="13"/>
        <v>5348</v>
      </c>
      <c r="Q101" s="145">
        <v>1.57</v>
      </c>
      <c r="R101" s="129">
        <f t="shared" si="14"/>
        <v>0</v>
      </c>
      <c r="S101" s="129">
        <f t="shared" si="15"/>
        <v>0</v>
      </c>
      <c r="T101" s="277">
        <f t="shared" si="16"/>
        <v>8396.3600000000188</v>
      </c>
    </row>
    <row r="102" spans="1:20" ht="12" customHeight="1" x14ac:dyDescent="0.2">
      <c r="A102" s="106">
        <v>86</v>
      </c>
      <c r="B102" s="154"/>
      <c r="F102" s="155" t="s">
        <v>38</v>
      </c>
      <c r="L102" s="156"/>
      <c r="M102" s="276">
        <f t="shared" si="12"/>
        <v>5348</v>
      </c>
      <c r="N102" s="129" t="s">
        <v>312</v>
      </c>
      <c r="O102" s="129" t="s">
        <v>312</v>
      </c>
      <c r="P102" s="132">
        <f t="shared" si="13"/>
        <v>5348</v>
      </c>
      <c r="Q102" s="145">
        <v>1.57</v>
      </c>
      <c r="R102" s="129">
        <f t="shared" si="14"/>
        <v>0</v>
      </c>
      <c r="S102" s="129">
        <f t="shared" si="15"/>
        <v>0</v>
      </c>
      <c r="T102" s="277">
        <f t="shared" si="16"/>
        <v>8396.3600000000188</v>
      </c>
    </row>
    <row r="103" spans="1:20" ht="12" customHeight="1" x14ac:dyDescent="0.2">
      <c r="A103" s="106">
        <v>87</v>
      </c>
      <c r="B103" s="154"/>
      <c r="F103" s="155" t="s">
        <v>38</v>
      </c>
      <c r="L103" s="156"/>
      <c r="M103" s="276">
        <f t="shared" si="12"/>
        <v>5348</v>
      </c>
      <c r="N103" s="129" t="s">
        <v>312</v>
      </c>
      <c r="O103" s="129" t="s">
        <v>312</v>
      </c>
      <c r="P103" s="132">
        <f t="shared" si="13"/>
        <v>5348</v>
      </c>
      <c r="Q103" s="145">
        <v>1.57</v>
      </c>
      <c r="R103" s="129">
        <f t="shared" si="14"/>
        <v>0</v>
      </c>
      <c r="S103" s="129">
        <f t="shared" si="15"/>
        <v>0</v>
      </c>
      <c r="T103" s="277">
        <f t="shared" si="16"/>
        <v>8396.3600000000188</v>
      </c>
    </row>
    <row r="104" spans="1:20" ht="12" customHeight="1" x14ac:dyDescent="0.2">
      <c r="A104" s="106">
        <v>88</v>
      </c>
      <c r="B104" s="154"/>
      <c r="F104" s="155" t="s">
        <v>38</v>
      </c>
      <c r="L104" s="156"/>
      <c r="M104" s="276">
        <f t="shared" si="12"/>
        <v>5348</v>
      </c>
      <c r="N104" s="129" t="s">
        <v>312</v>
      </c>
      <c r="O104" s="129" t="s">
        <v>312</v>
      </c>
      <c r="P104" s="132">
        <f t="shared" si="13"/>
        <v>5348</v>
      </c>
      <c r="Q104" s="145">
        <v>1.57</v>
      </c>
      <c r="R104" s="129">
        <f t="shared" si="14"/>
        <v>0</v>
      </c>
      <c r="S104" s="129">
        <f t="shared" si="15"/>
        <v>0</v>
      </c>
      <c r="T104" s="277">
        <f t="shared" si="16"/>
        <v>8396.3600000000188</v>
      </c>
    </row>
    <row r="105" spans="1:20" ht="12" customHeight="1" x14ac:dyDescent="0.2">
      <c r="A105" s="106">
        <v>89</v>
      </c>
      <c r="B105" s="154"/>
      <c r="F105" s="155" t="s">
        <v>38</v>
      </c>
      <c r="M105" s="276">
        <f t="shared" si="12"/>
        <v>5348</v>
      </c>
      <c r="N105" s="129" t="s">
        <v>312</v>
      </c>
      <c r="O105" s="129" t="s">
        <v>312</v>
      </c>
      <c r="P105" s="132">
        <f t="shared" si="13"/>
        <v>5348</v>
      </c>
      <c r="Q105" s="145">
        <v>1.57</v>
      </c>
      <c r="R105" s="129">
        <f t="shared" si="14"/>
        <v>0</v>
      </c>
      <c r="S105" s="129">
        <f t="shared" si="15"/>
        <v>0</v>
      </c>
      <c r="T105" s="277">
        <f t="shared" si="16"/>
        <v>8396.3600000000188</v>
      </c>
    </row>
    <row r="106" spans="1:20" ht="12" customHeight="1" x14ac:dyDescent="0.2">
      <c r="A106" s="106">
        <v>90</v>
      </c>
      <c r="B106" s="154"/>
      <c r="F106" s="155" t="s">
        <v>38</v>
      </c>
      <c r="L106" s="156"/>
      <c r="M106" s="276">
        <f t="shared" si="12"/>
        <v>5348</v>
      </c>
      <c r="N106" s="129" t="s">
        <v>312</v>
      </c>
      <c r="O106" s="129" t="s">
        <v>312</v>
      </c>
      <c r="P106" s="132">
        <f t="shared" si="13"/>
        <v>5348</v>
      </c>
      <c r="Q106" s="145">
        <v>1.57</v>
      </c>
      <c r="R106" s="129">
        <f t="shared" si="14"/>
        <v>0</v>
      </c>
      <c r="S106" s="129">
        <f t="shared" si="15"/>
        <v>0</v>
      </c>
      <c r="T106" s="277">
        <f t="shared" si="16"/>
        <v>8396.3600000000188</v>
      </c>
    </row>
    <row r="107" spans="1:20" ht="12" customHeight="1" x14ac:dyDescent="0.2">
      <c r="A107" s="106">
        <v>91</v>
      </c>
      <c r="B107" s="154"/>
      <c r="F107" s="155" t="s">
        <v>38</v>
      </c>
      <c r="L107" s="156"/>
      <c r="M107" s="276">
        <f t="shared" si="12"/>
        <v>5348</v>
      </c>
      <c r="N107" s="129" t="s">
        <v>312</v>
      </c>
      <c r="O107" s="129" t="s">
        <v>312</v>
      </c>
      <c r="P107" s="132">
        <f t="shared" si="13"/>
        <v>5348</v>
      </c>
      <c r="Q107" s="145">
        <v>1.57</v>
      </c>
      <c r="R107" s="129">
        <f t="shared" si="14"/>
        <v>0</v>
      </c>
      <c r="S107" s="129">
        <f t="shared" si="15"/>
        <v>0</v>
      </c>
      <c r="T107" s="277">
        <f t="shared" si="16"/>
        <v>8396.3600000000188</v>
      </c>
    </row>
    <row r="108" spans="1:20" ht="12" customHeight="1" x14ac:dyDescent="0.2">
      <c r="A108" s="106">
        <v>92</v>
      </c>
      <c r="B108" s="154"/>
      <c r="F108" s="155" t="s">
        <v>38</v>
      </c>
      <c r="M108" s="276">
        <f t="shared" si="12"/>
        <v>5348</v>
      </c>
      <c r="N108" s="129" t="s">
        <v>312</v>
      </c>
      <c r="O108" s="129" t="s">
        <v>312</v>
      </c>
      <c r="P108" s="132">
        <f t="shared" si="13"/>
        <v>5348</v>
      </c>
      <c r="Q108" s="145">
        <v>1.57</v>
      </c>
      <c r="R108" s="129">
        <f t="shared" si="14"/>
        <v>0</v>
      </c>
      <c r="S108" s="129">
        <f t="shared" si="15"/>
        <v>0</v>
      </c>
      <c r="T108" s="277">
        <f t="shared" si="16"/>
        <v>8396.3600000000188</v>
      </c>
    </row>
    <row r="109" spans="1:20" ht="12" customHeight="1" x14ac:dyDescent="0.2">
      <c r="A109" s="106">
        <v>93</v>
      </c>
      <c r="B109" s="154"/>
      <c r="F109" s="155" t="s">
        <v>38</v>
      </c>
      <c r="L109" s="156"/>
      <c r="M109" s="276">
        <f t="shared" si="12"/>
        <v>5348</v>
      </c>
      <c r="N109" s="129" t="s">
        <v>312</v>
      </c>
      <c r="O109" s="129" t="s">
        <v>312</v>
      </c>
      <c r="P109" s="132">
        <f t="shared" si="13"/>
        <v>5348</v>
      </c>
      <c r="Q109" s="145">
        <v>1.57</v>
      </c>
      <c r="R109" s="129">
        <f t="shared" si="14"/>
        <v>0</v>
      </c>
      <c r="S109" s="129">
        <f t="shared" si="15"/>
        <v>0</v>
      </c>
      <c r="T109" s="277">
        <f t="shared" si="16"/>
        <v>8396.3600000000188</v>
      </c>
    </row>
    <row r="110" spans="1:20" ht="12" customHeight="1" x14ac:dyDescent="0.2">
      <c r="A110" s="106">
        <v>94</v>
      </c>
      <c r="B110" s="154"/>
      <c r="F110" s="155" t="s">
        <v>38</v>
      </c>
      <c r="L110" s="156"/>
      <c r="M110" s="276">
        <f t="shared" si="12"/>
        <v>5348</v>
      </c>
      <c r="N110" s="129" t="s">
        <v>312</v>
      </c>
      <c r="O110" s="129" t="s">
        <v>312</v>
      </c>
      <c r="P110" s="132">
        <f t="shared" si="13"/>
        <v>5348</v>
      </c>
      <c r="Q110" s="145">
        <v>1.57</v>
      </c>
      <c r="R110" s="129">
        <f t="shared" si="14"/>
        <v>0</v>
      </c>
      <c r="S110" s="129">
        <f t="shared" si="15"/>
        <v>0</v>
      </c>
      <c r="T110" s="277">
        <f t="shared" si="16"/>
        <v>8396.3600000000188</v>
      </c>
    </row>
    <row r="111" spans="1:20" ht="12" customHeight="1" x14ac:dyDescent="0.2">
      <c r="A111" s="106">
        <v>95</v>
      </c>
      <c r="B111" s="154"/>
      <c r="F111" s="155" t="s">
        <v>38</v>
      </c>
      <c r="M111" s="276">
        <f t="shared" si="12"/>
        <v>5348</v>
      </c>
      <c r="N111" s="129" t="s">
        <v>312</v>
      </c>
      <c r="O111" s="129" t="s">
        <v>312</v>
      </c>
      <c r="P111" s="132">
        <f t="shared" si="13"/>
        <v>5348</v>
      </c>
      <c r="Q111" s="145">
        <v>1.57</v>
      </c>
      <c r="R111" s="129">
        <f t="shared" si="14"/>
        <v>0</v>
      </c>
      <c r="S111" s="129">
        <f t="shared" si="15"/>
        <v>0</v>
      </c>
      <c r="T111" s="277">
        <f t="shared" si="16"/>
        <v>8396.3600000000188</v>
      </c>
    </row>
    <row r="112" spans="1:20" ht="12" customHeight="1" x14ac:dyDescent="0.2">
      <c r="A112" s="106">
        <v>96</v>
      </c>
      <c r="B112" s="154"/>
      <c r="F112" s="155" t="s">
        <v>38</v>
      </c>
      <c r="L112" s="156"/>
      <c r="M112" s="276">
        <f t="shared" si="12"/>
        <v>5348</v>
      </c>
      <c r="N112" s="129" t="s">
        <v>312</v>
      </c>
      <c r="O112" s="129" t="s">
        <v>312</v>
      </c>
      <c r="P112" s="132">
        <f t="shared" si="13"/>
        <v>5348</v>
      </c>
      <c r="Q112" s="145">
        <v>1.57</v>
      </c>
      <c r="R112" s="129">
        <f t="shared" si="14"/>
        <v>0</v>
      </c>
      <c r="S112" s="129">
        <f t="shared" si="15"/>
        <v>0</v>
      </c>
      <c r="T112" s="277">
        <f t="shared" si="16"/>
        <v>8396.3600000000188</v>
      </c>
    </row>
    <row r="113" spans="1:20" ht="12" customHeight="1" x14ac:dyDescent="0.2">
      <c r="A113" s="106">
        <v>97</v>
      </c>
      <c r="B113" s="154"/>
      <c r="F113" s="155" t="s">
        <v>38</v>
      </c>
      <c r="L113" s="156"/>
      <c r="M113" s="276">
        <f t="shared" si="12"/>
        <v>5348</v>
      </c>
      <c r="N113" s="129" t="s">
        <v>312</v>
      </c>
      <c r="O113" s="129" t="s">
        <v>312</v>
      </c>
      <c r="P113" s="132">
        <f t="shared" si="13"/>
        <v>5348</v>
      </c>
      <c r="Q113" s="145">
        <v>1.57</v>
      </c>
      <c r="R113" s="129">
        <f t="shared" si="14"/>
        <v>0</v>
      </c>
      <c r="S113" s="129">
        <f t="shared" si="15"/>
        <v>0</v>
      </c>
      <c r="T113" s="277">
        <f t="shared" si="16"/>
        <v>8396.3600000000188</v>
      </c>
    </row>
    <row r="114" spans="1:20" ht="12" customHeight="1" x14ac:dyDescent="0.2">
      <c r="A114" s="106">
        <v>98</v>
      </c>
      <c r="B114" s="154"/>
      <c r="F114" s="155" t="s">
        <v>38</v>
      </c>
      <c r="M114" s="276">
        <f t="shared" si="12"/>
        <v>5348</v>
      </c>
      <c r="N114" s="129" t="s">
        <v>312</v>
      </c>
      <c r="O114" s="129" t="s">
        <v>312</v>
      </c>
      <c r="P114" s="132">
        <f t="shared" si="13"/>
        <v>5348</v>
      </c>
      <c r="Q114" s="145">
        <v>1.57</v>
      </c>
      <c r="R114" s="129">
        <f t="shared" si="14"/>
        <v>0</v>
      </c>
      <c r="S114" s="129">
        <f t="shared" si="15"/>
        <v>0</v>
      </c>
      <c r="T114" s="277">
        <f t="shared" si="16"/>
        <v>8396.3600000000188</v>
      </c>
    </row>
    <row r="115" spans="1:20" ht="12" customHeight="1" x14ac:dyDescent="0.2">
      <c r="A115" s="106">
        <v>99</v>
      </c>
      <c r="B115" s="154"/>
      <c r="F115" s="155" t="s">
        <v>38</v>
      </c>
      <c r="L115" s="156"/>
      <c r="M115" s="276">
        <f t="shared" si="12"/>
        <v>5348</v>
      </c>
      <c r="N115" s="129" t="s">
        <v>312</v>
      </c>
      <c r="O115" s="129" t="s">
        <v>312</v>
      </c>
      <c r="P115" s="132">
        <f t="shared" si="13"/>
        <v>5348</v>
      </c>
      <c r="Q115" s="145">
        <v>1.57</v>
      </c>
      <c r="R115" s="129">
        <f t="shared" si="14"/>
        <v>0</v>
      </c>
      <c r="S115" s="129">
        <f t="shared" si="15"/>
        <v>0</v>
      </c>
      <c r="T115" s="277">
        <f t="shared" si="16"/>
        <v>8396.3600000000188</v>
      </c>
    </row>
    <row r="116" spans="1:20" ht="12" customHeight="1" x14ac:dyDescent="0.2">
      <c r="A116" s="106">
        <v>100</v>
      </c>
      <c r="B116" s="154"/>
      <c r="F116" s="155" t="s">
        <v>38</v>
      </c>
      <c r="L116" s="156"/>
      <c r="M116" s="276">
        <f t="shared" si="12"/>
        <v>5348</v>
      </c>
      <c r="N116" s="129" t="s">
        <v>312</v>
      </c>
      <c r="O116" s="129" t="s">
        <v>312</v>
      </c>
      <c r="P116" s="132">
        <f t="shared" si="13"/>
        <v>5348</v>
      </c>
      <c r="Q116" s="145">
        <v>1.57</v>
      </c>
      <c r="R116" s="129">
        <f t="shared" si="14"/>
        <v>0</v>
      </c>
      <c r="S116" s="129">
        <f t="shared" si="15"/>
        <v>0</v>
      </c>
      <c r="T116" s="277">
        <f t="shared" si="16"/>
        <v>8396.3600000000188</v>
      </c>
    </row>
    <row r="117" spans="1:20" ht="12" customHeight="1" x14ac:dyDescent="0.2">
      <c r="A117" s="106">
        <v>101</v>
      </c>
      <c r="B117" s="154"/>
      <c r="F117" s="155" t="s">
        <v>38</v>
      </c>
      <c r="L117" s="156"/>
      <c r="M117" s="276">
        <f t="shared" si="12"/>
        <v>5348</v>
      </c>
      <c r="N117" s="129" t="s">
        <v>312</v>
      </c>
      <c r="O117" s="129" t="s">
        <v>312</v>
      </c>
      <c r="P117" s="132">
        <f t="shared" si="13"/>
        <v>5348</v>
      </c>
      <c r="Q117" s="145">
        <v>1.57</v>
      </c>
      <c r="R117" s="129">
        <f t="shared" si="14"/>
        <v>0</v>
      </c>
      <c r="S117" s="129">
        <f t="shared" si="15"/>
        <v>0</v>
      </c>
      <c r="T117" s="277">
        <f t="shared" si="16"/>
        <v>8396.3600000000188</v>
      </c>
    </row>
    <row r="118" spans="1:20" ht="12" customHeight="1" x14ac:dyDescent="0.2">
      <c r="A118" s="106">
        <v>102</v>
      </c>
      <c r="B118" s="154"/>
      <c r="F118" s="155" t="s">
        <v>38</v>
      </c>
      <c r="M118" s="276">
        <f t="shared" si="12"/>
        <v>5348</v>
      </c>
      <c r="N118" s="129" t="s">
        <v>312</v>
      </c>
      <c r="O118" s="129" t="s">
        <v>312</v>
      </c>
      <c r="P118" s="132">
        <f t="shared" si="13"/>
        <v>5348</v>
      </c>
      <c r="Q118" s="145">
        <v>1.57</v>
      </c>
      <c r="R118" s="129">
        <f t="shared" si="14"/>
        <v>0</v>
      </c>
      <c r="S118" s="129">
        <f t="shared" si="15"/>
        <v>0</v>
      </c>
      <c r="T118" s="277">
        <f t="shared" si="16"/>
        <v>8396.3600000000188</v>
      </c>
    </row>
    <row r="119" spans="1:20" ht="12" customHeight="1" x14ac:dyDescent="0.2">
      <c r="A119" s="106">
        <v>103</v>
      </c>
      <c r="B119" s="154"/>
      <c r="F119" s="155" t="s">
        <v>38</v>
      </c>
      <c r="L119" s="156"/>
      <c r="M119" s="276">
        <f t="shared" si="12"/>
        <v>5348</v>
      </c>
      <c r="N119" s="129" t="s">
        <v>312</v>
      </c>
      <c r="O119" s="129" t="s">
        <v>312</v>
      </c>
      <c r="P119" s="132">
        <f t="shared" si="13"/>
        <v>5348</v>
      </c>
      <c r="Q119" s="145">
        <v>1.57</v>
      </c>
      <c r="R119" s="129">
        <f t="shared" si="14"/>
        <v>0</v>
      </c>
      <c r="S119" s="129">
        <f t="shared" si="15"/>
        <v>0</v>
      </c>
      <c r="T119" s="277">
        <f t="shared" si="16"/>
        <v>8396.3600000000188</v>
      </c>
    </row>
    <row r="120" spans="1:20" ht="12" customHeight="1" x14ac:dyDescent="0.2">
      <c r="A120" s="106">
        <v>104</v>
      </c>
      <c r="B120" s="154"/>
      <c r="F120" s="155" t="s">
        <v>38</v>
      </c>
      <c r="L120" s="156"/>
      <c r="M120" s="276">
        <f t="shared" si="12"/>
        <v>5348</v>
      </c>
      <c r="N120" s="129" t="s">
        <v>312</v>
      </c>
      <c r="O120" s="129" t="s">
        <v>312</v>
      </c>
      <c r="P120" s="132">
        <f t="shared" si="13"/>
        <v>5348</v>
      </c>
      <c r="Q120" s="145">
        <v>1.57</v>
      </c>
      <c r="R120" s="129">
        <f t="shared" si="14"/>
        <v>0</v>
      </c>
      <c r="S120" s="129">
        <f t="shared" si="15"/>
        <v>0</v>
      </c>
      <c r="T120" s="277">
        <f t="shared" si="16"/>
        <v>8396.3600000000188</v>
      </c>
    </row>
    <row r="121" spans="1:20" ht="12" customHeight="1" x14ac:dyDescent="0.2">
      <c r="A121" s="106">
        <v>105</v>
      </c>
      <c r="B121" s="154"/>
      <c r="F121" s="155" t="s">
        <v>38</v>
      </c>
      <c r="L121" s="156"/>
      <c r="M121" s="276">
        <f t="shared" si="12"/>
        <v>5348</v>
      </c>
      <c r="N121" s="129" t="s">
        <v>312</v>
      </c>
      <c r="O121" s="129" t="s">
        <v>312</v>
      </c>
      <c r="P121" s="132">
        <f t="shared" si="13"/>
        <v>5348</v>
      </c>
      <c r="Q121" s="145">
        <v>1.57</v>
      </c>
      <c r="R121" s="129">
        <f t="shared" si="14"/>
        <v>0</v>
      </c>
      <c r="S121" s="129">
        <f t="shared" si="15"/>
        <v>0</v>
      </c>
      <c r="T121" s="277">
        <f t="shared" si="16"/>
        <v>8396.3600000000188</v>
      </c>
    </row>
    <row r="122" spans="1:20" ht="12" customHeight="1" x14ac:dyDescent="0.2">
      <c r="A122" s="106">
        <v>106</v>
      </c>
      <c r="B122" s="154"/>
      <c r="F122" s="155" t="s">
        <v>38</v>
      </c>
      <c r="L122" s="156"/>
      <c r="M122" s="276">
        <f t="shared" si="12"/>
        <v>5348</v>
      </c>
      <c r="N122" s="129" t="s">
        <v>312</v>
      </c>
      <c r="O122" s="129" t="s">
        <v>312</v>
      </c>
      <c r="P122" s="132">
        <f t="shared" si="13"/>
        <v>5348</v>
      </c>
      <c r="Q122" s="145">
        <v>1.57</v>
      </c>
      <c r="R122" s="129">
        <f t="shared" si="14"/>
        <v>0</v>
      </c>
      <c r="S122" s="129">
        <f t="shared" si="15"/>
        <v>0</v>
      </c>
      <c r="T122" s="277">
        <f t="shared" si="16"/>
        <v>8396.3600000000188</v>
      </c>
    </row>
    <row r="123" spans="1:20" ht="12" customHeight="1" x14ac:dyDescent="0.2">
      <c r="A123" s="106">
        <v>107</v>
      </c>
      <c r="B123" s="154"/>
      <c r="F123" s="155" t="s">
        <v>38</v>
      </c>
      <c r="L123" s="156"/>
      <c r="M123" s="276">
        <f t="shared" si="12"/>
        <v>5348</v>
      </c>
      <c r="N123" s="129" t="s">
        <v>312</v>
      </c>
      <c r="O123" s="129" t="s">
        <v>312</v>
      </c>
      <c r="P123" s="132">
        <f t="shared" si="13"/>
        <v>5348</v>
      </c>
      <c r="Q123" s="145">
        <v>1.57</v>
      </c>
      <c r="R123" s="129">
        <f t="shared" si="14"/>
        <v>0</v>
      </c>
      <c r="S123" s="129">
        <f t="shared" si="15"/>
        <v>0</v>
      </c>
      <c r="T123" s="277">
        <f t="shared" si="16"/>
        <v>8396.3600000000188</v>
      </c>
    </row>
    <row r="124" spans="1:20" ht="12" customHeight="1" x14ac:dyDescent="0.2">
      <c r="A124" s="106">
        <v>108</v>
      </c>
      <c r="B124" s="154"/>
      <c r="F124" s="155" t="s">
        <v>38</v>
      </c>
      <c r="M124" s="276">
        <f t="shared" si="12"/>
        <v>5348</v>
      </c>
      <c r="N124" s="129" t="s">
        <v>312</v>
      </c>
      <c r="O124" s="129" t="s">
        <v>312</v>
      </c>
      <c r="P124" s="132">
        <f t="shared" si="13"/>
        <v>5348</v>
      </c>
      <c r="Q124" s="145">
        <v>1.57</v>
      </c>
      <c r="R124" s="129">
        <f t="shared" si="14"/>
        <v>0</v>
      </c>
      <c r="S124" s="129">
        <f t="shared" si="15"/>
        <v>0</v>
      </c>
      <c r="T124" s="277">
        <f t="shared" si="16"/>
        <v>8396.3600000000188</v>
      </c>
    </row>
    <row r="125" spans="1:20" ht="12" customHeight="1" x14ac:dyDescent="0.2">
      <c r="A125" s="106">
        <v>109</v>
      </c>
      <c r="B125" s="154"/>
      <c r="F125" s="155" t="s">
        <v>38</v>
      </c>
      <c r="L125" s="156"/>
      <c r="M125" s="276">
        <f t="shared" si="12"/>
        <v>5348</v>
      </c>
      <c r="N125" s="129" t="s">
        <v>312</v>
      </c>
      <c r="O125" s="129" t="s">
        <v>312</v>
      </c>
      <c r="P125" s="132">
        <f t="shared" si="13"/>
        <v>5348</v>
      </c>
      <c r="Q125" s="145">
        <v>1.57</v>
      </c>
      <c r="R125" s="129">
        <f t="shared" si="14"/>
        <v>0</v>
      </c>
      <c r="S125" s="129">
        <f t="shared" si="15"/>
        <v>0</v>
      </c>
      <c r="T125" s="277">
        <f t="shared" si="16"/>
        <v>8396.3600000000188</v>
      </c>
    </row>
    <row r="126" spans="1:20" ht="12" customHeight="1" x14ac:dyDescent="0.2">
      <c r="A126" s="106">
        <v>110</v>
      </c>
      <c r="B126" s="154"/>
      <c r="F126" s="155" t="s">
        <v>38</v>
      </c>
      <c r="L126" s="156"/>
      <c r="M126" s="276">
        <f t="shared" si="12"/>
        <v>5348</v>
      </c>
      <c r="N126" s="129" t="s">
        <v>312</v>
      </c>
      <c r="O126" s="129" t="s">
        <v>312</v>
      </c>
      <c r="P126" s="132">
        <f t="shared" si="13"/>
        <v>5348</v>
      </c>
      <c r="Q126" s="145">
        <v>1.57</v>
      </c>
      <c r="R126" s="129">
        <f t="shared" si="14"/>
        <v>0</v>
      </c>
      <c r="S126" s="129">
        <f t="shared" si="15"/>
        <v>0</v>
      </c>
      <c r="T126" s="277">
        <f t="shared" si="16"/>
        <v>8396.3600000000188</v>
      </c>
    </row>
    <row r="127" spans="1:20" ht="12" customHeight="1" x14ac:dyDescent="0.2">
      <c r="A127" s="106">
        <v>111</v>
      </c>
      <c r="B127" s="154"/>
      <c r="F127" s="155" t="s">
        <v>38</v>
      </c>
      <c r="M127" s="276">
        <f t="shared" si="12"/>
        <v>5348</v>
      </c>
      <c r="N127" s="129" t="s">
        <v>312</v>
      </c>
      <c r="O127" s="129" t="s">
        <v>312</v>
      </c>
      <c r="P127" s="132">
        <f t="shared" si="13"/>
        <v>5348</v>
      </c>
      <c r="Q127" s="145">
        <v>1.57</v>
      </c>
      <c r="R127" s="129">
        <f t="shared" si="14"/>
        <v>0</v>
      </c>
      <c r="S127" s="129">
        <f t="shared" si="15"/>
        <v>0</v>
      </c>
      <c r="T127" s="277">
        <f t="shared" si="16"/>
        <v>8396.3600000000188</v>
      </c>
    </row>
    <row r="128" spans="1:20" ht="12" customHeight="1" x14ac:dyDescent="0.2">
      <c r="A128" s="106">
        <v>112</v>
      </c>
      <c r="B128" s="154"/>
      <c r="F128" s="155" t="s">
        <v>38</v>
      </c>
      <c r="L128" s="156"/>
      <c r="M128" s="276">
        <f t="shared" si="12"/>
        <v>5348</v>
      </c>
      <c r="N128" s="129" t="s">
        <v>312</v>
      </c>
      <c r="O128" s="129" t="s">
        <v>312</v>
      </c>
      <c r="P128" s="132">
        <f t="shared" si="13"/>
        <v>5348</v>
      </c>
      <c r="Q128" s="145">
        <v>1.57</v>
      </c>
      <c r="R128" s="129">
        <f t="shared" si="14"/>
        <v>0</v>
      </c>
      <c r="S128" s="129">
        <f t="shared" si="15"/>
        <v>0</v>
      </c>
      <c r="T128" s="277">
        <f t="shared" si="16"/>
        <v>8396.3600000000188</v>
      </c>
    </row>
    <row r="129" spans="1:20" ht="12" customHeight="1" x14ac:dyDescent="0.2">
      <c r="A129" s="106">
        <v>113</v>
      </c>
      <c r="B129" s="154"/>
      <c r="F129" s="155" t="s">
        <v>38</v>
      </c>
      <c r="L129" s="156"/>
      <c r="M129" s="276">
        <f t="shared" si="12"/>
        <v>5348</v>
      </c>
      <c r="N129" s="129" t="s">
        <v>312</v>
      </c>
      <c r="O129" s="129" t="s">
        <v>312</v>
      </c>
      <c r="P129" s="132">
        <f t="shared" si="13"/>
        <v>5348</v>
      </c>
      <c r="Q129" s="145">
        <v>1.57</v>
      </c>
      <c r="R129" s="129">
        <f t="shared" si="14"/>
        <v>0</v>
      </c>
      <c r="S129" s="129">
        <f t="shared" si="15"/>
        <v>0</v>
      </c>
      <c r="T129" s="277">
        <f t="shared" si="16"/>
        <v>8396.3600000000188</v>
      </c>
    </row>
    <row r="130" spans="1:20" ht="12" customHeight="1" x14ac:dyDescent="0.2">
      <c r="A130" s="106">
        <v>114</v>
      </c>
      <c r="B130" s="154"/>
      <c r="F130" s="155" t="s">
        <v>38</v>
      </c>
      <c r="M130" s="276">
        <f t="shared" si="12"/>
        <v>5348</v>
      </c>
      <c r="N130" s="129" t="s">
        <v>312</v>
      </c>
      <c r="O130" s="129" t="s">
        <v>312</v>
      </c>
      <c r="P130" s="132">
        <f t="shared" si="13"/>
        <v>5348</v>
      </c>
      <c r="Q130" s="145">
        <v>1.57</v>
      </c>
      <c r="R130" s="129">
        <f t="shared" si="14"/>
        <v>0</v>
      </c>
      <c r="S130" s="129">
        <f t="shared" si="15"/>
        <v>0</v>
      </c>
      <c r="T130" s="277">
        <f t="shared" si="16"/>
        <v>8396.3600000000188</v>
      </c>
    </row>
    <row r="131" spans="1:20" ht="12" customHeight="1" x14ac:dyDescent="0.2">
      <c r="A131" s="106">
        <v>115</v>
      </c>
      <c r="B131" s="154"/>
      <c r="F131" s="155" t="s">
        <v>38</v>
      </c>
      <c r="L131" s="156"/>
      <c r="M131" s="276">
        <f t="shared" si="12"/>
        <v>5348</v>
      </c>
      <c r="N131" s="129" t="s">
        <v>312</v>
      </c>
      <c r="O131" s="129" t="s">
        <v>312</v>
      </c>
      <c r="P131" s="132">
        <f t="shared" si="13"/>
        <v>5348</v>
      </c>
      <c r="Q131" s="145">
        <v>1.57</v>
      </c>
      <c r="R131" s="129">
        <f t="shared" si="14"/>
        <v>0</v>
      </c>
      <c r="S131" s="129">
        <f t="shared" si="15"/>
        <v>0</v>
      </c>
      <c r="T131" s="277">
        <f t="shared" si="16"/>
        <v>8396.3600000000188</v>
      </c>
    </row>
    <row r="132" spans="1:20" ht="12" customHeight="1" x14ac:dyDescent="0.2">
      <c r="A132" s="106">
        <v>116</v>
      </c>
      <c r="B132" s="154"/>
      <c r="F132" s="155" t="s">
        <v>38</v>
      </c>
      <c r="L132" s="156"/>
      <c r="M132" s="276">
        <f t="shared" si="12"/>
        <v>5348</v>
      </c>
      <c r="N132" s="129" t="s">
        <v>312</v>
      </c>
      <c r="O132" s="129" t="s">
        <v>312</v>
      </c>
      <c r="P132" s="132">
        <f t="shared" si="13"/>
        <v>5348</v>
      </c>
      <c r="Q132" s="145">
        <v>1.57</v>
      </c>
      <c r="R132" s="129">
        <f t="shared" si="14"/>
        <v>0</v>
      </c>
      <c r="S132" s="129">
        <f t="shared" si="15"/>
        <v>0</v>
      </c>
      <c r="T132" s="277">
        <f t="shared" si="16"/>
        <v>8396.3600000000188</v>
      </c>
    </row>
    <row r="133" spans="1:20" ht="12" customHeight="1" x14ac:dyDescent="0.2">
      <c r="A133" s="106">
        <v>117</v>
      </c>
      <c r="B133" s="154"/>
      <c r="F133" s="155" t="s">
        <v>38</v>
      </c>
      <c r="M133" s="276">
        <f t="shared" si="12"/>
        <v>5348</v>
      </c>
      <c r="N133" s="129" t="s">
        <v>312</v>
      </c>
      <c r="O133" s="129" t="s">
        <v>312</v>
      </c>
      <c r="P133" s="132">
        <f t="shared" si="13"/>
        <v>5348</v>
      </c>
      <c r="Q133" s="145">
        <v>1.57</v>
      </c>
      <c r="R133" s="129">
        <f t="shared" si="14"/>
        <v>0</v>
      </c>
      <c r="S133" s="129">
        <f t="shared" si="15"/>
        <v>0</v>
      </c>
      <c r="T133" s="277">
        <f t="shared" si="16"/>
        <v>8396.3600000000188</v>
      </c>
    </row>
    <row r="134" spans="1:20" ht="12" customHeight="1" x14ac:dyDescent="0.2">
      <c r="A134" s="106">
        <v>118</v>
      </c>
      <c r="B134" s="154"/>
      <c r="F134" s="155" t="s">
        <v>38</v>
      </c>
      <c r="L134" s="156"/>
      <c r="M134" s="276">
        <f t="shared" si="12"/>
        <v>5348</v>
      </c>
      <c r="N134" s="129" t="s">
        <v>312</v>
      </c>
      <c r="O134" s="129" t="s">
        <v>312</v>
      </c>
      <c r="P134" s="132">
        <f t="shared" si="13"/>
        <v>5348</v>
      </c>
      <c r="Q134" s="145">
        <v>1.57</v>
      </c>
      <c r="R134" s="129">
        <f t="shared" si="14"/>
        <v>0</v>
      </c>
      <c r="S134" s="129">
        <f t="shared" si="15"/>
        <v>0</v>
      </c>
      <c r="T134" s="277">
        <f t="shared" si="16"/>
        <v>8396.3600000000188</v>
      </c>
    </row>
    <row r="135" spans="1:20" ht="12" customHeight="1" x14ac:dyDescent="0.2">
      <c r="A135" s="106">
        <v>119</v>
      </c>
      <c r="B135" s="154"/>
      <c r="F135" s="155" t="s">
        <v>38</v>
      </c>
      <c r="M135" s="276">
        <f t="shared" si="12"/>
        <v>5348</v>
      </c>
      <c r="N135" s="129" t="s">
        <v>312</v>
      </c>
      <c r="O135" s="129" t="s">
        <v>312</v>
      </c>
      <c r="P135" s="132">
        <f t="shared" si="13"/>
        <v>5348</v>
      </c>
      <c r="Q135" s="145">
        <v>1.57</v>
      </c>
      <c r="R135" s="129">
        <f t="shared" si="14"/>
        <v>0</v>
      </c>
      <c r="S135" s="129">
        <f t="shared" si="15"/>
        <v>0</v>
      </c>
      <c r="T135" s="277">
        <f t="shared" si="16"/>
        <v>8396.3600000000188</v>
      </c>
    </row>
    <row r="136" spans="1:20" ht="12" customHeight="1" x14ac:dyDescent="0.2">
      <c r="A136" s="106">
        <v>120</v>
      </c>
      <c r="B136" s="154"/>
      <c r="F136" s="155" t="s">
        <v>38</v>
      </c>
      <c r="L136" s="156"/>
      <c r="M136" s="276">
        <f t="shared" si="12"/>
        <v>5348</v>
      </c>
      <c r="N136" s="129" t="s">
        <v>312</v>
      </c>
      <c r="O136" s="129" t="s">
        <v>312</v>
      </c>
      <c r="P136" s="132">
        <f t="shared" si="13"/>
        <v>5348</v>
      </c>
      <c r="Q136" s="145">
        <v>1.57</v>
      </c>
      <c r="R136" s="129">
        <f t="shared" si="14"/>
        <v>0</v>
      </c>
      <c r="S136" s="129">
        <f t="shared" si="15"/>
        <v>0</v>
      </c>
      <c r="T136" s="277">
        <f t="shared" si="16"/>
        <v>8396.3600000000188</v>
      </c>
    </row>
    <row r="137" spans="1:20" ht="12" customHeight="1" x14ac:dyDescent="0.2">
      <c r="A137" s="106">
        <v>121</v>
      </c>
      <c r="B137" s="154"/>
      <c r="F137" s="155" t="s">
        <v>38</v>
      </c>
      <c r="M137" s="276">
        <f t="shared" si="12"/>
        <v>5348</v>
      </c>
      <c r="N137" s="129" t="s">
        <v>312</v>
      </c>
      <c r="O137" s="129" t="s">
        <v>312</v>
      </c>
      <c r="P137" s="132">
        <f t="shared" si="13"/>
        <v>5348</v>
      </c>
      <c r="Q137" s="145">
        <v>1.57</v>
      </c>
      <c r="R137" s="129">
        <f t="shared" si="14"/>
        <v>0</v>
      </c>
      <c r="S137" s="129">
        <f t="shared" si="15"/>
        <v>0</v>
      </c>
      <c r="T137" s="277">
        <f t="shared" si="16"/>
        <v>8396.3600000000188</v>
      </c>
    </row>
    <row r="138" spans="1:20" ht="12" customHeight="1" x14ac:dyDescent="0.2">
      <c r="A138" s="106">
        <v>122</v>
      </c>
      <c r="B138" s="154"/>
      <c r="F138" s="155" t="s">
        <v>38</v>
      </c>
      <c r="L138" s="156"/>
      <c r="M138" s="276">
        <f t="shared" si="12"/>
        <v>5348</v>
      </c>
      <c r="N138" s="129" t="s">
        <v>312</v>
      </c>
      <c r="O138" s="129" t="s">
        <v>312</v>
      </c>
      <c r="P138" s="132">
        <f t="shared" si="13"/>
        <v>5348</v>
      </c>
      <c r="Q138" s="145">
        <v>1.57</v>
      </c>
      <c r="R138" s="129">
        <f t="shared" si="14"/>
        <v>0</v>
      </c>
      <c r="S138" s="129">
        <f t="shared" si="15"/>
        <v>0</v>
      </c>
      <c r="T138" s="277">
        <f t="shared" si="16"/>
        <v>8396.3600000000188</v>
      </c>
    </row>
    <row r="139" spans="1:20" ht="12" customHeight="1" x14ac:dyDescent="0.2">
      <c r="A139" s="106">
        <v>123</v>
      </c>
      <c r="B139" s="154"/>
      <c r="F139" s="155" t="s">
        <v>38</v>
      </c>
      <c r="L139" s="156"/>
      <c r="M139" s="276">
        <f t="shared" si="12"/>
        <v>5348</v>
      </c>
      <c r="N139" s="129" t="s">
        <v>312</v>
      </c>
      <c r="O139" s="129" t="s">
        <v>312</v>
      </c>
      <c r="P139" s="132">
        <f t="shared" si="13"/>
        <v>5348</v>
      </c>
      <c r="Q139" s="145">
        <v>1.57</v>
      </c>
      <c r="R139" s="129">
        <f t="shared" si="14"/>
        <v>0</v>
      </c>
      <c r="S139" s="129">
        <f t="shared" si="15"/>
        <v>0</v>
      </c>
      <c r="T139" s="277">
        <f t="shared" si="16"/>
        <v>8396.3600000000188</v>
      </c>
    </row>
    <row r="140" spans="1:20" ht="12" customHeight="1" x14ac:dyDescent="0.2">
      <c r="A140" s="106">
        <v>124</v>
      </c>
      <c r="B140" s="154"/>
      <c r="F140" s="155" t="s">
        <v>38</v>
      </c>
      <c r="M140" s="276">
        <f t="shared" si="12"/>
        <v>5348</v>
      </c>
      <c r="N140" s="129" t="s">
        <v>312</v>
      </c>
      <c r="O140" s="129" t="s">
        <v>312</v>
      </c>
      <c r="P140" s="132">
        <f t="shared" si="13"/>
        <v>5348</v>
      </c>
      <c r="Q140" s="145">
        <v>1.57</v>
      </c>
      <c r="R140" s="129">
        <f t="shared" si="14"/>
        <v>0</v>
      </c>
      <c r="S140" s="129">
        <f t="shared" si="15"/>
        <v>0</v>
      </c>
      <c r="T140" s="277">
        <f t="shared" si="16"/>
        <v>8396.3600000000188</v>
      </c>
    </row>
    <row r="141" spans="1:20" ht="12" customHeight="1" x14ac:dyDescent="0.2">
      <c r="A141" s="106">
        <v>125</v>
      </c>
      <c r="B141" s="154"/>
      <c r="F141" s="155" t="s">
        <v>38</v>
      </c>
      <c r="L141" s="156"/>
      <c r="M141" s="276">
        <f t="shared" si="12"/>
        <v>5348</v>
      </c>
      <c r="N141" s="129" t="s">
        <v>312</v>
      </c>
      <c r="O141" s="129" t="s">
        <v>312</v>
      </c>
      <c r="P141" s="132">
        <f t="shared" si="13"/>
        <v>5348</v>
      </c>
      <c r="Q141" s="145">
        <v>1.57</v>
      </c>
      <c r="R141" s="129">
        <f t="shared" si="14"/>
        <v>0</v>
      </c>
      <c r="S141" s="129">
        <f t="shared" si="15"/>
        <v>0</v>
      </c>
      <c r="T141" s="277">
        <f t="shared" si="16"/>
        <v>8396.3600000000188</v>
      </c>
    </row>
    <row r="142" spans="1:20" ht="12" customHeight="1" x14ac:dyDescent="0.2">
      <c r="A142" s="106">
        <v>126</v>
      </c>
      <c r="B142" s="154"/>
      <c r="F142" s="155" t="s">
        <v>38</v>
      </c>
      <c r="L142" s="156"/>
      <c r="M142" s="276">
        <f t="shared" si="12"/>
        <v>5348</v>
      </c>
      <c r="N142" s="129" t="s">
        <v>312</v>
      </c>
      <c r="O142" s="129" t="s">
        <v>312</v>
      </c>
      <c r="P142" s="132">
        <f t="shared" si="13"/>
        <v>5348</v>
      </c>
      <c r="Q142" s="145">
        <v>1.57</v>
      </c>
      <c r="R142" s="129">
        <f t="shared" si="14"/>
        <v>0</v>
      </c>
      <c r="S142" s="129">
        <f t="shared" si="15"/>
        <v>0</v>
      </c>
      <c r="T142" s="277">
        <f t="shared" si="16"/>
        <v>8396.3600000000188</v>
      </c>
    </row>
    <row r="143" spans="1:20" ht="12" customHeight="1" x14ac:dyDescent="0.2">
      <c r="A143" s="106">
        <v>127</v>
      </c>
      <c r="B143" s="154"/>
      <c r="F143" s="155" t="s">
        <v>38</v>
      </c>
      <c r="M143" s="276">
        <f t="shared" si="12"/>
        <v>5348</v>
      </c>
      <c r="N143" s="129" t="s">
        <v>312</v>
      </c>
      <c r="O143" s="129" t="s">
        <v>312</v>
      </c>
      <c r="P143" s="132">
        <f t="shared" si="13"/>
        <v>5348</v>
      </c>
      <c r="Q143" s="145">
        <v>1.57</v>
      </c>
      <c r="R143" s="129">
        <f t="shared" si="14"/>
        <v>0</v>
      </c>
      <c r="S143" s="129">
        <f t="shared" si="15"/>
        <v>0</v>
      </c>
      <c r="T143" s="277">
        <f t="shared" si="16"/>
        <v>8396.3600000000188</v>
      </c>
    </row>
    <row r="144" spans="1:20" ht="12" customHeight="1" x14ac:dyDescent="0.2">
      <c r="A144" s="106">
        <v>128</v>
      </c>
      <c r="B144" s="154"/>
      <c r="F144" s="155" t="s">
        <v>38</v>
      </c>
      <c r="L144" s="156"/>
      <c r="M144" s="276">
        <f t="shared" si="12"/>
        <v>5348</v>
      </c>
      <c r="N144" s="129" t="s">
        <v>312</v>
      </c>
      <c r="O144" s="129" t="s">
        <v>312</v>
      </c>
      <c r="P144" s="132">
        <f t="shared" si="13"/>
        <v>5348</v>
      </c>
      <c r="Q144" s="145">
        <v>1.57</v>
      </c>
      <c r="R144" s="129">
        <f t="shared" si="14"/>
        <v>0</v>
      </c>
      <c r="S144" s="129">
        <f t="shared" si="15"/>
        <v>0</v>
      </c>
      <c r="T144" s="277">
        <f t="shared" si="16"/>
        <v>8396.3600000000188</v>
      </c>
    </row>
    <row r="145" spans="1:20" ht="12" customHeight="1" x14ac:dyDescent="0.2">
      <c r="A145" s="106">
        <v>129</v>
      </c>
      <c r="B145" s="154"/>
      <c r="F145" s="155" t="s">
        <v>38</v>
      </c>
      <c r="L145" s="156"/>
      <c r="M145" s="276">
        <f t="shared" si="12"/>
        <v>5348</v>
      </c>
      <c r="N145" s="129" t="s">
        <v>312</v>
      </c>
      <c r="O145" s="129" t="s">
        <v>312</v>
      </c>
      <c r="P145" s="132">
        <f t="shared" si="13"/>
        <v>5348</v>
      </c>
      <c r="Q145" s="145">
        <v>1.57</v>
      </c>
      <c r="R145" s="129">
        <f t="shared" si="14"/>
        <v>0</v>
      </c>
      <c r="S145" s="129">
        <f t="shared" si="15"/>
        <v>0</v>
      </c>
      <c r="T145" s="277">
        <f t="shared" si="16"/>
        <v>8396.3600000000188</v>
      </c>
    </row>
    <row r="146" spans="1:20" ht="12" customHeight="1" x14ac:dyDescent="0.2">
      <c r="A146" s="106">
        <v>130</v>
      </c>
      <c r="B146" s="154"/>
      <c r="F146" s="155" t="s">
        <v>38</v>
      </c>
      <c r="M146" s="276">
        <f t="shared" si="12"/>
        <v>5348</v>
      </c>
      <c r="N146" s="129" t="s">
        <v>312</v>
      </c>
      <c r="O146" s="129" t="s">
        <v>312</v>
      </c>
      <c r="P146" s="132">
        <f t="shared" si="13"/>
        <v>5348</v>
      </c>
      <c r="Q146" s="145">
        <v>1.57</v>
      </c>
      <c r="R146" s="129">
        <f t="shared" si="14"/>
        <v>0</v>
      </c>
      <c r="S146" s="129">
        <f t="shared" si="15"/>
        <v>0</v>
      </c>
      <c r="T146" s="277">
        <f t="shared" si="16"/>
        <v>8396.3600000000188</v>
      </c>
    </row>
    <row r="147" spans="1:20" ht="12" customHeight="1" x14ac:dyDescent="0.2">
      <c r="A147" s="106">
        <v>131</v>
      </c>
      <c r="B147" s="154"/>
      <c r="F147" s="155" t="s">
        <v>38</v>
      </c>
      <c r="L147" s="156"/>
      <c r="M147" s="276">
        <f t="shared" si="12"/>
        <v>5348</v>
      </c>
      <c r="N147" s="129" t="s">
        <v>312</v>
      </c>
      <c r="O147" s="129" t="s">
        <v>312</v>
      </c>
      <c r="P147" s="132">
        <f t="shared" si="13"/>
        <v>5348</v>
      </c>
      <c r="Q147" s="145">
        <v>1.57</v>
      </c>
      <c r="R147" s="129">
        <f t="shared" si="14"/>
        <v>0</v>
      </c>
      <c r="S147" s="129">
        <f t="shared" si="15"/>
        <v>0</v>
      </c>
      <c r="T147" s="277">
        <f t="shared" si="16"/>
        <v>8396.3600000000188</v>
      </c>
    </row>
    <row r="148" spans="1:20" ht="12" customHeight="1" x14ac:dyDescent="0.2">
      <c r="A148" s="106">
        <v>132</v>
      </c>
      <c r="B148" s="154"/>
      <c r="F148" s="155" t="s">
        <v>38</v>
      </c>
      <c r="L148" s="156"/>
      <c r="M148" s="276">
        <f t="shared" si="12"/>
        <v>5348</v>
      </c>
      <c r="N148" s="129" t="s">
        <v>312</v>
      </c>
      <c r="O148" s="129" t="s">
        <v>312</v>
      </c>
      <c r="P148" s="132">
        <f t="shared" si="13"/>
        <v>5348</v>
      </c>
      <c r="Q148" s="145">
        <v>1.57</v>
      </c>
      <c r="R148" s="129">
        <f t="shared" si="14"/>
        <v>0</v>
      </c>
      <c r="S148" s="129">
        <f t="shared" si="15"/>
        <v>0</v>
      </c>
      <c r="T148" s="277">
        <f t="shared" si="16"/>
        <v>8396.3600000000188</v>
      </c>
    </row>
    <row r="149" spans="1:20" ht="12" customHeight="1" x14ac:dyDescent="0.2">
      <c r="A149" s="106">
        <v>133</v>
      </c>
      <c r="B149" s="154"/>
      <c r="F149" s="155" t="s">
        <v>38</v>
      </c>
      <c r="M149" s="276">
        <f t="shared" si="12"/>
        <v>5348</v>
      </c>
      <c r="N149" s="129" t="s">
        <v>312</v>
      </c>
      <c r="O149" s="129" t="s">
        <v>312</v>
      </c>
      <c r="P149" s="132">
        <f t="shared" si="13"/>
        <v>5348</v>
      </c>
      <c r="Q149" s="145">
        <v>1.57</v>
      </c>
      <c r="R149" s="129">
        <f t="shared" si="14"/>
        <v>0</v>
      </c>
      <c r="S149" s="129">
        <f t="shared" si="15"/>
        <v>0</v>
      </c>
      <c r="T149" s="277">
        <f t="shared" si="16"/>
        <v>8396.3600000000188</v>
      </c>
    </row>
    <row r="150" spans="1:20" ht="12" customHeight="1" x14ac:dyDescent="0.2">
      <c r="A150" s="106">
        <v>134</v>
      </c>
      <c r="B150" s="154"/>
      <c r="F150" s="155" t="s">
        <v>38</v>
      </c>
      <c r="L150" s="156"/>
      <c r="M150" s="276">
        <f t="shared" si="12"/>
        <v>5348</v>
      </c>
      <c r="N150" s="129" t="s">
        <v>312</v>
      </c>
      <c r="O150" s="129" t="s">
        <v>312</v>
      </c>
      <c r="P150" s="132">
        <f t="shared" si="13"/>
        <v>5348</v>
      </c>
      <c r="Q150" s="145">
        <v>1.57</v>
      </c>
      <c r="R150" s="129">
        <f t="shared" si="14"/>
        <v>0</v>
      </c>
      <c r="S150" s="129">
        <f t="shared" si="15"/>
        <v>0</v>
      </c>
      <c r="T150" s="277">
        <f t="shared" si="16"/>
        <v>8396.3600000000188</v>
      </c>
    </row>
    <row r="151" spans="1:20" ht="12" customHeight="1" x14ac:dyDescent="0.2">
      <c r="A151" s="106">
        <v>135</v>
      </c>
      <c r="B151" s="154"/>
      <c r="F151" s="155" t="s">
        <v>38</v>
      </c>
      <c r="L151" s="156"/>
      <c r="M151" s="276">
        <f t="shared" si="12"/>
        <v>5348</v>
      </c>
      <c r="N151" s="129" t="s">
        <v>312</v>
      </c>
      <c r="O151" s="129" t="s">
        <v>312</v>
      </c>
      <c r="P151" s="132">
        <f t="shared" si="13"/>
        <v>5348</v>
      </c>
      <c r="Q151" s="145">
        <v>1.57</v>
      </c>
      <c r="R151" s="129">
        <f t="shared" si="14"/>
        <v>0</v>
      </c>
      <c r="S151" s="129">
        <f t="shared" si="15"/>
        <v>0</v>
      </c>
      <c r="T151" s="277">
        <f t="shared" si="16"/>
        <v>8396.3600000000188</v>
      </c>
    </row>
    <row r="152" spans="1:20" ht="12" customHeight="1" x14ac:dyDescent="0.2">
      <c r="A152" s="106">
        <v>136</v>
      </c>
      <c r="B152" s="154"/>
      <c r="F152" s="155" t="s">
        <v>38</v>
      </c>
      <c r="L152" s="156"/>
      <c r="M152" s="276">
        <f t="shared" si="12"/>
        <v>5348</v>
      </c>
      <c r="N152" s="129" t="s">
        <v>312</v>
      </c>
      <c r="O152" s="129" t="s">
        <v>312</v>
      </c>
      <c r="P152" s="132">
        <f t="shared" si="13"/>
        <v>5348</v>
      </c>
      <c r="Q152" s="145">
        <v>1.57</v>
      </c>
      <c r="R152" s="129">
        <f t="shared" si="14"/>
        <v>0</v>
      </c>
      <c r="S152" s="129">
        <f t="shared" si="15"/>
        <v>0</v>
      </c>
      <c r="T152" s="277">
        <f t="shared" si="16"/>
        <v>8396.3600000000188</v>
      </c>
    </row>
    <row r="153" spans="1:20" ht="12" customHeight="1" x14ac:dyDescent="0.2">
      <c r="A153" s="106">
        <v>137</v>
      </c>
      <c r="B153" s="154"/>
      <c r="F153" s="155" t="s">
        <v>38</v>
      </c>
      <c r="L153" s="156"/>
      <c r="M153" s="276">
        <f t="shared" si="12"/>
        <v>5348</v>
      </c>
      <c r="N153" s="129" t="s">
        <v>312</v>
      </c>
      <c r="O153" s="129" t="s">
        <v>312</v>
      </c>
      <c r="P153" s="132">
        <f t="shared" si="13"/>
        <v>5348</v>
      </c>
      <c r="Q153" s="145">
        <v>1.57</v>
      </c>
      <c r="R153" s="129">
        <f t="shared" si="14"/>
        <v>0</v>
      </c>
      <c r="S153" s="129">
        <f t="shared" si="15"/>
        <v>0</v>
      </c>
      <c r="T153" s="277">
        <f t="shared" si="16"/>
        <v>8396.3600000000188</v>
      </c>
    </row>
    <row r="154" spans="1:20" ht="12" customHeight="1" x14ac:dyDescent="0.2">
      <c r="A154" s="106">
        <v>138</v>
      </c>
      <c r="B154" s="154"/>
      <c r="F154" s="155" t="s">
        <v>38</v>
      </c>
      <c r="M154" s="276">
        <f t="shared" ref="M154:M217" si="18">M153+I154-L154</f>
        <v>5348</v>
      </c>
      <c r="N154" s="129" t="s">
        <v>312</v>
      </c>
      <c r="O154" s="129" t="s">
        <v>312</v>
      </c>
      <c r="P154" s="132">
        <f t="shared" ref="P154:P217" si="19">M154</f>
        <v>5348</v>
      </c>
      <c r="Q154" s="145">
        <v>1.57</v>
      </c>
      <c r="R154" s="129">
        <f t="shared" ref="R154:R217" si="20">I154*Q154</f>
        <v>0</v>
      </c>
      <c r="S154" s="129">
        <f t="shared" ref="S154:S217" si="21">L154*Q154</f>
        <v>0</v>
      </c>
      <c r="T154" s="277">
        <f t="shared" ref="T154:T217" si="22">T153+R154-S154</f>
        <v>8396.3600000000188</v>
      </c>
    </row>
    <row r="155" spans="1:20" ht="12" customHeight="1" x14ac:dyDescent="0.2">
      <c r="A155" s="106">
        <v>139</v>
      </c>
      <c r="B155" s="154"/>
      <c r="F155" s="155" t="s">
        <v>38</v>
      </c>
      <c r="L155" s="156"/>
      <c r="M155" s="276">
        <f t="shared" si="18"/>
        <v>5348</v>
      </c>
      <c r="N155" s="129" t="s">
        <v>312</v>
      </c>
      <c r="O155" s="129" t="s">
        <v>312</v>
      </c>
      <c r="P155" s="132">
        <f t="shared" si="19"/>
        <v>5348</v>
      </c>
      <c r="Q155" s="145">
        <v>1.57</v>
      </c>
      <c r="R155" s="129">
        <f t="shared" si="20"/>
        <v>0</v>
      </c>
      <c r="S155" s="129">
        <f t="shared" si="21"/>
        <v>0</v>
      </c>
      <c r="T155" s="277">
        <f t="shared" si="22"/>
        <v>8396.3600000000188</v>
      </c>
    </row>
    <row r="156" spans="1:20" ht="12" customHeight="1" x14ac:dyDescent="0.2">
      <c r="A156" s="106">
        <v>140</v>
      </c>
      <c r="B156" s="154"/>
      <c r="F156" s="155" t="s">
        <v>38</v>
      </c>
      <c r="L156" s="156"/>
      <c r="M156" s="276">
        <f t="shared" si="18"/>
        <v>5348</v>
      </c>
      <c r="N156" s="129" t="s">
        <v>312</v>
      </c>
      <c r="O156" s="129" t="s">
        <v>312</v>
      </c>
      <c r="P156" s="132">
        <f t="shared" si="19"/>
        <v>5348</v>
      </c>
      <c r="Q156" s="145">
        <v>1.57</v>
      </c>
      <c r="R156" s="129">
        <f t="shared" si="20"/>
        <v>0</v>
      </c>
      <c r="S156" s="129">
        <f t="shared" si="21"/>
        <v>0</v>
      </c>
      <c r="T156" s="277">
        <f t="shared" si="22"/>
        <v>8396.3600000000188</v>
      </c>
    </row>
    <row r="157" spans="1:20" ht="12" customHeight="1" x14ac:dyDescent="0.2">
      <c r="A157" s="106">
        <v>141</v>
      </c>
      <c r="B157" s="154"/>
      <c r="F157" s="155" t="s">
        <v>38</v>
      </c>
      <c r="M157" s="276">
        <f t="shared" si="18"/>
        <v>5348</v>
      </c>
      <c r="N157" s="129" t="s">
        <v>312</v>
      </c>
      <c r="O157" s="129" t="s">
        <v>312</v>
      </c>
      <c r="P157" s="132">
        <f t="shared" si="19"/>
        <v>5348</v>
      </c>
      <c r="Q157" s="145">
        <v>1.57</v>
      </c>
      <c r="R157" s="129">
        <f t="shared" si="20"/>
        <v>0</v>
      </c>
      <c r="S157" s="129">
        <f t="shared" si="21"/>
        <v>0</v>
      </c>
      <c r="T157" s="277">
        <f t="shared" si="22"/>
        <v>8396.3600000000188</v>
      </c>
    </row>
    <row r="158" spans="1:20" ht="12" customHeight="1" x14ac:dyDescent="0.2">
      <c r="A158" s="106">
        <v>142</v>
      </c>
      <c r="B158" s="154"/>
      <c r="F158" s="155" t="s">
        <v>38</v>
      </c>
      <c r="L158" s="156"/>
      <c r="M158" s="276">
        <f t="shared" si="18"/>
        <v>5348</v>
      </c>
      <c r="N158" s="129" t="s">
        <v>312</v>
      </c>
      <c r="O158" s="129" t="s">
        <v>312</v>
      </c>
      <c r="P158" s="132">
        <f t="shared" si="19"/>
        <v>5348</v>
      </c>
      <c r="Q158" s="145">
        <v>1.57</v>
      </c>
      <c r="R158" s="129">
        <f t="shared" si="20"/>
        <v>0</v>
      </c>
      <c r="S158" s="129">
        <f t="shared" si="21"/>
        <v>0</v>
      </c>
      <c r="T158" s="277">
        <f t="shared" si="22"/>
        <v>8396.3600000000188</v>
      </c>
    </row>
    <row r="159" spans="1:20" ht="12" customHeight="1" x14ac:dyDescent="0.2">
      <c r="A159" s="106">
        <v>143</v>
      </c>
      <c r="B159" s="154"/>
      <c r="F159" s="155" t="s">
        <v>38</v>
      </c>
      <c r="L159" s="156"/>
      <c r="M159" s="276">
        <f t="shared" si="18"/>
        <v>5348</v>
      </c>
      <c r="N159" s="129" t="s">
        <v>312</v>
      </c>
      <c r="O159" s="129" t="s">
        <v>312</v>
      </c>
      <c r="P159" s="132">
        <f t="shared" si="19"/>
        <v>5348</v>
      </c>
      <c r="Q159" s="145">
        <v>1.57</v>
      </c>
      <c r="R159" s="129">
        <f t="shared" si="20"/>
        <v>0</v>
      </c>
      <c r="S159" s="129">
        <f t="shared" si="21"/>
        <v>0</v>
      </c>
      <c r="T159" s="277">
        <f t="shared" si="22"/>
        <v>8396.3600000000188</v>
      </c>
    </row>
    <row r="160" spans="1:20" ht="12" customHeight="1" x14ac:dyDescent="0.2">
      <c r="A160" s="106">
        <v>144</v>
      </c>
      <c r="B160" s="154"/>
      <c r="F160" s="155" t="s">
        <v>38</v>
      </c>
      <c r="M160" s="276">
        <f t="shared" si="18"/>
        <v>5348</v>
      </c>
      <c r="N160" s="129" t="s">
        <v>312</v>
      </c>
      <c r="O160" s="129" t="s">
        <v>312</v>
      </c>
      <c r="P160" s="132">
        <f t="shared" si="19"/>
        <v>5348</v>
      </c>
      <c r="Q160" s="145">
        <v>1.57</v>
      </c>
      <c r="R160" s="129">
        <f t="shared" si="20"/>
        <v>0</v>
      </c>
      <c r="S160" s="129">
        <f t="shared" si="21"/>
        <v>0</v>
      </c>
      <c r="T160" s="277">
        <f t="shared" si="22"/>
        <v>8396.3600000000188</v>
      </c>
    </row>
    <row r="161" spans="1:20" ht="12" customHeight="1" x14ac:dyDescent="0.2">
      <c r="A161" s="106">
        <v>145</v>
      </c>
      <c r="B161" s="154"/>
      <c r="F161" s="155" t="s">
        <v>38</v>
      </c>
      <c r="L161" s="156"/>
      <c r="M161" s="276">
        <f t="shared" si="18"/>
        <v>5348</v>
      </c>
      <c r="N161" s="129" t="s">
        <v>312</v>
      </c>
      <c r="O161" s="129" t="s">
        <v>312</v>
      </c>
      <c r="P161" s="132">
        <f t="shared" si="19"/>
        <v>5348</v>
      </c>
      <c r="Q161" s="145">
        <v>1.57</v>
      </c>
      <c r="R161" s="129">
        <f t="shared" si="20"/>
        <v>0</v>
      </c>
      <c r="S161" s="129">
        <f t="shared" si="21"/>
        <v>0</v>
      </c>
      <c r="T161" s="277">
        <f t="shared" si="22"/>
        <v>8396.3600000000188</v>
      </c>
    </row>
    <row r="162" spans="1:20" ht="12" customHeight="1" x14ac:dyDescent="0.2">
      <c r="A162" s="106">
        <v>146</v>
      </c>
      <c r="B162" s="154"/>
      <c r="F162" s="155" t="s">
        <v>38</v>
      </c>
      <c r="M162" s="276">
        <f t="shared" si="18"/>
        <v>5348</v>
      </c>
      <c r="N162" s="129" t="s">
        <v>312</v>
      </c>
      <c r="O162" s="129" t="s">
        <v>312</v>
      </c>
      <c r="P162" s="132">
        <f t="shared" si="19"/>
        <v>5348</v>
      </c>
      <c r="Q162" s="145">
        <v>1.57</v>
      </c>
      <c r="R162" s="129">
        <f t="shared" si="20"/>
        <v>0</v>
      </c>
      <c r="S162" s="129">
        <f t="shared" si="21"/>
        <v>0</v>
      </c>
      <c r="T162" s="277">
        <f t="shared" si="22"/>
        <v>8396.3600000000188</v>
      </c>
    </row>
    <row r="163" spans="1:20" ht="12" customHeight="1" x14ac:dyDescent="0.2">
      <c r="A163" s="106">
        <v>147</v>
      </c>
      <c r="B163" s="154"/>
      <c r="F163" s="155" t="s">
        <v>38</v>
      </c>
      <c r="L163" s="156"/>
      <c r="M163" s="276">
        <f t="shared" si="18"/>
        <v>5348</v>
      </c>
      <c r="N163" s="129" t="s">
        <v>312</v>
      </c>
      <c r="O163" s="129" t="s">
        <v>312</v>
      </c>
      <c r="P163" s="132">
        <f t="shared" si="19"/>
        <v>5348</v>
      </c>
      <c r="Q163" s="145">
        <v>1.57</v>
      </c>
      <c r="R163" s="129">
        <f t="shared" si="20"/>
        <v>0</v>
      </c>
      <c r="S163" s="129">
        <f t="shared" si="21"/>
        <v>0</v>
      </c>
      <c r="T163" s="277">
        <f t="shared" si="22"/>
        <v>8396.3600000000188</v>
      </c>
    </row>
    <row r="164" spans="1:20" ht="12" customHeight="1" x14ac:dyDescent="0.2">
      <c r="A164" s="106">
        <v>148</v>
      </c>
      <c r="B164" s="154"/>
      <c r="F164" s="155" t="s">
        <v>38</v>
      </c>
      <c r="M164" s="276">
        <f t="shared" si="18"/>
        <v>5348</v>
      </c>
      <c r="N164" s="129" t="s">
        <v>312</v>
      </c>
      <c r="O164" s="129" t="s">
        <v>312</v>
      </c>
      <c r="P164" s="132">
        <f t="shared" si="19"/>
        <v>5348</v>
      </c>
      <c r="Q164" s="145">
        <v>1.57</v>
      </c>
      <c r="R164" s="129">
        <f t="shared" si="20"/>
        <v>0</v>
      </c>
      <c r="S164" s="129">
        <f t="shared" si="21"/>
        <v>0</v>
      </c>
      <c r="T164" s="277">
        <f t="shared" si="22"/>
        <v>8396.3600000000188</v>
      </c>
    </row>
    <row r="165" spans="1:20" ht="12" customHeight="1" x14ac:dyDescent="0.2">
      <c r="A165" s="106">
        <v>149</v>
      </c>
      <c r="B165" s="154"/>
      <c r="F165" s="155" t="s">
        <v>38</v>
      </c>
      <c r="L165" s="156"/>
      <c r="M165" s="276">
        <f t="shared" si="18"/>
        <v>5348</v>
      </c>
      <c r="N165" s="129" t="s">
        <v>312</v>
      </c>
      <c r="O165" s="129" t="s">
        <v>312</v>
      </c>
      <c r="P165" s="132">
        <f t="shared" si="19"/>
        <v>5348</v>
      </c>
      <c r="Q165" s="145">
        <v>1.57</v>
      </c>
      <c r="R165" s="129">
        <f t="shared" si="20"/>
        <v>0</v>
      </c>
      <c r="S165" s="129">
        <f t="shared" si="21"/>
        <v>0</v>
      </c>
      <c r="T165" s="277">
        <f t="shared" si="22"/>
        <v>8396.3600000000188</v>
      </c>
    </row>
    <row r="166" spans="1:20" ht="12" customHeight="1" x14ac:dyDescent="0.2">
      <c r="A166" s="106">
        <v>150</v>
      </c>
      <c r="B166" s="154"/>
      <c r="F166" s="155" t="s">
        <v>38</v>
      </c>
      <c r="L166" s="156"/>
      <c r="M166" s="276">
        <f t="shared" si="18"/>
        <v>5348</v>
      </c>
      <c r="N166" s="129" t="s">
        <v>312</v>
      </c>
      <c r="O166" s="129" t="s">
        <v>312</v>
      </c>
      <c r="P166" s="132">
        <f t="shared" si="19"/>
        <v>5348</v>
      </c>
      <c r="Q166" s="145">
        <v>1.57</v>
      </c>
      <c r="R166" s="129">
        <f t="shared" si="20"/>
        <v>0</v>
      </c>
      <c r="S166" s="129">
        <f t="shared" si="21"/>
        <v>0</v>
      </c>
      <c r="T166" s="277">
        <f t="shared" si="22"/>
        <v>8396.3600000000188</v>
      </c>
    </row>
    <row r="167" spans="1:20" ht="12" customHeight="1" x14ac:dyDescent="0.2">
      <c r="A167" s="106">
        <v>151</v>
      </c>
      <c r="B167" s="154"/>
      <c r="F167" s="155" t="s">
        <v>38</v>
      </c>
      <c r="M167" s="276">
        <f t="shared" si="18"/>
        <v>5348</v>
      </c>
      <c r="N167" s="129" t="s">
        <v>312</v>
      </c>
      <c r="O167" s="129" t="s">
        <v>312</v>
      </c>
      <c r="P167" s="132">
        <f t="shared" si="19"/>
        <v>5348</v>
      </c>
      <c r="Q167" s="145">
        <v>1.57</v>
      </c>
      <c r="R167" s="129">
        <f t="shared" si="20"/>
        <v>0</v>
      </c>
      <c r="S167" s="129">
        <f t="shared" si="21"/>
        <v>0</v>
      </c>
      <c r="T167" s="277">
        <f t="shared" si="22"/>
        <v>8396.3600000000188</v>
      </c>
    </row>
    <row r="168" spans="1:20" ht="12" customHeight="1" x14ac:dyDescent="0.2">
      <c r="A168" s="106">
        <v>152</v>
      </c>
      <c r="B168" s="154"/>
      <c r="F168" s="155" t="s">
        <v>38</v>
      </c>
      <c r="L168" s="156"/>
      <c r="M168" s="276">
        <f t="shared" si="18"/>
        <v>5348</v>
      </c>
      <c r="N168" s="129" t="s">
        <v>312</v>
      </c>
      <c r="O168" s="129" t="s">
        <v>312</v>
      </c>
      <c r="P168" s="132">
        <f t="shared" si="19"/>
        <v>5348</v>
      </c>
      <c r="Q168" s="145">
        <v>1.57</v>
      </c>
      <c r="R168" s="129">
        <f t="shared" si="20"/>
        <v>0</v>
      </c>
      <c r="S168" s="129">
        <f t="shared" si="21"/>
        <v>0</v>
      </c>
      <c r="T168" s="277">
        <f t="shared" si="22"/>
        <v>8396.3600000000188</v>
      </c>
    </row>
    <row r="169" spans="1:20" ht="12" customHeight="1" x14ac:dyDescent="0.2">
      <c r="A169" s="106">
        <v>153</v>
      </c>
      <c r="B169" s="154"/>
      <c r="F169" s="155" t="s">
        <v>38</v>
      </c>
      <c r="M169" s="276">
        <f t="shared" si="18"/>
        <v>5348</v>
      </c>
      <c r="N169" s="129" t="s">
        <v>312</v>
      </c>
      <c r="O169" s="129" t="s">
        <v>312</v>
      </c>
      <c r="P169" s="132">
        <f t="shared" si="19"/>
        <v>5348</v>
      </c>
      <c r="Q169" s="145">
        <v>1.57</v>
      </c>
      <c r="R169" s="129">
        <f t="shared" si="20"/>
        <v>0</v>
      </c>
      <c r="S169" s="129">
        <f t="shared" si="21"/>
        <v>0</v>
      </c>
      <c r="T169" s="277">
        <f t="shared" si="22"/>
        <v>8396.3600000000188</v>
      </c>
    </row>
    <row r="170" spans="1:20" ht="12" customHeight="1" x14ac:dyDescent="0.2">
      <c r="A170" s="106">
        <v>154</v>
      </c>
      <c r="B170" s="154"/>
      <c r="F170" s="155" t="s">
        <v>38</v>
      </c>
      <c r="L170" s="156"/>
      <c r="M170" s="276">
        <f t="shared" si="18"/>
        <v>5348</v>
      </c>
      <c r="N170" s="129" t="s">
        <v>312</v>
      </c>
      <c r="O170" s="129" t="s">
        <v>312</v>
      </c>
      <c r="P170" s="132">
        <f t="shared" si="19"/>
        <v>5348</v>
      </c>
      <c r="Q170" s="145">
        <v>1.57</v>
      </c>
      <c r="R170" s="129">
        <f t="shared" si="20"/>
        <v>0</v>
      </c>
      <c r="S170" s="129">
        <f t="shared" si="21"/>
        <v>0</v>
      </c>
      <c r="T170" s="277">
        <f t="shared" si="22"/>
        <v>8396.3600000000188</v>
      </c>
    </row>
    <row r="171" spans="1:20" ht="12" customHeight="1" x14ac:dyDescent="0.2">
      <c r="A171" s="106">
        <v>155</v>
      </c>
      <c r="B171" s="154"/>
      <c r="F171" s="155" t="s">
        <v>38</v>
      </c>
      <c r="L171" s="156"/>
      <c r="M171" s="276">
        <f t="shared" si="18"/>
        <v>5348</v>
      </c>
      <c r="N171" s="129" t="s">
        <v>312</v>
      </c>
      <c r="O171" s="129" t="s">
        <v>312</v>
      </c>
      <c r="P171" s="132">
        <f t="shared" si="19"/>
        <v>5348</v>
      </c>
      <c r="Q171" s="145">
        <v>1.57</v>
      </c>
      <c r="R171" s="129">
        <f t="shared" si="20"/>
        <v>0</v>
      </c>
      <c r="S171" s="129">
        <f t="shared" si="21"/>
        <v>0</v>
      </c>
      <c r="T171" s="277">
        <f t="shared" si="22"/>
        <v>8396.3600000000188</v>
      </c>
    </row>
    <row r="172" spans="1:20" ht="12" customHeight="1" x14ac:dyDescent="0.2">
      <c r="A172" s="106">
        <v>156</v>
      </c>
      <c r="B172" s="154"/>
      <c r="F172" s="155" t="s">
        <v>38</v>
      </c>
      <c r="M172" s="276">
        <f t="shared" si="18"/>
        <v>5348</v>
      </c>
      <c r="N172" s="129" t="s">
        <v>312</v>
      </c>
      <c r="O172" s="129" t="s">
        <v>312</v>
      </c>
      <c r="P172" s="132">
        <f t="shared" si="19"/>
        <v>5348</v>
      </c>
      <c r="Q172" s="145">
        <v>1.57</v>
      </c>
      <c r="R172" s="129">
        <f t="shared" si="20"/>
        <v>0</v>
      </c>
      <c r="S172" s="129">
        <f t="shared" si="21"/>
        <v>0</v>
      </c>
      <c r="T172" s="277">
        <f t="shared" si="22"/>
        <v>8396.3600000000188</v>
      </c>
    </row>
    <row r="173" spans="1:20" ht="12" customHeight="1" x14ac:dyDescent="0.2">
      <c r="A173" s="106">
        <v>157</v>
      </c>
      <c r="B173" s="154"/>
      <c r="F173" s="155" t="s">
        <v>38</v>
      </c>
      <c r="L173" s="156"/>
      <c r="M173" s="276">
        <f t="shared" si="18"/>
        <v>5348</v>
      </c>
      <c r="N173" s="129" t="s">
        <v>312</v>
      </c>
      <c r="O173" s="129" t="s">
        <v>312</v>
      </c>
      <c r="P173" s="132">
        <f t="shared" si="19"/>
        <v>5348</v>
      </c>
      <c r="Q173" s="145">
        <v>1.57</v>
      </c>
      <c r="R173" s="129">
        <f t="shared" si="20"/>
        <v>0</v>
      </c>
      <c r="S173" s="129">
        <f t="shared" si="21"/>
        <v>0</v>
      </c>
      <c r="T173" s="277">
        <f t="shared" si="22"/>
        <v>8396.3600000000188</v>
      </c>
    </row>
    <row r="174" spans="1:20" ht="12" customHeight="1" x14ac:dyDescent="0.2">
      <c r="A174" s="106">
        <v>158</v>
      </c>
      <c r="B174" s="154"/>
      <c r="F174" s="155" t="s">
        <v>38</v>
      </c>
      <c r="M174" s="276">
        <f t="shared" si="18"/>
        <v>5348</v>
      </c>
      <c r="N174" s="129" t="s">
        <v>312</v>
      </c>
      <c r="O174" s="129" t="s">
        <v>312</v>
      </c>
      <c r="P174" s="132">
        <f t="shared" si="19"/>
        <v>5348</v>
      </c>
      <c r="Q174" s="145">
        <v>1.57</v>
      </c>
      <c r="R174" s="129">
        <f t="shared" si="20"/>
        <v>0</v>
      </c>
      <c r="S174" s="129">
        <f t="shared" si="21"/>
        <v>0</v>
      </c>
      <c r="T174" s="277">
        <f t="shared" si="22"/>
        <v>8396.3600000000188</v>
      </c>
    </row>
    <row r="175" spans="1:20" ht="12" customHeight="1" x14ac:dyDescent="0.2">
      <c r="A175" s="106">
        <v>159</v>
      </c>
      <c r="B175" s="154"/>
      <c r="F175" s="155" t="s">
        <v>38</v>
      </c>
      <c r="L175" s="156"/>
      <c r="M175" s="276">
        <f t="shared" si="18"/>
        <v>5348</v>
      </c>
      <c r="N175" s="129" t="s">
        <v>312</v>
      </c>
      <c r="O175" s="129" t="s">
        <v>312</v>
      </c>
      <c r="P175" s="132">
        <f t="shared" si="19"/>
        <v>5348</v>
      </c>
      <c r="Q175" s="145">
        <v>1.57</v>
      </c>
      <c r="R175" s="129">
        <f t="shared" si="20"/>
        <v>0</v>
      </c>
      <c r="S175" s="129">
        <f t="shared" si="21"/>
        <v>0</v>
      </c>
      <c r="T175" s="277">
        <f t="shared" si="22"/>
        <v>8396.3600000000188</v>
      </c>
    </row>
    <row r="176" spans="1:20" ht="12" customHeight="1" x14ac:dyDescent="0.2">
      <c r="A176" s="106">
        <v>160</v>
      </c>
      <c r="B176" s="154"/>
      <c r="F176" s="155" t="s">
        <v>38</v>
      </c>
      <c r="L176" s="156"/>
      <c r="M176" s="276">
        <f t="shared" si="18"/>
        <v>5348</v>
      </c>
      <c r="N176" s="129" t="s">
        <v>312</v>
      </c>
      <c r="O176" s="129" t="s">
        <v>312</v>
      </c>
      <c r="P176" s="132">
        <f t="shared" si="19"/>
        <v>5348</v>
      </c>
      <c r="Q176" s="145">
        <v>1.57</v>
      </c>
      <c r="R176" s="129">
        <f t="shared" si="20"/>
        <v>0</v>
      </c>
      <c r="S176" s="129">
        <f t="shared" si="21"/>
        <v>0</v>
      </c>
      <c r="T176" s="277">
        <f t="shared" si="22"/>
        <v>8396.3600000000188</v>
      </c>
    </row>
    <row r="177" spans="1:20" ht="12" customHeight="1" x14ac:dyDescent="0.2">
      <c r="A177" s="106">
        <v>161</v>
      </c>
      <c r="B177" s="154"/>
      <c r="F177" s="155" t="s">
        <v>38</v>
      </c>
      <c r="M177" s="276">
        <f t="shared" si="18"/>
        <v>5348</v>
      </c>
      <c r="N177" s="129" t="s">
        <v>312</v>
      </c>
      <c r="O177" s="129" t="s">
        <v>312</v>
      </c>
      <c r="P177" s="132">
        <f t="shared" si="19"/>
        <v>5348</v>
      </c>
      <c r="Q177" s="145">
        <v>1.57</v>
      </c>
      <c r="R177" s="129">
        <f t="shared" si="20"/>
        <v>0</v>
      </c>
      <c r="S177" s="129">
        <f t="shared" si="21"/>
        <v>0</v>
      </c>
      <c r="T177" s="277">
        <f t="shared" si="22"/>
        <v>8396.3600000000188</v>
      </c>
    </row>
    <row r="178" spans="1:20" ht="12" customHeight="1" x14ac:dyDescent="0.2">
      <c r="A178" s="106">
        <v>162</v>
      </c>
      <c r="B178" s="154"/>
      <c r="F178" s="155" t="s">
        <v>38</v>
      </c>
      <c r="L178" s="156"/>
      <c r="M178" s="276">
        <f t="shared" si="18"/>
        <v>5348</v>
      </c>
      <c r="N178" s="129" t="s">
        <v>312</v>
      </c>
      <c r="O178" s="129" t="s">
        <v>312</v>
      </c>
      <c r="P178" s="132">
        <f t="shared" si="19"/>
        <v>5348</v>
      </c>
      <c r="Q178" s="145">
        <v>1.57</v>
      </c>
      <c r="R178" s="129">
        <f t="shared" si="20"/>
        <v>0</v>
      </c>
      <c r="S178" s="129">
        <f t="shared" si="21"/>
        <v>0</v>
      </c>
      <c r="T178" s="277">
        <f t="shared" si="22"/>
        <v>8396.3600000000188</v>
      </c>
    </row>
    <row r="179" spans="1:20" ht="12" customHeight="1" x14ac:dyDescent="0.2">
      <c r="A179" s="106">
        <v>163</v>
      </c>
      <c r="B179" s="154"/>
      <c r="F179" s="155" t="s">
        <v>38</v>
      </c>
      <c r="M179" s="276">
        <f t="shared" si="18"/>
        <v>5348</v>
      </c>
      <c r="N179" s="129" t="s">
        <v>312</v>
      </c>
      <c r="O179" s="129" t="s">
        <v>312</v>
      </c>
      <c r="P179" s="132">
        <f t="shared" si="19"/>
        <v>5348</v>
      </c>
      <c r="Q179" s="145">
        <v>1.57</v>
      </c>
      <c r="R179" s="129">
        <f t="shared" si="20"/>
        <v>0</v>
      </c>
      <c r="S179" s="129">
        <f t="shared" si="21"/>
        <v>0</v>
      </c>
      <c r="T179" s="277">
        <f t="shared" si="22"/>
        <v>8396.3600000000188</v>
      </c>
    </row>
    <row r="180" spans="1:20" ht="12" customHeight="1" x14ac:dyDescent="0.2">
      <c r="A180" s="106">
        <v>164</v>
      </c>
      <c r="B180" s="154"/>
      <c r="F180" s="155" t="s">
        <v>38</v>
      </c>
      <c r="L180" s="156"/>
      <c r="M180" s="276">
        <f t="shared" si="18"/>
        <v>5348</v>
      </c>
      <c r="N180" s="129" t="s">
        <v>312</v>
      </c>
      <c r="O180" s="129" t="s">
        <v>312</v>
      </c>
      <c r="P180" s="132">
        <f t="shared" si="19"/>
        <v>5348</v>
      </c>
      <c r="Q180" s="145">
        <v>1.57</v>
      </c>
      <c r="R180" s="129">
        <f t="shared" si="20"/>
        <v>0</v>
      </c>
      <c r="S180" s="129">
        <f t="shared" si="21"/>
        <v>0</v>
      </c>
      <c r="T180" s="277">
        <f t="shared" si="22"/>
        <v>8396.3600000000188</v>
      </c>
    </row>
    <row r="181" spans="1:20" ht="12" customHeight="1" x14ac:dyDescent="0.2">
      <c r="A181" s="106">
        <v>165</v>
      </c>
      <c r="B181" s="154"/>
      <c r="F181" s="155" t="s">
        <v>38</v>
      </c>
      <c r="L181" s="156"/>
      <c r="M181" s="276">
        <f t="shared" si="18"/>
        <v>5348</v>
      </c>
      <c r="N181" s="129" t="s">
        <v>312</v>
      </c>
      <c r="O181" s="129" t="s">
        <v>312</v>
      </c>
      <c r="P181" s="132">
        <f t="shared" si="19"/>
        <v>5348</v>
      </c>
      <c r="Q181" s="145">
        <v>1.57</v>
      </c>
      <c r="R181" s="129">
        <f t="shared" si="20"/>
        <v>0</v>
      </c>
      <c r="S181" s="129">
        <f t="shared" si="21"/>
        <v>0</v>
      </c>
      <c r="T181" s="277">
        <f t="shared" si="22"/>
        <v>8396.3600000000188</v>
      </c>
    </row>
    <row r="182" spans="1:20" ht="12" customHeight="1" x14ac:dyDescent="0.2">
      <c r="A182" s="106">
        <v>166</v>
      </c>
      <c r="B182" s="154"/>
      <c r="F182" s="155" t="s">
        <v>38</v>
      </c>
      <c r="M182" s="276">
        <f t="shared" si="18"/>
        <v>5348</v>
      </c>
      <c r="N182" s="129" t="s">
        <v>312</v>
      </c>
      <c r="O182" s="129" t="s">
        <v>312</v>
      </c>
      <c r="P182" s="132">
        <f t="shared" si="19"/>
        <v>5348</v>
      </c>
      <c r="Q182" s="145">
        <v>1.57</v>
      </c>
      <c r="R182" s="129">
        <f t="shared" si="20"/>
        <v>0</v>
      </c>
      <c r="S182" s="129">
        <f t="shared" si="21"/>
        <v>0</v>
      </c>
      <c r="T182" s="277">
        <f t="shared" si="22"/>
        <v>8396.3600000000188</v>
      </c>
    </row>
    <row r="183" spans="1:20" ht="12" customHeight="1" x14ac:dyDescent="0.2">
      <c r="A183" s="106">
        <v>167</v>
      </c>
      <c r="B183" s="154"/>
      <c r="F183" s="155" t="s">
        <v>38</v>
      </c>
      <c r="L183" s="156"/>
      <c r="M183" s="276">
        <f t="shared" si="18"/>
        <v>5348</v>
      </c>
      <c r="N183" s="129" t="s">
        <v>312</v>
      </c>
      <c r="O183" s="129" t="s">
        <v>312</v>
      </c>
      <c r="P183" s="132">
        <f t="shared" si="19"/>
        <v>5348</v>
      </c>
      <c r="Q183" s="145">
        <v>1.57</v>
      </c>
      <c r="R183" s="129">
        <f t="shared" si="20"/>
        <v>0</v>
      </c>
      <c r="S183" s="129">
        <f t="shared" si="21"/>
        <v>0</v>
      </c>
      <c r="T183" s="277">
        <f t="shared" si="22"/>
        <v>8396.3600000000188</v>
      </c>
    </row>
    <row r="184" spans="1:20" ht="12" customHeight="1" x14ac:dyDescent="0.2">
      <c r="A184" s="106">
        <v>168</v>
      </c>
      <c r="B184" s="154"/>
      <c r="F184" s="155" t="s">
        <v>38</v>
      </c>
      <c r="M184" s="276">
        <f t="shared" si="18"/>
        <v>5348</v>
      </c>
      <c r="N184" s="129" t="s">
        <v>312</v>
      </c>
      <c r="O184" s="129" t="s">
        <v>312</v>
      </c>
      <c r="P184" s="132">
        <f t="shared" si="19"/>
        <v>5348</v>
      </c>
      <c r="Q184" s="145">
        <v>1.57</v>
      </c>
      <c r="R184" s="129">
        <f t="shared" si="20"/>
        <v>0</v>
      </c>
      <c r="S184" s="129">
        <f t="shared" si="21"/>
        <v>0</v>
      </c>
      <c r="T184" s="277">
        <f t="shared" si="22"/>
        <v>8396.3600000000188</v>
      </c>
    </row>
    <row r="185" spans="1:20" ht="12" customHeight="1" x14ac:dyDescent="0.2">
      <c r="A185" s="106">
        <v>169</v>
      </c>
      <c r="B185" s="154"/>
      <c r="F185" s="155" t="s">
        <v>38</v>
      </c>
      <c r="L185" s="156"/>
      <c r="M185" s="276">
        <f t="shared" si="18"/>
        <v>5348</v>
      </c>
      <c r="N185" s="129" t="s">
        <v>312</v>
      </c>
      <c r="O185" s="129" t="s">
        <v>312</v>
      </c>
      <c r="P185" s="132">
        <f t="shared" si="19"/>
        <v>5348</v>
      </c>
      <c r="Q185" s="145">
        <v>1.57</v>
      </c>
      <c r="R185" s="129">
        <f t="shared" si="20"/>
        <v>0</v>
      </c>
      <c r="S185" s="129">
        <f t="shared" si="21"/>
        <v>0</v>
      </c>
      <c r="T185" s="277">
        <f t="shared" si="22"/>
        <v>8396.3600000000188</v>
      </c>
    </row>
    <row r="186" spans="1:20" ht="12" customHeight="1" x14ac:dyDescent="0.2">
      <c r="A186" s="106">
        <v>170</v>
      </c>
      <c r="B186" s="154"/>
      <c r="F186" s="155" t="s">
        <v>38</v>
      </c>
      <c r="M186" s="276">
        <f t="shared" si="18"/>
        <v>5348</v>
      </c>
      <c r="N186" s="129" t="s">
        <v>312</v>
      </c>
      <c r="O186" s="129" t="s">
        <v>312</v>
      </c>
      <c r="P186" s="132">
        <f t="shared" si="19"/>
        <v>5348</v>
      </c>
      <c r="Q186" s="145">
        <v>1.57</v>
      </c>
      <c r="R186" s="129">
        <f t="shared" si="20"/>
        <v>0</v>
      </c>
      <c r="S186" s="129">
        <f t="shared" si="21"/>
        <v>0</v>
      </c>
      <c r="T186" s="277">
        <f t="shared" si="22"/>
        <v>8396.3600000000188</v>
      </c>
    </row>
    <row r="187" spans="1:20" ht="12" customHeight="1" x14ac:dyDescent="0.2">
      <c r="A187" s="106">
        <v>171</v>
      </c>
      <c r="B187" s="154"/>
      <c r="F187" s="155" t="s">
        <v>38</v>
      </c>
      <c r="L187" s="156"/>
      <c r="M187" s="276">
        <f t="shared" si="18"/>
        <v>5348</v>
      </c>
      <c r="N187" s="129" t="s">
        <v>312</v>
      </c>
      <c r="O187" s="129" t="s">
        <v>312</v>
      </c>
      <c r="P187" s="132">
        <f t="shared" si="19"/>
        <v>5348</v>
      </c>
      <c r="Q187" s="145">
        <v>1.57</v>
      </c>
      <c r="R187" s="129">
        <f t="shared" si="20"/>
        <v>0</v>
      </c>
      <c r="S187" s="129">
        <f t="shared" si="21"/>
        <v>0</v>
      </c>
      <c r="T187" s="277">
        <f t="shared" si="22"/>
        <v>8396.3600000000188</v>
      </c>
    </row>
    <row r="188" spans="1:20" ht="12" customHeight="1" x14ac:dyDescent="0.2">
      <c r="A188" s="106">
        <v>172</v>
      </c>
      <c r="B188" s="154"/>
      <c r="F188" s="155" t="s">
        <v>38</v>
      </c>
      <c r="M188" s="276">
        <f t="shared" si="18"/>
        <v>5348</v>
      </c>
      <c r="N188" s="129" t="s">
        <v>312</v>
      </c>
      <c r="O188" s="129" t="s">
        <v>312</v>
      </c>
      <c r="P188" s="132">
        <f t="shared" si="19"/>
        <v>5348</v>
      </c>
      <c r="Q188" s="145">
        <v>1.57</v>
      </c>
      <c r="R188" s="129">
        <f t="shared" si="20"/>
        <v>0</v>
      </c>
      <c r="S188" s="129">
        <f t="shared" si="21"/>
        <v>0</v>
      </c>
      <c r="T188" s="277">
        <f t="shared" si="22"/>
        <v>8396.3600000000188</v>
      </c>
    </row>
    <row r="189" spans="1:20" ht="12" customHeight="1" x14ac:dyDescent="0.2">
      <c r="A189" s="106">
        <v>173</v>
      </c>
      <c r="B189" s="154"/>
      <c r="F189" s="155" t="s">
        <v>38</v>
      </c>
      <c r="L189" s="156"/>
      <c r="M189" s="276">
        <f t="shared" si="18"/>
        <v>5348</v>
      </c>
      <c r="N189" s="129" t="s">
        <v>312</v>
      </c>
      <c r="O189" s="129" t="s">
        <v>312</v>
      </c>
      <c r="P189" s="132">
        <f t="shared" si="19"/>
        <v>5348</v>
      </c>
      <c r="Q189" s="145">
        <v>1.57</v>
      </c>
      <c r="R189" s="129">
        <f t="shared" si="20"/>
        <v>0</v>
      </c>
      <c r="S189" s="129">
        <f t="shared" si="21"/>
        <v>0</v>
      </c>
      <c r="T189" s="277">
        <f t="shared" si="22"/>
        <v>8396.3600000000188</v>
      </c>
    </row>
    <row r="190" spans="1:20" ht="12" customHeight="1" x14ac:dyDescent="0.2">
      <c r="A190" s="106">
        <v>174</v>
      </c>
      <c r="B190" s="154"/>
      <c r="F190" s="155" t="s">
        <v>38</v>
      </c>
      <c r="L190" s="156"/>
      <c r="M190" s="276">
        <f t="shared" si="18"/>
        <v>5348</v>
      </c>
      <c r="N190" s="129" t="s">
        <v>312</v>
      </c>
      <c r="O190" s="129" t="s">
        <v>312</v>
      </c>
      <c r="P190" s="132">
        <f t="shared" si="19"/>
        <v>5348</v>
      </c>
      <c r="Q190" s="145">
        <v>1.57</v>
      </c>
      <c r="R190" s="129">
        <f t="shared" si="20"/>
        <v>0</v>
      </c>
      <c r="S190" s="129">
        <f t="shared" si="21"/>
        <v>0</v>
      </c>
      <c r="T190" s="277">
        <f t="shared" si="22"/>
        <v>8396.3600000000188</v>
      </c>
    </row>
    <row r="191" spans="1:20" ht="12" customHeight="1" x14ac:dyDescent="0.2">
      <c r="A191" s="106">
        <v>175</v>
      </c>
      <c r="B191" s="154"/>
      <c r="F191" s="155" t="s">
        <v>38</v>
      </c>
      <c r="M191" s="276">
        <f t="shared" si="18"/>
        <v>5348</v>
      </c>
      <c r="N191" s="129" t="s">
        <v>312</v>
      </c>
      <c r="O191" s="129" t="s">
        <v>312</v>
      </c>
      <c r="P191" s="132">
        <f t="shared" si="19"/>
        <v>5348</v>
      </c>
      <c r="Q191" s="145">
        <v>1.57</v>
      </c>
      <c r="R191" s="129">
        <f t="shared" si="20"/>
        <v>0</v>
      </c>
      <c r="S191" s="129">
        <f t="shared" si="21"/>
        <v>0</v>
      </c>
      <c r="T191" s="277">
        <f t="shared" si="22"/>
        <v>8396.3600000000188</v>
      </c>
    </row>
    <row r="192" spans="1:20" ht="12" customHeight="1" x14ac:dyDescent="0.2">
      <c r="A192" s="106">
        <v>176</v>
      </c>
      <c r="B192" s="154"/>
      <c r="F192" s="155" t="s">
        <v>38</v>
      </c>
      <c r="L192" s="156"/>
      <c r="M192" s="276">
        <f t="shared" si="18"/>
        <v>5348</v>
      </c>
      <c r="N192" s="129" t="s">
        <v>312</v>
      </c>
      <c r="O192" s="129" t="s">
        <v>312</v>
      </c>
      <c r="P192" s="132">
        <f t="shared" si="19"/>
        <v>5348</v>
      </c>
      <c r="Q192" s="145">
        <v>1.57</v>
      </c>
      <c r="R192" s="129">
        <f t="shared" si="20"/>
        <v>0</v>
      </c>
      <c r="S192" s="129">
        <f t="shared" si="21"/>
        <v>0</v>
      </c>
      <c r="T192" s="277">
        <f t="shared" si="22"/>
        <v>8396.3600000000188</v>
      </c>
    </row>
    <row r="193" spans="1:20" ht="12" customHeight="1" x14ac:dyDescent="0.2">
      <c r="A193" s="106">
        <v>177</v>
      </c>
      <c r="B193" s="154"/>
      <c r="F193" s="155" t="s">
        <v>38</v>
      </c>
      <c r="M193" s="276">
        <f t="shared" si="18"/>
        <v>5348</v>
      </c>
      <c r="N193" s="129" t="s">
        <v>312</v>
      </c>
      <c r="O193" s="129" t="s">
        <v>312</v>
      </c>
      <c r="P193" s="132">
        <f t="shared" si="19"/>
        <v>5348</v>
      </c>
      <c r="Q193" s="145">
        <v>1.57</v>
      </c>
      <c r="R193" s="129">
        <f t="shared" si="20"/>
        <v>0</v>
      </c>
      <c r="S193" s="129">
        <f t="shared" si="21"/>
        <v>0</v>
      </c>
      <c r="T193" s="277">
        <f t="shared" si="22"/>
        <v>8396.3600000000188</v>
      </c>
    </row>
    <row r="194" spans="1:20" ht="12" customHeight="1" x14ac:dyDescent="0.2">
      <c r="A194" s="106">
        <v>178</v>
      </c>
      <c r="B194" s="154"/>
      <c r="F194" s="155" t="s">
        <v>38</v>
      </c>
      <c r="L194" s="156"/>
      <c r="M194" s="276">
        <f t="shared" si="18"/>
        <v>5348</v>
      </c>
      <c r="N194" s="129" t="s">
        <v>312</v>
      </c>
      <c r="O194" s="129" t="s">
        <v>312</v>
      </c>
      <c r="P194" s="132">
        <f t="shared" si="19"/>
        <v>5348</v>
      </c>
      <c r="Q194" s="145">
        <v>1.57</v>
      </c>
      <c r="R194" s="129">
        <f t="shared" si="20"/>
        <v>0</v>
      </c>
      <c r="S194" s="129">
        <f t="shared" si="21"/>
        <v>0</v>
      </c>
      <c r="T194" s="277">
        <f t="shared" si="22"/>
        <v>8396.3600000000188</v>
      </c>
    </row>
    <row r="195" spans="1:20" ht="12" customHeight="1" x14ac:dyDescent="0.2">
      <c r="A195" s="106">
        <v>179</v>
      </c>
      <c r="B195" s="154"/>
      <c r="F195" s="155" t="s">
        <v>38</v>
      </c>
      <c r="M195" s="276">
        <f t="shared" si="18"/>
        <v>5348</v>
      </c>
      <c r="N195" s="129" t="s">
        <v>312</v>
      </c>
      <c r="O195" s="129" t="s">
        <v>312</v>
      </c>
      <c r="P195" s="132">
        <f t="shared" si="19"/>
        <v>5348</v>
      </c>
      <c r="Q195" s="145">
        <v>1.57</v>
      </c>
      <c r="R195" s="129">
        <f t="shared" si="20"/>
        <v>0</v>
      </c>
      <c r="S195" s="129">
        <f t="shared" si="21"/>
        <v>0</v>
      </c>
      <c r="T195" s="277">
        <f t="shared" si="22"/>
        <v>8396.3600000000188</v>
      </c>
    </row>
    <row r="196" spans="1:20" ht="12" customHeight="1" x14ac:dyDescent="0.2">
      <c r="A196" s="106">
        <v>180</v>
      </c>
      <c r="B196" s="154"/>
      <c r="F196" s="155" t="s">
        <v>38</v>
      </c>
      <c r="L196" s="156"/>
      <c r="M196" s="276">
        <f t="shared" si="18"/>
        <v>5348</v>
      </c>
      <c r="N196" s="129" t="s">
        <v>312</v>
      </c>
      <c r="O196" s="129" t="s">
        <v>312</v>
      </c>
      <c r="P196" s="132">
        <f t="shared" si="19"/>
        <v>5348</v>
      </c>
      <c r="Q196" s="145">
        <v>1.57</v>
      </c>
      <c r="R196" s="129">
        <f t="shared" si="20"/>
        <v>0</v>
      </c>
      <c r="S196" s="129">
        <f t="shared" si="21"/>
        <v>0</v>
      </c>
      <c r="T196" s="277">
        <f t="shared" si="22"/>
        <v>8396.3600000000188</v>
      </c>
    </row>
    <row r="197" spans="1:20" ht="12" customHeight="1" x14ac:dyDescent="0.2">
      <c r="A197" s="106">
        <v>181</v>
      </c>
      <c r="B197" s="154"/>
      <c r="F197" s="155" t="s">
        <v>38</v>
      </c>
      <c r="M197" s="276">
        <f t="shared" si="18"/>
        <v>5348</v>
      </c>
      <c r="N197" s="129" t="s">
        <v>312</v>
      </c>
      <c r="O197" s="129" t="s">
        <v>312</v>
      </c>
      <c r="P197" s="132">
        <f t="shared" si="19"/>
        <v>5348</v>
      </c>
      <c r="Q197" s="145">
        <v>1.57</v>
      </c>
      <c r="R197" s="129">
        <f t="shared" si="20"/>
        <v>0</v>
      </c>
      <c r="S197" s="129">
        <f t="shared" si="21"/>
        <v>0</v>
      </c>
      <c r="T197" s="277">
        <f t="shared" si="22"/>
        <v>8396.3600000000188</v>
      </c>
    </row>
    <row r="198" spans="1:20" ht="12" customHeight="1" x14ac:dyDescent="0.2">
      <c r="A198" s="106">
        <v>182</v>
      </c>
      <c r="B198" s="154"/>
      <c r="F198" s="155" t="s">
        <v>38</v>
      </c>
      <c r="L198" s="156"/>
      <c r="M198" s="276">
        <f t="shared" si="18"/>
        <v>5348</v>
      </c>
      <c r="N198" s="129" t="s">
        <v>312</v>
      </c>
      <c r="O198" s="129" t="s">
        <v>312</v>
      </c>
      <c r="P198" s="132">
        <f t="shared" si="19"/>
        <v>5348</v>
      </c>
      <c r="Q198" s="145">
        <v>1.57</v>
      </c>
      <c r="R198" s="129">
        <f t="shared" si="20"/>
        <v>0</v>
      </c>
      <c r="S198" s="129">
        <f t="shared" si="21"/>
        <v>0</v>
      </c>
      <c r="T198" s="277">
        <f t="shared" si="22"/>
        <v>8396.3600000000188</v>
      </c>
    </row>
    <row r="199" spans="1:20" ht="12" customHeight="1" x14ac:dyDescent="0.2">
      <c r="A199" s="106">
        <v>183</v>
      </c>
      <c r="B199" s="154"/>
      <c r="F199" s="155" t="s">
        <v>38</v>
      </c>
      <c r="L199" s="156"/>
      <c r="M199" s="276">
        <f t="shared" si="18"/>
        <v>5348</v>
      </c>
      <c r="N199" s="129" t="s">
        <v>312</v>
      </c>
      <c r="O199" s="129" t="s">
        <v>312</v>
      </c>
      <c r="P199" s="132">
        <f t="shared" si="19"/>
        <v>5348</v>
      </c>
      <c r="Q199" s="145">
        <v>1.57</v>
      </c>
      <c r="R199" s="129">
        <f t="shared" si="20"/>
        <v>0</v>
      </c>
      <c r="S199" s="129">
        <f t="shared" si="21"/>
        <v>0</v>
      </c>
      <c r="T199" s="277">
        <f t="shared" si="22"/>
        <v>8396.3600000000188</v>
      </c>
    </row>
    <row r="200" spans="1:20" ht="12" customHeight="1" x14ac:dyDescent="0.2">
      <c r="A200" s="106">
        <v>184</v>
      </c>
      <c r="B200" s="154"/>
      <c r="F200" s="155" t="s">
        <v>38</v>
      </c>
      <c r="M200" s="276">
        <f t="shared" si="18"/>
        <v>5348</v>
      </c>
      <c r="N200" s="129" t="s">
        <v>312</v>
      </c>
      <c r="O200" s="129" t="s">
        <v>312</v>
      </c>
      <c r="P200" s="132">
        <f t="shared" si="19"/>
        <v>5348</v>
      </c>
      <c r="Q200" s="145">
        <v>1.57</v>
      </c>
      <c r="R200" s="129">
        <f t="shared" si="20"/>
        <v>0</v>
      </c>
      <c r="S200" s="129">
        <f t="shared" si="21"/>
        <v>0</v>
      </c>
      <c r="T200" s="277">
        <f t="shared" si="22"/>
        <v>8396.3600000000188</v>
      </c>
    </row>
    <row r="201" spans="1:20" ht="12" customHeight="1" x14ac:dyDescent="0.2">
      <c r="A201" s="106">
        <v>185</v>
      </c>
      <c r="B201" s="154"/>
      <c r="F201" s="155" t="s">
        <v>38</v>
      </c>
      <c r="L201" s="156"/>
      <c r="M201" s="276">
        <f t="shared" si="18"/>
        <v>5348</v>
      </c>
      <c r="N201" s="129" t="s">
        <v>312</v>
      </c>
      <c r="O201" s="129" t="s">
        <v>312</v>
      </c>
      <c r="P201" s="132">
        <f t="shared" si="19"/>
        <v>5348</v>
      </c>
      <c r="Q201" s="145">
        <v>1.57</v>
      </c>
      <c r="R201" s="129">
        <f t="shared" si="20"/>
        <v>0</v>
      </c>
      <c r="S201" s="129">
        <f t="shared" si="21"/>
        <v>0</v>
      </c>
      <c r="T201" s="277">
        <f t="shared" si="22"/>
        <v>8396.3600000000188</v>
      </c>
    </row>
    <row r="202" spans="1:20" ht="12" customHeight="1" x14ac:dyDescent="0.2">
      <c r="A202" s="106">
        <v>186</v>
      </c>
      <c r="B202" s="154"/>
      <c r="F202" s="155" t="s">
        <v>38</v>
      </c>
      <c r="M202" s="276">
        <f t="shared" si="18"/>
        <v>5348</v>
      </c>
      <c r="N202" s="129" t="s">
        <v>312</v>
      </c>
      <c r="O202" s="129" t="s">
        <v>312</v>
      </c>
      <c r="P202" s="132">
        <f t="shared" si="19"/>
        <v>5348</v>
      </c>
      <c r="Q202" s="145">
        <v>1.57</v>
      </c>
      <c r="R202" s="129">
        <f t="shared" si="20"/>
        <v>0</v>
      </c>
      <c r="S202" s="129">
        <f t="shared" si="21"/>
        <v>0</v>
      </c>
      <c r="T202" s="277">
        <f t="shared" si="22"/>
        <v>8396.3600000000188</v>
      </c>
    </row>
    <row r="203" spans="1:20" ht="12" customHeight="1" x14ac:dyDescent="0.2">
      <c r="A203" s="106">
        <v>187</v>
      </c>
      <c r="B203" s="154"/>
      <c r="F203" s="155" t="s">
        <v>38</v>
      </c>
      <c r="L203" s="156"/>
      <c r="M203" s="276">
        <f t="shared" si="18"/>
        <v>5348</v>
      </c>
      <c r="N203" s="129" t="s">
        <v>312</v>
      </c>
      <c r="O203" s="129" t="s">
        <v>312</v>
      </c>
      <c r="P203" s="132">
        <f t="shared" si="19"/>
        <v>5348</v>
      </c>
      <c r="Q203" s="145">
        <v>1.57</v>
      </c>
      <c r="R203" s="129">
        <f t="shared" si="20"/>
        <v>0</v>
      </c>
      <c r="S203" s="129">
        <f t="shared" si="21"/>
        <v>0</v>
      </c>
      <c r="T203" s="277">
        <f t="shared" si="22"/>
        <v>8396.3600000000188</v>
      </c>
    </row>
    <row r="204" spans="1:20" ht="12" customHeight="1" x14ac:dyDescent="0.2">
      <c r="A204" s="106">
        <v>188</v>
      </c>
      <c r="B204" s="154"/>
      <c r="F204" s="155" t="s">
        <v>38</v>
      </c>
      <c r="M204" s="276">
        <f t="shared" si="18"/>
        <v>5348</v>
      </c>
      <c r="N204" s="129" t="s">
        <v>312</v>
      </c>
      <c r="O204" s="129" t="s">
        <v>312</v>
      </c>
      <c r="P204" s="132">
        <f t="shared" si="19"/>
        <v>5348</v>
      </c>
      <c r="Q204" s="145">
        <v>1.57</v>
      </c>
      <c r="R204" s="129">
        <f t="shared" si="20"/>
        <v>0</v>
      </c>
      <c r="S204" s="129">
        <f t="shared" si="21"/>
        <v>0</v>
      </c>
      <c r="T204" s="277">
        <f t="shared" si="22"/>
        <v>8396.3600000000188</v>
      </c>
    </row>
    <row r="205" spans="1:20" ht="12" customHeight="1" x14ac:dyDescent="0.2">
      <c r="A205" s="106">
        <v>189</v>
      </c>
      <c r="B205" s="154"/>
      <c r="F205" s="155" t="s">
        <v>38</v>
      </c>
      <c r="L205" s="156"/>
      <c r="M205" s="276">
        <f t="shared" si="18"/>
        <v>5348</v>
      </c>
      <c r="N205" s="129" t="s">
        <v>312</v>
      </c>
      <c r="O205" s="129" t="s">
        <v>312</v>
      </c>
      <c r="P205" s="132">
        <f t="shared" si="19"/>
        <v>5348</v>
      </c>
      <c r="Q205" s="145">
        <v>1.57</v>
      </c>
      <c r="R205" s="129">
        <f t="shared" si="20"/>
        <v>0</v>
      </c>
      <c r="S205" s="129">
        <f t="shared" si="21"/>
        <v>0</v>
      </c>
      <c r="T205" s="277">
        <f t="shared" si="22"/>
        <v>8396.3600000000188</v>
      </c>
    </row>
    <row r="206" spans="1:20" ht="12" customHeight="1" x14ac:dyDescent="0.2">
      <c r="A206" s="106">
        <v>190</v>
      </c>
      <c r="B206" s="154"/>
      <c r="F206" s="155" t="s">
        <v>38</v>
      </c>
      <c r="L206" s="156"/>
      <c r="M206" s="276">
        <f t="shared" si="18"/>
        <v>5348</v>
      </c>
      <c r="N206" s="129" t="s">
        <v>312</v>
      </c>
      <c r="O206" s="129" t="s">
        <v>312</v>
      </c>
      <c r="P206" s="132">
        <f t="shared" si="19"/>
        <v>5348</v>
      </c>
      <c r="Q206" s="145">
        <v>1.57</v>
      </c>
      <c r="R206" s="129">
        <f t="shared" si="20"/>
        <v>0</v>
      </c>
      <c r="S206" s="129">
        <f t="shared" si="21"/>
        <v>0</v>
      </c>
      <c r="T206" s="277">
        <f t="shared" si="22"/>
        <v>8396.3600000000188</v>
      </c>
    </row>
    <row r="207" spans="1:20" ht="12" customHeight="1" x14ac:dyDescent="0.2">
      <c r="A207" s="106">
        <v>191</v>
      </c>
      <c r="B207" s="154"/>
      <c r="F207" s="155" t="s">
        <v>38</v>
      </c>
      <c r="M207" s="276">
        <f t="shared" si="18"/>
        <v>5348</v>
      </c>
      <c r="N207" s="129" t="s">
        <v>312</v>
      </c>
      <c r="O207" s="129" t="s">
        <v>312</v>
      </c>
      <c r="P207" s="132">
        <f t="shared" si="19"/>
        <v>5348</v>
      </c>
      <c r="Q207" s="145">
        <v>1.57</v>
      </c>
      <c r="R207" s="129">
        <f t="shared" si="20"/>
        <v>0</v>
      </c>
      <c r="S207" s="129">
        <f t="shared" si="21"/>
        <v>0</v>
      </c>
      <c r="T207" s="277">
        <f t="shared" si="22"/>
        <v>8396.3600000000188</v>
      </c>
    </row>
    <row r="208" spans="1:20" ht="12" customHeight="1" x14ac:dyDescent="0.2">
      <c r="A208" s="106">
        <v>192</v>
      </c>
      <c r="B208" s="154"/>
      <c r="F208" s="155" t="s">
        <v>38</v>
      </c>
      <c r="L208" s="156"/>
      <c r="M208" s="276">
        <f t="shared" si="18"/>
        <v>5348</v>
      </c>
      <c r="N208" s="129" t="s">
        <v>312</v>
      </c>
      <c r="O208" s="129" t="s">
        <v>312</v>
      </c>
      <c r="P208" s="132">
        <f t="shared" si="19"/>
        <v>5348</v>
      </c>
      <c r="Q208" s="145">
        <v>1.57</v>
      </c>
      <c r="R208" s="129">
        <f t="shared" si="20"/>
        <v>0</v>
      </c>
      <c r="S208" s="129">
        <f t="shared" si="21"/>
        <v>0</v>
      </c>
      <c r="T208" s="277">
        <f t="shared" si="22"/>
        <v>8396.3600000000188</v>
      </c>
    </row>
    <row r="209" spans="1:20" ht="12" customHeight="1" x14ac:dyDescent="0.2">
      <c r="A209" s="106">
        <v>193</v>
      </c>
      <c r="B209" s="154"/>
      <c r="F209" s="155" t="s">
        <v>38</v>
      </c>
      <c r="M209" s="276">
        <f t="shared" si="18"/>
        <v>5348</v>
      </c>
      <c r="N209" s="129" t="s">
        <v>312</v>
      </c>
      <c r="O209" s="129" t="s">
        <v>312</v>
      </c>
      <c r="P209" s="132">
        <f t="shared" si="19"/>
        <v>5348</v>
      </c>
      <c r="Q209" s="145">
        <v>1.57</v>
      </c>
      <c r="R209" s="129">
        <f t="shared" si="20"/>
        <v>0</v>
      </c>
      <c r="S209" s="129">
        <f t="shared" si="21"/>
        <v>0</v>
      </c>
      <c r="T209" s="277">
        <f t="shared" si="22"/>
        <v>8396.3600000000188</v>
      </c>
    </row>
    <row r="210" spans="1:20" ht="12" customHeight="1" x14ac:dyDescent="0.2">
      <c r="A210" s="106">
        <v>194</v>
      </c>
      <c r="B210" s="154"/>
      <c r="F210" s="155" t="s">
        <v>38</v>
      </c>
      <c r="L210" s="156"/>
      <c r="M210" s="276">
        <f t="shared" si="18"/>
        <v>5348</v>
      </c>
      <c r="N210" s="129" t="s">
        <v>312</v>
      </c>
      <c r="O210" s="129" t="s">
        <v>312</v>
      </c>
      <c r="P210" s="132">
        <f t="shared" si="19"/>
        <v>5348</v>
      </c>
      <c r="Q210" s="145">
        <v>1.57</v>
      </c>
      <c r="R210" s="129">
        <f t="shared" si="20"/>
        <v>0</v>
      </c>
      <c r="S210" s="129">
        <f t="shared" si="21"/>
        <v>0</v>
      </c>
      <c r="T210" s="277">
        <f t="shared" si="22"/>
        <v>8396.3600000000188</v>
      </c>
    </row>
    <row r="211" spans="1:20" ht="12" customHeight="1" x14ac:dyDescent="0.2">
      <c r="A211" s="106">
        <v>195</v>
      </c>
      <c r="B211" s="154"/>
      <c r="F211" s="155" t="s">
        <v>38</v>
      </c>
      <c r="L211" s="156"/>
      <c r="M211" s="276">
        <f t="shared" si="18"/>
        <v>5348</v>
      </c>
      <c r="N211" s="129" t="s">
        <v>312</v>
      </c>
      <c r="O211" s="129" t="s">
        <v>312</v>
      </c>
      <c r="P211" s="132">
        <f t="shared" si="19"/>
        <v>5348</v>
      </c>
      <c r="Q211" s="145">
        <v>1.57</v>
      </c>
      <c r="R211" s="129">
        <f t="shared" si="20"/>
        <v>0</v>
      </c>
      <c r="S211" s="129">
        <f t="shared" si="21"/>
        <v>0</v>
      </c>
      <c r="T211" s="277">
        <f t="shared" si="22"/>
        <v>8396.3600000000188</v>
      </c>
    </row>
    <row r="212" spans="1:20" ht="12" customHeight="1" x14ac:dyDescent="0.2">
      <c r="A212" s="106">
        <v>196</v>
      </c>
      <c r="B212" s="154"/>
      <c r="F212" s="155" t="s">
        <v>38</v>
      </c>
      <c r="L212" s="156"/>
      <c r="M212" s="276">
        <f t="shared" si="18"/>
        <v>5348</v>
      </c>
      <c r="N212" s="129" t="s">
        <v>312</v>
      </c>
      <c r="O212" s="129" t="s">
        <v>312</v>
      </c>
      <c r="P212" s="132">
        <f t="shared" si="19"/>
        <v>5348</v>
      </c>
      <c r="Q212" s="145">
        <v>1.57</v>
      </c>
      <c r="R212" s="129">
        <f t="shared" si="20"/>
        <v>0</v>
      </c>
      <c r="S212" s="129">
        <f t="shared" si="21"/>
        <v>0</v>
      </c>
      <c r="T212" s="277">
        <f t="shared" si="22"/>
        <v>8396.3600000000188</v>
      </c>
    </row>
    <row r="213" spans="1:20" ht="12" customHeight="1" x14ac:dyDescent="0.2">
      <c r="A213" s="106">
        <v>197</v>
      </c>
      <c r="B213" s="154"/>
      <c r="F213" s="155" t="s">
        <v>38</v>
      </c>
      <c r="M213" s="276">
        <f t="shared" si="18"/>
        <v>5348</v>
      </c>
      <c r="N213" s="129" t="s">
        <v>312</v>
      </c>
      <c r="O213" s="129" t="s">
        <v>312</v>
      </c>
      <c r="P213" s="132">
        <f t="shared" si="19"/>
        <v>5348</v>
      </c>
      <c r="Q213" s="145">
        <v>1.57</v>
      </c>
      <c r="R213" s="129">
        <f t="shared" si="20"/>
        <v>0</v>
      </c>
      <c r="S213" s="129">
        <f t="shared" si="21"/>
        <v>0</v>
      </c>
      <c r="T213" s="277">
        <f t="shared" si="22"/>
        <v>8396.3600000000188</v>
      </c>
    </row>
    <row r="214" spans="1:20" ht="12" customHeight="1" x14ac:dyDescent="0.2">
      <c r="A214" s="106">
        <v>198</v>
      </c>
      <c r="B214" s="154"/>
      <c r="F214" s="155" t="s">
        <v>38</v>
      </c>
      <c r="L214" s="156"/>
      <c r="M214" s="276">
        <f t="shared" si="18"/>
        <v>5348</v>
      </c>
      <c r="N214" s="129" t="s">
        <v>312</v>
      </c>
      <c r="O214" s="129" t="s">
        <v>312</v>
      </c>
      <c r="P214" s="132">
        <f t="shared" si="19"/>
        <v>5348</v>
      </c>
      <c r="Q214" s="145">
        <v>1.57</v>
      </c>
      <c r="R214" s="129">
        <f t="shared" si="20"/>
        <v>0</v>
      </c>
      <c r="S214" s="129">
        <f t="shared" si="21"/>
        <v>0</v>
      </c>
      <c r="T214" s="277">
        <f t="shared" si="22"/>
        <v>8396.3600000000188</v>
      </c>
    </row>
    <row r="215" spans="1:20" ht="12" customHeight="1" x14ac:dyDescent="0.2">
      <c r="A215" s="106">
        <v>199</v>
      </c>
      <c r="B215" s="154"/>
      <c r="F215" s="155" t="s">
        <v>38</v>
      </c>
      <c r="M215" s="276">
        <f t="shared" si="18"/>
        <v>5348</v>
      </c>
      <c r="N215" s="129" t="s">
        <v>312</v>
      </c>
      <c r="O215" s="129" t="s">
        <v>312</v>
      </c>
      <c r="P215" s="132">
        <f t="shared" si="19"/>
        <v>5348</v>
      </c>
      <c r="Q215" s="145">
        <v>1.57</v>
      </c>
      <c r="R215" s="129">
        <f t="shared" si="20"/>
        <v>0</v>
      </c>
      <c r="S215" s="129">
        <f t="shared" si="21"/>
        <v>0</v>
      </c>
      <c r="T215" s="277">
        <f t="shared" si="22"/>
        <v>8396.3600000000188</v>
      </c>
    </row>
    <row r="216" spans="1:20" ht="12" customHeight="1" x14ac:dyDescent="0.2">
      <c r="A216" s="106">
        <v>200</v>
      </c>
      <c r="B216" s="154"/>
      <c r="F216" s="155" t="s">
        <v>38</v>
      </c>
      <c r="L216" s="156"/>
      <c r="M216" s="276">
        <f t="shared" si="18"/>
        <v>5348</v>
      </c>
      <c r="N216" s="129" t="s">
        <v>312</v>
      </c>
      <c r="O216" s="129" t="s">
        <v>312</v>
      </c>
      <c r="P216" s="132">
        <f t="shared" si="19"/>
        <v>5348</v>
      </c>
      <c r="Q216" s="145">
        <v>1.57</v>
      </c>
      <c r="R216" s="129">
        <f t="shared" si="20"/>
        <v>0</v>
      </c>
      <c r="S216" s="129">
        <f t="shared" si="21"/>
        <v>0</v>
      </c>
      <c r="T216" s="277">
        <f t="shared" si="22"/>
        <v>8396.3600000000188</v>
      </c>
    </row>
    <row r="217" spans="1:20" ht="12" customHeight="1" x14ac:dyDescent="0.2">
      <c r="A217" s="106">
        <v>201</v>
      </c>
      <c r="B217" s="154"/>
      <c r="F217" s="155" t="s">
        <v>38</v>
      </c>
      <c r="M217" s="276">
        <f t="shared" si="18"/>
        <v>5348</v>
      </c>
      <c r="N217" s="129" t="s">
        <v>312</v>
      </c>
      <c r="O217" s="129" t="s">
        <v>312</v>
      </c>
      <c r="P217" s="132">
        <f t="shared" si="19"/>
        <v>5348</v>
      </c>
      <c r="Q217" s="145">
        <v>1.57</v>
      </c>
      <c r="R217" s="129">
        <f t="shared" si="20"/>
        <v>0</v>
      </c>
      <c r="S217" s="129">
        <f t="shared" si="21"/>
        <v>0</v>
      </c>
      <c r="T217" s="277">
        <f t="shared" si="22"/>
        <v>8396.3600000000188</v>
      </c>
    </row>
    <row r="218" spans="1:20" ht="12" customHeight="1" x14ac:dyDescent="0.2">
      <c r="A218" s="106">
        <v>202</v>
      </c>
      <c r="B218" s="154"/>
      <c r="F218" s="155" t="s">
        <v>38</v>
      </c>
      <c r="L218" s="156"/>
      <c r="M218" s="276">
        <f t="shared" ref="M218:M281" si="23">M217+I218-L218</f>
        <v>5348</v>
      </c>
      <c r="N218" s="129" t="s">
        <v>312</v>
      </c>
      <c r="O218" s="129" t="s">
        <v>312</v>
      </c>
      <c r="P218" s="132">
        <f t="shared" ref="P218:P281" si="24">M218</f>
        <v>5348</v>
      </c>
      <c r="Q218" s="145">
        <v>1.57</v>
      </c>
      <c r="R218" s="129">
        <f t="shared" ref="R218:R281" si="25">I218*Q218</f>
        <v>0</v>
      </c>
      <c r="S218" s="129">
        <f t="shared" ref="S218:S281" si="26">L218*Q218</f>
        <v>0</v>
      </c>
      <c r="T218" s="277">
        <f t="shared" ref="T218:T281" si="27">T217+R218-S218</f>
        <v>8396.3600000000188</v>
      </c>
    </row>
    <row r="219" spans="1:20" ht="12" customHeight="1" x14ac:dyDescent="0.2">
      <c r="A219" s="106">
        <v>203</v>
      </c>
      <c r="B219" s="154"/>
      <c r="F219" s="155" t="s">
        <v>38</v>
      </c>
      <c r="L219" s="156"/>
      <c r="M219" s="276">
        <f t="shared" si="23"/>
        <v>5348</v>
      </c>
      <c r="N219" s="129" t="s">
        <v>312</v>
      </c>
      <c r="O219" s="129" t="s">
        <v>312</v>
      </c>
      <c r="P219" s="132">
        <f t="shared" si="24"/>
        <v>5348</v>
      </c>
      <c r="Q219" s="145">
        <v>1.57</v>
      </c>
      <c r="R219" s="129">
        <f t="shared" si="25"/>
        <v>0</v>
      </c>
      <c r="S219" s="129">
        <f t="shared" si="26"/>
        <v>0</v>
      </c>
      <c r="T219" s="277">
        <f t="shared" si="27"/>
        <v>8396.3600000000188</v>
      </c>
    </row>
    <row r="220" spans="1:20" ht="12" customHeight="1" x14ac:dyDescent="0.2">
      <c r="A220" s="106">
        <v>204</v>
      </c>
      <c r="B220" s="154"/>
      <c r="F220" s="155" t="s">
        <v>38</v>
      </c>
      <c r="M220" s="276">
        <f t="shared" si="23"/>
        <v>5348</v>
      </c>
      <c r="N220" s="129" t="s">
        <v>312</v>
      </c>
      <c r="O220" s="129" t="s">
        <v>312</v>
      </c>
      <c r="P220" s="132">
        <f t="shared" si="24"/>
        <v>5348</v>
      </c>
      <c r="Q220" s="145">
        <v>1.57</v>
      </c>
      <c r="R220" s="129">
        <f t="shared" si="25"/>
        <v>0</v>
      </c>
      <c r="S220" s="129">
        <f t="shared" si="26"/>
        <v>0</v>
      </c>
      <c r="T220" s="277">
        <f t="shared" si="27"/>
        <v>8396.3600000000188</v>
      </c>
    </row>
    <row r="221" spans="1:20" ht="12" customHeight="1" x14ac:dyDescent="0.2">
      <c r="A221" s="106">
        <v>205</v>
      </c>
      <c r="B221" s="154"/>
      <c r="F221" s="155" t="s">
        <v>38</v>
      </c>
      <c r="L221" s="156"/>
      <c r="M221" s="276">
        <f t="shared" si="23"/>
        <v>5348</v>
      </c>
      <c r="N221" s="129" t="s">
        <v>312</v>
      </c>
      <c r="O221" s="129" t="s">
        <v>312</v>
      </c>
      <c r="P221" s="132">
        <f t="shared" si="24"/>
        <v>5348</v>
      </c>
      <c r="Q221" s="145">
        <v>1.57</v>
      </c>
      <c r="R221" s="129">
        <f t="shared" si="25"/>
        <v>0</v>
      </c>
      <c r="S221" s="129">
        <f t="shared" si="26"/>
        <v>0</v>
      </c>
      <c r="T221" s="277">
        <f t="shared" si="27"/>
        <v>8396.3600000000188</v>
      </c>
    </row>
    <row r="222" spans="1:20" ht="12" customHeight="1" x14ac:dyDescent="0.2">
      <c r="A222" s="106">
        <v>206</v>
      </c>
      <c r="B222" s="154"/>
      <c r="F222" s="155" t="s">
        <v>38</v>
      </c>
      <c r="M222" s="276">
        <f t="shared" si="23"/>
        <v>5348</v>
      </c>
      <c r="N222" s="129" t="s">
        <v>312</v>
      </c>
      <c r="O222" s="129" t="s">
        <v>312</v>
      </c>
      <c r="P222" s="132">
        <f t="shared" si="24"/>
        <v>5348</v>
      </c>
      <c r="Q222" s="145">
        <v>1.57</v>
      </c>
      <c r="R222" s="129">
        <f t="shared" si="25"/>
        <v>0</v>
      </c>
      <c r="S222" s="129">
        <f t="shared" si="26"/>
        <v>0</v>
      </c>
      <c r="T222" s="277">
        <f t="shared" si="27"/>
        <v>8396.3600000000188</v>
      </c>
    </row>
    <row r="223" spans="1:20" ht="12" customHeight="1" x14ac:dyDescent="0.2">
      <c r="A223" s="106">
        <v>207</v>
      </c>
      <c r="B223" s="154"/>
      <c r="F223" s="155" t="s">
        <v>38</v>
      </c>
      <c r="L223" s="156"/>
      <c r="M223" s="276">
        <f t="shared" si="23"/>
        <v>5348</v>
      </c>
      <c r="N223" s="129" t="s">
        <v>312</v>
      </c>
      <c r="O223" s="129" t="s">
        <v>312</v>
      </c>
      <c r="P223" s="132">
        <f t="shared" si="24"/>
        <v>5348</v>
      </c>
      <c r="Q223" s="145">
        <v>1.57</v>
      </c>
      <c r="R223" s="129">
        <f t="shared" si="25"/>
        <v>0</v>
      </c>
      <c r="S223" s="129">
        <f t="shared" si="26"/>
        <v>0</v>
      </c>
      <c r="T223" s="277">
        <f t="shared" si="27"/>
        <v>8396.3600000000188</v>
      </c>
    </row>
    <row r="224" spans="1:20" ht="12" customHeight="1" x14ac:dyDescent="0.2">
      <c r="A224" s="106">
        <v>208</v>
      </c>
      <c r="B224" s="154"/>
      <c r="F224" s="155" t="s">
        <v>38</v>
      </c>
      <c r="M224" s="276">
        <f t="shared" si="23"/>
        <v>5348</v>
      </c>
      <c r="N224" s="129" t="s">
        <v>312</v>
      </c>
      <c r="O224" s="129" t="s">
        <v>312</v>
      </c>
      <c r="P224" s="132">
        <f t="shared" si="24"/>
        <v>5348</v>
      </c>
      <c r="Q224" s="145">
        <v>1.57</v>
      </c>
      <c r="R224" s="129">
        <f t="shared" si="25"/>
        <v>0</v>
      </c>
      <c r="S224" s="129">
        <f t="shared" si="26"/>
        <v>0</v>
      </c>
      <c r="T224" s="277">
        <f t="shared" si="27"/>
        <v>8396.3600000000188</v>
      </c>
    </row>
    <row r="225" spans="1:20" ht="12" customHeight="1" x14ac:dyDescent="0.2">
      <c r="A225" s="106">
        <v>209</v>
      </c>
      <c r="B225" s="154"/>
      <c r="F225" s="155" t="s">
        <v>38</v>
      </c>
      <c r="L225" s="156"/>
      <c r="M225" s="276">
        <f t="shared" si="23"/>
        <v>5348</v>
      </c>
      <c r="N225" s="129" t="s">
        <v>312</v>
      </c>
      <c r="O225" s="129" t="s">
        <v>312</v>
      </c>
      <c r="P225" s="132">
        <f t="shared" si="24"/>
        <v>5348</v>
      </c>
      <c r="Q225" s="145">
        <v>1.57</v>
      </c>
      <c r="R225" s="129">
        <f t="shared" si="25"/>
        <v>0</v>
      </c>
      <c r="S225" s="129">
        <f t="shared" si="26"/>
        <v>0</v>
      </c>
      <c r="T225" s="277">
        <f t="shared" si="27"/>
        <v>8396.3600000000188</v>
      </c>
    </row>
    <row r="226" spans="1:20" ht="12" customHeight="1" x14ac:dyDescent="0.2">
      <c r="A226" s="106">
        <v>210</v>
      </c>
      <c r="B226" s="154"/>
      <c r="F226" s="155" t="s">
        <v>38</v>
      </c>
      <c r="L226" s="156"/>
      <c r="M226" s="276">
        <f t="shared" si="23"/>
        <v>5348</v>
      </c>
      <c r="N226" s="129" t="s">
        <v>312</v>
      </c>
      <c r="O226" s="129" t="s">
        <v>312</v>
      </c>
      <c r="P226" s="132">
        <f t="shared" si="24"/>
        <v>5348</v>
      </c>
      <c r="Q226" s="145">
        <v>1.57</v>
      </c>
      <c r="R226" s="129">
        <f t="shared" si="25"/>
        <v>0</v>
      </c>
      <c r="S226" s="129">
        <f t="shared" si="26"/>
        <v>0</v>
      </c>
      <c r="T226" s="277">
        <f t="shared" si="27"/>
        <v>8396.3600000000188</v>
      </c>
    </row>
    <row r="227" spans="1:20" ht="12" customHeight="1" x14ac:dyDescent="0.2">
      <c r="A227" s="106">
        <v>211</v>
      </c>
      <c r="B227" s="154"/>
      <c r="F227" s="155" t="s">
        <v>38</v>
      </c>
      <c r="M227" s="276">
        <f t="shared" si="23"/>
        <v>5348</v>
      </c>
      <c r="N227" s="129" t="s">
        <v>312</v>
      </c>
      <c r="O227" s="129" t="s">
        <v>312</v>
      </c>
      <c r="P227" s="132">
        <f t="shared" si="24"/>
        <v>5348</v>
      </c>
      <c r="Q227" s="145">
        <v>1.57</v>
      </c>
      <c r="R227" s="129">
        <f t="shared" si="25"/>
        <v>0</v>
      </c>
      <c r="S227" s="129">
        <f t="shared" si="26"/>
        <v>0</v>
      </c>
      <c r="T227" s="277">
        <f t="shared" si="27"/>
        <v>8396.3600000000188</v>
      </c>
    </row>
    <row r="228" spans="1:20" ht="12" customHeight="1" x14ac:dyDescent="0.2">
      <c r="A228" s="106">
        <v>212</v>
      </c>
      <c r="B228" s="154"/>
      <c r="F228" s="155" t="s">
        <v>38</v>
      </c>
      <c r="L228" s="156"/>
      <c r="M228" s="276">
        <f t="shared" si="23"/>
        <v>5348</v>
      </c>
      <c r="N228" s="129" t="s">
        <v>312</v>
      </c>
      <c r="O228" s="129" t="s">
        <v>312</v>
      </c>
      <c r="P228" s="132">
        <f t="shared" si="24"/>
        <v>5348</v>
      </c>
      <c r="Q228" s="145">
        <v>1.57</v>
      </c>
      <c r="R228" s="129">
        <f t="shared" si="25"/>
        <v>0</v>
      </c>
      <c r="S228" s="129">
        <f t="shared" si="26"/>
        <v>0</v>
      </c>
      <c r="T228" s="277">
        <f t="shared" si="27"/>
        <v>8396.3600000000188</v>
      </c>
    </row>
    <row r="229" spans="1:20" ht="12" customHeight="1" x14ac:dyDescent="0.2">
      <c r="A229" s="106">
        <v>213</v>
      </c>
      <c r="B229" s="154"/>
      <c r="F229" s="155" t="s">
        <v>38</v>
      </c>
      <c r="L229" s="156"/>
      <c r="M229" s="276">
        <f t="shared" si="23"/>
        <v>5348</v>
      </c>
      <c r="N229" s="129" t="s">
        <v>312</v>
      </c>
      <c r="O229" s="129" t="s">
        <v>312</v>
      </c>
      <c r="P229" s="132">
        <f t="shared" si="24"/>
        <v>5348</v>
      </c>
      <c r="Q229" s="145">
        <v>1.57</v>
      </c>
      <c r="R229" s="129">
        <f t="shared" si="25"/>
        <v>0</v>
      </c>
      <c r="S229" s="129">
        <f t="shared" si="26"/>
        <v>0</v>
      </c>
      <c r="T229" s="277">
        <f t="shared" si="27"/>
        <v>8396.3600000000188</v>
      </c>
    </row>
    <row r="230" spans="1:20" ht="12" customHeight="1" x14ac:dyDescent="0.2">
      <c r="A230" s="106">
        <v>214</v>
      </c>
      <c r="B230" s="154"/>
      <c r="F230" s="155" t="s">
        <v>38</v>
      </c>
      <c r="M230" s="276">
        <f t="shared" si="23"/>
        <v>5348</v>
      </c>
      <c r="N230" s="129" t="s">
        <v>312</v>
      </c>
      <c r="O230" s="129" t="s">
        <v>312</v>
      </c>
      <c r="P230" s="132">
        <f t="shared" si="24"/>
        <v>5348</v>
      </c>
      <c r="Q230" s="145">
        <v>1.57</v>
      </c>
      <c r="R230" s="129">
        <f t="shared" si="25"/>
        <v>0</v>
      </c>
      <c r="S230" s="129">
        <f t="shared" si="26"/>
        <v>0</v>
      </c>
      <c r="T230" s="277">
        <f t="shared" si="27"/>
        <v>8396.3600000000188</v>
      </c>
    </row>
    <row r="231" spans="1:20" ht="12" customHeight="1" x14ac:dyDescent="0.2">
      <c r="A231" s="106">
        <v>215</v>
      </c>
      <c r="B231" s="154"/>
      <c r="F231" s="155" t="s">
        <v>38</v>
      </c>
      <c r="L231" s="156"/>
      <c r="M231" s="276">
        <f t="shared" si="23"/>
        <v>5348</v>
      </c>
      <c r="N231" s="129" t="s">
        <v>312</v>
      </c>
      <c r="O231" s="129" t="s">
        <v>312</v>
      </c>
      <c r="P231" s="132">
        <f t="shared" si="24"/>
        <v>5348</v>
      </c>
      <c r="Q231" s="145">
        <v>1.57</v>
      </c>
      <c r="R231" s="129">
        <f t="shared" si="25"/>
        <v>0</v>
      </c>
      <c r="S231" s="129">
        <f t="shared" si="26"/>
        <v>0</v>
      </c>
      <c r="T231" s="277">
        <f t="shared" si="27"/>
        <v>8396.3600000000188</v>
      </c>
    </row>
    <row r="232" spans="1:20" ht="12" customHeight="1" x14ac:dyDescent="0.2">
      <c r="A232" s="106">
        <v>216</v>
      </c>
      <c r="B232" s="154"/>
      <c r="F232" s="155" t="s">
        <v>38</v>
      </c>
      <c r="L232" s="156"/>
      <c r="M232" s="276">
        <f t="shared" si="23"/>
        <v>5348</v>
      </c>
      <c r="N232" s="129" t="s">
        <v>312</v>
      </c>
      <c r="O232" s="129" t="s">
        <v>312</v>
      </c>
      <c r="P232" s="132">
        <f t="shared" si="24"/>
        <v>5348</v>
      </c>
      <c r="Q232" s="145">
        <v>1.57</v>
      </c>
      <c r="R232" s="129">
        <f t="shared" si="25"/>
        <v>0</v>
      </c>
      <c r="S232" s="129">
        <f t="shared" si="26"/>
        <v>0</v>
      </c>
      <c r="T232" s="277">
        <f t="shared" si="27"/>
        <v>8396.3600000000188</v>
      </c>
    </row>
    <row r="233" spans="1:20" ht="12" customHeight="1" x14ac:dyDescent="0.2">
      <c r="A233" s="106">
        <v>217</v>
      </c>
      <c r="B233" s="154"/>
      <c r="F233" s="155" t="s">
        <v>38</v>
      </c>
      <c r="M233" s="276">
        <f t="shared" si="23"/>
        <v>5348</v>
      </c>
      <c r="N233" s="129" t="s">
        <v>312</v>
      </c>
      <c r="O233" s="129" t="s">
        <v>312</v>
      </c>
      <c r="P233" s="132">
        <f t="shared" si="24"/>
        <v>5348</v>
      </c>
      <c r="Q233" s="145">
        <v>1.57</v>
      </c>
      <c r="R233" s="129">
        <f t="shared" si="25"/>
        <v>0</v>
      </c>
      <c r="S233" s="129">
        <f t="shared" si="26"/>
        <v>0</v>
      </c>
      <c r="T233" s="277">
        <f t="shared" si="27"/>
        <v>8396.3600000000188</v>
      </c>
    </row>
    <row r="234" spans="1:20" ht="12" customHeight="1" x14ac:dyDescent="0.2">
      <c r="A234" s="106">
        <v>218</v>
      </c>
      <c r="B234" s="154"/>
      <c r="F234" s="155" t="s">
        <v>38</v>
      </c>
      <c r="L234" s="156"/>
      <c r="M234" s="276">
        <f t="shared" si="23"/>
        <v>5348</v>
      </c>
      <c r="N234" s="129" t="s">
        <v>312</v>
      </c>
      <c r="O234" s="129" t="s">
        <v>312</v>
      </c>
      <c r="P234" s="132">
        <f t="shared" si="24"/>
        <v>5348</v>
      </c>
      <c r="Q234" s="145">
        <v>1.57</v>
      </c>
      <c r="R234" s="129">
        <f t="shared" si="25"/>
        <v>0</v>
      </c>
      <c r="S234" s="129">
        <f t="shared" si="26"/>
        <v>0</v>
      </c>
      <c r="T234" s="277">
        <f t="shared" si="27"/>
        <v>8396.3600000000188</v>
      </c>
    </row>
    <row r="235" spans="1:20" ht="12" customHeight="1" x14ac:dyDescent="0.2">
      <c r="A235" s="106">
        <v>219</v>
      </c>
      <c r="B235" s="154"/>
      <c r="F235" s="155" t="s">
        <v>38</v>
      </c>
      <c r="L235" s="156"/>
      <c r="M235" s="276">
        <f t="shared" si="23"/>
        <v>5348</v>
      </c>
      <c r="N235" s="129" t="s">
        <v>312</v>
      </c>
      <c r="O235" s="129" t="s">
        <v>312</v>
      </c>
      <c r="P235" s="132">
        <f t="shared" si="24"/>
        <v>5348</v>
      </c>
      <c r="Q235" s="145">
        <v>1.57</v>
      </c>
      <c r="R235" s="129">
        <f t="shared" si="25"/>
        <v>0</v>
      </c>
      <c r="S235" s="129">
        <f t="shared" si="26"/>
        <v>0</v>
      </c>
      <c r="T235" s="277">
        <f t="shared" si="27"/>
        <v>8396.3600000000188</v>
      </c>
    </row>
    <row r="236" spans="1:20" ht="12" customHeight="1" x14ac:dyDescent="0.2">
      <c r="A236" s="106">
        <v>220</v>
      </c>
      <c r="B236" s="154"/>
      <c r="F236" s="155" t="s">
        <v>38</v>
      </c>
      <c r="M236" s="276">
        <f t="shared" si="23"/>
        <v>5348</v>
      </c>
      <c r="N236" s="129" t="s">
        <v>312</v>
      </c>
      <c r="O236" s="129" t="s">
        <v>312</v>
      </c>
      <c r="P236" s="132">
        <f t="shared" si="24"/>
        <v>5348</v>
      </c>
      <c r="Q236" s="145">
        <v>1.57</v>
      </c>
      <c r="R236" s="129">
        <f t="shared" si="25"/>
        <v>0</v>
      </c>
      <c r="S236" s="129">
        <f t="shared" si="26"/>
        <v>0</v>
      </c>
      <c r="T236" s="277">
        <f t="shared" si="27"/>
        <v>8396.3600000000188</v>
      </c>
    </row>
    <row r="237" spans="1:20" ht="12" customHeight="1" x14ac:dyDescent="0.2">
      <c r="A237" s="106">
        <v>221</v>
      </c>
      <c r="B237" s="154"/>
      <c r="F237" s="155" t="s">
        <v>38</v>
      </c>
      <c r="L237" s="156"/>
      <c r="M237" s="276">
        <f t="shared" si="23"/>
        <v>5348</v>
      </c>
      <c r="N237" s="129" t="s">
        <v>312</v>
      </c>
      <c r="O237" s="129" t="s">
        <v>312</v>
      </c>
      <c r="P237" s="132">
        <f t="shared" si="24"/>
        <v>5348</v>
      </c>
      <c r="Q237" s="145">
        <v>1.57</v>
      </c>
      <c r="R237" s="129">
        <f t="shared" si="25"/>
        <v>0</v>
      </c>
      <c r="S237" s="129">
        <f t="shared" si="26"/>
        <v>0</v>
      </c>
      <c r="T237" s="277">
        <f t="shared" si="27"/>
        <v>8396.3600000000188</v>
      </c>
    </row>
    <row r="238" spans="1:20" ht="12" customHeight="1" x14ac:dyDescent="0.2">
      <c r="A238" s="106">
        <v>222</v>
      </c>
      <c r="B238" s="154"/>
      <c r="F238" s="155" t="s">
        <v>38</v>
      </c>
      <c r="M238" s="276">
        <f t="shared" si="23"/>
        <v>5348</v>
      </c>
      <c r="N238" s="129" t="s">
        <v>312</v>
      </c>
      <c r="O238" s="129" t="s">
        <v>312</v>
      </c>
      <c r="P238" s="132">
        <f t="shared" si="24"/>
        <v>5348</v>
      </c>
      <c r="Q238" s="145">
        <v>1.57</v>
      </c>
      <c r="R238" s="129">
        <f t="shared" si="25"/>
        <v>0</v>
      </c>
      <c r="S238" s="129">
        <f t="shared" si="26"/>
        <v>0</v>
      </c>
      <c r="T238" s="277">
        <f t="shared" si="27"/>
        <v>8396.3600000000188</v>
      </c>
    </row>
    <row r="239" spans="1:20" ht="12" customHeight="1" x14ac:dyDescent="0.2">
      <c r="A239" s="106">
        <v>223</v>
      </c>
      <c r="B239" s="154"/>
      <c r="F239" s="155" t="s">
        <v>38</v>
      </c>
      <c r="L239" s="156"/>
      <c r="M239" s="276">
        <f t="shared" si="23"/>
        <v>5348</v>
      </c>
      <c r="N239" s="129" t="s">
        <v>312</v>
      </c>
      <c r="O239" s="129" t="s">
        <v>312</v>
      </c>
      <c r="P239" s="132">
        <f t="shared" si="24"/>
        <v>5348</v>
      </c>
      <c r="Q239" s="145">
        <v>1.57</v>
      </c>
      <c r="R239" s="129">
        <f t="shared" si="25"/>
        <v>0</v>
      </c>
      <c r="S239" s="129">
        <f t="shared" si="26"/>
        <v>0</v>
      </c>
      <c r="T239" s="277">
        <f t="shared" si="27"/>
        <v>8396.3600000000188</v>
      </c>
    </row>
    <row r="240" spans="1:20" ht="12" customHeight="1" x14ac:dyDescent="0.2">
      <c r="A240" s="106">
        <v>224</v>
      </c>
      <c r="B240" s="154"/>
      <c r="F240" s="155" t="s">
        <v>38</v>
      </c>
      <c r="M240" s="276">
        <f t="shared" si="23"/>
        <v>5348</v>
      </c>
      <c r="N240" s="129" t="s">
        <v>312</v>
      </c>
      <c r="O240" s="129" t="s">
        <v>312</v>
      </c>
      <c r="P240" s="132">
        <f t="shared" si="24"/>
        <v>5348</v>
      </c>
      <c r="Q240" s="145">
        <v>1.57</v>
      </c>
      <c r="R240" s="129">
        <f t="shared" si="25"/>
        <v>0</v>
      </c>
      <c r="S240" s="129">
        <f t="shared" si="26"/>
        <v>0</v>
      </c>
      <c r="T240" s="277">
        <f t="shared" si="27"/>
        <v>8396.3600000000188</v>
      </c>
    </row>
    <row r="241" spans="1:20" ht="12" customHeight="1" x14ac:dyDescent="0.2">
      <c r="A241" s="106">
        <v>225</v>
      </c>
      <c r="B241" s="154"/>
      <c r="F241" s="155" t="s">
        <v>38</v>
      </c>
      <c r="L241" s="156"/>
      <c r="M241" s="276">
        <f t="shared" si="23"/>
        <v>5348</v>
      </c>
      <c r="N241" s="129" t="s">
        <v>312</v>
      </c>
      <c r="O241" s="129" t="s">
        <v>312</v>
      </c>
      <c r="P241" s="132">
        <f t="shared" si="24"/>
        <v>5348</v>
      </c>
      <c r="Q241" s="145">
        <v>1.57</v>
      </c>
      <c r="R241" s="129">
        <f t="shared" si="25"/>
        <v>0</v>
      </c>
      <c r="S241" s="129">
        <f t="shared" si="26"/>
        <v>0</v>
      </c>
      <c r="T241" s="277">
        <f t="shared" si="27"/>
        <v>8396.3600000000188</v>
      </c>
    </row>
    <row r="242" spans="1:20" ht="12" customHeight="1" x14ac:dyDescent="0.2">
      <c r="A242" s="106">
        <v>226</v>
      </c>
      <c r="B242" s="154"/>
      <c r="F242" s="155" t="s">
        <v>38</v>
      </c>
      <c r="L242" s="156"/>
      <c r="M242" s="276">
        <f t="shared" si="23"/>
        <v>5348</v>
      </c>
      <c r="N242" s="129" t="s">
        <v>312</v>
      </c>
      <c r="O242" s="129" t="s">
        <v>312</v>
      </c>
      <c r="P242" s="132">
        <f t="shared" si="24"/>
        <v>5348</v>
      </c>
      <c r="Q242" s="145">
        <v>1.57</v>
      </c>
      <c r="R242" s="129">
        <f t="shared" si="25"/>
        <v>0</v>
      </c>
      <c r="S242" s="129">
        <f t="shared" si="26"/>
        <v>0</v>
      </c>
      <c r="T242" s="277">
        <f t="shared" si="27"/>
        <v>8396.3600000000188</v>
      </c>
    </row>
    <row r="243" spans="1:20" ht="12" customHeight="1" x14ac:dyDescent="0.2">
      <c r="A243" s="106">
        <v>227</v>
      </c>
      <c r="B243" s="154"/>
      <c r="F243" s="155" t="s">
        <v>38</v>
      </c>
      <c r="L243" s="156"/>
      <c r="M243" s="276">
        <f t="shared" si="23"/>
        <v>5348</v>
      </c>
      <c r="N243" s="129" t="s">
        <v>312</v>
      </c>
      <c r="O243" s="129" t="s">
        <v>312</v>
      </c>
      <c r="P243" s="132">
        <f t="shared" si="24"/>
        <v>5348</v>
      </c>
      <c r="Q243" s="145">
        <v>1.57</v>
      </c>
      <c r="R243" s="129">
        <f t="shared" si="25"/>
        <v>0</v>
      </c>
      <c r="S243" s="129">
        <f t="shared" si="26"/>
        <v>0</v>
      </c>
      <c r="T243" s="277">
        <f t="shared" si="27"/>
        <v>8396.3600000000188</v>
      </c>
    </row>
    <row r="244" spans="1:20" ht="12" customHeight="1" x14ac:dyDescent="0.2">
      <c r="A244" s="106">
        <v>228</v>
      </c>
      <c r="B244" s="154"/>
      <c r="F244" s="155" t="s">
        <v>38</v>
      </c>
      <c r="M244" s="276">
        <f t="shared" si="23"/>
        <v>5348</v>
      </c>
      <c r="N244" s="129" t="s">
        <v>312</v>
      </c>
      <c r="O244" s="129" t="s">
        <v>312</v>
      </c>
      <c r="P244" s="132">
        <f t="shared" si="24"/>
        <v>5348</v>
      </c>
      <c r="Q244" s="145">
        <v>1.57</v>
      </c>
      <c r="R244" s="129">
        <f t="shared" si="25"/>
        <v>0</v>
      </c>
      <c r="S244" s="129">
        <f t="shared" si="26"/>
        <v>0</v>
      </c>
      <c r="T244" s="277">
        <f t="shared" si="27"/>
        <v>8396.3600000000188</v>
      </c>
    </row>
    <row r="245" spans="1:20" ht="12" customHeight="1" x14ac:dyDescent="0.2">
      <c r="A245" s="106">
        <v>229</v>
      </c>
      <c r="B245" s="154"/>
      <c r="F245" s="155" t="s">
        <v>38</v>
      </c>
      <c r="L245" s="156"/>
      <c r="M245" s="276">
        <f t="shared" si="23"/>
        <v>5348</v>
      </c>
      <c r="N245" s="129" t="s">
        <v>312</v>
      </c>
      <c r="O245" s="129" t="s">
        <v>312</v>
      </c>
      <c r="P245" s="132">
        <f t="shared" si="24"/>
        <v>5348</v>
      </c>
      <c r="Q245" s="145">
        <v>1.57</v>
      </c>
      <c r="R245" s="129">
        <f t="shared" si="25"/>
        <v>0</v>
      </c>
      <c r="S245" s="129">
        <f t="shared" si="26"/>
        <v>0</v>
      </c>
      <c r="T245" s="277">
        <f t="shared" si="27"/>
        <v>8396.3600000000188</v>
      </c>
    </row>
    <row r="246" spans="1:20" ht="12" customHeight="1" x14ac:dyDescent="0.2">
      <c r="A246" s="106">
        <v>230</v>
      </c>
      <c r="B246" s="154"/>
      <c r="F246" s="155" t="s">
        <v>38</v>
      </c>
      <c r="L246" s="156"/>
      <c r="M246" s="276">
        <f t="shared" si="23"/>
        <v>5348</v>
      </c>
      <c r="N246" s="129" t="s">
        <v>312</v>
      </c>
      <c r="O246" s="129" t="s">
        <v>312</v>
      </c>
      <c r="P246" s="132">
        <f t="shared" si="24"/>
        <v>5348</v>
      </c>
      <c r="Q246" s="145">
        <v>1.57</v>
      </c>
      <c r="R246" s="129">
        <f t="shared" si="25"/>
        <v>0</v>
      </c>
      <c r="S246" s="129">
        <f t="shared" si="26"/>
        <v>0</v>
      </c>
      <c r="T246" s="277">
        <f t="shared" si="27"/>
        <v>8396.3600000000188</v>
      </c>
    </row>
    <row r="247" spans="1:20" ht="12" customHeight="1" x14ac:dyDescent="0.2">
      <c r="A247" s="106">
        <v>231</v>
      </c>
      <c r="B247" s="154"/>
      <c r="F247" s="155" t="s">
        <v>38</v>
      </c>
      <c r="M247" s="276">
        <f t="shared" si="23"/>
        <v>5348</v>
      </c>
      <c r="N247" s="129" t="s">
        <v>312</v>
      </c>
      <c r="O247" s="129" t="s">
        <v>312</v>
      </c>
      <c r="P247" s="132">
        <f t="shared" si="24"/>
        <v>5348</v>
      </c>
      <c r="Q247" s="145">
        <v>1.57</v>
      </c>
      <c r="R247" s="129">
        <f t="shared" si="25"/>
        <v>0</v>
      </c>
      <c r="S247" s="129">
        <f t="shared" si="26"/>
        <v>0</v>
      </c>
      <c r="T247" s="277">
        <f t="shared" si="27"/>
        <v>8396.3600000000188</v>
      </c>
    </row>
    <row r="248" spans="1:20" ht="12" customHeight="1" x14ac:dyDescent="0.2">
      <c r="A248" s="106">
        <v>232</v>
      </c>
      <c r="B248" s="154"/>
      <c r="F248" s="155" t="s">
        <v>38</v>
      </c>
      <c r="L248" s="156"/>
      <c r="M248" s="276">
        <f t="shared" si="23"/>
        <v>5348</v>
      </c>
      <c r="N248" s="129" t="s">
        <v>312</v>
      </c>
      <c r="O248" s="129" t="s">
        <v>312</v>
      </c>
      <c r="P248" s="132">
        <f t="shared" si="24"/>
        <v>5348</v>
      </c>
      <c r="Q248" s="145">
        <v>1.57</v>
      </c>
      <c r="R248" s="129">
        <f t="shared" si="25"/>
        <v>0</v>
      </c>
      <c r="S248" s="129">
        <f t="shared" si="26"/>
        <v>0</v>
      </c>
      <c r="T248" s="277">
        <f t="shared" si="27"/>
        <v>8396.3600000000188</v>
      </c>
    </row>
    <row r="249" spans="1:20" ht="12" customHeight="1" x14ac:dyDescent="0.2">
      <c r="A249" s="106">
        <v>233</v>
      </c>
      <c r="B249" s="154"/>
      <c r="F249" s="155" t="s">
        <v>38</v>
      </c>
      <c r="L249" s="156"/>
      <c r="M249" s="276">
        <f t="shared" si="23"/>
        <v>5348</v>
      </c>
      <c r="N249" s="129" t="s">
        <v>312</v>
      </c>
      <c r="O249" s="129" t="s">
        <v>312</v>
      </c>
      <c r="P249" s="132">
        <f t="shared" si="24"/>
        <v>5348</v>
      </c>
      <c r="Q249" s="145">
        <v>1.57</v>
      </c>
      <c r="R249" s="129">
        <f t="shared" si="25"/>
        <v>0</v>
      </c>
      <c r="S249" s="129">
        <f t="shared" si="26"/>
        <v>0</v>
      </c>
      <c r="T249" s="277">
        <f t="shared" si="27"/>
        <v>8396.3600000000188</v>
      </c>
    </row>
    <row r="250" spans="1:20" ht="12" customHeight="1" x14ac:dyDescent="0.2">
      <c r="A250" s="106">
        <v>234</v>
      </c>
      <c r="B250" s="154"/>
      <c r="F250" s="155" t="s">
        <v>38</v>
      </c>
      <c r="L250" s="156"/>
      <c r="M250" s="276">
        <f t="shared" si="23"/>
        <v>5348</v>
      </c>
      <c r="N250" s="129" t="s">
        <v>312</v>
      </c>
      <c r="O250" s="129" t="s">
        <v>312</v>
      </c>
      <c r="P250" s="132">
        <f t="shared" si="24"/>
        <v>5348</v>
      </c>
      <c r="Q250" s="145">
        <v>1.57</v>
      </c>
      <c r="R250" s="129">
        <f t="shared" si="25"/>
        <v>0</v>
      </c>
      <c r="S250" s="129">
        <f t="shared" si="26"/>
        <v>0</v>
      </c>
      <c r="T250" s="277">
        <f t="shared" si="27"/>
        <v>8396.3600000000188</v>
      </c>
    </row>
    <row r="251" spans="1:20" ht="12" customHeight="1" x14ac:dyDescent="0.2">
      <c r="A251" s="106">
        <v>235</v>
      </c>
      <c r="B251" s="154"/>
      <c r="F251" s="155" t="s">
        <v>38</v>
      </c>
      <c r="M251" s="276">
        <f t="shared" si="23"/>
        <v>5348</v>
      </c>
      <c r="N251" s="129" t="s">
        <v>312</v>
      </c>
      <c r="O251" s="129" t="s">
        <v>312</v>
      </c>
      <c r="P251" s="132">
        <f t="shared" si="24"/>
        <v>5348</v>
      </c>
      <c r="Q251" s="145">
        <v>1.57</v>
      </c>
      <c r="R251" s="129">
        <f t="shared" si="25"/>
        <v>0</v>
      </c>
      <c r="S251" s="129">
        <f t="shared" si="26"/>
        <v>0</v>
      </c>
      <c r="T251" s="277">
        <f t="shared" si="27"/>
        <v>8396.3600000000188</v>
      </c>
    </row>
    <row r="252" spans="1:20" ht="12" customHeight="1" x14ac:dyDescent="0.2">
      <c r="A252" s="106">
        <v>236</v>
      </c>
      <c r="B252" s="154"/>
      <c r="F252" s="155" t="s">
        <v>38</v>
      </c>
      <c r="L252" s="156"/>
      <c r="M252" s="276">
        <f t="shared" si="23"/>
        <v>5348</v>
      </c>
      <c r="N252" s="129" t="s">
        <v>312</v>
      </c>
      <c r="O252" s="129" t="s">
        <v>312</v>
      </c>
      <c r="P252" s="132">
        <f t="shared" si="24"/>
        <v>5348</v>
      </c>
      <c r="Q252" s="145">
        <v>1.57</v>
      </c>
      <c r="R252" s="129">
        <f t="shared" si="25"/>
        <v>0</v>
      </c>
      <c r="S252" s="129">
        <f t="shared" si="26"/>
        <v>0</v>
      </c>
      <c r="T252" s="277">
        <f t="shared" si="27"/>
        <v>8396.3600000000188</v>
      </c>
    </row>
    <row r="253" spans="1:20" ht="12" customHeight="1" x14ac:dyDescent="0.2">
      <c r="A253" s="106">
        <v>237</v>
      </c>
      <c r="B253" s="154"/>
      <c r="F253" s="155" t="s">
        <v>38</v>
      </c>
      <c r="L253" s="156"/>
      <c r="M253" s="276">
        <f t="shared" si="23"/>
        <v>5348</v>
      </c>
      <c r="N253" s="129" t="s">
        <v>312</v>
      </c>
      <c r="O253" s="129" t="s">
        <v>312</v>
      </c>
      <c r="P253" s="132">
        <f t="shared" si="24"/>
        <v>5348</v>
      </c>
      <c r="Q253" s="145">
        <v>1.57</v>
      </c>
      <c r="R253" s="129">
        <f t="shared" si="25"/>
        <v>0</v>
      </c>
      <c r="S253" s="129">
        <f t="shared" si="26"/>
        <v>0</v>
      </c>
      <c r="T253" s="277">
        <f t="shared" si="27"/>
        <v>8396.3600000000188</v>
      </c>
    </row>
    <row r="254" spans="1:20" ht="12" customHeight="1" x14ac:dyDescent="0.2">
      <c r="A254" s="106">
        <v>238</v>
      </c>
      <c r="B254" s="154"/>
      <c r="F254" s="155" t="s">
        <v>38</v>
      </c>
      <c r="M254" s="276">
        <f t="shared" si="23"/>
        <v>5348</v>
      </c>
      <c r="N254" s="129" t="s">
        <v>312</v>
      </c>
      <c r="O254" s="129" t="s">
        <v>312</v>
      </c>
      <c r="P254" s="132">
        <f t="shared" si="24"/>
        <v>5348</v>
      </c>
      <c r="Q254" s="145">
        <v>1.57</v>
      </c>
      <c r="R254" s="129">
        <f t="shared" si="25"/>
        <v>0</v>
      </c>
      <c r="S254" s="129">
        <f t="shared" si="26"/>
        <v>0</v>
      </c>
      <c r="T254" s="277">
        <f t="shared" si="27"/>
        <v>8396.3600000000188</v>
      </c>
    </row>
    <row r="255" spans="1:20" ht="12" customHeight="1" x14ac:dyDescent="0.2">
      <c r="A255" s="106">
        <v>239</v>
      </c>
      <c r="B255" s="154"/>
      <c r="F255" s="155" t="s">
        <v>38</v>
      </c>
      <c r="L255" s="156"/>
      <c r="M255" s="276">
        <f t="shared" si="23"/>
        <v>5348</v>
      </c>
      <c r="N255" s="129" t="s">
        <v>312</v>
      </c>
      <c r="O255" s="129" t="s">
        <v>312</v>
      </c>
      <c r="P255" s="132">
        <f t="shared" si="24"/>
        <v>5348</v>
      </c>
      <c r="Q255" s="145">
        <v>1.57</v>
      </c>
      <c r="R255" s="129">
        <f t="shared" si="25"/>
        <v>0</v>
      </c>
      <c r="S255" s="129">
        <f t="shared" si="26"/>
        <v>0</v>
      </c>
      <c r="T255" s="277">
        <f t="shared" si="27"/>
        <v>8396.3600000000188</v>
      </c>
    </row>
    <row r="256" spans="1:20" ht="12" customHeight="1" x14ac:dyDescent="0.2">
      <c r="A256" s="106">
        <v>240</v>
      </c>
      <c r="B256" s="154"/>
      <c r="F256" s="155" t="s">
        <v>38</v>
      </c>
      <c r="L256" s="156"/>
      <c r="M256" s="276">
        <f t="shared" si="23"/>
        <v>5348</v>
      </c>
      <c r="N256" s="129" t="s">
        <v>312</v>
      </c>
      <c r="O256" s="129" t="s">
        <v>312</v>
      </c>
      <c r="P256" s="132">
        <f t="shared" si="24"/>
        <v>5348</v>
      </c>
      <c r="Q256" s="145">
        <v>1.57</v>
      </c>
      <c r="R256" s="129">
        <f t="shared" si="25"/>
        <v>0</v>
      </c>
      <c r="S256" s="129">
        <f t="shared" si="26"/>
        <v>0</v>
      </c>
      <c r="T256" s="277">
        <f t="shared" si="27"/>
        <v>8396.3600000000188</v>
      </c>
    </row>
    <row r="257" spans="1:20" ht="12" customHeight="1" x14ac:dyDescent="0.2">
      <c r="A257" s="106">
        <v>241</v>
      </c>
      <c r="B257" s="154"/>
      <c r="F257" s="155" t="s">
        <v>38</v>
      </c>
      <c r="L257" s="156"/>
      <c r="M257" s="276">
        <f t="shared" si="23"/>
        <v>5348</v>
      </c>
      <c r="N257" s="129" t="s">
        <v>312</v>
      </c>
      <c r="O257" s="129" t="s">
        <v>312</v>
      </c>
      <c r="P257" s="132">
        <f t="shared" si="24"/>
        <v>5348</v>
      </c>
      <c r="Q257" s="145">
        <v>1.57</v>
      </c>
      <c r="R257" s="129">
        <f t="shared" si="25"/>
        <v>0</v>
      </c>
      <c r="S257" s="129">
        <f t="shared" si="26"/>
        <v>0</v>
      </c>
      <c r="T257" s="277">
        <f t="shared" si="27"/>
        <v>8396.3600000000188</v>
      </c>
    </row>
    <row r="258" spans="1:20" ht="12" customHeight="1" x14ac:dyDescent="0.2">
      <c r="A258" s="106">
        <v>242</v>
      </c>
      <c r="B258" s="154"/>
      <c r="F258" s="155" t="s">
        <v>38</v>
      </c>
      <c r="M258" s="276">
        <f t="shared" si="23"/>
        <v>5348</v>
      </c>
      <c r="N258" s="129" t="s">
        <v>312</v>
      </c>
      <c r="O258" s="129" t="s">
        <v>312</v>
      </c>
      <c r="P258" s="132">
        <f t="shared" si="24"/>
        <v>5348</v>
      </c>
      <c r="Q258" s="145">
        <v>1.57</v>
      </c>
      <c r="R258" s="129">
        <f t="shared" si="25"/>
        <v>0</v>
      </c>
      <c r="S258" s="129">
        <f t="shared" si="26"/>
        <v>0</v>
      </c>
      <c r="T258" s="277">
        <f t="shared" si="27"/>
        <v>8396.3600000000188</v>
      </c>
    </row>
    <row r="259" spans="1:20" ht="12" customHeight="1" x14ac:dyDescent="0.2">
      <c r="A259" s="106">
        <v>243</v>
      </c>
      <c r="B259" s="154"/>
      <c r="F259" s="155" t="s">
        <v>38</v>
      </c>
      <c r="L259" s="156"/>
      <c r="M259" s="276">
        <f t="shared" si="23"/>
        <v>5348</v>
      </c>
      <c r="N259" s="129" t="s">
        <v>312</v>
      </c>
      <c r="O259" s="129" t="s">
        <v>312</v>
      </c>
      <c r="P259" s="132">
        <f t="shared" si="24"/>
        <v>5348</v>
      </c>
      <c r="Q259" s="145">
        <v>1.57</v>
      </c>
      <c r="R259" s="129">
        <f t="shared" si="25"/>
        <v>0</v>
      </c>
      <c r="S259" s="129">
        <f t="shared" si="26"/>
        <v>0</v>
      </c>
      <c r="T259" s="277">
        <f t="shared" si="27"/>
        <v>8396.3600000000188</v>
      </c>
    </row>
    <row r="260" spans="1:20" ht="12" customHeight="1" x14ac:dyDescent="0.2">
      <c r="A260" s="106">
        <v>244</v>
      </c>
      <c r="B260" s="154"/>
      <c r="F260" s="155" t="s">
        <v>38</v>
      </c>
      <c r="L260" s="156"/>
      <c r="M260" s="276">
        <f t="shared" si="23"/>
        <v>5348</v>
      </c>
      <c r="N260" s="129" t="s">
        <v>312</v>
      </c>
      <c r="O260" s="129" t="s">
        <v>312</v>
      </c>
      <c r="P260" s="132">
        <f t="shared" si="24"/>
        <v>5348</v>
      </c>
      <c r="Q260" s="145">
        <v>1.57</v>
      </c>
      <c r="R260" s="129">
        <f t="shared" si="25"/>
        <v>0</v>
      </c>
      <c r="S260" s="129">
        <f t="shared" si="26"/>
        <v>0</v>
      </c>
      <c r="T260" s="277">
        <f t="shared" si="27"/>
        <v>8396.3600000000188</v>
      </c>
    </row>
    <row r="261" spans="1:20" ht="12" customHeight="1" x14ac:dyDescent="0.2">
      <c r="A261" s="106">
        <v>245</v>
      </c>
      <c r="B261" s="154"/>
      <c r="F261" s="155" t="s">
        <v>38</v>
      </c>
      <c r="M261" s="276">
        <f t="shared" si="23"/>
        <v>5348</v>
      </c>
      <c r="N261" s="129" t="s">
        <v>312</v>
      </c>
      <c r="O261" s="129" t="s">
        <v>312</v>
      </c>
      <c r="P261" s="132">
        <f t="shared" si="24"/>
        <v>5348</v>
      </c>
      <c r="Q261" s="145">
        <v>1.57</v>
      </c>
      <c r="R261" s="129">
        <f t="shared" si="25"/>
        <v>0</v>
      </c>
      <c r="S261" s="129">
        <f t="shared" si="26"/>
        <v>0</v>
      </c>
      <c r="T261" s="277">
        <f t="shared" si="27"/>
        <v>8396.3600000000188</v>
      </c>
    </row>
    <row r="262" spans="1:20" ht="12" customHeight="1" x14ac:dyDescent="0.2">
      <c r="A262" s="106">
        <v>246</v>
      </c>
      <c r="B262" s="154"/>
      <c r="F262" s="155" t="s">
        <v>38</v>
      </c>
      <c r="L262" s="156"/>
      <c r="M262" s="276">
        <f t="shared" si="23"/>
        <v>5348</v>
      </c>
      <c r="N262" s="129" t="s">
        <v>312</v>
      </c>
      <c r="O262" s="129" t="s">
        <v>312</v>
      </c>
      <c r="P262" s="132">
        <f t="shared" si="24"/>
        <v>5348</v>
      </c>
      <c r="Q262" s="145">
        <v>1.57</v>
      </c>
      <c r="R262" s="129">
        <f t="shared" si="25"/>
        <v>0</v>
      </c>
      <c r="S262" s="129">
        <f t="shared" si="26"/>
        <v>0</v>
      </c>
      <c r="T262" s="277">
        <f t="shared" si="27"/>
        <v>8396.3600000000188</v>
      </c>
    </row>
    <row r="263" spans="1:20" ht="12" customHeight="1" x14ac:dyDescent="0.2">
      <c r="A263" s="106">
        <v>247</v>
      </c>
      <c r="B263" s="154"/>
      <c r="F263" s="155" t="s">
        <v>38</v>
      </c>
      <c r="M263" s="276">
        <f t="shared" si="23"/>
        <v>5348</v>
      </c>
      <c r="N263" s="129" t="s">
        <v>312</v>
      </c>
      <c r="O263" s="129" t="s">
        <v>312</v>
      </c>
      <c r="P263" s="132">
        <f t="shared" si="24"/>
        <v>5348</v>
      </c>
      <c r="Q263" s="145">
        <v>1.57</v>
      </c>
      <c r="R263" s="129">
        <f t="shared" si="25"/>
        <v>0</v>
      </c>
      <c r="S263" s="129">
        <f t="shared" si="26"/>
        <v>0</v>
      </c>
      <c r="T263" s="277">
        <f t="shared" si="27"/>
        <v>8396.3600000000188</v>
      </c>
    </row>
    <row r="264" spans="1:20" ht="12" customHeight="1" x14ac:dyDescent="0.2">
      <c r="A264" s="106">
        <v>248</v>
      </c>
      <c r="B264" s="154"/>
      <c r="F264" s="155" t="s">
        <v>38</v>
      </c>
      <c r="L264" s="156"/>
      <c r="M264" s="276">
        <f t="shared" si="23"/>
        <v>5348</v>
      </c>
      <c r="N264" s="129" t="s">
        <v>312</v>
      </c>
      <c r="O264" s="129" t="s">
        <v>312</v>
      </c>
      <c r="P264" s="132">
        <f t="shared" si="24"/>
        <v>5348</v>
      </c>
      <c r="Q264" s="145">
        <v>1.57</v>
      </c>
      <c r="R264" s="129">
        <f t="shared" si="25"/>
        <v>0</v>
      </c>
      <c r="S264" s="129">
        <f t="shared" si="26"/>
        <v>0</v>
      </c>
      <c r="T264" s="277">
        <f t="shared" si="27"/>
        <v>8396.3600000000188</v>
      </c>
    </row>
    <row r="265" spans="1:20" ht="12" customHeight="1" x14ac:dyDescent="0.2">
      <c r="A265" s="106">
        <v>249</v>
      </c>
      <c r="B265" s="154"/>
      <c r="F265" s="155" t="s">
        <v>38</v>
      </c>
      <c r="M265" s="276">
        <f t="shared" si="23"/>
        <v>5348</v>
      </c>
      <c r="N265" s="129" t="s">
        <v>312</v>
      </c>
      <c r="O265" s="129" t="s">
        <v>312</v>
      </c>
      <c r="P265" s="132">
        <f t="shared" si="24"/>
        <v>5348</v>
      </c>
      <c r="Q265" s="145">
        <v>1.57</v>
      </c>
      <c r="R265" s="129">
        <f t="shared" si="25"/>
        <v>0</v>
      </c>
      <c r="S265" s="129">
        <f t="shared" si="26"/>
        <v>0</v>
      </c>
      <c r="T265" s="277">
        <f t="shared" si="27"/>
        <v>8396.3600000000188</v>
      </c>
    </row>
    <row r="266" spans="1:20" ht="12" customHeight="1" x14ac:dyDescent="0.2">
      <c r="A266" s="106">
        <v>250</v>
      </c>
      <c r="B266" s="154"/>
      <c r="F266" s="155" t="s">
        <v>38</v>
      </c>
      <c r="L266" s="156"/>
      <c r="M266" s="276">
        <f t="shared" si="23"/>
        <v>5348</v>
      </c>
      <c r="N266" s="129" t="s">
        <v>312</v>
      </c>
      <c r="O266" s="129" t="s">
        <v>312</v>
      </c>
      <c r="P266" s="132">
        <f t="shared" si="24"/>
        <v>5348</v>
      </c>
      <c r="Q266" s="145">
        <v>1.57</v>
      </c>
      <c r="R266" s="129">
        <f t="shared" si="25"/>
        <v>0</v>
      </c>
      <c r="S266" s="129">
        <f t="shared" si="26"/>
        <v>0</v>
      </c>
      <c r="T266" s="277">
        <f t="shared" si="27"/>
        <v>8396.3600000000188</v>
      </c>
    </row>
    <row r="267" spans="1:20" ht="12" customHeight="1" x14ac:dyDescent="0.2">
      <c r="A267" s="106">
        <v>251</v>
      </c>
      <c r="B267" s="154"/>
      <c r="F267" s="155" t="s">
        <v>38</v>
      </c>
      <c r="L267" s="156"/>
      <c r="M267" s="276">
        <f t="shared" si="23"/>
        <v>5348</v>
      </c>
      <c r="N267" s="129" t="s">
        <v>312</v>
      </c>
      <c r="O267" s="129" t="s">
        <v>312</v>
      </c>
      <c r="P267" s="132">
        <f t="shared" si="24"/>
        <v>5348</v>
      </c>
      <c r="Q267" s="145">
        <v>1.57</v>
      </c>
      <c r="R267" s="129">
        <f t="shared" si="25"/>
        <v>0</v>
      </c>
      <c r="S267" s="129">
        <f t="shared" si="26"/>
        <v>0</v>
      </c>
      <c r="T267" s="277">
        <f t="shared" si="27"/>
        <v>8396.3600000000188</v>
      </c>
    </row>
    <row r="268" spans="1:20" ht="12" customHeight="1" x14ac:dyDescent="0.2">
      <c r="A268" s="106">
        <v>252</v>
      </c>
      <c r="B268" s="154"/>
      <c r="F268" s="155" t="s">
        <v>38</v>
      </c>
      <c r="L268" s="156"/>
      <c r="M268" s="276">
        <f t="shared" si="23"/>
        <v>5348</v>
      </c>
      <c r="N268" s="129" t="s">
        <v>312</v>
      </c>
      <c r="O268" s="129" t="s">
        <v>312</v>
      </c>
      <c r="P268" s="132">
        <f t="shared" si="24"/>
        <v>5348</v>
      </c>
      <c r="Q268" s="145">
        <v>1.57</v>
      </c>
      <c r="R268" s="129">
        <f t="shared" si="25"/>
        <v>0</v>
      </c>
      <c r="S268" s="129">
        <f t="shared" si="26"/>
        <v>0</v>
      </c>
      <c r="T268" s="277">
        <f t="shared" si="27"/>
        <v>8396.3600000000188</v>
      </c>
    </row>
    <row r="269" spans="1:20" ht="12" customHeight="1" x14ac:dyDescent="0.2">
      <c r="A269" s="106">
        <v>253</v>
      </c>
      <c r="B269" s="154"/>
      <c r="F269" s="155" t="s">
        <v>38</v>
      </c>
      <c r="M269" s="276">
        <f t="shared" si="23"/>
        <v>5348</v>
      </c>
      <c r="N269" s="129" t="s">
        <v>312</v>
      </c>
      <c r="O269" s="129" t="s">
        <v>312</v>
      </c>
      <c r="P269" s="132">
        <f t="shared" si="24"/>
        <v>5348</v>
      </c>
      <c r="Q269" s="145">
        <v>1.57</v>
      </c>
      <c r="R269" s="129">
        <f t="shared" si="25"/>
        <v>0</v>
      </c>
      <c r="S269" s="129">
        <f t="shared" si="26"/>
        <v>0</v>
      </c>
      <c r="T269" s="277">
        <f t="shared" si="27"/>
        <v>8396.3600000000188</v>
      </c>
    </row>
    <row r="270" spans="1:20" ht="12" customHeight="1" x14ac:dyDescent="0.2">
      <c r="A270" s="106">
        <v>254</v>
      </c>
      <c r="B270" s="154"/>
      <c r="F270" s="155" t="s">
        <v>38</v>
      </c>
      <c r="M270" s="276">
        <f t="shared" si="23"/>
        <v>5348</v>
      </c>
      <c r="N270" s="129" t="s">
        <v>312</v>
      </c>
      <c r="O270" s="129" t="s">
        <v>312</v>
      </c>
      <c r="P270" s="132">
        <f t="shared" si="24"/>
        <v>5348</v>
      </c>
      <c r="Q270" s="145">
        <v>1.57</v>
      </c>
      <c r="R270" s="129">
        <f t="shared" si="25"/>
        <v>0</v>
      </c>
      <c r="S270" s="129">
        <f t="shared" si="26"/>
        <v>0</v>
      </c>
      <c r="T270" s="277">
        <f t="shared" si="27"/>
        <v>8396.3600000000188</v>
      </c>
    </row>
    <row r="271" spans="1:20" ht="12" customHeight="1" x14ac:dyDescent="0.2">
      <c r="A271" s="106">
        <v>255</v>
      </c>
      <c r="B271" s="154"/>
      <c r="F271" s="155" t="s">
        <v>38</v>
      </c>
      <c r="L271" s="156"/>
      <c r="M271" s="276">
        <f t="shared" si="23"/>
        <v>5348</v>
      </c>
      <c r="N271" s="129" t="s">
        <v>312</v>
      </c>
      <c r="O271" s="129" t="s">
        <v>312</v>
      </c>
      <c r="P271" s="132">
        <f t="shared" si="24"/>
        <v>5348</v>
      </c>
      <c r="Q271" s="145">
        <v>1.57</v>
      </c>
      <c r="R271" s="129">
        <f t="shared" si="25"/>
        <v>0</v>
      </c>
      <c r="S271" s="129">
        <f t="shared" si="26"/>
        <v>0</v>
      </c>
      <c r="T271" s="277">
        <f t="shared" si="27"/>
        <v>8396.3600000000188</v>
      </c>
    </row>
    <row r="272" spans="1:20" ht="12" customHeight="1" x14ac:dyDescent="0.2">
      <c r="A272" s="106">
        <v>256</v>
      </c>
      <c r="B272" s="154"/>
      <c r="F272" s="155" t="s">
        <v>38</v>
      </c>
      <c r="L272" s="156"/>
      <c r="M272" s="276">
        <f t="shared" si="23"/>
        <v>5348</v>
      </c>
      <c r="N272" s="129" t="s">
        <v>312</v>
      </c>
      <c r="O272" s="129" t="s">
        <v>312</v>
      </c>
      <c r="P272" s="132">
        <f t="shared" si="24"/>
        <v>5348</v>
      </c>
      <c r="Q272" s="145">
        <v>1.57</v>
      </c>
      <c r="R272" s="129">
        <f t="shared" si="25"/>
        <v>0</v>
      </c>
      <c r="S272" s="129">
        <f t="shared" si="26"/>
        <v>0</v>
      </c>
      <c r="T272" s="277">
        <f t="shared" si="27"/>
        <v>8396.3600000000188</v>
      </c>
    </row>
    <row r="273" spans="1:20" ht="12" customHeight="1" x14ac:dyDescent="0.2">
      <c r="A273" s="106">
        <v>257</v>
      </c>
      <c r="B273" s="154"/>
      <c r="F273" s="155" t="s">
        <v>38</v>
      </c>
      <c r="M273" s="276">
        <f t="shared" si="23"/>
        <v>5348</v>
      </c>
      <c r="N273" s="129" t="s">
        <v>312</v>
      </c>
      <c r="O273" s="129" t="s">
        <v>312</v>
      </c>
      <c r="P273" s="132">
        <f t="shared" si="24"/>
        <v>5348</v>
      </c>
      <c r="Q273" s="145">
        <v>1.57</v>
      </c>
      <c r="R273" s="129">
        <f t="shared" si="25"/>
        <v>0</v>
      </c>
      <c r="S273" s="129">
        <f t="shared" si="26"/>
        <v>0</v>
      </c>
      <c r="T273" s="277">
        <f t="shared" si="27"/>
        <v>8396.3600000000188</v>
      </c>
    </row>
    <row r="274" spans="1:20" ht="12" customHeight="1" x14ac:dyDescent="0.2">
      <c r="A274" s="106">
        <v>258</v>
      </c>
      <c r="B274" s="154"/>
      <c r="F274" s="155" t="s">
        <v>38</v>
      </c>
      <c r="L274" s="156"/>
      <c r="M274" s="276">
        <f t="shared" si="23"/>
        <v>5348</v>
      </c>
      <c r="N274" s="129" t="s">
        <v>312</v>
      </c>
      <c r="O274" s="129" t="s">
        <v>312</v>
      </c>
      <c r="P274" s="132">
        <f t="shared" si="24"/>
        <v>5348</v>
      </c>
      <c r="Q274" s="145">
        <v>1.57</v>
      </c>
      <c r="R274" s="129">
        <f t="shared" si="25"/>
        <v>0</v>
      </c>
      <c r="S274" s="129">
        <f t="shared" si="26"/>
        <v>0</v>
      </c>
      <c r="T274" s="277">
        <f t="shared" si="27"/>
        <v>8396.3600000000188</v>
      </c>
    </row>
    <row r="275" spans="1:20" ht="12" customHeight="1" x14ac:dyDescent="0.2">
      <c r="A275" s="106">
        <v>259</v>
      </c>
      <c r="B275" s="154"/>
      <c r="F275" s="155" t="s">
        <v>38</v>
      </c>
      <c r="L275" s="156"/>
      <c r="M275" s="276">
        <f t="shared" si="23"/>
        <v>5348</v>
      </c>
      <c r="N275" s="129" t="s">
        <v>312</v>
      </c>
      <c r="O275" s="129" t="s">
        <v>312</v>
      </c>
      <c r="P275" s="132">
        <f t="shared" si="24"/>
        <v>5348</v>
      </c>
      <c r="Q275" s="145">
        <v>1.57</v>
      </c>
      <c r="R275" s="129">
        <f t="shared" si="25"/>
        <v>0</v>
      </c>
      <c r="S275" s="129">
        <f t="shared" si="26"/>
        <v>0</v>
      </c>
      <c r="T275" s="277">
        <f t="shared" si="27"/>
        <v>8396.3600000000188</v>
      </c>
    </row>
    <row r="276" spans="1:20" ht="12" customHeight="1" x14ac:dyDescent="0.2">
      <c r="A276" s="106">
        <v>260</v>
      </c>
      <c r="B276" s="154"/>
      <c r="F276" s="155" t="s">
        <v>38</v>
      </c>
      <c r="L276" s="156"/>
      <c r="M276" s="276">
        <f t="shared" si="23"/>
        <v>5348</v>
      </c>
      <c r="N276" s="129" t="s">
        <v>312</v>
      </c>
      <c r="O276" s="129" t="s">
        <v>312</v>
      </c>
      <c r="P276" s="132">
        <f t="shared" si="24"/>
        <v>5348</v>
      </c>
      <c r="Q276" s="145">
        <v>1.57</v>
      </c>
      <c r="R276" s="129">
        <f t="shared" si="25"/>
        <v>0</v>
      </c>
      <c r="S276" s="129">
        <f t="shared" si="26"/>
        <v>0</v>
      </c>
      <c r="T276" s="277">
        <f t="shared" si="27"/>
        <v>8396.3600000000188</v>
      </c>
    </row>
    <row r="277" spans="1:20" ht="12" customHeight="1" x14ac:dyDescent="0.2">
      <c r="A277" s="106">
        <v>261</v>
      </c>
      <c r="B277" s="154"/>
      <c r="F277" s="155" t="s">
        <v>38</v>
      </c>
      <c r="M277" s="276">
        <f t="shared" si="23"/>
        <v>5348</v>
      </c>
      <c r="N277" s="129" t="s">
        <v>312</v>
      </c>
      <c r="O277" s="129" t="s">
        <v>312</v>
      </c>
      <c r="P277" s="132">
        <f t="shared" si="24"/>
        <v>5348</v>
      </c>
      <c r="Q277" s="145">
        <v>1.57</v>
      </c>
      <c r="R277" s="129">
        <f t="shared" si="25"/>
        <v>0</v>
      </c>
      <c r="S277" s="129">
        <f t="shared" si="26"/>
        <v>0</v>
      </c>
      <c r="T277" s="277">
        <f t="shared" si="27"/>
        <v>8396.3600000000188</v>
      </c>
    </row>
    <row r="278" spans="1:20" ht="12" customHeight="1" x14ac:dyDescent="0.2">
      <c r="A278" s="106">
        <v>262</v>
      </c>
      <c r="B278" s="154"/>
      <c r="F278" s="155" t="s">
        <v>38</v>
      </c>
      <c r="L278" s="156"/>
      <c r="M278" s="276">
        <f t="shared" si="23"/>
        <v>5348</v>
      </c>
      <c r="N278" s="129" t="s">
        <v>312</v>
      </c>
      <c r="O278" s="129" t="s">
        <v>312</v>
      </c>
      <c r="P278" s="132">
        <f t="shared" si="24"/>
        <v>5348</v>
      </c>
      <c r="Q278" s="145">
        <v>1.57</v>
      </c>
      <c r="R278" s="129">
        <f t="shared" si="25"/>
        <v>0</v>
      </c>
      <c r="S278" s="129">
        <f t="shared" si="26"/>
        <v>0</v>
      </c>
      <c r="T278" s="277">
        <f t="shared" si="27"/>
        <v>8396.3600000000188</v>
      </c>
    </row>
    <row r="279" spans="1:20" ht="12" customHeight="1" x14ac:dyDescent="0.2">
      <c r="A279" s="106">
        <v>263</v>
      </c>
      <c r="B279" s="154"/>
      <c r="F279" s="155" t="s">
        <v>38</v>
      </c>
      <c r="L279" s="156"/>
      <c r="M279" s="276">
        <f t="shared" si="23"/>
        <v>5348</v>
      </c>
      <c r="N279" s="129" t="s">
        <v>312</v>
      </c>
      <c r="O279" s="129" t="s">
        <v>312</v>
      </c>
      <c r="P279" s="132">
        <f t="shared" si="24"/>
        <v>5348</v>
      </c>
      <c r="Q279" s="145">
        <v>1.57</v>
      </c>
      <c r="R279" s="129">
        <f t="shared" si="25"/>
        <v>0</v>
      </c>
      <c r="S279" s="129">
        <f t="shared" si="26"/>
        <v>0</v>
      </c>
      <c r="T279" s="277">
        <f t="shared" si="27"/>
        <v>8396.3600000000188</v>
      </c>
    </row>
    <row r="280" spans="1:20" ht="12" customHeight="1" x14ac:dyDescent="0.2">
      <c r="A280" s="106">
        <v>264</v>
      </c>
      <c r="B280" s="154"/>
      <c r="F280" s="155" t="s">
        <v>38</v>
      </c>
      <c r="M280" s="276">
        <f t="shared" si="23"/>
        <v>5348</v>
      </c>
      <c r="N280" s="129" t="s">
        <v>312</v>
      </c>
      <c r="O280" s="129" t="s">
        <v>312</v>
      </c>
      <c r="P280" s="132">
        <f t="shared" si="24"/>
        <v>5348</v>
      </c>
      <c r="Q280" s="145">
        <v>1.57</v>
      </c>
      <c r="R280" s="129">
        <f t="shared" si="25"/>
        <v>0</v>
      </c>
      <c r="S280" s="129">
        <f t="shared" si="26"/>
        <v>0</v>
      </c>
      <c r="T280" s="277">
        <f t="shared" si="27"/>
        <v>8396.3600000000188</v>
      </c>
    </row>
    <row r="281" spans="1:20" ht="12" customHeight="1" x14ac:dyDescent="0.2">
      <c r="A281" s="106">
        <v>265</v>
      </c>
      <c r="B281" s="154"/>
      <c r="F281" s="155" t="s">
        <v>38</v>
      </c>
      <c r="L281" s="156"/>
      <c r="M281" s="276">
        <f t="shared" si="23"/>
        <v>5348</v>
      </c>
      <c r="N281" s="129" t="s">
        <v>312</v>
      </c>
      <c r="O281" s="129" t="s">
        <v>312</v>
      </c>
      <c r="P281" s="132">
        <f t="shared" si="24"/>
        <v>5348</v>
      </c>
      <c r="Q281" s="145">
        <v>1.57</v>
      </c>
      <c r="R281" s="129">
        <f t="shared" si="25"/>
        <v>0</v>
      </c>
      <c r="S281" s="129">
        <f t="shared" si="26"/>
        <v>0</v>
      </c>
      <c r="T281" s="277">
        <f t="shared" si="27"/>
        <v>8396.3600000000188</v>
      </c>
    </row>
    <row r="282" spans="1:20" ht="12" customHeight="1" x14ac:dyDescent="0.2">
      <c r="A282" s="106">
        <v>266</v>
      </c>
      <c r="B282" s="154"/>
      <c r="F282" s="155" t="s">
        <v>38</v>
      </c>
      <c r="L282" s="156"/>
      <c r="M282" s="276">
        <f t="shared" ref="M282:M345" si="28">M281+I282-L282</f>
        <v>5348</v>
      </c>
      <c r="N282" s="129" t="s">
        <v>312</v>
      </c>
      <c r="O282" s="129" t="s">
        <v>312</v>
      </c>
      <c r="P282" s="132">
        <f t="shared" ref="P282:P345" si="29">M282</f>
        <v>5348</v>
      </c>
      <c r="Q282" s="145">
        <v>1.57</v>
      </c>
      <c r="R282" s="129">
        <f t="shared" ref="R282:R345" si="30">I282*Q282</f>
        <v>0</v>
      </c>
      <c r="S282" s="129">
        <f t="shared" ref="S282:S345" si="31">L282*Q282</f>
        <v>0</v>
      </c>
      <c r="T282" s="277">
        <f t="shared" ref="T282:T345" si="32">T281+R282-S282</f>
        <v>8396.3600000000188</v>
      </c>
    </row>
    <row r="283" spans="1:20" ht="12" customHeight="1" x14ac:dyDescent="0.2">
      <c r="A283" s="106">
        <v>267</v>
      </c>
      <c r="B283" s="154"/>
      <c r="F283" s="155" t="s">
        <v>38</v>
      </c>
      <c r="M283" s="276">
        <f t="shared" si="28"/>
        <v>5348</v>
      </c>
      <c r="N283" s="129" t="s">
        <v>312</v>
      </c>
      <c r="O283" s="129" t="s">
        <v>312</v>
      </c>
      <c r="P283" s="132">
        <f t="shared" si="29"/>
        <v>5348</v>
      </c>
      <c r="Q283" s="145">
        <v>1.57</v>
      </c>
      <c r="R283" s="129">
        <f t="shared" si="30"/>
        <v>0</v>
      </c>
      <c r="S283" s="129">
        <f t="shared" si="31"/>
        <v>0</v>
      </c>
      <c r="T283" s="277">
        <f t="shared" si="32"/>
        <v>8396.3600000000188</v>
      </c>
    </row>
    <row r="284" spans="1:20" ht="12" customHeight="1" x14ac:dyDescent="0.2">
      <c r="A284" s="106">
        <v>268</v>
      </c>
      <c r="B284" s="154"/>
      <c r="F284" s="155" t="s">
        <v>38</v>
      </c>
      <c r="L284" s="156"/>
      <c r="M284" s="276">
        <f t="shared" si="28"/>
        <v>5348</v>
      </c>
      <c r="N284" s="129" t="s">
        <v>312</v>
      </c>
      <c r="O284" s="129" t="s">
        <v>312</v>
      </c>
      <c r="P284" s="132">
        <f t="shared" si="29"/>
        <v>5348</v>
      </c>
      <c r="Q284" s="145">
        <v>1.57</v>
      </c>
      <c r="R284" s="129">
        <f t="shared" si="30"/>
        <v>0</v>
      </c>
      <c r="S284" s="129">
        <f t="shared" si="31"/>
        <v>0</v>
      </c>
      <c r="T284" s="277">
        <f t="shared" si="32"/>
        <v>8396.3600000000188</v>
      </c>
    </row>
    <row r="285" spans="1:20" ht="12" customHeight="1" x14ac:dyDescent="0.2">
      <c r="A285" s="106">
        <v>269</v>
      </c>
      <c r="B285" s="154"/>
      <c r="F285" s="155" t="s">
        <v>38</v>
      </c>
      <c r="L285" s="156"/>
      <c r="M285" s="276">
        <f t="shared" si="28"/>
        <v>5348</v>
      </c>
      <c r="N285" s="129" t="s">
        <v>312</v>
      </c>
      <c r="O285" s="129" t="s">
        <v>312</v>
      </c>
      <c r="P285" s="132">
        <f t="shared" si="29"/>
        <v>5348</v>
      </c>
      <c r="Q285" s="145">
        <v>1.57</v>
      </c>
      <c r="R285" s="129">
        <f t="shared" si="30"/>
        <v>0</v>
      </c>
      <c r="S285" s="129">
        <f t="shared" si="31"/>
        <v>0</v>
      </c>
      <c r="T285" s="277">
        <f t="shared" si="32"/>
        <v>8396.3600000000188</v>
      </c>
    </row>
    <row r="286" spans="1:20" ht="12" customHeight="1" x14ac:dyDescent="0.2">
      <c r="A286" s="106">
        <v>270</v>
      </c>
      <c r="B286" s="154"/>
      <c r="F286" s="155" t="s">
        <v>38</v>
      </c>
      <c r="M286" s="276">
        <f t="shared" si="28"/>
        <v>5348</v>
      </c>
      <c r="N286" s="129" t="s">
        <v>312</v>
      </c>
      <c r="O286" s="129" t="s">
        <v>312</v>
      </c>
      <c r="P286" s="132">
        <f t="shared" si="29"/>
        <v>5348</v>
      </c>
      <c r="Q286" s="145">
        <v>1.57</v>
      </c>
      <c r="R286" s="129">
        <f t="shared" si="30"/>
        <v>0</v>
      </c>
      <c r="S286" s="129">
        <f t="shared" si="31"/>
        <v>0</v>
      </c>
      <c r="T286" s="277">
        <f t="shared" si="32"/>
        <v>8396.3600000000188</v>
      </c>
    </row>
    <row r="287" spans="1:20" ht="12" customHeight="1" x14ac:dyDescent="0.2">
      <c r="A287" s="106">
        <v>271</v>
      </c>
      <c r="B287" s="154"/>
      <c r="F287" s="155" t="s">
        <v>38</v>
      </c>
      <c r="L287" s="156"/>
      <c r="M287" s="276">
        <f t="shared" si="28"/>
        <v>5348</v>
      </c>
      <c r="N287" s="129" t="s">
        <v>312</v>
      </c>
      <c r="O287" s="129" t="s">
        <v>312</v>
      </c>
      <c r="P287" s="132">
        <f t="shared" si="29"/>
        <v>5348</v>
      </c>
      <c r="Q287" s="145">
        <v>1.57</v>
      </c>
      <c r="R287" s="129">
        <f t="shared" si="30"/>
        <v>0</v>
      </c>
      <c r="S287" s="129">
        <f t="shared" si="31"/>
        <v>0</v>
      </c>
      <c r="T287" s="277">
        <f t="shared" si="32"/>
        <v>8396.3600000000188</v>
      </c>
    </row>
    <row r="288" spans="1:20" ht="12" customHeight="1" x14ac:dyDescent="0.2">
      <c r="A288" s="106">
        <v>272</v>
      </c>
      <c r="B288" s="154"/>
      <c r="F288" s="155" t="s">
        <v>38</v>
      </c>
      <c r="L288" s="156"/>
      <c r="M288" s="276">
        <f t="shared" si="28"/>
        <v>5348</v>
      </c>
      <c r="N288" s="129" t="s">
        <v>312</v>
      </c>
      <c r="O288" s="129" t="s">
        <v>312</v>
      </c>
      <c r="P288" s="132">
        <f t="shared" si="29"/>
        <v>5348</v>
      </c>
      <c r="Q288" s="145">
        <v>1.57</v>
      </c>
      <c r="R288" s="129">
        <f t="shared" si="30"/>
        <v>0</v>
      </c>
      <c r="S288" s="129">
        <f t="shared" si="31"/>
        <v>0</v>
      </c>
      <c r="T288" s="277">
        <f t="shared" si="32"/>
        <v>8396.3600000000188</v>
      </c>
    </row>
    <row r="289" spans="1:20" ht="12" customHeight="1" x14ac:dyDescent="0.2">
      <c r="A289" s="106">
        <v>273</v>
      </c>
      <c r="B289" s="154"/>
      <c r="F289" s="155" t="s">
        <v>38</v>
      </c>
      <c r="M289" s="276">
        <f t="shared" si="28"/>
        <v>5348</v>
      </c>
      <c r="N289" s="129" t="s">
        <v>312</v>
      </c>
      <c r="O289" s="129" t="s">
        <v>312</v>
      </c>
      <c r="P289" s="132">
        <f t="shared" si="29"/>
        <v>5348</v>
      </c>
      <c r="Q289" s="145">
        <v>1.57</v>
      </c>
      <c r="R289" s="129">
        <f t="shared" si="30"/>
        <v>0</v>
      </c>
      <c r="S289" s="129">
        <f t="shared" si="31"/>
        <v>0</v>
      </c>
      <c r="T289" s="277">
        <f t="shared" si="32"/>
        <v>8396.3600000000188</v>
      </c>
    </row>
    <row r="290" spans="1:20" ht="12" customHeight="1" x14ac:dyDescent="0.2">
      <c r="A290" s="106">
        <v>274</v>
      </c>
      <c r="B290" s="154"/>
      <c r="F290" s="155" t="s">
        <v>38</v>
      </c>
      <c r="L290" s="156"/>
      <c r="M290" s="276">
        <f t="shared" si="28"/>
        <v>5348</v>
      </c>
      <c r="N290" s="129" t="s">
        <v>312</v>
      </c>
      <c r="O290" s="129" t="s">
        <v>312</v>
      </c>
      <c r="P290" s="132">
        <f t="shared" si="29"/>
        <v>5348</v>
      </c>
      <c r="Q290" s="145">
        <v>1.57</v>
      </c>
      <c r="R290" s="129">
        <f t="shared" si="30"/>
        <v>0</v>
      </c>
      <c r="S290" s="129">
        <f t="shared" si="31"/>
        <v>0</v>
      </c>
      <c r="T290" s="277">
        <f t="shared" si="32"/>
        <v>8396.3600000000188</v>
      </c>
    </row>
    <row r="291" spans="1:20" ht="12" customHeight="1" x14ac:dyDescent="0.2">
      <c r="A291" s="106">
        <v>275</v>
      </c>
      <c r="B291" s="154"/>
      <c r="F291" s="155" t="s">
        <v>38</v>
      </c>
      <c r="L291" s="156"/>
      <c r="M291" s="276">
        <f t="shared" si="28"/>
        <v>5348</v>
      </c>
      <c r="N291" s="129" t="s">
        <v>312</v>
      </c>
      <c r="O291" s="129" t="s">
        <v>312</v>
      </c>
      <c r="P291" s="132">
        <f t="shared" si="29"/>
        <v>5348</v>
      </c>
      <c r="Q291" s="145">
        <v>1.57</v>
      </c>
      <c r="R291" s="129">
        <f t="shared" si="30"/>
        <v>0</v>
      </c>
      <c r="S291" s="129">
        <f t="shared" si="31"/>
        <v>0</v>
      </c>
      <c r="T291" s="277">
        <f t="shared" si="32"/>
        <v>8396.3600000000188</v>
      </c>
    </row>
    <row r="292" spans="1:20" ht="12" customHeight="1" x14ac:dyDescent="0.2">
      <c r="A292" s="106">
        <v>276</v>
      </c>
      <c r="B292" s="154"/>
      <c r="F292" s="155" t="s">
        <v>38</v>
      </c>
      <c r="L292" s="156"/>
      <c r="M292" s="276">
        <f t="shared" si="28"/>
        <v>5348</v>
      </c>
      <c r="N292" s="129" t="s">
        <v>312</v>
      </c>
      <c r="O292" s="129" t="s">
        <v>312</v>
      </c>
      <c r="P292" s="132">
        <f t="shared" si="29"/>
        <v>5348</v>
      </c>
      <c r="Q292" s="145">
        <v>1.57</v>
      </c>
      <c r="R292" s="129">
        <f t="shared" si="30"/>
        <v>0</v>
      </c>
      <c r="S292" s="129">
        <f t="shared" si="31"/>
        <v>0</v>
      </c>
      <c r="T292" s="277">
        <f t="shared" si="32"/>
        <v>8396.3600000000188</v>
      </c>
    </row>
    <row r="293" spans="1:20" ht="12" customHeight="1" x14ac:dyDescent="0.2">
      <c r="A293" s="106">
        <v>277</v>
      </c>
      <c r="B293" s="154"/>
      <c r="F293" s="155" t="s">
        <v>38</v>
      </c>
      <c r="M293" s="276">
        <f t="shared" si="28"/>
        <v>5348</v>
      </c>
      <c r="N293" s="129" t="s">
        <v>312</v>
      </c>
      <c r="O293" s="129" t="s">
        <v>312</v>
      </c>
      <c r="P293" s="132">
        <f t="shared" si="29"/>
        <v>5348</v>
      </c>
      <c r="Q293" s="145">
        <v>1.57</v>
      </c>
      <c r="R293" s="129">
        <f t="shared" si="30"/>
        <v>0</v>
      </c>
      <c r="S293" s="129">
        <f t="shared" si="31"/>
        <v>0</v>
      </c>
      <c r="T293" s="277">
        <f t="shared" si="32"/>
        <v>8396.3600000000188</v>
      </c>
    </row>
    <row r="294" spans="1:20" ht="12" customHeight="1" x14ac:dyDescent="0.2">
      <c r="A294" s="106">
        <v>278</v>
      </c>
      <c r="B294" s="154"/>
      <c r="F294" s="155" t="s">
        <v>38</v>
      </c>
      <c r="L294" s="156"/>
      <c r="M294" s="276">
        <f t="shared" si="28"/>
        <v>5348</v>
      </c>
      <c r="N294" s="129" t="s">
        <v>312</v>
      </c>
      <c r="O294" s="129" t="s">
        <v>312</v>
      </c>
      <c r="P294" s="132">
        <f t="shared" si="29"/>
        <v>5348</v>
      </c>
      <c r="Q294" s="145">
        <v>1.57</v>
      </c>
      <c r="R294" s="129">
        <f t="shared" si="30"/>
        <v>0</v>
      </c>
      <c r="S294" s="129">
        <f t="shared" si="31"/>
        <v>0</v>
      </c>
      <c r="T294" s="277">
        <f t="shared" si="32"/>
        <v>8396.3600000000188</v>
      </c>
    </row>
    <row r="295" spans="1:20" ht="12" customHeight="1" x14ac:dyDescent="0.2">
      <c r="A295" s="106">
        <v>279</v>
      </c>
      <c r="B295" s="154"/>
      <c r="F295" s="155" t="s">
        <v>38</v>
      </c>
      <c r="L295" s="156"/>
      <c r="M295" s="276">
        <f t="shared" si="28"/>
        <v>5348</v>
      </c>
      <c r="N295" s="129" t="s">
        <v>312</v>
      </c>
      <c r="O295" s="129" t="s">
        <v>312</v>
      </c>
      <c r="P295" s="132">
        <f t="shared" si="29"/>
        <v>5348</v>
      </c>
      <c r="Q295" s="145">
        <v>1.57</v>
      </c>
      <c r="R295" s="129">
        <f t="shared" si="30"/>
        <v>0</v>
      </c>
      <c r="S295" s="129">
        <f t="shared" si="31"/>
        <v>0</v>
      </c>
      <c r="T295" s="277">
        <f t="shared" si="32"/>
        <v>8396.3600000000188</v>
      </c>
    </row>
    <row r="296" spans="1:20" ht="12" customHeight="1" x14ac:dyDescent="0.2">
      <c r="A296" s="106">
        <v>280</v>
      </c>
      <c r="B296" s="154"/>
      <c r="F296" s="155" t="s">
        <v>38</v>
      </c>
      <c r="L296" s="156"/>
      <c r="M296" s="276">
        <f t="shared" si="28"/>
        <v>5348</v>
      </c>
      <c r="N296" s="129" t="s">
        <v>312</v>
      </c>
      <c r="O296" s="129" t="s">
        <v>312</v>
      </c>
      <c r="P296" s="132">
        <f t="shared" si="29"/>
        <v>5348</v>
      </c>
      <c r="Q296" s="145">
        <v>1.57</v>
      </c>
      <c r="R296" s="129">
        <f t="shared" si="30"/>
        <v>0</v>
      </c>
      <c r="S296" s="129">
        <f t="shared" si="31"/>
        <v>0</v>
      </c>
      <c r="T296" s="277">
        <f t="shared" si="32"/>
        <v>8396.3600000000188</v>
      </c>
    </row>
    <row r="297" spans="1:20" ht="12" customHeight="1" x14ac:dyDescent="0.2">
      <c r="A297" s="106">
        <v>281</v>
      </c>
      <c r="B297" s="154"/>
      <c r="F297" s="155" t="s">
        <v>38</v>
      </c>
      <c r="M297" s="276">
        <f t="shared" si="28"/>
        <v>5348</v>
      </c>
      <c r="N297" s="129" t="s">
        <v>312</v>
      </c>
      <c r="O297" s="129" t="s">
        <v>312</v>
      </c>
      <c r="P297" s="132">
        <f t="shared" si="29"/>
        <v>5348</v>
      </c>
      <c r="Q297" s="145">
        <v>1.57</v>
      </c>
      <c r="R297" s="129">
        <f t="shared" si="30"/>
        <v>0</v>
      </c>
      <c r="S297" s="129">
        <f t="shared" si="31"/>
        <v>0</v>
      </c>
      <c r="T297" s="277">
        <f t="shared" si="32"/>
        <v>8396.3600000000188</v>
      </c>
    </row>
    <row r="298" spans="1:20" ht="12" customHeight="1" x14ac:dyDescent="0.2">
      <c r="A298" s="106">
        <v>282</v>
      </c>
      <c r="B298" s="154"/>
      <c r="F298" s="155" t="s">
        <v>38</v>
      </c>
      <c r="L298" s="156"/>
      <c r="M298" s="276">
        <f t="shared" si="28"/>
        <v>5348</v>
      </c>
      <c r="N298" s="129" t="s">
        <v>312</v>
      </c>
      <c r="O298" s="129" t="s">
        <v>312</v>
      </c>
      <c r="P298" s="132">
        <f t="shared" si="29"/>
        <v>5348</v>
      </c>
      <c r="Q298" s="145">
        <v>1.57</v>
      </c>
      <c r="R298" s="129">
        <f t="shared" si="30"/>
        <v>0</v>
      </c>
      <c r="S298" s="129">
        <f t="shared" si="31"/>
        <v>0</v>
      </c>
      <c r="T298" s="277">
        <f t="shared" si="32"/>
        <v>8396.3600000000188</v>
      </c>
    </row>
    <row r="299" spans="1:20" ht="12" customHeight="1" x14ac:dyDescent="0.2">
      <c r="A299" s="106">
        <v>283</v>
      </c>
      <c r="B299" s="154"/>
      <c r="F299" s="155" t="s">
        <v>38</v>
      </c>
      <c r="L299" s="156"/>
      <c r="M299" s="276">
        <f t="shared" si="28"/>
        <v>5348</v>
      </c>
      <c r="N299" s="129" t="s">
        <v>312</v>
      </c>
      <c r="O299" s="129" t="s">
        <v>312</v>
      </c>
      <c r="P299" s="132">
        <f t="shared" si="29"/>
        <v>5348</v>
      </c>
      <c r="Q299" s="145">
        <v>1.57</v>
      </c>
      <c r="R299" s="129">
        <f t="shared" si="30"/>
        <v>0</v>
      </c>
      <c r="S299" s="129">
        <f t="shared" si="31"/>
        <v>0</v>
      </c>
      <c r="T299" s="277">
        <f t="shared" si="32"/>
        <v>8396.3600000000188</v>
      </c>
    </row>
    <row r="300" spans="1:20" ht="12" customHeight="1" x14ac:dyDescent="0.2">
      <c r="A300" s="106">
        <v>284</v>
      </c>
      <c r="B300" s="154"/>
      <c r="F300" s="155" t="s">
        <v>38</v>
      </c>
      <c r="M300" s="276">
        <f t="shared" si="28"/>
        <v>5348</v>
      </c>
      <c r="N300" s="129" t="s">
        <v>312</v>
      </c>
      <c r="O300" s="129" t="s">
        <v>312</v>
      </c>
      <c r="P300" s="132">
        <f t="shared" si="29"/>
        <v>5348</v>
      </c>
      <c r="Q300" s="145">
        <v>1.57</v>
      </c>
      <c r="R300" s="129">
        <f t="shared" si="30"/>
        <v>0</v>
      </c>
      <c r="S300" s="129">
        <f t="shared" si="31"/>
        <v>0</v>
      </c>
      <c r="T300" s="277">
        <f t="shared" si="32"/>
        <v>8396.3600000000188</v>
      </c>
    </row>
    <row r="301" spans="1:20" ht="12" customHeight="1" x14ac:dyDescent="0.2">
      <c r="A301" s="106">
        <v>285</v>
      </c>
      <c r="B301" s="154"/>
      <c r="F301" s="155" t="s">
        <v>38</v>
      </c>
      <c r="L301" s="156"/>
      <c r="M301" s="276">
        <f t="shared" si="28"/>
        <v>5348</v>
      </c>
      <c r="N301" s="129" t="s">
        <v>312</v>
      </c>
      <c r="O301" s="129" t="s">
        <v>312</v>
      </c>
      <c r="P301" s="132">
        <f t="shared" si="29"/>
        <v>5348</v>
      </c>
      <c r="Q301" s="145">
        <v>1.57</v>
      </c>
      <c r="R301" s="129">
        <f t="shared" si="30"/>
        <v>0</v>
      </c>
      <c r="S301" s="129">
        <f t="shared" si="31"/>
        <v>0</v>
      </c>
      <c r="T301" s="277">
        <f t="shared" si="32"/>
        <v>8396.3600000000188</v>
      </c>
    </row>
    <row r="302" spans="1:20" ht="12" customHeight="1" x14ac:dyDescent="0.2">
      <c r="A302" s="106">
        <v>286</v>
      </c>
      <c r="B302" s="154"/>
      <c r="F302" s="155" t="s">
        <v>38</v>
      </c>
      <c r="L302" s="156"/>
      <c r="M302" s="276">
        <f t="shared" si="28"/>
        <v>5348</v>
      </c>
      <c r="N302" s="129" t="s">
        <v>312</v>
      </c>
      <c r="O302" s="129" t="s">
        <v>312</v>
      </c>
      <c r="P302" s="132">
        <f t="shared" si="29"/>
        <v>5348</v>
      </c>
      <c r="Q302" s="145">
        <v>1.57</v>
      </c>
      <c r="R302" s="129">
        <f t="shared" si="30"/>
        <v>0</v>
      </c>
      <c r="S302" s="129">
        <f t="shared" si="31"/>
        <v>0</v>
      </c>
      <c r="T302" s="277">
        <f t="shared" si="32"/>
        <v>8396.3600000000188</v>
      </c>
    </row>
    <row r="303" spans="1:20" ht="12" customHeight="1" x14ac:dyDescent="0.2">
      <c r="A303" s="106">
        <v>287</v>
      </c>
      <c r="B303" s="154"/>
      <c r="F303" s="155" t="s">
        <v>38</v>
      </c>
      <c r="M303" s="276">
        <f t="shared" si="28"/>
        <v>5348</v>
      </c>
      <c r="N303" s="129" t="s">
        <v>312</v>
      </c>
      <c r="O303" s="129" t="s">
        <v>312</v>
      </c>
      <c r="P303" s="132">
        <f t="shared" si="29"/>
        <v>5348</v>
      </c>
      <c r="Q303" s="145">
        <v>1.57</v>
      </c>
      <c r="R303" s="129">
        <f t="shared" si="30"/>
        <v>0</v>
      </c>
      <c r="S303" s="129">
        <f t="shared" si="31"/>
        <v>0</v>
      </c>
      <c r="T303" s="277">
        <f t="shared" si="32"/>
        <v>8396.3600000000188</v>
      </c>
    </row>
    <row r="304" spans="1:20" ht="12" customHeight="1" x14ac:dyDescent="0.2">
      <c r="A304" s="106">
        <v>288</v>
      </c>
      <c r="B304" s="154"/>
      <c r="F304" s="155" t="s">
        <v>38</v>
      </c>
      <c r="L304" s="156"/>
      <c r="M304" s="276">
        <f t="shared" si="28"/>
        <v>5348</v>
      </c>
      <c r="N304" s="129" t="s">
        <v>312</v>
      </c>
      <c r="O304" s="129" t="s">
        <v>312</v>
      </c>
      <c r="P304" s="132">
        <f t="shared" si="29"/>
        <v>5348</v>
      </c>
      <c r="Q304" s="145">
        <v>1.57</v>
      </c>
      <c r="R304" s="129">
        <f t="shared" si="30"/>
        <v>0</v>
      </c>
      <c r="S304" s="129">
        <f t="shared" si="31"/>
        <v>0</v>
      </c>
      <c r="T304" s="277">
        <f t="shared" si="32"/>
        <v>8396.3600000000188</v>
      </c>
    </row>
    <row r="305" spans="1:20" ht="12" customHeight="1" x14ac:dyDescent="0.2">
      <c r="A305" s="106">
        <v>289</v>
      </c>
      <c r="B305" s="154"/>
      <c r="F305" s="155" t="s">
        <v>38</v>
      </c>
      <c r="L305" s="156"/>
      <c r="M305" s="276">
        <f t="shared" si="28"/>
        <v>5348</v>
      </c>
      <c r="N305" s="129" t="s">
        <v>312</v>
      </c>
      <c r="O305" s="129" t="s">
        <v>312</v>
      </c>
      <c r="P305" s="132">
        <f t="shared" si="29"/>
        <v>5348</v>
      </c>
      <c r="Q305" s="145">
        <v>1.57</v>
      </c>
      <c r="R305" s="129">
        <f t="shared" si="30"/>
        <v>0</v>
      </c>
      <c r="S305" s="129">
        <f t="shared" si="31"/>
        <v>0</v>
      </c>
      <c r="T305" s="277">
        <f t="shared" si="32"/>
        <v>8396.3600000000188</v>
      </c>
    </row>
    <row r="306" spans="1:20" ht="12" customHeight="1" x14ac:dyDescent="0.2">
      <c r="A306" s="106">
        <v>290</v>
      </c>
      <c r="B306" s="154"/>
      <c r="F306" s="155" t="s">
        <v>38</v>
      </c>
      <c r="M306" s="276">
        <f t="shared" si="28"/>
        <v>5348</v>
      </c>
      <c r="N306" s="129" t="s">
        <v>312</v>
      </c>
      <c r="O306" s="129" t="s">
        <v>312</v>
      </c>
      <c r="P306" s="132">
        <f t="shared" si="29"/>
        <v>5348</v>
      </c>
      <c r="Q306" s="145">
        <v>1.57</v>
      </c>
      <c r="R306" s="129">
        <f t="shared" si="30"/>
        <v>0</v>
      </c>
      <c r="S306" s="129">
        <f t="shared" si="31"/>
        <v>0</v>
      </c>
      <c r="T306" s="277">
        <f t="shared" si="32"/>
        <v>8396.3600000000188</v>
      </c>
    </row>
    <row r="307" spans="1:20" ht="12" customHeight="1" x14ac:dyDescent="0.2">
      <c r="A307" s="106">
        <v>291</v>
      </c>
      <c r="B307" s="154"/>
      <c r="F307" s="155" t="s">
        <v>38</v>
      </c>
      <c r="L307" s="156"/>
      <c r="M307" s="276">
        <f t="shared" si="28"/>
        <v>5348</v>
      </c>
      <c r="N307" s="129" t="s">
        <v>312</v>
      </c>
      <c r="O307" s="129" t="s">
        <v>312</v>
      </c>
      <c r="P307" s="132">
        <f t="shared" si="29"/>
        <v>5348</v>
      </c>
      <c r="Q307" s="145">
        <v>1.57</v>
      </c>
      <c r="R307" s="129">
        <f t="shared" si="30"/>
        <v>0</v>
      </c>
      <c r="S307" s="129">
        <f t="shared" si="31"/>
        <v>0</v>
      </c>
      <c r="T307" s="277">
        <f t="shared" si="32"/>
        <v>8396.3600000000188</v>
      </c>
    </row>
    <row r="308" spans="1:20" ht="12" customHeight="1" x14ac:dyDescent="0.2">
      <c r="A308" s="106">
        <v>292</v>
      </c>
      <c r="B308" s="154"/>
      <c r="F308" s="155" t="s">
        <v>38</v>
      </c>
      <c r="M308" s="276">
        <f t="shared" si="28"/>
        <v>5348</v>
      </c>
      <c r="N308" s="129" t="s">
        <v>312</v>
      </c>
      <c r="O308" s="129" t="s">
        <v>312</v>
      </c>
      <c r="P308" s="132">
        <f t="shared" si="29"/>
        <v>5348</v>
      </c>
      <c r="Q308" s="145">
        <v>1.57</v>
      </c>
      <c r="R308" s="129">
        <f t="shared" si="30"/>
        <v>0</v>
      </c>
      <c r="S308" s="129">
        <f t="shared" si="31"/>
        <v>0</v>
      </c>
      <c r="T308" s="277">
        <f t="shared" si="32"/>
        <v>8396.3600000000188</v>
      </c>
    </row>
    <row r="309" spans="1:20" ht="12" customHeight="1" x14ac:dyDescent="0.2">
      <c r="A309" s="106">
        <v>293</v>
      </c>
      <c r="B309" s="154"/>
      <c r="F309" s="155" t="s">
        <v>38</v>
      </c>
      <c r="L309" s="156"/>
      <c r="M309" s="276">
        <f t="shared" si="28"/>
        <v>5348</v>
      </c>
      <c r="N309" s="129" t="s">
        <v>312</v>
      </c>
      <c r="O309" s="129" t="s">
        <v>312</v>
      </c>
      <c r="P309" s="132">
        <f t="shared" si="29"/>
        <v>5348</v>
      </c>
      <c r="Q309" s="145">
        <v>1.57</v>
      </c>
      <c r="R309" s="129">
        <f t="shared" si="30"/>
        <v>0</v>
      </c>
      <c r="S309" s="129">
        <f t="shared" si="31"/>
        <v>0</v>
      </c>
      <c r="T309" s="277">
        <f t="shared" si="32"/>
        <v>8396.3600000000188</v>
      </c>
    </row>
    <row r="310" spans="1:20" ht="12" customHeight="1" x14ac:dyDescent="0.2">
      <c r="A310" s="106">
        <v>294</v>
      </c>
      <c r="B310" s="154"/>
      <c r="F310" s="155" t="s">
        <v>38</v>
      </c>
      <c r="M310" s="276">
        <f t="shared" si="28"/>
        <v>5348</v>
      </c>
      <c r="N310" s="129" t="s">
        <v>312</v>
      </c>
      <c r="O310" s="129" t="s">
        <v>312</v>
      </c>
      <c r="P310" s="132">
        <f t="shared" si="29"/>
        <v>5348</v>
      </c>
      <c r="Q310" s="145">
        <v>1.57</v>
      </c>
      <c r="R310" s="129">
        <f t="shared" si="30"/>
        <v>0</v>
      </c>
      <c r="S310" s="129">
        <f t="shared" si="31"/>
        <v>0</v>
      </c>
      <c r="T310" s="277">
        <f t="shared" si="32"/>
        <v>8396.3600000000188</v>
      </c>
    </row>
    <row r="311" spans="1:20" ht="12" customHeight="1" x14ac:dyDescent="0.2">
      <c r="A311" s="106">
        <v>295</v>
      </c>
      <c r="B311" s="154"/>
      <c r="F311" s="155" t="s">
        <v>38</v>
      </c>
      <c r="L311" s="156"/>
      <c r="M311" s="276">
        <f t="shared" si="28"/>
        <v>5348</v>
      </c>
      <c r="N311" s="129" t="s">
        <v>312</v>
      </c>
      <c r="O311" s="129" t="s">
        <v>312</v>
      </c>
      <c r="P311" s="132">
        <f t="shared" si="29"/>
        <v>5348</v>
      </c>
      <c r="Q311" s="145">
        <v>1.57</v>
      </c>
      <c r="R311" s="129">
        <f t="shared" si="30"/>
        <v>0</v>
      </c>
      <c r="S311" s="129">
        <f t="shared" si="31"/>
        <v>0</v>
      </c>
      <c r="T311" s="277">
        <f t="shared" si="32"/>
        <v>8396.3600000000188</v>
      </c>
    </row>
    <row r="312" spans="1:20" ht="12" customHeight="1" x14ac:dyDescent="0.2">
      <c r="A312" s="106">
        <v>296</v>
      </c>
      <c r="B312" s="154"/>
      <c r="F312" s="155" t="s">
        <v>38</v>
      </c>
      <c r="L312" s="156"/>
      <c r="M312" s="276">
        <f t="shared" si="28"/>
        <v>5348</v>
      </c>
      <c r="N312" s="129" t="s">
        <v>312</v>
      </c>
      <c r="O312" s="129" t="s">
        <v>312</v>
      </c>
      <c r="P312" s="132">
        <f t="shared" si="29"/>
        <v>5348</v>
      </c>
      <c r="Q312" s="145">
        <v>1.57</v>
      </c>
      <c r="R312" s="129">
        <f t="shared" si="30"/>
        <v>0</v>
      </c>
      <c r="S312" s="129">
        <f t="shared" si="31"/>
        <v>0</v>
      </c>
      <c r="T312" s="277">
        <f t="shared" si="32"/>
        <v>8396.3600000000188</v>
      </c>
    </row>
    <row r="313" spans="1:20" ht="12" customHeight="1" x14ac:dyDescent="0.2">
      <c r="A313" s="106">
        <v>297</v>
      </c>
      <c r="B313" s="154"/>
      <c r="F313" s="155" t="s">
        <v>38</v>
      </c>
      <c r="M313" s="276">
        <f t="shared" si="28"/>
        <v>5348</v>
      </c>
      <c r="N313" s="129" t="s">
        <v>312</v>
      </c>
      <c r="O313" s="129" t="s">
        <v>312</v>
      </c>
      <c r="P313" s="132">
        <f t="shared" si="29"/>
        <v>5348</v>
      </c>
      <c r="Q313" s="145">
        <v>1.57</v>
      </c>
      <c r="R313" s="129">
        <f t="shared" si="30"/>
        <v>0</v>
      </c>
      <c r="S313" s="129">
        <f t="shared" si="31"/>
        <v>0</v>
      </c>
      <c r="T313" s="277">
        <f t="shared" si="32"/>
        <v>8396.3600000000188</v>
      </c>
    </row>
    <row r="314" spans="1:20" ht="12" customHeight="1" x14ac:dyDescent="0.2">
      <c r="A314" s="106">
        <v>298</v>
      </c>
      <c r="B314" s="154"/>
      <c r="F314" s="155" t="s">
        <v>38</v>
      </c>
      <c r="L314" s="156"/>
      <c r="M314" s="276">
        <f t="shared" si="28"/>
        <v>5348</v>
      </c>
      <c r="N314" s="129" t="s">
        <v>312</v>
      </c>
      <c r="O314" s="129" t="s">
        <v>312</v>
      </c>
      <c r="P314" s="132">
        <f t="shared" si="29"/>
        <v>5348</v>
      </c>
      <c r="Q314" s="145">
        <v>1.57</v>
      </c>
      <c r="R314" s="129">
        <f t="shared" si="30"/>
        <v>0</v>
      </c>
      <c r="S314" s="129">
        <f t="shared" si="31"/>
        <v>0</v>
      </c>
      <c r="T314" s="277">
        <f t="shared" si="32"/>
        <v>8396.3600000000188</v>
      </c>
    </row>
    <row r="315" spans="1:20" ht="12" customHeight="1" x14ac:dyDescent="0.2">
      <c r="A315" s="106">
        <v>299</v>
      </c>
      <c r="B315" s="154"/>
      <c r="F315" s="155" t="s">
        <v>38</v>
      </c>
      <c r="L315" s="156"/>
      <c r="M315" s="276">
        <f t="shared" si="28"/>
        <v>5348</v>
      </c>
      <c r="N315" s="129" t="s">
        <v>312</v>
      </c>
      <c r="O315" s="129" t="s">
        <v>312</v>
      </c>
      <c r="P315" s="132">
        <f t="shared" si="29"/>
        <v>5348</v>
      </c>
      <c r="Q315" s="145">
        <v>1.57</v>
      </c>
      <c r="R315" s="129">
        <f t="shared" si="30"/>
        <v>0</v>
      </c>
      <c r="S315" s="129">
        <f t="shared" si="31"/>
        <v>0</v>
      </c>
      <c r="T315" s="277">
        <f t="shared" si="32"/>
        <v>8396.3600000000188</v>
      </c>
    </row>
    <row r="316" spans="1:20" ht="12" customHeight="1" x14ac:dyDescent="0.2">
      <c r="A316" s="106">
        <v>300</v>
      </c>
      <c r="B316" s="154"/>
      <c r="F316" s="155" t="s">
        <v>38</v>
      </c>
      <c r="M316" s="276">
        <f t="shared" si="28"/>
        <v>5348</v>
      </c>
      <c r="N316" s="129" t="s">
        <v>312</v>
      </c>
      <c r="O316" s="129" t="s">
        <v>312</v>
      </c>
      <c r="P316" s="132">
        <f t="shared" si="29"/>
        <v>5348</v>
      </c>
      <c r="Q316" s="145">
        <v>1.57</v>
      </c>
      <c r="R316" s="129">
        <f t="shared" si="30"/>
        <v>0</v>
      </c>
      <c r="S316" s="129">
        <f t="shared" si="31"/>
        <v>0</v>
      </c>
      <c r="T316" s="277">
        <f t="shared" si="32"/>
        <v>8396.3600000000188</v>
      </c>
    </row>
    <row r="317" spans="1:20" ht="12" customHeight="1" x14ac:dyDescent="0.2">
      <c r="A317" s="106">
        <v>301</v>
      </c>
      <c r="B317" s="154"/>
      <c r="F317" s="155" t="s">
        <v>38</v>
      </c>
      <c r="L317" s="156"/>
      <c r="M317" s="276">
        <f t="shared" si="28"/>
        <v>5348</v>
      </c>
      <c r="N317" s="129" t="s">
        <v>312</v>
      </c>
      <c r="O317" s="129" t="s">
        <v>312</v>
      </c>
      <c r="P317" s="132">
        <f t="shared" si="29"/>
        <v>5348</v>
      </c>
      <c r="Q317" s="145">
        <v>1.57</v>
      </c>
      <c r="R317" s="129">
        <f t="shared" si="30"/>
        <v>0</v>
      </c>
      <c r="S317" s="129">
        <f t="shared" si="31"/>
        <v>0</v>
      </c>
      <c r="T317" s="277">
        <f t="shared" si="32"/>
        <v>8396.3600000000188</v>
      </c>
    </row>
    <row r="318" spans="1:20" ht="12" customHeight="1" x14ac:dyDescent="0.2">
      <c r="A318" s="106">
        <v>302</v>
      </c>
      <c r="B318" s="154"/>
      <c r="F318" s="155" t="s">
        <v>38</v>
      </c>
      <c r="L318" s="156"/>
      <c r="M318" s="276">
        <f t="shared" si="28"/>
        <v>5348</v>
      </c>
      <c r="N318" s="129" t="s">
        <v>312</v>
      </c>
      <c r="O318" s="129" t="s">
        <v>312</v>
      </c>
      <c r="P318" s="132">
        <f t="shared" si="29"/>
        <v>5348</v>
      </c>
      <c r="Q318" s="145">
        <v>1.57</v>
      </c>
      <c r="R318" s="129">
        <f t="shared" si="30"/>
        <v>0</v>
      </c>
      <c r="S318" s="129">
        <f t="shared" si="31"/>
        <v>0</v>
      </c>
      <c r="T318" s="277">
        <f t="shared" si="32"/>
        <v>8396.3600000000188</v>
      </c>
    </row>
    <row r="319" spans="1:20" ht="12" customHeight="1" x14ac:dyDescent="0.2">
      <c r="A319" s="106">
        <v>303</v>
      </c>
      <c r="B319" s="154"/>
      <c r="F319" s="155" t="s">
        <v>38</v>
      </c>
      <c r="M319" s="276">
        <f t="shared" si="28"/>
        <v>5348</v>
      </c>
      <c r="N319" s="129" t="s">
        <v>312</v>
      </c>
      <c r="O319" s="129" t="s">
        <v>312</v>
      </c>
      <c r="P319" s="132">
        <f t="shared" si="29"/>
        <v>5348</v>
      </c>
      <c r="Q319" s="145">
        <v>1.57</v>
      </c>
      <c r="R319" s="129">
        <f t="shared" si="30"/>
        <v>0</v>
      </c>
      <c r="S319" s="129">
        <f t="shared" si="31"/>
        <v>0</v>
      </c>
      <c r="T319" s="277">
        <f t="shared" si="32"/>
        <v>8396.3600000000188</v>
      </c>
    </row>
    <row r="320" spans="1:20" ht="12" customHeight="1" x14ac:dyDescent="0.2">
      <c r="A320" s="106">
        <v>304</v>
      </c>
      <c r="B320" s="154"/>
      <c r="F320" s="155" t="s">
        <v>38</v>
      </c>
      <c r="L320" s="156"/>
      <c r="M320" s="276">
        <f t="shared" si="28"/>
        <v>5348</v>
      </c>
      <c r="N320" s="129" t="s">
        <v>312</v>
      </c>
      <c r="O320" s="129" t="s">
        <v>312</v>
      </c>
      <c r="P320" s="132">
        <f t="shared" si="29"/>
        <v>5348</v>
      </c>
      <c r="Q320" s="145">
        <v>1.57</v>
      </c>
      <c r="R320" s="129">
        <f t="shared" si="30"/>
        <v>0</v>
      </c>
      <c r="S320" s="129">
        <f t="shared" si="31"/>
        <v>0</v>
      </c>
      <c r="T320" s="277">
        <f t="shared" si="32"/>
        <v>8396.3600000000188</v>
      </c>
    </row>
    <row r="321" spans="1:20" ht="12" customHeight="1" x14ac:dyDescent="0.2">
      <c r="A321" s="106">
        <v>305</v>
      </c>
      <c r="B321" s="154"/>
      <c r="F321" s="155" t="s">
        <v>38</v>
      </c>
      <c r="L321" s="156"/>
      <c r="M321" s="276">
        <f t="shared" si="28"/>
        <v>5348</v>
      </c>
      <c r="N321" s="129" t="s">
        <v>312</v>
      </c>
      <c r="O321" s="129" t="s">
        <v>312</v>
      </c>
      <c r="P321" s="132">
        <f t="shared" si="29"/>
        <v>5348</v>
      </c>
      <c r="Q321" s="145">
        <v>1.57</v>
      </c>
      <c r="R321" s="129">
        <f t="shared" si="30"/>
        <v>0</v>
      </c>
      <c r="S321" s="129">
        <f t="shared" si="31"/>
        <v>0</v>
      </c>
      <c r="T321" s="277">
        <f t="shared" si="32"/>
        <v>8396.3600000000188</v>
      </c>
    </row>
    <row r="322" spans="1:20" ht="12" customHeight="1" x14ac:dyDescent="0.2">
      <c r="A322" s="106">
        <v>306</v>
      </c>
      <c r="B322" s="154"/>
      <c r="F322" s="155" t="s">
        <v>38</v>
      </c>
      <c r="M322" s="276">
        <f t="shared" si="28"/>
        <v>5348</v>
      </c>
      <c r="N322" s="129" t="s">
        <v>312</v>
      </c>
      <c r="O322" s="129" t="s">
        <v>312</v>
      </c>
      <c r="P322" s="132">
        <f t="shared" si="29"/>
        <v>5348</v>
      </c>
      <c r="Q322" s="145">
        <v>1.57</v>
      </c>
      <c r="R322" s="129">
        <f t="shared" si="30"/>
        <v>0</v>
      </c>
      <c r="S322" s="129">
        <f t="shared" si="31"/>
        <v>0</v>
      </c>
      <c r="T322" s="277">
        <f t="shared" si="32"/>
        <v>8396.3600000000188</v>
      </c>
    </row>
    <row r="323" spans="1:20" ht="12" customHeight="1" x14ac:dyDescent="0.2">
      <c r="A323" s="106">
        <v>307</v>
      </c>
      <c r="B323" s="154"/>
      <c r="F323" s="155" t="s">
        <v>38</v>
      </c>
      <c r="L323" s="156"/>
      <c r="M323" s="276">
        <f t="shared" si="28"/>
        <v>5348</v>
      </c>
      <c r="N323" s="129" t="s">
        <v>312</v>
      </c>
      <c r="O323" s="129" t="s">
        <v>312</v>
      </c>
      <c r="P323" s="132">
        <f t="shared" si="29"/>
        <v>5348</v>
      </c>
      <c r="Q323" s="145">
        <v>1.57</v>
      </c>
      <c r="R323" s="129">
        <f t="shared" si="30"/>
        <v>0</v>
      </c>
      <c r="S323" s="129">
        <f t="shared" si="31"/>
        <v>0</v>
      </c>
      <c r="T323" s="277">
        <f t="shared" si="32"/>
        <v>8396.3600000000188</v>
      </c>
    </row>
    <row r="324" spans="1:20" ht="12" customHeight="1" x14ac:dyDescent="0.2">
      <c r="A324" s="106">
        <v>308</v>
      </c>
      <c r="B324" s="154"/>
      <c r="F324" s="155" t="s">
        <v>38</v>
      </c>
      <c r="L324" s="156"/>
      <c r="M324" s="276">
        <f t="shared" si="28"/>
        <v>5348</v>
      </c>
      <c r="N324" s="129" t="s">
        <v>312</v>
      </c>
      <c r="O324" s="129" t="s">
        <v>312</v>
      </c>
      <c r="P324" s="132">
        <f t="shared" si="29"/>
        <v>5348</v>
      </c>
      <c r="Q324" s="145">
        <v>1.57</v>
      </c>
      <c r="R324" s="129">
        <f t="shared" si="30"/>
        <v>0</v>
      </c>
      <c r="S324" s="129">
        <f t="shared" si="31"/>
        <v>0</v>
      </c>
      <c r="T324" s="277">
        <f t="shared" si="32"/>
        <v>8396.3600000000188</v>
      </c>
    </row>
    <row r="325" spans="1:20" ht="12" customHeight="1" x14ac:dyDescent="0.2">
      <c r="A325" s="106">
        <v>309</v>
      </c>
      <c r="B325" s="154"/>
      <c r="F325" s="155" t="s">
        <v>38</v>
      </c>
      <c r="M325" s="276">
        <f t="shared" si="28"/>
        <v>5348</v>
      </c>
      <c r="N325" s="129" t="s">
        <v>312</v>
      </c>
      <c r="O325" s="129" t="s">
        <v>312</v>
      </c>
      <c r="P325" s="132">
        <f t="shared" si="29"/>
        <v>5348</v>
      </c>
      <c r="Q325" s="145">
        <v>1.57</v>
      </c>
      <c r="R325" s="129">
        <f t="shared" si="30"/>
        <v>0</v>
      </c>
      <c r="S325" s="129">
        <f t="shared" si="31"/>
        <v>0</v>
      </c>
      <c r="T325" s="277">
        <f t="shared" si="32"/>
        <v>8396.3600000000188</v>
      </c>
    </row>
    <row r="326" spans="1:20" ht="12" customHeight="1" x14ac:dyDescent="0.2">
      <c r="A326" s="106">
        <v>310</v>
      </c>
      <c r="B326" s="154"/>
      <c r="F326" s="155" t="s">
        <v>38</v>
      </c>
      <c r="L326" s="156"/>
      <c r="M326" s="276">
        <f t="shared" si="28"/>
        <v>5348</v>
      </c>
      <c r="N326" s="129" t="s">
        <v>312</v>
      </c>
      <c r="O326" s="129" t="s">
        <v>312</v>
      </c>
      <c r="P326" s="132">
        <f t="shared" si="29"/>
        <v>5348</v>
      </c>
      <c r="Q326" s="145">
        <v>1.57</v>
      </c>
      <c r="R326" s="129">
        <f t="shared" si="30"/>
        <v>0</v>
      </c>
      <c r="S326" s="129">
        <f t="shared" si="31"/>
        <v>0</v>
      </c>
      <c r="T326" s="277">
        <f t="shared" si="32"/>
        <v>8396.3600000000188</v>
      </c>
    </row>
    <row r="327" spans="1:20" ht="12" customHeight="1" x14ac:dyDescent="0.2">
      <c r="A327" s="106">
        <v>311</v>
      </c>
      <c r="B327" s="154"/>
      <c r="F327" s="155" t="s">
        <v>38</v>
      </c>
      <c r="L327" s="156"/>
      <c r="M327" s="276">
        <f t="shared" si="28"/>
        <v>5348</v>
      </c>
      <c r="N327" s="129" t="s">
        <v>312</v>
      </c>
      <c r="O327" s="129" t="s">
        <v>312</v>
      </c>
      <c r="P327" s="132">
        <f t="shared" si="29"/>
        <v>5348</v>
      </c>
      <c r="Q327" s="145">
        <v>1.57</v>
      </c>
      <c r="R327" s="129">
        <f t="shared" si="30"/>
        <v>0</v>
      </c>
      <c r="S327" s="129">
        <f t="shared" si="31"/>
        <v>0</v>
      </c>
      <c r="T327" s="277">
        <f t="shared" si="32"/>
        <v>8396.3600000000188</v>
      </c>
    </row>
    <row r="328" spans="1:20" ht="12" customHeight="1" x14ac:dyDescent="0.2">
      <c r="A328" s="106">
        <v>312</v>
      </c>
      <c r="B328" s="154"/>
      <c r="F328" s="155" t="s">
        <v>38</v>
      </c>
      <c r="M328" s="276">
        <f t="shared" si="28"/>
        <v>5348</v>
      </c>
      <c r="N328" s="129" t="s">
        <v>312</v>
      </c>
      <c r="O328" s="129" t="s">
        <v>312</v>
      </c>
      <c r="P328" s="132">
        <f t="shared" si="29"/>
        <v>5348</v>
      </c>
      <c r="Q328" s="145">
        <v>1.57</v>
      </c>
      <c r="R328" s="129">
        <f t="shared" si="30"/>
        <v>0</v>
      </c>
      <c r="S328" s="129">
        <f t="shared" si="31"/>
        <v>0</v>
      </c>
      <c r="T328" s="277">
        <f t="shared" si="32"/>
        <v>8396.3600000000188</v>
      </c>
    </row>
    <row r="329" spans="1:20" ht="12" customHeight="1" x14ac:dyDescent="0.2">
      <c r="A329" s="106">
        <v>313</v>
      </c>
      <c r="B329" s="154"/>
      <c r="F329" s="155" t="s">
        <v>38</v>
      </c>
      <c r="L329" s="156"/>
      <c r="M329" s="276">
        <f t="shared" si="28"/>
        <v>5348</v>
      </c>
      <c r="N329" s="129" t="s">
        <v>312</v>
      </c>
      <c r="O329" s="129" t="s">
        <v>312</v>
      </c>
      <c r="P329" s="132">
        <f t="shared" si="29"/>
        <v>5348</v>
      </c>
      <c r="Q329" s="145">
        <v>1.57</v>
      </c>
      <c r="R329" s="129">
        <f t="shared" si="30"/>
        <v>0</v>
      </c>
      <c r="S329" s="129">
        <f t="shared" si="31"/>
        <v>0</v>
      </c>
      <c r="T329" s="277">
        <f t="shared" si="32"/>
        <v>8396.3600000000188</v>
      </c>
    </row>
    <row r="330" spans="1:20" ht="12" customHeight="1" x14ac:dyDescent="0.2">
      <c r="A330" s="106">
        <v>314</v>
      </c>
      <c r="B330" s="154"/>
      <c r="F330" s="155" t="s">
        <v>38</v>
      </c>
      <c r="L330" s="156"/>
      <c r="M330" s="276">
        <f t="shared" si="28"/>
        <v>5348</v>
      </c>
      <c r="N330" s="129" t="s">
        <v>312</v>
      </c>
      <c r="O330" s="129" t="s">
        <v>312</v>
      </c>
      <c r="P330" s="132">
        <f t="shared" si="29"/>
        <v>5348</v>
      </c>
      <c r="Q330" s="145">
        <v>1.57</v>
      </c>
      <c r="R330" s="129">
        <f t="shared" si="30"/>
        <v>0</v>
      </c>
      <c r="S330" s="129">
        <f t="shared" si="31"/>
        <v>0</v>
      </c>
      <c r="T330" s="277">
        <f t="shared" si="32"/>
        <v>8396.3600000000188</v>
      </c>
    </row>
    <row r="331" spans="1:20" ht="12" customHeight="1" x14ac:dyDescent="0.2">
      <c r="A331" s="106">
        <v>315</v>
      </c>
      <c r="B331" s="154"/>
      <c r="F331" s="155" t="s">
        <v>38</v>
      </c>
      <c r="M331" s="276">
        <f t="shared" si="28"/>
        <v>5348</v>
      </c>
      <c r="N331" s="129" t="s">
        <v>312</v>
      </c>
      <c r="O331" s="129" t="s">
        <v>312</v>
      </c>
      <c r="P331" s="132">
        <f t="shared" si="29"/>
        <v>5348</v>
      </c>
      <c r="Q331" s="145">
        <v>1.57</v>
      </c>
      <c r="R331" s="129">
        <f t="shared" si="30"/>
        <v>0</v>
      </c>
      <c r="S331" s="129">
        <f t="shared" si="31"/>
        <v>0</v>
      </c>
      <c r="T331" s="277">
        <f t="shared" si="32"/>
        <v>8396.3600000000188</v>
      </c>
    </row>
    <row r="332" spans="1:20" ht="12" customHeight="1" x14ac:dyDescent="0.2">
      <c r="A332" s="106">
        <v>316</v>
      </c>
      <c r="B332" s="154"/>
      <c r="F332" s="155" t="s">
        <v>38</v>
      </c>
      <c r="L332" s="156"/>
      <c r="M332" s="276">
        <f t="shared" si="28"/>
        <v>5348</v>
      </c>
      <c r="N332" s="129" t="s">
        <v>312</v>
      </c>
      <c r="O332" s="129" t="s">
        <v>312</v>
      </c>
      <c r="P332" s="132">
        <f t="shared" si="29"/>
        <v>5348</v>
      </c>
      <c r="Q332" s="145">
        <v>1.57</v>
      </c>
      <c r="R332" s="129">
        <f t="shared" si="30"/>
        <v>0</v>
      </c>
      <c r="S332" s="129">
        <f t="shared" si="31"/>
        <v>0</v>
      </c>
      <c r="T332" s="277">
        <f t="shared" si="32"/>
        <v>8396.3600000000188</v>
      </c>
    </row>
    <row r="333" spans="1:20" ht="12" customHeight="1" x14ac:dyDescent="0.2">
      <c r="A333" s="106">
        <v>317</v>
      </c>
      <c r="B333" s="154"/>
      <c r="F333" s="155" t="s">
        <v>38</v>
      </c>
      <c r="M333" s="276">
        <f t="shared" si="28"/>
        <v>5348</v>
      </c>
      <c r="N333" s="129" t="s">
        <v>312</v>
      </c>
      <c r="O333" s="129" t="s">
        <v>312</v>
      </c>
      <c r="P333" s="132">
        <f t="shared" si="29"/>
        <v>5348</v>
      </c>
      <c r="Q333" s="145">
        <v>1.57</v>
      </c>
      <c r="R333" s="129">
        <f t="shared" si="30"/>
        <v>0</v>
      </c>
      <c r="S333" s="129">
        <f t="shared" si="31"/>
        <v>0</v>
      </c>
      <c r="T333" s="277">
        <f t="shared" si="32"/>
        <v>8396.3600000000188</v>
      </c>
    </row>
    <row r="334" spans="1:20" ht="12" customHeight="1" x14ac:dyDescent="0.2">
      <c r="A334" s="106">
        <v>318</v>
      </c>
      <c r="B334" s="154"/>
      <c r="F334" s="155" t="s">
        <v>38</v>
      </c>
      <c r="L334" s="156"/>
      <c r="M334" s="276">
        <f t="shared" si="28"/>
        <v>5348</v>
      </c>
      <c r="N334" s="129" t="s">
        <v>312</v>
      </c>
      <c r="O334" s="129" t="s">
        <v>312</v>
      </c>
      <c r="P334" s="132">
        <f t="shared" si="29"/>
        <v>5348</v>
      </c>
      <c r="Q334" s="145">
        <v>1.57</v>
      </c>
      <c r="R334" s="129">
        <f t="shared" si="30"/>
        <v>0</v>
      </c>
      <c r="S334" s="129">
        <f t="shared" si="31"/>
        <v>0</v>
      </c>
      <c r="T334" s="277">
        <f t="shared" si="32"/>
        <v>8396.3600000000188</v>
      </c>
    </row>
    <row r="335" spans="1:20" ht="12" customHeight="1" x14ac:dyDescent="0.2">
      <c r="A335" s="106">
        <v>319</v>
      </c>
      <c r="B335" s="154"/>
      <c r="F335" s="155" t="s">
        <v>38</v>
      </c>
      <c r="L335" s="156"/>
      <c r="M335" s="276">
        <f t="shared" si="28"/>
        <v>5348</v>
      </c>
      <c r="N335" s="129" t="s">
        <v>312</v>
      </c>
      <c r="O335" s="129" t="s">
        <v>312</v>
      </c>
      <c r="P335" s="132">
        <f t="shared" si="29"/>
        <v>5348</v>
      </c>
      <c r="Q335" s="145">
        <v>1.57</v>
      </c>
      <c r="R335" s="129">
        <f t="shared" si="30"/>
        <v>0</v>
      </c>
      <c r="S335" s="129">
        <f t="shared" si="31"/>
        <v>0</v>
      </c>
      <c r="T335" s="277">
        <f t="shared" si="32"/>
        <v>8396.3600000000188</v>
      </c>
    </row>
    <row r="336" spans="1:20" ht="12" customHeight="1" x14ac:dyDescent="0.2">
      <c r="A336" s="106">
        <v>320</v>
      </c>
      <c r="B336" s="154"/>
      <c r="F336" s="155" t="s">
        <v>38</v>
      </c>
      <c r="M336" s="276">
        <f t="shared" si="28"/>
        <v>5348</v>
      </c>
      <c r="N336" s="129" t="s">
        <v>312</v>
      </c>
      <c r="O336" s="129" t="s">
        <v>312</v>
      </c>
      <c r="P336" s="132">
        <f t="shared" si="29"/>
        <v>5348</v>
      </c>
      <c r="Q336" s="145">
        <v>1.57</v>
      </c>
      <c r="R336" s="129">
        <f t="shared" si="30"/>
        <v>0</v>
      </c>
      <c r="S336" s="129">
        <f t="shared" si="31"/>
        <v>0</v>
      </c>
      <c r="T336" s="277">
        <f t="shared" si="32"/>
        <v>8396.3600000000188</v>
      </c>
    </row>
    <row r="337" spans="1:20" ht="12" customHeight="1" x14ac:dyDescent="0.2">
      <c r="A337" s="106">
        <v>321</v>
      </c>
      <c r="B337" s="154"/>
      <c r="F337" s="155" t="s">
        <v>38</v>
      </c>
      <c r="L337" s="156"/>
      <c r="M337" s="276">
        <f t="shared" si="28"/>
        <v>5348</v>
      </c>
      <c r="N337" s="129" t="s">
        <v>312</v>
      </c>
      <c r="O337" s="129" t="s">
        <v>312</v>
      </c>
      <c r="P337" s="132">
        <f t="shared" si="29"/>
        <v>5348</v>
      </c>
      <c r="Q337" s="145">
        <v>1.57</v>
      </c>
      <c r="R337" s="129">
        <f t="shared" si="30"/>
        <v>0</v>
      </c>
      <c r="S337" s="129">
        <f t="shared" si="31"/>
        <v>0</v>
      </c>
      <c r="T337" s="277">
        <f t="shared" si="32"/>
        <v>8396.3600000000188</v>
      </c>
    </row>
    <row r="338" spans="1:20" ht="12" customHeight="1" x14ac:dyDescent="0.2">
      <c r="A338" s="106">
        <v>322</v>
      </c>
      <c r="B338" s="154"/>
      <c r="F338" s="155" t="s">
        <v>38</v>
      </c>
      <c r="L338" s="156"/>
      <c r="M338" s="276">
        <f t="shared" si="28"/>
        <v>5348</v>
      </c>
      <c r="N338" s="129" t="s">
        <v>312</v>
      </c>
      <c r="O338" s="129" t="s">
        <v>312</v>
      </c>
      <c r="P338" s="132">
        <f t="shared" si="29"/>
        <v>5348</v>
      </c>
      <c r="Q338" s="145">
        <v>1.57</v>
      </c>
      <c r="R338" s="129">
        <f t="shared" si="30"/>
        <v>0</v>
      </c>
      <c r="S338" s="129">
        <f t="shared" si="31"/>
        <v>0</v>
      </c>
      <c r="T338" s="277">
        <f t="shared" si="32"/>
        <v>8396.3600000000188</v>
      </c>
    </row>
    <row r="339" spans="1:20" ht="12" customHeight="1" x14ac:dyDescent="0.2">
      <c r="A339" s="106">
        <v>323</v>
      </c>
      <c r="B339" s="154"/>
      <c r="F339" s="155" t="s">
        <v>38</v>
      </c>
      <c r="M339" s="276">
        <f t="shared" si="28"/>
        <v>5348</v>
      </c>
      <c r="N339" s="129" t="s">
        <v>312</v>
      </c>
      <c r="O339" s="129" t="s">
        <v>312</v>
      </c>
      <c r="P339" s="132">
        <f t="shared" si="29"/>
        <v>5348</v>
      </c>
      <c r="Q339" s="145">
        <v>1.57</v>
      </c>
      <c r="R339" s="129">
        <f t="shared" si="30"/>
        <v>0</v>
      </c>
      <c r="S339" s="129">
        <f t="shared" si="31"/>
        <v>0</v>
      </c>
      <c r="T339" s="277">
        <f t="shared" si="32"/>
        <v>8396.3600000000188</v>
      </c>
    </row>
    <row r="340" spans="1:20" ht="12" customHeight="1" x14ac:dyDescent="0.2">
      <c r="A340" s="106">
        <v>324</v>
      </c>
      <c r="B340" s="154"/>
      <c r="F340" s="155" t="s">
        <v>38</v>
      </c>
      <c r="L340" s="156"/>
      <c r="M340" s="276">
        <f t="shared" si="28"/>
        <v>5348</v>
      </c>
      <c r="N340" s="129" t="s">
        <v>312</v>
      </c>
      <c r="O340" s="129" t="s">
        <v>312</v>
      </c>
      <c r="P340" s="132">
        <f t="shared" si="29"/>
        <v>5348</v>
      </c>
      <c r="Q340" s="145">
        <v>1.57</v>
      </c>
      <c r="R340" s="129">
        <f t="shared" si="30"/>
        <v>0</v>
      </c>
      <c r="S340" s="129">
        <f t="shared" si="31"/>
        <v>0</v>
      </c>
      <c r="T340" s="277">
        <f t="shared" si="32"/>
        <v>8396.3600000000188</v>
      </c>
    </row>
    <row r="341" spans="1:20" ht="12" customHeight="1" x14ac:dyDescent="0.2">
      <c r="A341" s="106">
        <v>325</v>
      </c>
      <c r="B341" s="154"/>
      <c r="F341" s="155" t="s">
        <v>38</v>
      </c>
      <c r="M341" s="276">
        <f t="shared" si="28"/>
        <v>5348</v>
      </c>
      <c r="N341" s="129" t="s">
        <v>312</v>
      </c>
      <c r="O341" s="129" t="s">
        <v>312</v>
      </c>
      <c r="P341" s="132">
        <f t="shared" si="29"/>
        <v>5348</v>
      </c>
      <c r="Q341" s="145">
        <v>1.57</v>
      </c>
      <c r="R341" s="129">
        <f t="shared" si="30"/>
        <v>0</v>
      </c>
      <c r="S341" s="129">
        <f t="shared" si="31"/>
        <v>0</v>
      </c>
      <c r="T341" s="277">
        <f t="shared" si="32"/>
        <v>8396.3600000000188</v>
      </c>
    </row>
    <row r="342" spans="1:20" ht="12" customHeight="1" x14ac:dyDescent="0.2">
      <c r="A342" s="106">
        <v>326</v>
      </c>
      <c r="B342" s="154"/>
      <c r="F342" s="155" t="s">
        <v>38</v>
      </c>
      <c r="L342" s="156"/>
      <c r="M342" s="276">
        <f t="shared" si="28"/>
        <v>5348</v>
      </c>
      <c r="N342" s="129" t="s">
        <v>312</v>
      </c>
      <c r="O342" s="129" t="s">
        <v>312</v>
      </c>
      <c r="P342" s="132">
        <f t="shared" si="29"/>
        <v>5348</v>
      </c>
      <c r="Q342" s="145">
        <v>1.57</v>
      </c>
      <c r="R342" s="129">
        <f t="shared" si="30"/>
        <v>0</v>
      </c>
      <c r="S342" s="129">
        <f t="shared" si="31"/>
        <v>0</v>
      </c>
      <c r="T342" s="277">
        <f t="shared" si="32"/>
        <v>8396.3600000000188</v>
      </c>
    </row>
    <row r="343" spans="1:20" ht="12" customHeight="1" x14ac:dyDescent="0.2">
      <c r="A343" s="106">
        <v>327</v>
      </c>
      <c r="B343" s="154"/>
      <c r="F343" s="155" t="s">
        <v>38</v>
      </c>
      <c r="L343" s="156"/>
      <c r="M343" s="276">
        <f t="shared" si="28"/>
        <v>5348</v>
      </c>
      <c r="N343" s="129" t="s">
        <v>312</v>
      </c>
      <c r="O343" s="129" t="s">
        <v>312</v>
      </c>
      <c r="P343" s="132">
        <f t="shared" si="29"/>
        <v>5348</v>
      </c>
      <c r="Q343" s="145">
        <v>1.57</v>
      </c>
      <c r="R343" s="129">
        <f t="shared" si="30"/>
        <v>0</v>
      </c>
      <c r="S343" s="129">
        <f t="shared" si="31"/>
        <v>0</v>
      </c>
      <c r="T343" s="277">
        <f t="shared" si="32"/>
        <v>8396.3600000000188</v>
      </c>
    </row>
    <row r="344" spans="1:20" ht="12" customHeight="1" x14ac:dyDescent="0.2">
      <c r="A344" s="106">
        <v>328</v>
      </c>
      <c r="B344" s="154"/>
      <c r="F344" s="155" t="s">
        <v>38</v>
      </c>
      <c r="M344" s="276">
        <f t="shared" si="28"/>
        <v>5348</v>
      </c>
      <c r="N344" s="129" t="s">
        <v>312</v>
      </c>
      <c r="O344" s="129" t="s">
        <v>312</v>
      </c>
      <c r="P344" s="132">
        <f t="shared" si="29"/>
        <v>5348</v>
      </c>
      <c r="Q344" s="145">
        <v>1.57</v>
      </c>
      <c r="R344" s="129">
        <f t="shared" si="30"/>
        <v>0</v>
      </c>
      <c r="S344" s="129">
        <f t="shared" si="31"/>
        <v>0</v>
      </c>
      <c r="T344" s="277">
        <f t="shared" si="32"/>
        <v>8396.3600000000188</v>
      </c>
    </row>
    <row r="345" spans="1:20" ht="12" customHeight="1" x14ac:dyDescent="0.2">
      <c r="A345" s="106">
        <v>329</v>
      </c>
      <c r="B345" s="154"/>
      <c r="F345" s="155" t="s">
        <v>38</v>
      </c>
      <c r="L345" s="156"/>
      <c r="M345" s="276">
        <f t="shared" si="28"/>
        <v>5348</v>
      </c>
      <c r="N345" s="129" t="s">
        <v>312</v>
      </c>
      <c r="O345" s="129" t="s">
        <v>312</v>
      </c>
      <c r="P345" s="132">
        <f t="shared" si="29"/>
        <v>5348</v>
      </c>
      <c r="Q345" s="145">
        <v>1.57</v>
      </c>
      <c r="R345" s="129">
        <f t="shared" si="30"/>
        <v>0</v>
      </c>
      <c r="S345" s="129">
        <f t="shared" si="31"/>
        <v>0</v>
      </c>
      <c r="T345" s="277">
        <f t="shared" si="32"/>
        <v>8396.3600000000188</v>
      </c>
    </row>
    <row r="346" spans="1:20" ht="12" customHeight="1" x14ac:dyDescent="0.2">
      <c r="A346" s="106">
        <v>330</v>
      </c>
      <c r="B346" s="154"/>
      <c r="F346" s="155" t="s">
        <v>38</v>
      </c>
      <c r="L346" s="156"/>
      <c r="M346" s="276">
        <f t="shared" ref="M346:M409" si="33">M345+I346-L346</f>
        <v>5348</v>
      </c>
      <c r="N346" s="129" t="s">
        <v>312</v>
      </c>
      <c r="O346" s="129" t="s">
        <v>312</v>
      </c>
      <c r="P346" s="132">
        <f t="shared" ref="P346:P409" si="34">M346</f>
        <v>5348</v>
      </c>
      <c r="Q346" s="145">
        <v>1.57</v>
      </c>
      <c r="R346" s="129">
        <f t="shared" ref="R346:R409" si="35">I346*Q346</f>
        <v>0</v>
      </c>
      <c r="S346" s="129">
        <f t="shared" ref="S346:S409" si="36">L346*Q346</f>
        <v>0</v>
      </c>
      <c r="T346" s="277">
        <f t="shared" ref="T346:T409" si="37">T345+R346-S346</f>
        <v>8396.3600000000188</v>
      </c>
    </row>
    <row r="347" spans="1:20" ht="12" customHeight="1" x14ac:dyDescent="0.2">
      <c r="A347" s="106">
        <v>331</v>
      </c>
      <c r="B347" s="154"/>
      <c r="F347" s="155" t="s">
        <v>38</v>
      </c>
      <c r="L347" s="156"/>
      <c r="M347" s="276">
        <f t="shared" si="33"/>
        <v>5348</v>
      </c>
      <c r="N347" s="129" t="s">
        <v>312</v>
      </c>
      <c r="O347" s="129" t="s">
        <v>312</v>
      </c>
      <c r="P347" s="132">
        <f t="shared" si="34"/>
        <v>5348</v>
      </c>
      <c r="Q347" s="145">
        <v>1.57</v>
      </c>
      <c r="R347" s="129">
        <f t="shared" si="35"/>
        <v>0</v>
      </c>
      <c r="S347" s="129">
        <f t="shared" si="36"/>
        <v>0</v>
      </c>
      <c r="T347" s="277">
        <f t="shared" si="37"/>
        <v>8396.3600000000188</v>
      </c>
    </row>
    <row r="348" spans="1:20" ht="12" customHeight="1" x14ac:dyDescent="0.2">
      <c r="A348" s="106">
        <v>332</v>
      </c>
      <c r="B348" s="154"/>
      <c r="F348" s="155" t="s">
        <v>38</v>
      </c>
      <c r="M348" s="276">
        <f t="shared" si="33"/>
        <v>5348</v>
      </c>
      <c r="N348" s="129" t="s">
        <v>312</v>
      </c>
      <c r="O348" s="129" t="s">
        <v>312</v>
      </c>
      <c r="P348" s="132">
        <f t="shared" si="34"/>
        <v>5348</v>
      </c>
      <c r="Q348" s="145">
        <v>1.57</v>
      </c>
      <c r="R348" s="129">
        <f t="shared" si="35"/>
        <v>0</v>
      </c>
      <c r="S348" s="129">
        <f t="shared" si="36"/>
        <v>0</v>
      </c>
      <c r="T348" s="277">
        <f t="shared" si="37"/>
        <v>8396.3600000000188</v>
      </c>
    </row>
    <row r="349" spans="1:20" ht="12" customHeight="1" x14ac:dyDescent="0.2">
      <c r="A349" s="106">
        <v>333</v>
      </c>
      <c r="B349" s="154"/>
      <c r="F349" s="155" t="s">
        <v>38</v>
      </c>
      <c r="L349" s="156"/>
      <c r="M349" s="276">
        <f t="shared" si="33"/>
        <v>5348</v>
      </c>
      <c r="N349" s="129" t="s">
        <v>312</v>
      </c>
      <c r="O349" s="129" t="s">
        <v>312</v>
      </c>
      <c r="P349" s="132">
        <f t="shared" si="34"/>
        <v>5348</v>
      </c>
      <c r="Q349" s="145">
        <v>1.57</v>
      </c>
      <c r="R349" s="129">
        <f t="shared" si="35"/>
        <v>0</v>
      </c>
      <c r="S349" s="129">
        <f t="shared" si="36"/>
        <v>0</v>
      </c>
      <c r="T349" s="277">
        <f t="shared" si="37"/>
        <v>8396.3600000000188</v>
      </c>
    </row>
    <row r="350" spans="1:20" ht="12" customHeight="1" x14ac:dyDescent="0.2">
      <c r="A350" s="106">
        <v>334</v>
      </c>
      <c r="B350" s="154"/>
      <c r="F350" s="155" t="s">
        <v>38</v>
      </c>
      <c r="L350" s="156"/>
      <c r="M350" s="276">
        <f t="shared" si="33"/>
        <v>5348</v>
      </c>
      <c r="N350" s="129" t="s">
        <v>312</v>
      </c>
      <c r="O350" s="129" t="s">
        <v>312</v>
      </c>
      <c r="P350" s="132">
        <f t="shared" si="34"/>
        <v>5348</v>
      </c>
      <c r="Q350" s="145">
        <v>1.57</v>
      </c>
      <c r="R350" s="129">
        <f t="shared" si="35"/>
        <v>0</v>
      </c>
      <c r="S350" s="129">
        <f t="shared" si="36"/>
        <v>0</v>
      </c>
      <c r="T350" s="277">
        <f t="shared" si="37"/>
        <v>8396.3600000000188</v>
      </c>
    </row>
    <row r="351" spans="1:20" ht="12" customHeight="1" x14ac:dyDescent="0.2">
      <c r="A351" s="106">
        <v>335</v>
      </c>
      <c r="B351" s="154"/>
      <c r="F351" s="155" t="s">
        <v>38</v>
      </c>
      <c r="M351" s="276">
        <f t="shared" si="33"/>
        <v>5348</v>
      </c>
      <c r="N351" s="129" t="s">
        <v>312</v>
      </c>
      <c r="O351" s="129" t="s">
        <v>312</v>
      </c>
      <c r="P351" s="132">
        <f t="shared" si="34"/>
        <v>5348</v>
      </c>
      <c r="Q351" s="145">
        <v>1.57</v>
      </c>
      <c r="R351" s="129">
        <f t="shared" si="35"/>
        <v>0</v>
      </c>
      <c r="S351" s="129">
        <f t="shared" si="36"/>
        <v>0</v>
      </c>
      <c r="T351" s="277">
        <f t="shared" si="37"/>
        <v>8396.3600000000188</v>
      </c>
    </row>
    <row r="352" spans="1:20" ht="12" customHeight="1" x14ac:dyDescent="0.2">
      <c r="A352" s="106">
        <v>336</v>
      </c>
      <c r="B352" s="154"/>
      <c r="F352" s="155" t="s">
        <v>38</v>
      </c>
      <c r="L352" s="156"/>
      <c r="M352" s="276">
        <f t="shared" si="33"/>
        <v>5348</v>
      </c>
      <c r="N352" s="129" t="s">
        <v>312</v>
      </c>
      <c r="O352" s="129" t="s">
        <v>312</v>
      </c>
      <c r="P352" s="132">
        <f t="shared" si="34"/>
        <v>5348</v>
      </c>
      <c r="Q352" s="145">
        <v>1.57</v>
      </c>
      <c r="R352" s="129">
        <f t="shared" si="35"/>
        <v>0</v>
      </c>
      <c r="S352" s="129">
        <f t="shared" si="36"/>
        <v>0</v>
      </c>
      <c r="T352" s="277">
        <f t="shared" si="37"/>
        <v>8396.3600000000188</v>
      </c>
    </row>
    <row r="353" spans="1:20" ht="12" customHeight="1" x14ac:dyDescent="0.2">
      <c r="A353" s="106">
        <v>337</v>
      </c>
      <c r="B353" s="154"/>
      <c r="F353" s="155" t="s">
        <v>38</v>
      </c>
      <c r="L353" s="156"/>
      <c r="M353" s="276">
        <f t="shared" si="33"/>
        <v>5348</v>
      </c>
      <c r="N353" s="129" t="s">
        <v>312</v>
      </c>
      <c r="O353" s="129" t="s">
        <v>312</v>
      </c>
      <c r="P353" s="132">
        <f t="shared" si="34"/>
        <v>5348</v>
      </c>
      <c r="Q353" s="145">
        <v>1.57</v>
      </c>
      <c r="R353" s="129">
        <f t="shared" si="35"/>
        <v>0</v>
      </c>
      <c r="S353" s="129">
        <f t="shared" si="36"/>
        <v>0</v>
      </c>
      <c r="T353" s="277">
        <f t="shared" si="37"/>
        <v>8396.3600000000188</v>
      </c>
    </row>
    <row r="354" spans="1:20" ht="12" customHeight="1" x14ac:dyDescent="0.2">
      <c r="A354" s="106">
        <v>338</v>
      </c>
      <c r="B354" s="154"/>
      <c r="F354" s="155" t="s">
        <v>38</v>
      </c>
      <c r="M354" s="276">
        <f t="shared" si="33"/>
        <v>5348</v>
      </c>
      <c r="N354" s="129" t="s">
        <v>312</v>
      </c>
      <c r="O354" s="129" t="s">
        <v>312</v>
      </c>
      <c r="P354" s="132">
        <f t="shared" si="34"/>
        <v>5348</v>
      </c>
      <c r="Q354" s="145">
        <v>1.57</v>
      </c>
      <c r="R354" s="129">
        <f t="shared" si="35"/>
        <v>0</v>
      </c>
      <c r="S354" s="129">
        <f t="shared" si="36"/>
        <v>0</v>
      </c>
      <c r="T354" s="277">
        <f t="shared" si="37"/>
        <v>8396.3600000000188</v>
      </c>
    </row>
    <row r="355" spans="1:20" ht="12" customHeight="1" x14ac:dyDescent="0.2">
      <c r="A355" s="106">
        <v>339</v>
      </c>
      <c r="B355" s="154"/>
      <c r="F355" s="155" t="s">
        <v>38</v>
      </c>
      <c r="L355" s="156"/>
      <c r="M355" s="276">
        <f t="shared" si="33"/>
        <v>5348</v>
      </c>
      <c r="N355" s="129" t="s">
        <v>312</v>
      </c>
      <c r="O355" s="129" t="s">
        <v>312</v>
      </c>
      <c r="P355" s="132">
        <f t="shared" si="34"/>
        <v>5348</v>
      </c>
      <c r="Q355" s="145">
        <v>1.57</v>
      </c>
      <c r="R355" s="129">
        <f t="shared" si="35"/>
        <v>0</v>
      </c>
      <c r="S355" s="129">
        <f t="shared" si="36"/>
        <v>0</v>
      </c>
      <c r="T355" s="277">
        <f t="shared" si="37"/>
        <v>8396.3600000000188</v>
      </c>
    </row>
    <row r="356" spans="1:20" ht="12" customHeight="1" x14ac:dyDescent="0.2">
      <c r="A356" s="106">
        <v>340</v>
      </c>
      <c r="B356" s="154"/>
      <c r="F356" s="155" t="s">
        <v>38</v>
      </c>
      <c r="M356" s="276">
        <f t="shared" si="33"/>
        <v>5348</v>
      </c>
      <c r="N356" s="129" t="s">
        <v>312</v>
      </c>
      <c r="O356" s="129" t="s">
        <v>312</v>
      </c>
      <c r="P356" s="132">
        <f t="shared" si="34"/>
        <v>5348</v>
      </c>
      <c r="Q356" s="145">
        <v>1.57</v>
      </c>
      <c r="R356" s="129">
        <f t="shared" si="35"/>
        <v>0</v>
      </c>
      <c r="S356" s="129">
        <f t="shared" si="36"/>
        <v>0</v>
      </c>
      <c r="T356" s="277">
        <f t="shared" si="37"/>
        <v>8396.3600000000188</v>
      </c>
    </row>
    <row r="357" spans="1:20" ht="12" customHeight="1" x14ac:dyDescent="0.2">
      <c r="A357" s="106">
        <v>341</v>
      </c>
      <c r="B357" s="154"/>
      <c r="F357" s="155" t="s">
        <v>38</v>
      </c>
      <c r="L357" s="156"/>
      <c r="M357" s="276">
        <f t="shared" si="33"/>
        <v>5348</v>
      </c>
      <c r="N357" s="129" t="s">
        <v>312</v>
      </c>
      <c r="O357" s="129" t="s">
        <v>312</v>
      </c>
      <c r="P357" s="132">
        <f t="shared" si="34"/>
        <v>5348</v>
      </c>
      <c r="Q357" s="145">
        <v>1.57</v>
      </c>
      <c r="R357" s="129">
        <f t="shared" si="35"/>
        <v>0</v>
      </c>
      <c r="S357" s="129">
        <f t="shared" si="36"/>
        <v>0</v>
      </c>
      <c r="T357" s="277">
        <f t="shared" si="37"/>
        <v>8396.3600000000188</v>
      </c>
    </row>
    <row r="358" spans="1:20" ht="12" customHeight="1" x14ac:dyDescent="0.2">
      <c r="A358" s="106">
        <v>342</v>
      </c>
      <c r="B358" s="154"/>
      <c r="F358" s="155" t="s">
        <v>38</v>
      </c>
      <c r="L358" s="156"/>
      <c r="M358" s="276">
        <f t="shared" si="33"/>
        <v>5348</v>
      </c>
      <c r="N358" s="129" t="s">
        <v>312</v>
      </c>
      <c r="O358" s="129" t="s">
        <v>312</v>
      </c>
      <c r="P358" s="132">
        <f t="shared" si="34"/>
        <v>5348</v>
      </c>
      <c r="Q358" s="145">
        <v>1.57</v>
      </c>
      <c r="R358" s="129">
        <f t="shared" si="35"/>
        <v>0</v>
      </c>
      <c r="S358" s="129">
        <f t="shared" si="36"/>
        <v>0</v>
      </c>
      <c r="T358" s="277">
        <f t="shared" si="37"/>
        <v>8396.3600000000188</v>
      </c>
    </row>
    <row r="359" spans="1:20" ht="12" customHeight="1" x14ac:dyDescent="0.2">
      <c r="A359" s="106">
        <v>343</v>
      </c>
      <c r="B359" s="154"/>
      <c r="F359" s="155" t="s">
        <v>38</v>
      </c>
      <c r="M359" s="276">
        <f t="shared" si="33"/>
        <v>5348</v>
      </c>
      <c r="N359" s="129" t="s">
        <v>312</v>
      </c>
      <c r="O359" s="129" t="s">
        <v>312</v>
      </c>
      <c r="P359" s="132">
        <f t="shared" si="34"/>
        <v>5348</v>
      </c>
      <c r="Q359" s="145">
        <v>1.57</v>
      </c>
      <c r="R359" s="129">
        <f t="shared" si="35"/>
        <v>0</v>
      </c>
      <c r="S359" s="129">
        <f t="shared" si="36"/>
        <v>0</v>
      </c>
      <c r="T359" s="277">
        <f t="shared" si="37"/>
        <v>8396.3600000000188</v>
      </c>
    </row>
    <row r="360" spans="1:20" ht="12" customHeight="1" x14ac:dyDescent="0.2">
      <c r="A360" s="106">
        <v>344</v>
      </c>
      <c r="B360" s="154"/>
      <c r="F360" s="155" t="s">
        <v>38</v>
      </c>
      <c r="L360" s="156"/>
      <c r="M360" s="276">
        <f t="shared" si="33"/>
        <v>5348</v>
      </c>
      <c r="N360" s="129" t="s">
        <v>312</v>
      </c>
      <c r="O360" s="129" t="s">
        <v>312</v>
      </c>
      <c r="P360" s="132">
        <f t="shared" si="34"/>
        <v>5348</v>
      </c>
      <c r="Q360" s="145">
        <v>1.57</v>
      </c>
      <c r="R360" s="129">
        <f t="shared" si="35"/>
        <v>0</v>
      </c>
      <c r="S360" s="129">
        <f t="shared" si="36"/>
        <v>0</v>
      </c>
      <c r="T360" s="277">
        <f t="shared" si="37"/>
        <v>8396.3600000000188</v>
      </c>
    </row>
    <row r="361" spans="1:20" ht="12" customHeight="1" x14ac:dyDescent="0.2">
      <c r="A361" s="106">
        <v>345</v>
      </c>
      <c r="B361" s="154"/>
      <c r="F361" s="155" t="s">
        <v>38</v>
      </c>
      <c r="L361" s="156"/>
      <c r="M361" s="276">
        <f t="shared" si="33"/>
        <v>5348</v>
      </c>
      <c r="N361" s="129" t="s">
        <v>312</v>
      </c>
      <c r="O361" s="129" t="s">
        <v>312</v>
      </c>
      <c r="P361" s="132">
        <f t="shared" si="34"/>
        <v>5348</v>
      </c>
      <c r="Q361" s="145">
        <v>1.57</v>
      </c>
      <c r="R361" s="129">
        <f t="shared" si="35"/>
        <v>0</v>
      </c>
      <c r="S361" s="129">
        <f t="shared" si="36"/>
        <v>0</v>
      </c>
      <c r="T361" s="277">
        <f t="shared" si="37"/>
        <v>8396.3600000000188</v>
      </c>
    </row>
    <row r="362" spans="1:20" ht="12" customHeight="1" x14ac:dyDescent="0.2">
      <c r="A362" s="106">
        <v>346</v>
      </c>
      <c r="B362" s="154"/>
      <c r="F362" s="155" t="s">
        <v>38</v>
      </c>
      <c r="M362" s="276">
        <f t="shared" si="33"/>
        <v>5348</v>
      </c>
      <c r="N362" s="129" t="s">
        <v>312</v>
      </c>
      <c r="O362" s="129" t="s">
        <v>312</v>
      </c>
      <c r="P362" s="132">
        <f t="shared" si="34"/>
        <v>5348</v>
      </c>
      <c r="Q362" s="145">
        <v>1.57</v>
      </c>
      <c r="R362" s="129">
        <f t="shared" si="35"/>
        <v>0</v>
      </c>
      <c r="S362" s="129">
        <f t="shared" si="36"/>
        <v>0</v>
      </c>
      <c r="T362" s="277">
        <f t="shared" si="37"/>
        <v>8396.3600000000188</v>
      </c>
    </row>
    <row r="363" spans="1:20" ht="12" customHeight="1" x14ac:dyDescent="0.2">
      <c r="A363" s="106">
        <v>347</v>
      </c>
      <c r="B363" s="154"/>
      <c r="F363" s="155" t="s">
        <v>38</v>
      </c>
      <c r="L363" s="156"/>
      <c r="M363" s="276">
        <f t="shared" si="33"/>
        <v>5348</v>
      </c>
      <c r="N363" s="129" t="s">
        <v>312</v>
      </c>
      <c r="O363" s="129" t="s">
        <v>312</v>
      </c>
      <c r="P363" s="132">
        <f t="shared" si="34"/>
        <v>5348</v>
      </c>
      <c r="Q363" s="145">
        <v>1.57</v>
      </c>
      <c r="R363" s="129">
        <f t="shared" si="35"/>
        <v>0</v>
      </c>
      <c r="S363" s="129">
        <f t="shared" si="36"/>
        <v>0</v>
      </c>
      <c r="T363" s="277">
        <f t="shared" si="37"/>
        <v>8396.3600000000188</v>
      </c>
    </row>
    <row r="364" spans="1:20" ht="12" customHeight="1" x14ac:dyDescent="0.2">
      <c r="A364" s="106">
        <v>348</v>
      </c>
      <c r="B364" s="154"/>
      <c r="F364" s="155" t="s">
        <v>38</v>
      </c>
      <c r="L364" s="156"/>
      <c r="M364" s="276">
        <f t="shared" si="33"/>
        <v>5348</v>
      </c>
      <c r="N364" s="129" t="s">
        <v>312</v>
      </c>
      <c r="O364" s="129" t="s">
        <v>312</v>
      </c>
      <c r="P364" s="132">
        <f t="shared" si="34"/>
        <v>5348</v>
      </c>
      <c r="Q364" s="145">
        <v>1.57</v>
      </c>
      <c r="R364" s="129">
        <f t="shared" si="35"/>
        <v>0</v>
      </c>
      <c r="S364" s="129">
        <f t="shared" si="36"/>
        <v>0</v>
      </c>
      <c r="T364" s="277">
        <f t="shared" si="37"/>
        <v>8396.3600000000188</v>
      </c>
    </row>
    <row r="365" spans="1:20" ht="12" customHeight="1" x14ac:dyDescent="0.2">
      <c r="A365" s="106">
        <v>349</v>
      </c>
      <c r="B365" s="154"/>
      <c r="F365" s="155" t="s">
        <v>38</v>
      </c>
      <c r="L365" s="156"/>
      <c r="M365" s="276">
        <f t="shared" si="33"/>
        <v>5348</v>
      </c>
      <c r="N365" s="129" t="s">
        <v>312</v>
      </c>
      <c r="O365" s="129" t="s">
        <v>312</v>
      </c>
      <c r="P365" s="132">
        <f t="shared" si="34"/>
        <v>5348</v>
      </c>
      <c r="Q365" s="145">
        <v>1.57</v>
      </c>
      <c r="R365" s="129">
        <f t="shared" si="35"/>
        <v>0</v>
      </c>
      <c r="S365" s="129">
        <f t="shared" si="36"/>
        <v>0</v>
      </c>
      <c r="T365" s="277">
        <f t="shared" si="37"/>
        <v>8396.3600000000188</v>
      </c>
    </row>
    <row r="366" spans="1:20" ht="12" customHeight="1" x14ac:dyDescent="0.2">
      <c r="A366" s="106">
        <v>350</v>
      </c>
      <c r="B366" s="154"/>
      <c r="F366" s="155" t="s">
        <v>38</v>
      </c>
      <c r="M366" s="276">
        <f t="shared" si="33"/>
        <v>5348</v>
      </c>
      <c r="N366" s="129" t="s">
        <v>312</v>
      </c>
      <c r="O366" s="129" t="s">
        <v>312</v>
      </c>
      <c r="P366" s="132">
        <f t="shared" si="34"/>
        <v>5348</v>
      </c>
      <c r="Q366" s="145">
        <v>1.57</v>
      </c>
      <c r="R366" s="129">
        <f t="shared" si="35"/>
        <v>0</v>
      </c>
      <c r="S366" s="129">
        <f t="shared" si="36"/>
        <v>0</v>
      </c>
      <c r="T366" s="277">
        <f t="shared" si="37"/>
        <v>8396.3600000000188</v>
      </c>
    </row>
    <row r="367" spans="1:20" ht="12" customHeight="1" x14ac:dyDescent="0.2">
      <c r="A367" s="106">
        <v>351</v>
      </c>
      <c r="B367" s="154"/>
      <c r="F367" s="155" t="s">
        <v>38</v>
      </c>
      <c r="L367" s="156"/>
      <c r="M367" s="276">
        <f t="shared" si="33"/>
        <v>5348</v>
      </c>
      <c r="N367" s="129" t="s">
        <v>312</v>
      </c>
      <c r="O367" s="129" t="s">
        <v>312</v>
      </c>
      <c r="P367" s="132">
        <f t="shared" si="34"/>
        <v>5348</v>
      </c>
      <c r="Q367" s="145">
        <v>1.57</v>
      </c>
      <c r="R367" s="129">
        <f t="shared" si="35"/>
        <v>0</v>
      </c>
      <c r="S367" s="129">
        <f t="shared" si="36"/>
        <v>0</v>
      </c>
      <c r="T367" s="277">
        <f t="shared" si="37"/>
        <v>8396.3600000000188</v>
      </c>
    </row>
    <row r="368" spans="1:20" ht="12" customHeight="1" x14ac:dyDescent="0.2">
      <c r="A368" s="106">
        <v>352</v>
      </c>
      <c r="B368" s="154"/>
      <c r="F368" s="155" t="s">
        <v>38</v>
      </c>
      <c r="L368" s="156"/>
      <c r="M368" s="276">
        <f t="shared" si="33"/>
        <v>5348</v>
      </c>
      <c r="N368" s="129" t="s">
        <v>312</v>
      </c>
      <c r="O368" s="129" t="s">
        <v>312</v>
      </c>
      <c r="P368" s="132">
        <f t="shared" si="34"/>
        <v>5348</v>
      </c>
      <c r="Q368" s="145">
        <v>1.57</v>
      </c>
      <c r="R368" s="129">
        <f t="shared" si="35"/>
        <v>0</v>
      </c>
      <c r="S368" s="129">
        <f t="shared" si="36"/>
        <v>0</v>
      </c>
      <c r="T368" s="277">
        <f t="shared" si="37"/>
        <v>8396.3600000000188</v>
      </c>
    </row>
    <row r="369" spans="1:20" ht="12" customHeight="1" x14ac:dyDescent="0.2">
      <c r="A369" s="106">
        <v>353</v>
      </c>
      <c r="B369" s="154"/>
      <c r="F369" s="155" t="s">
        <v>38</v>
      </c>
      <c r="M369" s="276">
        <f t="shared" si="33"/>
        <v>5348</v>
      </c>
      <c r="N369" s="129" t="s">
        <v>312</v>
      </c>
      <c r="O369" s="129" t="s">
        <v>312</v>
      </c>
      <c r="P369" s="132">
        <f t="shared" si="34"/>
        <v>5348</v>
      </c>
      <c r="Q369" s="145">
        <v>1.57</v>
      </c>
      <c r="R369" s="129">
        <f t="shared" si="35"/>
        <v>0</v>
      </c>
      <c r="S369" s="129">
        <f t="shared" si="36"/>
        <v>0</v>
      </c>
      <c r="T369" s="277">
        <f t="shared" si="37"/>
        <v>8396.3600000000188</v>
      </c>
    </row>
    <row r="370" spans="1:20" ht="12" customHeight="1" x14ac:dyDescent="0.2">
      <c r="A370" s="106">
        <v>354</v>
      </c>
      <c r="B370" s="154"/>
      <c r="F370" s="155" t="s">
        <v>38</v>
      </c>
      <c r="L370" s="156"/>
      <c r="M370" s="276">
        <f t="shared" si="33"/>
        <v>5348</v>
      </c>
      <c r="N370" s="129" t="s">
        <v>312</v>
      </c>
      <c r="O370" s="129" t="s">
        <v>312</v>
      </c>
      <c r="P370" s="132">
        <f t="shared" si="34"/>
        <v>5348</v>
      </c>
      <c r="Q370" s="145">
        <v>1.57</v>
      </c>
      <c r="R370" s="129">
        <f t="shared" si="35"/>
        <v>0</v>
      </c>
      <c r="S370" s="129">
        <f t="shared" si="36"/>
        <v>0</v>
      </c>
      <c r="T370" s="277">
        <f t="shared" si="37"/>
        <v>8396.3600000000188</v>
      </c>
    </row>
    <row r="371" spans="1:20" ht="12" customHeight="1" x14ac:dyDescent="0.2">
      <c r="A371" s="106">
        <v>355</v>
      </c>
      <c r="B371" s="154"/>
      <c r="F371" s="155" t="s">
        <v>38</v>
      </c>
      <c r="L371" s="156"/>
      <c r="M371" s="276">
        <f t="shared" si="33"/>
        <v>5348</v>
      </c>
      <c r="N371" s="129" t="s">
        <v>312</v>
      </c>
      <c r="O371" s="129" t="s">
        <v>312</v>
      </c>
      <c r="P371" s="132">
        <f t="shared" si="34"/>
        <v>5348</v>
      </c>
      <c r="Q371" s="145">
        <v>1.57</v>
      </c>
      <c r="R371" s="129">
        <f t="shared" si="35"/>
        <v>0</v>
      </c>
      <c r="S371" s="129">
        <f t="shared" si="36"/>
        <v>0</v>
      </c>
      <c r="T371" s="277">
        <f t="shared" si="37"/>
        <v>8396.3600000000188</v>
      </c>
    </row>
    <row r="372" spans="1:20" ht="12" customHeight="1" x14ac:dyDescent="0.2">
      <c r="A372" s="106">
        <v>356</v>
      </c>
      <c r="B372" s="154"/>
      <c r="F372" s="155" t="s">
        <v>38</v>
      </c>
      <c r="M372" s="276">
        <f t="shared" si="33"/>
        <v>5348</v>
      </c>
      <c r="N372" s="129" t="s">
        <v>312</v>
      </c>
      <c r="O372" s="129" t="s">
        <v>312</v>
      </c>
      <c r="P372" s="132">
        <f t="shared" si="34"/>
        <v>5348</v>
      </c>
      <c r="Q372" s="145">
        <v>1.57</v>
      </c>
      <c r="R372" s="129">
        <f t="shared" si="35"/>
        <v>0</v>
      </c>
      <c r="S372" s="129">
        <f t="shared" si="36"/>
        <v>0</v>
      </c>
      <c r="T372" s="277">
        <f t="shared" si="37"/>
        <v>8396.3600000000188</v>
      </c>
    </row>
    <row r="373" spans="1:20" ht="12" customHeight="1" x14ac:dyDescent="0.2">
      <c r="A373" s="106">
        <v>357</v>
      </c>
      <c r="B373" s="154"/>
      <c r="F373" s="155" t="s">
        <v>38</v>
      </c>
      <c r="L373" s="156"/>
      <c r="M373" s="276">
        <f t="shared" si="33"/>
        <v>5348</v>
      </c>
      <c r="N373" s="129" t="s">
        <v>312</v>
      </c>
      <c r="O373" s="129" t="s">
        <v>312</v>
      </c>
      <c r="P373" s="132">
        <f t="shared" si="34"/>
        <v>5348</v>
      </c>
      <c r="Q373" s="145">
        <v>1.57</v>
      </c>
      <c r="R373" s="129">
        <f t="shared" si="35"/>
        <v>0</v>
      </c>
      <c r="S373" s="129">
        <f t="shared" si="36"/>
        <v>0</v>
      </c>
      <c r="T373" s="277">
        <f t="shared" si="37"/>
        <v>8396.3600000000188</v>
      </c>
    </row>
    <row r="374" spans="1:20" ht="12" customHeight="1" x14ac:dyDescent="0.2">
      <c r="A374" s="106">
        <v>358</v>
      </c>
      <c r="B374" s="154"/>
      <c r="F374" s="155" t="s">
        <v>38</v>
      </c>
      <c r="L374" s="156"/>
      <c r="M374" s="276">
        <f t="shared" si="33"/>
        <v>5348</v>
      </c>
      <c r="N374" s="129" t="s">
        <v>312</v>
      </c>
      <c r="O374" s="129" t="s">
        <v>312</v>
      </c>
      <c r="P374" s="132">
        <f t="shared" si="34"/>
        <v>5348</v>
      </c>
      <c r="Q374" s="145">
        <v>1.57</v>
      </c>
      <c r="R374" s="129">
        <f t="shared" si="35"/>
        <v>0</v>
      </c>
      <c r="S374" s="129">
        <f t="shared" si="36"/>
        <v>0</v>
      </c>
      <c r="T374" s="277">
        <f t="shared" si="37"/>
        <v>8396.3600000000188</v>
      </c>
    </row>
    <row r="375" spans="1:20" ht="12" customHeight="1" x14ac:dyDescent="0.2">
      <c r="A375" s="106">
        <v>359</v>
      </c>
      <c r="B375" s="154"/>
      <c r="F375" s="155" t="s">
        <v>38</v>
      </c>
      <c r="M375" s="276">
        <f t="shared" si="33"/>
        <v>5348</v>
      </c>
      <c r="N375" s="129" t="s">
        <v>312</v>
      </c>
      <c r="O375" s="129" t="s">
        <v>312</v>
      </c>
      <c r="P375" s="132">
        <f t="shared" si="34"/>
        <v>5348</v>
      </c>
      <c r="Q375" s="145">
        <v>1.57</v>
      </c>
      <c r="R375" s="129">
        <f t="shared" si="35"/>
        <v>0</v>
      </c>
      <c r="S375" s="129">
        <f t="shared" si="36"/>
        <v>0</v>
      </c>
      <c r="T375" s="277">
        <f t="shared" si="37"/>
        <v>8396.3600000000188</v>
      </c>
    </row>
    <row r="376" spans="1:20" ht="12" customHeight="1" x14ac:dyDescent="0.2">
      <c r="A376" s="106">
        <v>360</v>
      </c>
      <c r="B376" s="154"/>
      <c r="F376" s="155" t="s">
        <v>38</v>
      </c>
      <c r="L376" s="156"/>
      <c r="M376" s="276">
        <f t="shared" si="33"/>
        <v>5348</v>
      </c>
      <c r="N376" s="129" t="s">
        <v>312</v>
      </c>
      <c r="O376" s="129" t="s">
        <v>312</v>
      </c>
      <c r="P376" s="132">
        <f t="shared" si="34"/>
        <v>5348</v>
      </c>
      <c r="Q376" s="145">
        <v>1.57</v>
      </c>
      <c r="R376" s="129">
        <f t="shared" si="35"/>
        <v>0</v>
      </c>
      <c r="S376" s="129">
        <f t="shared" si="36"/>
        <v>0</v>
      </c>
      <c r="T376" s="277">
        <f t="shared" si="37"/>
        <v>8396.3600000000188</v>
      </c>
    </row>
    <row r="377" spans="1:20" ht="12" customHeight="1" x14ac:dyDescent="0.2">
      <c r="A377" s="106">
        <v>361</v>
      </c>
      <c r="B377" s="154"/>
      <c r="F377" s="155" t="s">
        <v>38</v>
      </c>
      <c r="L377" s="156"/>
      <c r="M377" s="276">
        <f t="shared" si="33"/>
        <v>5348</v>
      </c>
      <c r="N377" s="129" t="s">
        <v>312</v>
      </c>
      <c r="O377" s="129" t="s">
        <v>312</v>
      </c>
      <c r="P377" s="132">
        <f t="shared" si="34"/>
        <v>5348</v>
      </c>
      <c r="Q377" s="145">
        <v>1.57</v>
      </c>
      <c r="R377" s="129">
        <f t="shared" si="35"/>
        <v>0</v>
      </c>
      <c r="S377" s="129">
        <f t="shared" si="36"/>
        <v>0</v>
      </c>
      <c r="T377" s="277">
        <f t="shared" si="37"/>
        <v>8396.3600000000188</v>
      </c>
    </row>
    <row r="378" spans="1:20" ht="12" customHeight="1" x14ac:dyDescent="0.2">
      <c r="A378" s="106">
        <v>362</v>
      </c>
      <c r="B378" s="154"/>
      <c r="F378" s="155" t="s">
        <v>38</v>
      </c>
      <c r="L378" s="156"/>
      <c r="M378" s="276">
        <f t="shared" si="33"/>
        <v>5348</v>
      </c>
      <c r="N378" s="129" t="s">
        <v>312</v>
      </c>
      <c r="O378" s="129" t="s">
        <v>312</v>
      </c>
      <c r="P378" s="132">
        <f t="shared" si="34"/>
        <v>5348</v>
      </c>
      <c r="Q378" s="145">
        <v>1.57</v>
      </c>
      <c r="R378" s="129">
        <f t="shared" si="35"/>
        <v>0</v>
      </c>
      <c r="S378" s="129">
        <f t="shared" si="36"/>
        <v>0</v>
      </c>
      <c r="T378" s="277">
        <f t="shared" si="37"/>
        <v>8396.3600000000188</v>
      </c>
    </row>
    <row r="379" spans="1:20" ht="12" customHeight="1" x14ac:dyDescent="0.2">
      <c r="A379" s="106">
        <v>363</v>
      </c>
      <c r="B379" s="154"/>
      <c r="F379" s="155" t="s">
        <v>38</v>
      </c>
      <c r="M379" s="276">
        <f t="shared" si="33"/>
        <v>5348</v>
      </c>
      <c r="N379" s="129" t="s">
        <v>312</v>
      </c>
      <c r="O379" s="129" t="s">
        <v>312</v>
      </c>
      <c r="P379" s="132">
        <f t="shared" si="34"/>
        <v>5348</v>
      </c>
      <c r="Q379" s="145">
        <v>1.57</v>
      </c>
      <c r="R379" s="129">
        <f t="shared" si="35"/>
        <v>0</v>
      </c>
      <c r="S379" s="129">
        <f t="shared" si="36"/>
        <v>0</v>
      </c>
      <c r="T379" s="277">
        <f t="shared" si="37"/>
        <v>8396.3600000000188</v>
      </c>
    </row>
    <row r="380" spans="1:20" ht="12" customHeight="1" x14ac:dyDescent="0.2">
      <c r="A380" s="106">
        <v>364</v>
      </c>
      <c r="B380" s="154"/>
      <c r="F380" s="155" t="s">
        <v>38</v>
      </c>
      <c r="M380" s="276">
        <f t="shared" si="33"/>
        <v>5348</v>
      </c>
      <c r="N380" s="129" t="s">
        <v>312</v>
      </c>
      <c r="O380" s="129" t="s">
        <v>312</v>
      </c>
      <c r="P380" s="132">
        <f t="shared" si="34"/>
        <v>5348</v>
      </c>
      <c r="Q380" s="145">
        <v>1.57</v>
      </c>
      <c r="R380" s="129">
        <f t="shared" si="35"/>
        <v>0</v>
      </c>
      <c r="S380" s="129">
        <f t="shared" si="36"/>
        <v>0</v>
      </c>
      <c r="T380" s="277">
        <f t="shared" si="37"/>
        <v>8396.3600000000188</v>
      </c>
    </row>
    <row r="381" spans="1:20" ht="12" customHeight="1" x14ac:dyDescent="0.2">
      <c r="A381" s="106">
        <v>365</v>
      </c>
      <c r="B381" s="154"/>
      <c r="F381" s="155" t="s">
        <v>38</v>
      </c>
      <c r="L381" s="156"/>
      <c r="M381" s="276">
        <f t="shared" si="33"/>
        <v>5348</v>
      </c>
      <c r="N381" s="129" t="s">
        <v>312</v>
      </c>
      <c r="O381" s="129" t="s">
        <v>312</v>
      </c>
      <c r="P381" s="132">
        <f t="shared" si="34"/>
        <v>5348</v>
      </c>
      <c r="Q381" s="145">
        <v>1.57</v>
      </c>
      <c r="R381" s="129">
        <f t="shared" si="35"/>
        <v>0</v>
      </c>
      <c r="S381" s="129">
        <f t="shared" si="36"/>
        <v>0</v>
      </c>
      <c r="T381" s="277">
        <f t="shared" si="37"/>
        <v>8396.3600000000188</v>
      </c>
    </row>
    <row r="382" spans="1:20" ht="12" customHeight="1" x14ac:dyDescent="0.2">
      <c r="A382" s="106">
        <v>366</v>
      </c>
      <c r="B382" s="154"/>
      <c r="F382" s="155" t="s">
        <v>38</v>
      </c>
      <c r="L382" s="156"/>
      <c r="M382" s="276">
        <f t="shared" si="33"/>
        <v>5348</v>
      </c>
      <c r="N382" s="129" t="s">
        <v>312</v>
      </c>
      <c r="O382" s="129" t="s">
        <v>312</v>
      </c>
      <c r="P382" s="132">
        <f t="shared" si="34"/>
        <v>5348</v>
      </c>
      <c r="Q382" s="145">
        <v>1.57</v>
      </c>
      <c r="R382" s="129">
        <f t="shared" si="35"/>
        <v>0</v>
      </c>
      <c r="S382" s="129">
        <f t="shared" si="36"/>
        <v>0</v>
      </c>
      <c r="T382" s="277">
        <f t="shared" si="37"/>
        <v>8396.3600000000188</v>
      </c>
    </row>
    <row r="383" spans="1:20" ht="12" customHeight="1" x14ac:dyDescent="0.2">
      <c r="A383" s="106">
        <v>367</v>
      </c>
      <c r="B383" s="154"/>
      <c r="F383" s="155" t="s">
        <v>38</v>
      </c>
      <c r="M383" s="276">
        <f t="shared" si="33"/>
        <v>5348</v>
      </c>
      <c r="N383" s="129" t="s">
        <v>312</v>
      </c>
      <c r="O383" s="129" t="s">
        <v>312</v>
      </c>
      <c r="P383" s="132">
        <f t="shared" si="34"/>
        <v>5348</v>
      </c>
      <c r="Q383" s="145">
        <v>1.57</v>
      </c>
      <c r="R383" s="129">
        <f t="shared" si="35"/>
        <v>0</v>
      </c>
      <c r="S383" s="129">
        <f t="shared" si="36"/>
        <v>0</v>
      </c>
      <c r="T383" s="277">
        <f t="shared" si="37"/>
        <v>8396.3600000000188</v>
      </c>
    </row>
    <row r="384" spans="1:20" ht="12" customHeight="1" x14ac:dyDescent="0.2">
      <c r="A384" s="106">
        <v>368</v>
      </c>
      <c r="B384" s="154"/>
      <c r="F384" s="155" t="s">
        <v>38</v>
      </c>
      <c r="L384" s="156"/>
      <c r="M384" s="276">
        <f t="shared" si="33"/>
        <v>5348</v>
      </c>
      <c r="N384" s="129" t="s">
        <v>312</v>
      </c>
      <c r="O384" s="129" t="s">
        <v>312</v>
      </c>
      <c r="P384" s="132">
        <f t="shared" si="34"/>
        <v>5348</v>
      </c>
      <c r="Q384" s="145">
        <v>1.57</v>
      </c>
      <c r="R384" s="129">
        <f t="shared" si="35"/>
        <v>0</v>
      </c>
      <c r="S384" s="129">
        <f t="shared" si="36"/>
        <v>0</v>
      </c>
      <c r="T384" s="277">
        <f t="shared" si="37"/>
        <v>8396.3600000000188</v>
      </c>
    </row>
    <row r="385" spans="1:20" ht="12" customHeight="1" x14ac:dyDescent="0.2">
      <c r="A385" s="106">
        <v>369</v>
      </c>
      <c r="B385" s="154"/>
      <c r="F385" s="155" t="s">
        <v>38</v>
      </c>
      <c r="L385" s="156"/>
      <c r="M385" s="276">
        <f t="shared" si="33"/>
        <v>5348</v>
      </c>
      <c r="N385" s="129" t="s">
        <v>312</v>
      </c>
      <c r="O385" s="129" t="s">
        <v>312</v>
      </c>
      <c r="P385" s="132">
        <f t="shared" si="34"/>
        <v>5348</v>
      </c>
      <c r="Q385" s="145">
        <v>1.57</v>
      </c>
      <c r="R385" s="129">
        <f t="shared" si="35"/>
        <v>0</v>
      </c>
      <c r="S385" s="129">
        <f t="shared" si="36"/>
        <v>0</v>
      </c>
      <c r="T385" s="277">
        <f t="shared" si="37"/>
        <v>8396.3600000000188</v>
      </c>
    </row>
    <row r="386" spans="1:20" ht="12" customHeight="1" x14ac:dyDescent="0.2">
      <c r="A386" s="106">
        <v>370</v>
      </c>
      <c r="B386" s="154"/>
      <c r="F386" s="155" t="s">
        <v>38</v>
      </c>
      <c r="M386" s="276">
        <f t="shared" si="33"/>
        <v>5348</v>
      </c>
      <c r="N386" s="129" t="s">
        <v>312</v>
      </c>
      <c r="O386" s="129" t="s">
        <v>312</v>
      </c>
      <c r="P386" s="132">
        <f t="shared" si="34"/>
        <v>5348</v>
      </c>
      <c r="Q386" s="145">
        <v>1.57</v>
      </c>
      <c r="R386" s="129">
        <f t="shared" si="35"/>
        <v>0</v>
      </c>
      <c r="S386" s="129">
        <f t="shared" si="36"/>
        <v>0</v>
      </c>
      <c r="T386" s="277">
        <f t="shared" si="37"/>
        <v>8396.3600000000188</v>
      </c>
    </row>
    <row r="387" spans="1:20" ht="12" customHeight="1" x14ac:dyDescent="0.2">
      <c r="A387" s="106">
        <v>371</v>
      </c>
      <c r="B387" s="154"/>
      <c r="F387" s="155" t="s">
        <v>38</v>
      </c>
      <c r="L387" s="156"/>
      <c r="M387" s="276">
        <f t="shared" si="33"/>
        <v>5348</v>
      </c>
      <c r="N387" s="129" t="s">
        <v>312</v>
      </c>
      <c r="O387" s="129" t="s">
        <v>312</v>
      </c>
      <c r="P387" s="132">
        <f t="shared" si="34"/>
        <v>5348</v>
      </c>
      <c r="Q387" s="145">
        <v>1.57</v>
      </c>
      <c r="R387" s="129">
        <f t="shared" si="35"/>
        <v>0</v>
      </c>
      <c r="S387" s="129">
        <f t="shared" si="36"/>
        <v>0</v>
      </c>
      <c r="T387" s="277">
        <f t="shared" si="37"/>
        <v>8396.3600000000188</v>
      </c>
    </row>
    <row r="388" spans="1:20" ht="12" customHeight="1" x14ac:dyDescent="0.2">
      <c r="A388" s="106">
        <v>372</v>
      </c>
      <c r="B388" s="154"/>
      <c r="F388" s="155" t="s">
        <v>38</v>
      </c>
      <c r="L388" s="156"/>
      <c r="M388" s="276">
        <f t="shared" si="33"/>
        <v>5348</v>
      </c>
      <c r="N388" s="129" t="s">
        <v>312</v>
      </c>
      <c r="O388" s="129" t="s">
        <v>312</v>
      </c>
      <c r="P388" s="132">
        <f t="shared" si="34"/>
        <v>5348</v>
      </c>
      <c r="Q388" s="145">
        <v>1.57</v>
      </c>
      <c r="R388" s="129">
        <f t="shared" si="35"/>
        <v>0</v>
      </c>
      <c r="S388" s="129">
        <f t="shared" si="36"/>
        <v>0</v>
      </c>
      <c r="T388" s="277">
        <f t="shared" si="37"/>
        <v>8396.3600000000188</v>
      </c>
    </row>
    <row r="389" spans="1:20" ht="12" customHeight="1" x14ac:dyDescent="0.2">
      <c r="A389" s="106">
        <v>373</v>
      </c>
      <c r="B389" s="154"/>
      <c r="F389" s="155" t="s">
        <v>38</v>
      </c>
      <c r="M389" s="276">
        <f t="shared" si="33"/>
        <v>5348</v>
      </c>
      <c r="N389" s="129" t="s">
        <v>312</v>
      </c>
      <c r="O389" s="129" t="s">
        <v>312</v>
      </c>
      <c r="P389" s="132">
        <f t="shared" si="34"/>
        <v>5348</v>
      </c>
      <c r="Q389" s="145">
        <v>1.57</v>
      </c>
      <c r="R389" s="129">
        <f t="shared" si="35"/>
        <v>0</v>
      </c>
      <c r="S389" s="129">
        <f t="shared" si="36"/>
        <v>0</v>
      </c>
      <c r="T389" s="277">
        <f t="shared" si="37"/>
        <v>8396.3600000000188</v>
      </c>
    </row>
    <row r="390" spans="1:20" ht="12" customHeight="1" x14ac:dyDescent="0.2">
      <c r="A390" s="106">
        <v>374</v>
      </c>
      <c r="B390" s="154"/>
      <c r="F390" s="155" t="s">
        <v>38</v>
      </c>
      <c r="L390" s="156"/>
      <c r="M390" s="276">
        <f t="shared" si="33"/>
        <v>5348</v>
      </c>
      <c r="N390" s="129" t="s">
        <v>312</v>
      </c>
      <c r="O390" s="129" t="s">
        <v>312</v>
      </c>
      <c r="P390" s="132">
        <f t="shared" si="34"/>
        <v>5348</v>
      </c>
      <c r="Q390" s="145">
        <v>1.57</v>
      </c>
      <c r="R390" s="129">
        <f t="shared" si="35"/>
        <v>0</v>
      </c>
      <c r="S390" s="129">
        <f t="shared" si="36"/>
        <v>0</v>
      </c>
      <c r="T390" s="277">
        <f t="shared" si="37"/>
        <v>8396.3600000000188</v>
      </c>
    </row>
    <row r="391" spans="1:20" ht="12" customHeight="1" x14ac:dyDescent="0.2">
      <c r="A391" s="106">
        <v>375</v>
      </c>
      <c r="B391" s="154"/>
      <c r="F391" s="155" t="s">
        <v>38</v>
      </c>
      <c r="L391" s="156"/>
      <c r="M391" s="276">
        <f t="shared" si="33"/>
        <v>5348</v>
      </c>
      <c r="N391" s="129" t="s">
        <v>312</v>
      </c>
      <c r="O391" s="129" t="s">
        <v>312</v>
      </c>
      <c r="P391" s="132">
        <f t="shared" si="34"/>
        <v>5348</v>
      </c>
      <c r="Q391" s="145">
        <v>1.57</v>
      </c>
      <c r="R391" s="129">
        <f t="shared" si="35"/>
        <v>0</v>
      </c>
      <c r="S391" s="129">
        <f t="shared" si="36"/>
        <v>0</v>
      </c>
      <c r="T391" s="277">
        <f t="shared" si="37"/>
        <v>8396.3600000000188</v>
      </c>
    </row>
    <row r="392" spans="1:20" ht="12" customHeight="1" x14ac:dyDescent="0.2">
      <c r="A392" s="106">
        <v>376</v>
      </c>
      <c r="B392" s="154"/>
      <c r="F392" s="155" t="s">
        <v>38</v>
      </c>
      <c r="M392" s="276">
        <f t="shared" si="33"/>
        <v>5348</v>
      </c>
      <c r="N392" s="129" t="s">
        <v>312</v>
      </c>
      <c r="O392" s="129" t="s">
        <v>312</v>
      </c>
      <c r="P392" s="132">
        <f t="shared" si="34"/>
        <v>5348</v>
      </c>
      <c r="Q392" s="145">
        <v>1.57</v>
      </c>
      <c r="R392" s="129">
        <f t="shared" si="35"/>
        <v>0</v>
      </c>
      <c r="S392" s="129">
        <f t="shared" si="36"/>
        <v>0</v>
      </c>
      <c r="T392" s="277">
        <f t="shared" si="37"/>
        <v>8396.3600000000188</v>
      </c>
    </row>
    <row r="393" spans="1:20" ht="12" customHeight="1" x14ac:dyDescent="0.2">
      <c r="A393" s="106">
        <v>377</v>
      </c>
      <c r="B393" s="154"/>
      <c r="F393" s="155" t="s">
        <v>38</v>
      </c>
      <c r="L393" s="156"/>
      <c r="M393" s="276">
        <f t="shared" si="33"/>
        <v>5348</v>
      </c>
      <c r="N393" s="129" t="s">
        <v>312</v>
      </c>
      <c r="O393" s="129" t="s">
        <v>312</v>
      </c>
      <c r="P393" s="132">
        <f t="shared" si="34"/>
        <v>5348</v>
      </c>
      <c r="Q393" s="145">
        <v>1.57</v>
      </c>
      <c r="R393" s="129">
        <f t="shared" si="35"/>
        <v>0</v>
      </c>
      <c r="S393" s="129">
        <f t="shared" si="36"/>
        <v>0</v>
      </c>
      <c r="T393" s="277">
        <f t="shared" si="37"/>
        <v>8396.3600000000188</v>
      </c>
    </row>
    <row r="394" spans="1:20" ht="12" customHeight="1" x14ac:dyDescent="0.2">
      <c r="A394" s="106">
        <v>378</v>
      </c>
      <c r="B394" s="154"/>
      <c r="F394" s="155" t="s">
        <v>38</v>
      </c>
      <c r="L394" s="156"/>
      <c r="M394" s="276">
        <f t="shared" si="33"/>
        <v>5348</v>
      </c>
      <c r="N394" s="129" t="s">
        <v>312</v>
      </c>
      <c r="O394" s="129" t="s">
        <v>312</v>
      </c>
      <c r="P394" s="132">
        <f t="shared" si="34"/>
        <v>5348</v>
      </c>
      <c r="Q394" s="145">
        <v>1.57</v>
      </c>
      <c r="R394" s="129">
        <f t="shared" si="35"/>
        <v>0</v>
      </c>
      <c r="S394" s="129">
        <f t="shared" si="36"/>
        <v>0</v>
      </c>
      <c r="T394" s="277">
        <f t="shared" si="37"/>
        <v>8396.3600000000188</v>
      </c>
    </row>
    <row r="395" spans="1:20" ht="12" customHeight="1" x14ac:dyDescent="0.2">
      <c r="A395" s="106">
        <v>379</v>
      </c>
      <c r="B395" s="154"/>
      <c r="F395" s="155" t="s">
        <v>38</v>
      </c>
      <c r="M395" s="276">
        <f t="shared" si="33"/>
        <v>5348</v>
      </c>
      <c r="N395" s="129" t="s">
        <v>312</v>
      </c>
      <c r="O395" s="129" t="s">
        <v>312</v>
      </c>
      <c r="P395" s="132">
        <f t="shared" si="34"/>
        <v>5348</v>
      </c>
      <c r="Q395" s="145">
        <v>1.57</v>
      </c>
      <c r="R395" s="129">
        <f t="shared" si="35"/>
        <v>0</v>
      </c>
      <c r="S395" s="129">
        <f t="shared" si="36"/>
        <v>0</v>
      </c>
      <c r="T395" s="277">
        <f t="shared" si="37"/>
        <v>8396.3600000000188</v>
      </c>
    </row>
    <row r="396" spans="1:20" ht="12" customHeight="1" x14ac:dyDescent="0.2">
      <c r="A396" s="106">
        <v>380</v>
      </c>
      <c r="B396" s="154"/>
      <c r="F396" s="155" t="s">
        <v>38</v>
      </c>
      <c r="L396" s="156"/>
      <c r="M396" s="276">
        <f t="shared" si="33"/>
        <v>5348</v>
      </c>
      <c r="N396" s="129" t="s">
        <v>312</v>
      </c>
      <c r="O396" s="129" t="s">
        <v>312</v>
      </c>
      <c r="P396" s="132">
        <f t="shared" si="34"/>
        <v>5348</v>
      </c>
      <c r="Q396" s="145">
        <v>1.57</v>
      </c>
      <c r="R396" s="129">
        <f t="shared" si="35"/>
        <v>0</v>
      </c>
      <c r="S396" s="129">
        <f t="shared" si="36"/>
        <v>0</v>
      </c>
      <c r="T396" s="277">
        <f t="shared" si="37"/>
        <v>8396.3600000000188</v>
      </c>
    </row>
    <row r="397" spans="1:20" ht="12" customHeight="1" x14ac:dyDescent="0.2">
      <c r="A397" s="106">
        <v>381</v>
      </c>
      <c r="B397" s="154"/>
      <c r="F397" s="155" t="s">
        <v>38</v>
      </c>
      <c r="L397" s="156"/>
      <c r="M397" s="276">
        <f t="shared" si="33"/>
        <v>5348</v>
      </c>
      <c r="N397" s="129" t="s">
        <v>312</v>
      </c>
      <c r="O397" s="129" t="s">
        <v>312</v>
      </c>
      <c r="P397" s="132">
        <f t="shared" si="34"/>
        <v>5348</v>
      </c>
      <c r="Q397" s="145">
        <v>1.57</v>
      </c>
      <c r="R397" s="129">
        <f t="shared" si="35"/>
        <v>0</v>
      </c>
      <c r="S397" s="129">
        <f t="shared" si="36"/>
        <v>0</v>
      </c>
      <c r="T397" s="277">
        <f t="shared" si="37"/>
        <v>8396.3600000000188</v>
      </c>
    </row>
    <row r="398" spans="1:20" ht="12" customHeight="1" x14ac:dyDescent="0.2">
      <c r="A398" s="106">
        <v>382</v>
      </c>
      <c r="B398" s="154"/>
      <c r="F398" s="155" t="s">
        <v>38</v>
      </c>
      <c r="M398" s="276">
        <f t="shared" si="33"/>
        <v>5348</v>
      </c>
      <c r="N398" s="129" t="s">
        <v>312</v>
      </c>
      <c r="O398" s="129" t="s">
        <v>312</v>
      </c>
      <c r="P398" s="132">
        <f t="shared" si="34"/>
        <v>5348</v>
      </c>
      <c r="Q398" s="145">
        <v>1.57</v>
      </c>
      <c r="R398" s="129">
        <f t="shared" si="35"/>
        <v>0</v>
      </c>
      <c r="S398" s="129">
        <f t="shared" si="36"/>
        <v>0</v>
      </c>
      <c r="T398" s="277">
        <f t="shared" si="37"/>
        <v>8396.3600000000188</v>
      </c>
    </row>
    <row r="399" spans="1:20" ht="12" customHeight="1" x14ac:dyDescent="0.2">
      <c r="A399" s="106">
        <v>383</v>
      </c>
      <c r="B399" s="154"/>
      <c r="F399" s="155" t="s">
        <v>38</v>
      </c>
      <c r="L399" s="156"/>
      <c r="M399" s="276">
        <f t="shared" si="33"/>
        <v>5348</v>
      </c>
      <c r="N399" s="129" t="s">
        <v>312</v>
      </c>
      <c r="O399" s="129" t="s">
        <v>312</v>
      </c>
      <c r="P399" s="132">
        <f t="shared" si="34"/>
        <v>5348</v>
      </c>
      <c r="Q399" s="145">
        <v>1.57</v>
      </c>
      <c r="R399" s="129">
        <f t="shared" si="35"/>
        <v>0</v>
      </c>
      <c r="S399" s="129">
        <f t="shared" si="36"/>
        <v>0</v>
      </c>
      <c r="T399" s="277">
        <f t="shared" si="37"/>
        <v>8396.3600000000188</v>
      </c>
    </row>
    <row r="400" spans="1:20" ht="12" customHeight="1" x14ac:dyDescent="0.2">
      <c r="A400" s="106">
        <v>384</v>
      </c>
      <c r="B400" s="154"/>
      <c r="F400" s="155" t="s">
        <v>38</v>
      </c>
      <c r="L400" s="156"/>
      <c r="M400" s="276">
        <f t="shared" si="33"/>
        <v>5348</v>
      </c>
      <c r="N400" s="129" t="s">
        <v>312</v>
      </c>
      <c r="O400" s="129" t="s">
        <v>312</v>
      </c>
      <c r="P400" s="132">
        <f t="shared" si="34"/>
        <v>5348</v>
      </c>
      <c r="Q400" s="145">
        <v>1.57</v>
      </c>
      <c r="R400" s="129">
        <f t="shared" si="35"/>
        <v>0</v>
      </c>
      <c r="S400" s="129">
        <f t="shared" si="36"/>
        <v>0</v>
      </c>
      <c r="T400" s="277">
        <f t="shared" si="37"/>
        <v>8396.3600000000188</v>
      </c>
    </row>
    <row r="401" spans="1:20" ht="12" customHeight="1" x14ac:dyDescent="0.2">
      <c r="A401" s="106">
        <v>385</v>
      </c>
      <c r="B401" s="154"/>
      <c r="F401" s="155" t="s">
        <v>38</v>
      </c>
      <c r="L401" s="156"/>
      <c r="M401" s="276">
        <f t="shared" si="33"/>
        <v>5348</v>
      </c>
      <c r="N401" s="129" t="s">
        <v>312</v>
      </c>
      <c r="O401" s="129" t="s">
        <v>312</v>
      </c>
      <c r="P401" s="132">
        <f t="shared" si="34"/>
        <v>5348</v>
      </c>
      <c r="Q401" s="145">
        <v>1.57</v>
      </c>
      <c r="R401" s="129">
        <f t="shared" si="35"/>
        <v>0</v>
      </c>
      <c r="S401" s="129">
        <f t="shared" si="36"/>
        <v>0</v>
      </c>
      <c r="T401" s="277">
        <f t="shared" si="37"/>
        <v>8396.3600000000188</v>
      </c>
    </row>
    <row r="402" spans="1:20" ht="12" customHeight="1" x14ac:dyDescent="0.2">
      <c r="A402" s="106">
        <v>386</v>
      </c>
      <c r="B402" s="154"/>
      <c r="F402" s="155" t="s">
        <v>38</v>
      </c>
      <c r="M402" s="276">
        <f t="shared" si="33"/>
        <v>5348</v>
      </c>
      <c r="N402" s="129" t="s">
        <v>312</v>
      </c>
      <c r="O402" s="129" t="s">
        <v>312</v>
      </c>
      <c r="P402" s="132">
        <f t="shared" si="34"/>
        <v>5348</v>
      </c>
      <c r="Q402" s="145">
        <v>1.57</v>
      </c>
      <c r="R402" s="129">
        <f t="shared" si="35"/>
        <v>0</v>
      </c>
      <c r="S402" s="129">
        <f t="shared" si="36"/>
        <v>0</v>
      </c>
      <c r="T402" s="277">
        <f t="shared" si="37"/>
        <v>8396.3600000000188</v>
      </c>
    </row>
    <row r="403" spans="1:20" ht="12" customHeight="1" x14ac:dyDescent="0.2">
      <c r="A403" s="106">
        <v>387</v>
      </c>
      <c r="B403" s="154"/>
      <c r="F403" s="155" t="s">
        <v>38</v>
      </c>
      <c r="L403" s="156"/>
      <c r="M403" s="276">
        <f t="shared" si="33"/>
        <v>5348</v>
      </c>
      <c r="N403" s="129" t="s">
        <v>312</v>
      </c>
      <c r="O403" s="129" t="s">
        <v>312</v>
      </c>
      <c r="P403" s="132">
        <f t="shared" si="34"/>
        <v>5348</v>
      </c>
      <c r="Q403" s="145">
        <v>1.57</v>
      </c>
      <c r="R403" s="129">
        <f t="shared" si="35"/>
        <v>0</v>
      </c>
      <c r="S403" s="129">
        <f t="shared" si="36"/>
        <v>0</v>
      </c>
      <c r="T403" s="277">
        <f t="shared" si="37"/>
        <v>8396.3600000000188</v>
      </c>
    </row>
    <row r="404" spans="1:20" ht="12" customHeight="1" x14ac:dyDescent="0.2">
      <c r="A404" s="106">
        <v>388</v>
      </c>
      <c r="B404" s="154"/>
      <c r="F404" s="155" t="s">
        <v>38</v>
      </c>
      <c r="L404" s="156"/>
      <c r="M404" s="276">
        <f t="shared" si="33"/>
        <v>5348</v>
      </c>
      <c r="N404" s="129" t="s">
        <v>312</v>
      </c>
      <c r="O404" s="129" t="s">
        <v>312</v>
      </c>
      <c r="P404" s="132">
        <f t="shared" si="34"/>
        <v>5348</v>
      </c>
      <c r="Q404" s="145">
        <v>1.57</v>
      </c>
      <c r="R404" s="129">
        <f t="shared" si="35"/>
        <v>0</v>
      </c>
      <c r="S404" s="129">
        <f t="shared" si="36"/>
        <v>0</v>
      </c>
      <c r="T404" s="277">
        <f t="shared" si="37"/>
        <v>8396.3600000000188</v>
      </c>
    </row>
    <row r="405" spans="1:20" ht="12" customHeight="1" x14ac:dyDescent="0.2">
      <c r="A405" s="106">
        <v>389</v>
      </c>
      <c r="B405" s="154"/>
      <c r="F405" s="155" t="s">
        <v>38</v>
      </c>
      <c r="M405" s="276">
        <f t="shared" si="33"/>
        <v>5348</v>
      </c>
      <c r="N405" s="129" t="s">
        <v>312</v>
      </c>
      <c r="O405" s="129" t="s">
        <v>312</v>
      </c>
      <c r="P405" s="132">
        <f t="shared" si="34"/>
        <v>5348</v>
      </c>
      <c r="Q405" s="145">
        <v>1.57</v>
      </c>
      <c r="R405" s="129">
        <f t="shared" si="35"/>
        <v>0</v>
      </c>
      <c r="S405" s="129">
        <f t="shared" si="36"/>
        <v>0</v>
      </c>
      <c r="T405" s="277">
        <f t="shared" si="37"/>
        <v>8396.3600000000188</v>
      </c>
    </row>
    <row r="406" spans="1:20" ht="12" customHeight="1" x14ac:dyDescent="0.2">
      <c r="A406" s="106">
        <v>390</v>
      </c>
      <c r="B406" s="154"/>
      <c r="F406" s="155" t="s">
        <v>38</v>
      </c>
      <c r="L406" s="156"/>
      <c r="M406" s="276">
        <f t="shared" si="33"/>
        <v>5348</v>
      </c>
      <c r="N406" s="129" t="s">
        <v>312</v>
      </c>
      <c r="O406" s="129" t="s">
        <v>312</v>
      </c>
      <c r="P406" s="132">
        <f t="shared" si="34"/>
        <v>5348</v>
      </c>
      <c r="Q406" s="145">
        <v>1.57</v>
      </c>
      <c r="R406" s="129">
        <f t="shared" si="35"/>
        <v>0</v>
      </c>
      <c r="S406" s="129">
        <f t="shared" si="36"/>
        <v>0</v>
      </c>
      <c r="T406" s="277">
        <f t="shared" si="37"/>
        <v>8396.3600000000188</v>
      </c>
    </row>
    <row r="407" spans="1:20" ht="12" customHeight="1" x14ac:dyDescent="0.2">
      <c r="A407" s="106">
        <v>391</v>
      </c>
      <c r="B407" s="154"/>
      <c r="F407" s="155" t="s">
        <v>38</v>
      </c>
      <c r="M407" s="276">
        <f t="shared" si="33"/>
        <v>5348</v>
      </c>
      <c r="N407" s="129" t="s">
        <v>312</v>
      </c>
      <c r="O407" s="129" t="s">
        <v>312</v>
      </c>
      <c r="P407" s="132">
        <f t="shared" si="34"/>
        <v>5348</v>
      </c>
      <c r="Q407" s="145">
        <v>1.57</v>
      </c>
      <c r="R407" s="129">
        <f t="shared" si="35"/>
        <v>0</v>
      </c>
      <c r="S407" s="129">
        <f t="shared" si="36"/>
        <v>0</v>
      </c>
      <c r="T407" s="277">
        <f t="shared" si="37"/>
        <v>8396.3600000000188</v>
      </c>
    </row>
    <row r="408" spans="1:20" ht="12" customHeight="1" x14ac:dyDescent="0.2">
      <c r="A408" s="106">
        <v>392</v>
      </c>
      <c r="B408" s="154"/>
      <c r="F408" s="155" t="s">
        <v>38</v>
      </c>
      <c r="L408" s="156"/>
      <c r="M408" s="276">
        <f t="shared" si="33"/>
        <v>5348</v>
      </c>
      <c r="N408" s="129" t="s">
        <v>312</v>
      </c>
      <c r="O408" s="129" t="s">
        <v>312</v>
      </c>
      <c r="P408" s="132">
        <f t="shared" si="34"/>
        <v>5348</v>
      </c>
      <c r="Q408" s="145">
        <v>1.57</v>
      </c>
      <c r="R408" s="129">
        <f t="shared" si="35"/>
        <v>0</v>
      </c>
      <c r="S408" s="129">
        <f t="shared" si="36"/>
        <v>0</v>
      </c>
      <c r="T408" s="277">
        <f t="shared" si="37"/>
        <v>8396.3600000000188</v>
      </c>
    </row>
    <row r="409" spans="1:20" ht="12" customHeight="1" x14ac:dyDescent="0.2">
      <c r="A409" s="106">
        <v>393</v>
      </c>
      <c r="B409" s="154"/>
      <c r="F409" s="155" t="s">
        <v>38</v>
      </c>
      <c r="M409" s="276">
        <f t="shared" si="33"/>
        <v>5348</v>
      </c>
      <c r="N409" s="129" t="s">
        <v>312</v>
      </c>
      <c r="O409" s="129" t="s">
        <v>312</v>
      </c>
      <c r="P409" s="132">
        <f t="shared" si="34"/>
        <v>5348</v>
      </c>
      <c r="Q409" s="145">
        <v>1.57</v>
      </c>
      <c r="R409" s="129">
        <f t="shared" si="35"/>
        <v>0</v>
      </c>
      <c r="S409" s="129">
        <f t="shared" si="36"/>
        <v>0</v>
      </c>
      <c r="T409" s="277">
        <f t="shared" si="37"/>
        <v>8396.3600000000188</v>
      </c>
    </row>
    <row r="410" spans="1:20" ht="12" customHeight="1" x14ac:dyDescent="0.2">
      <c r="A410" s="106">
        <v>394</v>
      </c>
      <c r="B410" s="154"/>
      <c r="F410" s="155" t="s">
        <v>38</v>
      </c>
      <c r="L410" s="156"/>
      <c r="M410" s="276">
        <f t="shared" ref="M410:M473" si="38">M409+I410-L410</f>
        <v>5348</v>
      </c>
      <c r="N410" s="129" t="s">
        <v>312</v>
      </c>
      <c r="O410" s="129" t="s">
        <v>312</v>
      </c>
      <c r="P410" s="132">
        <f t="shared" ref="P410:P473" si="39">M410</f>
        <v>5348</v>
      </c>
      <c r="Q410" s="145">
        <v>1.57</v>
      </c>
      <c r="R410" s="129">
        <f t="shared" ref="R410:R473" si="40">I410*Q410</f>
        <v>0</v>
      </c>
      <c r="S410" s="129">
        <f t="shared" ref="S410:S473" si="41">L410*Q410</f>
        <v>0</v>
      </c>
      <c r="T410" s="277">
        <f t="shared" ref="T410:T473" si="42">T409+R410-S410</f>
        <v>8396.3600000000188</v>
      </c>
    </row>
    <row r="411" spans="1:20" ht="12" customHeight="1" x14ac:dyDescent="0.2">
      <c r="A411" s="106">
        <v>395</v>
      </c>
      <c r="B411" s="154"/>
      <c r="F411" s="155" t="s">
        <v>38</v>
      </c>
      <c r="L411" s="156"/>
      <c r="M411" s="276">
        <f t="shared" si="38"/>
        <v>5348</v>
      </c>
      <c r="N411" s="129" t="s">
        <v>312</v>
      </c>
      <c r="O411" s="129" t="s">
        <v>312</v>
      </c>
      <c r="P411" s="132">
        <f t="shared" si="39"/>
        <v>5348</v>
      </c>
      <c r="Q411" s="145">
        <v>1.57</v>
      </c>
      <c r="R411" s="129">
        <f t="shared" si="40"/>
        <v>0</v>
      </c>
      <c r="S411" s="129">
        <f t="shared" si="41"/>
        <v>0</v>
      </c>
      <c r="T411" s="277">
        <f t="shared" si="42"/>
        <v>8396.3600000000188</v>
      </c>
    </row>
    <row r="412" spans="1:20" ht="12" customHeight="1" x14ac:dyDescent="0.2">
      <c r="A412" s="106">
        <v>396</v>
      </c>
      <c r="B412" s="154"/>
      <c r="F412" s="155" t="s">
        <v>38</v>
      </c>
      <c r="M412" s="276">
        <f t="shared" si="38"/>
        <v>5348</v>
      </c>
      <c r="N412" s="129" t="s">
        <v>312</v>
      </c>
      <c r="O412" s="129" t="s">
        <v>312</v>
      </c>
      <c r="P412" s="132">
        <f t="shared" si="39"/>
        <v>5348</v>
      </c>
      <c r="Q412" s="145">
        <v>1.57</v>
      </c>
      <c r="R412" s="129">
        <f t="shared" si="40"/>
        <v>0</v>
      </c>
      <c r="S412" s="129">
        <f t="shared" si="41"/>
        <v>0</v>
      </c>
      <c r="T412" s="277">
        <f t="shared" si="42"/>
        <v>8396.3600000000188</v>
      </c>
    </row>
    <row r="413" spans="1:20" ht="12" customHeight="1" x14ac:dyDescent="0.2">
      <c r="A413" s="106">
        <v>397</v>
      </c>
      <c r="B413" s="154"/>
      <c r="F413" s="155" t="s">
        <v>38</v>
      </c>
      <c r="L413" s="156"/>
      <c r="M413" s="276">
        <f t="shared" si="38"/>
        <v>5348</v>
      </c>
      <c r="N413" s="129" t="s">
        <v>312</v>
      </c>
      <c r="O413" s="129" t="s">
        <v>312</v>
      </c>
      <c r="P413" s="132">
        <f t="shared" si="39"/>
        <v>5348</v>
      </c>
      <c r="Q413" s="145">
        <v>1.57</v>
      </c>
      <c r="R413" s="129">
        <f t="shared" si="40"/>
        <v>0</v>
      </c>
      <c r="S413" s="129">
        <f t="shared" si="41"/>
        <v>0</v>
      </c>
      <c r="T413" s="277">
        <f t="shared" si="42"/>
        <v>8396.3600000000188</v>
      </c>
    </row>
    <row r="414" spans="1:20" ht="12" customHeight="1" x14ac:dyDescent="0.2">
      <c r="A414" s="106">
        <v>398</v>
      </c>
      <c r="B414" s="154"/>
      <c r="F414" s="155" t="s">
        <v>38</v>
      </c>
      <c r="L414" s="156"/>
      <c r="M414" s="276">
        <f t="shared" si="38"/>
        <v>5348</v>
      </c>
      <c r="N414" s="129" t="s">
        <v>312</v>
      </c>
      <c r="O414" s="129" t="s">
        <v>312</v>
      </c>
      <c r="P414" s="132">
        <f t="shared" si="39"/>
        <v>5348</v>
      </c>
      <c r="Q414" s="145">
        <v>1.57</v>
      </c>
      <c r="R414" s="129">
        <f t="shared" si="40"/>
        <v>0</v>
      </c>
      <c r="S414" s="129">
        <f t="shared" si="41"/>
        <v>0</v>
      </c>
      <c r="T414" s="277">
        <f t="shared" si="42"/>
        <v>8396.3600000000188</v>
      </c>
    </row>
    <row r="415" spans="1:20" ht="12" customHeight="1" x14ac:dyDescent="0.2">
      <c r="A415" s="106">
        <v>399</v>
      </c>
      <c r="B415" s="154"/>
      <c r="F415" s="155" t="s">
        <v>38</v>
      </c>
      <c r="M415" s="276">
        <f t="shared" si="38"/>
        <v>5348</v>
      </c>
      <c r="N415" s="129" t="s">
        <v>312</v>
      </c>
      <c r="O415" s="129" t="s">
        <v>312</v>
      </c>
      <c r="P415" s="132">
        <f t="shared" si="39"/>
        <v>5348</v>
      </c>
      <c r="Q415" s="145">
        <v>1.57</v>
      </c>
      <c r="R415" s="129">
        <f t="shared" si="40"/>
        <v>0</v>
      </c>
      <c r="S415" s="129">
        <f t="shared" si="41"/>
        <v>0</v>
      </c>
      <c r="T415" s="277">
        <f t="shared" si="42"/>
        <v>8396.3600000000188</v>
      </c>
    </row>
    <row r="416" spans="1:20" ht="12" customHeight="1" x14ac:dyDescent="0.2">
      <c r="A416" s="106">
        <v>400</v>
      </c>
      <c r="B416" s="154"/>
      <c r="F416" s="155" t="s">
        <v>38</v>
      </c>
      <c r="L416" s="156"/>
      <c r="M416" s="276">
        <f t="shared" si="38"/>
        <v>5348</v>
      </c>
      <c r="N416" s="129" t="s">
        <v>312</v>
      </c>
      <c r="O416" s="129" t="s">
        <v>312</v>
      </c>
      <c r="P416" s="132">
        <f t="shared" si="39"/>
        <v>5348</v>
      </c>
      <c r="Q416" s="145">
        <v>1.57</v>
      </c>
      <c r="R416" s="129">
        <f t="shared" si="40"/>
        <v>0</v>
      </c>
      <c r="S416" s="129">
        <f t="shared" si="41"/>
        <v>0</v>
      </c>
      <c r="T416" s="277">
        <f t="shared" si="42"/>
        <v>8396.3600000000188</v>
      </c>
    </row>
    <row r="417" spans="1:20" ht="12" customHeight="1" x14ac:dyDescent="0.2">
      <c r="A417" s="106">
        <v>401</v>
      </c>
      <c r="B417" s="154"/>
      <c r="F417" s="155" t="s">
        <v>38</v>
      </c>
      <c r="L417" s="156"/>
      <c r="M417" s="276">
        <f t="shared" si="38"/>
        <v>5348</v>
      </c>
      <c r="N417" s="129" t="s">
        <v>312</v>
      </c>
      <c r="O417" s="129" t="s">
        <v>312</v>
      </c>
      <c r="P417" s="132">
        <f t="shared" si="39"/>
        <v>5348</v>
      </c>
      <c r="Q417" s="145">
        <v>1.57</v>
      </c>
      <c r="R417" s="129">
        <f t="shared" si="40"/>
        <v>0</v>
      </c>
      <c r="S417" s="129">
        <f t="shared" si="41"/>
        <v>0</v>
      </c>
      <c r="T417" s="277">
        <f t="shared" si="42"/>
        <v>8396.3600000000188</v>
      </c>
    </row>
    <row r="418" spans="1:20" ht="12" customHeight="1" x14ac:dyDescent="0.2">
      <c r="A418" s="106">
        <v>402</v>
      </c>
      <c r="B418" s="154"/>
      <c r="F418" s="155" t="s">
        <v>38</v>
      </c>
      <c r="M418" s="276">
        <f t="shared" si="38"/>
        <v>5348</v>
      </c>
      <c r="N418" s="129" t="s">
        <v>312</v>
      </c>
      <c r="O418" s="129" t="s">
        <v>312</v>
      </c>
      <c r="P418" s="132">
        <f t="shared" si="39"/>
        <v>5348</v>
      </c>
      <c r="Q418" s="145">
        <v>1.57</v>
      </c>
      <c r="R418" s="129">
        <f t="shared" si="40"/>
        <v>0</v>
      </c>
      <c r="S418" s="129">
        <f t="shared" si="41"/>
        <v>0</v>
      </c>
      <c r="T418" s="277">
        <f t="shared" si="42"/>
        <v>8396.3600000000188</v>
      </c>
    </row>
    <row r="419" spans="1:20" ht="12" customHeight="1" x14ac:dyDescent="0.2">
      <c r="A419" s="106">
        <v>403</v>
      </c>
      <c r="B419" s="154"/>
      <c r="F419" s="155" t="s">
        <v>38</v>
      </c>
      <c r="L419" s="156"/>
      <c r="M419" s="276">
        <f t="shared" si="38"/>
        <v>5348</v>
      </c>
      <c r="N419" s="129" t="s">
        <v>312</v>
      </c>
      <c r="O419" s="129" t="s">
        <v>312</v>
      </c>
      <c r="P419" s="132">
        <f t="shared" si="39"/>
        <v>5348</v>
      </c>
      <c r="Q419" s="145">
        <v>1.57</v>
      </c>
      <c r="R419" s="129">
        <f t="shared" si="40"/>
        <v>0</v>
      </c>
      <c r="S419" s="129">
        <f t="shared" si="41"/>
        <v>0</v>
      </c>
      <c r="T419" s="277">
        <f t="shared" si="42"/>
        <v>8396.3600000000188</v>
      </c>
    </row>
    <row r="420" spans="1:20" ht="12" customHeight="1" x14ac:dyDescent="0.2">
      <c r="A420" s="106">
        <v>404</v>
      </c>
      <c r="B420" s="154"/>
      <c r="F420" s="155" t="s">
        <v>38</v>
      </c>
      <c r="L420" s="156"/>
      <c r="M420" s="276">
        <f t="shared" si="38"/>
        <v>5348</v>
      </c>
      <c r="N420" s="129" t="s">
        <v>312</v>
      </c>
      <c r="O420" s="129" t="s">
        <v>312</v>
      </c>
      <c r="P420" s="132">
        <f t="shared" si="39"/>
        <v>5348</v>
      </c>
      <c r="Q420" s="145">
        <v>1.57</v>
      </c>
      <c r="R420" s="129">
        <f t="shared" si="40"/>
        <v>0</v>
      </c>
      <c r="S420" s="129">
        <f t="shared" si="41"/>
        <v>0</v>
      </c>
      <c r="T420" s="277">
        <f t="shared" si="42"/>
        <v>8396.3600000000188</v>
      </c>
    </row>
    <row r="421" spans="1:20" ht="12" customHeight="1" x14ac:dyDescent="0.2">
      <c r="A421" s="106">
        <v>405</v>
      </c>
      <c r="B421" s="154"/>
      <c r="F421" s="155" t="s">
        <v>38</v>
      </c>
      <c r="M421" s="276">
        <f t="shared" si="38"/>
        <v>5348</v>
      </c>
      <c r="N421" s="129" t="s">
        <v>312</v>
      </c>
      <c r="O421" s="129" t="s">
        <v>312</v>
      </c>
      <c r="P421" s="132">
        <f t="shared" si="39"/>
        <v>5348</v>
      </c>
      <c r="Q421" s="145">
        <v>1.57</v>
      </c>
      <c r="R421" s="129">
        <f t="shared" si="40"/>
        <v>0</v>
      </c>
      <c r="S421" s="129">
        <f t="shared" si="41"/>
        <v>0</v>
      </c>
      <c r="T421" s="277">
        <f t="shared" si="42"/>
        <v>8396.3600000000188</v>
      </c>
    </row>
    <row r="422" spans="1:20" ht="12" customHeight="1" x14ac:dyDescent="0.2">
      <c r="A422" s="106">
        <v>406</v>
      </c>
      <c r="B422" s="154"/>
      <c r="F422" s="155" t="s">
        <v>38</v>
      </c>
      <c r="L422" s="156"/>
      <c r="M422" s="276">
        <f t="shared" si="38"/>
        <v>5348</v>
      </c>
      <c r="N422" s="129" t="s">
        <v>312</v>
      </c>
      <c r="O422" s="129" t="s">
        <v>312</v>
      </c>
      <c r="P422" s="132">
        <f t="shared" si="39"/>
        <v>5348</v>
      </c>
      <c r="Q422" s="145">
        <v>1.57</v>
      </c>
      <c r="R422" s="129">
        <f t="shared" si="40"/>
        <v>0</v>
      </c>
      <c r="S422" s="129">
        <f t="shared" si="41"/>
        <v>0</v>
      </c>
      <c r="T422" s="277">
        <f t="shared" si="42"/>
        <v>8396.3600000000188</v>
      </c>
    </row>
    <row r="423" spans="1:20" ht="12" customHeight="1" x14ac:dyDescent="0.2">
      <c r="A423" s="106">
        <v>407</v>
      </c>
      <c r="B423" s="154"/>
      <c r="F423" s="155" t="s">
        <v>38</v>
      </c>
      <c r="L423" s="156"/>
      <c r="M423" s="276">
        <f t="shared" si="38"/>
        <v>5348</v>
      </c>
      <c r="N423" s="129" t="s">
        <v>312</v>
      </c>
      <c r="O423" s="129" t="s">
        <v>312</v>
      </c>
      <c r="P423" s="132">
        <f t="shared" si="39"/>
        <v>5348</v>
      </c>
      <c r="Q423" s="145">
        <v>1.57</v>
      </c>
      <c r="R423" s="129">
        <f t="shared" si="40"/>
        <v>0</v>
      </c>
      <c r="S423" s="129">
        <f t="shared" si="41"/>
        <v>0</v>
      </c>
      <c r="T423" s="277">
        <f t="shared" si="42"/>
        <v>8396.3600000000188</v>
      </c>
    </row>
    <row r="424" spans="1:20" ht="12" customHeight="1" x14ac:dyDescent="0.2">
      <c r="A424" s="106">
        <v>408</v>
      </c>
      <c r="B424" s="154"/>
      <c r="F424" s="155" t="s">
        <v>38</v>
      </c>
      <c r="M424" s="276">
        <f t="shared" si="38"/>
        <v>5348</v>
      </c>
      <c r="N424" s="129" t="s">
        <v>312</v>
      </c>
      <c r="O424" s="129" t="s">
        <v>312</v>
      </c>
      <c r="P424" s="132">
        <f t="shared" si="39"/>
        <v>5348</v>
      </c>
      <c r="Q424" s="145">
        <v>1.57</v>
      </c>
      <c r="R424" s="129">
        <f t="shared" si="40"/>
        <v>0</v>
      </c>
      <c r="S424" s="129">
        <f t="shared" si="41"/>
        <v>0</v>
      </c>
      <c r="T424" s="277">
        <f t="shared" si="42"/>
        <v>8396.3600000000188</v>
      </c>
    </row>
    <row r="425" spans="1:20" ht="12" customHeight="1" x14ac:dyDescent="0.2">
      <c r="A425" s="106">
        <v>409</v>
      </c>
      <c r="B425" s="154"/>
      <c r="F425" s="155" t="s">
        <v>38</v>
      </c>
      <c r="L425" s="156"/>
      <c r="M425" s="276">
        <f t="shared" si="38"/>
        <v>5348</v>
      </c>
      <c r="N425" s="129" t="s">
        <v>312</v>
      </c>
      <c r="O425" s="129" t="s">
        <v>312</v>
      </c>
      <c r="P425" s="132">
        <f t="shared" si="39"/>
        <v>5348</v>
      </c>
      <c r="Q425" s="145">
        <v>1.57</v>
      </c>
      <c r="R425" s="129">
        <f t="shared" si="40"/>
        <v>0</v>
      </c>
      <c r="S425" s="129">
        <f t="shared" si="41"/>
        <v>0</v>
      </c>
      <c r="T425" s="277">
        <f t="shared" si="42"/>
        <v>8396.3600000000188</v>
      </c>
    </row>
    <row r="426" spans="1:20" ht="12" customHeight="1" x14ac:dyDescent="0.2">
      <c r="A426" s="106">
        <v>410</v>
      </c>
      <c r="B426" s="154"/>
      <c r="F426" s="155" t="s">
        <v>38</v>
      </c>
      <c r="L426" s="156"/>
      <c r="M426" s="276">
        <f t="shared" si="38"/>
        <v>5348</v>
      </c>
      <c r="N426" s="129" t="s">
        <v>312</v>
      </c>
      <c r="O426" s="129" t="s">
        <v>312</v>
      </c>
      <c r="P426" s="132">
        <f t="shared" si="39"/>
        <v>5348</v>
      </c>
      <c r="Q426" s="145">
        <v>1.57</v>
      </c>
      <c r="R426" s="129">
        <f t="shared" si="40"/>
        <v>0</v>
      </c>
      <c r="S426" s="129">
        <f t="shared" si="41"/>
        <v>0</v>
      </c>
      <c r="T426" s="277">
        <f t="shared" si="42"/>
        <v>8396.3600000000188</v>
      </c>
    </row>
    <row r="427" spans="1:20" ht="12" customHeight="1" x14ac:dyDescent="0.2">
      <c r="A427" s="106">
        <v>411</v>
      </c>
      <c r="B427" s="154"/>
      <c r="F427" s="155" t="s">
        <v>38</v>
      </c>
      <c r="M427" s="276">
        <f t="shared" si="38"/>
        <v>5348</v>
      </c>
      <c r="N427" s="129" t="s">
        <v>312</v>
      </c>
      <c r="O427" s="129" t="s">
        <v>312</v>
      </c>
      <c r="P427" s="132">
        <f t="shared" si="39"/>
        <v>5348</v>
      </c>
      <c r="Q427" s="145">
        <v>1.57</v>
      </c>
      <c r="R427" s="129">
        <f t="shared" si="40"/>
        <v>0</v>
      </c>
      <c r="S427" s="129">
        <f t="shared" si="41"/>
        <v>0</v>
      </c>
      <c r="T427" s="277">
        <f t="shared" si="42"/>
        <v>8396.3600000000188</v>
      </c>
    </row>
    <row r="428" spans="1:20" ht="12" customHeight="1" x14ac:dyDescent="0.2">
      <c r="A428" s="106">
        <v>412</v>
      </c>
      <c r="B428" s="154"/>
      <c r="F428" s="155" t="s">
        <v>38</v>
      </c>
      <c r="L428" s="156"/>
      <c r="M428" s="276">
        <f t="shared" si="38"/>
        <v>5348</v>
      </c>
      <c r="N428" s="129" t="s">
        <v>312</v>
      </c>
      <c r="O428" s="129" t="s">
        <v>312</v>
      </c>
      <c r="P428" s="132">
        <f t="shared" si="39"/>
        <v>5348</v>
      </c>
      <c r="Q428" s="145">
        <v>1.57</v>
      </c>
      <c r="R428" s="129">
        <f t="shared" si="40"/>
        <v>0</v>
      </c>
      <c r="S428" s="129">
        <f t="shared" si="41"/>
        <v>0</v>
      </c>
      <c r="T428" s="277">
        <f t="shared" si="42"/>
        <v>8396.3600000000188</v>
      </c>
    </row>
    <row r="429" spans="1:20" ht="12" customHeight="1" x14ac:dyDescent="0.2">
      <c r="A429" s="106">
        <v>413</v>
      </c>
      <c r="B429" s="154"/>
      <c r="F429" s="155" t="s">
        <v>38</v>
      </c>
      <c r="L429" s="156"/>
      <c r="M429" s="276">
        <f t="shared" si="38"/>
        <v>5348</v>
      </c>
      <c r="N429" s="129" t="s">
        <v>312</v>
      </c>
      <c r="O429" s="129" t="s">
        <v>312</v>
      </c>
      <c r="P429" s="132">
        <f t="shared" si="39"/>
        <v>5348</v>
      </c>
      <c r="Q429" s="145">
        <v>1.57</v>
      </c>
      <c r="R429" s="129">
        <f t="shared" si="40"/>
        <v>0</v>
      </c>
      <c r="S429" s="129">
        <f t="shared" si="41"/>
        <v>0</v>
      </c>
      <c r="T429" s="277">
        <f t="shared" si="42"/>
        <v>8396.3600000000188</v>
      </c>
    </row>
    <row r="430" spans="1:20" ht="12" customHeight="1" x14ac:dyDescent="0.2">
      <c r="A430" s="106">
        <v>414</v>
      </c>
      <c r="B430" s="154"/>
      <c r="F430" s="155" t="s">
        <v>38</v>
      </c>
      <c r="L430" s="156"/>
      <c r="M430" s="276">
        <f t="shared" si="38"/>
        <v>5348</v>
      </c>
      <c r="N430" s="129" t="s">
        <v>312</v>
      </c>
      <c r="O430" s="129" t="s">
        <v>312</v>
      </c>
      <c r="P430" s="132">
        <f t="shared" si="39"/>
        <v>5348</v>
      </c>
      <c r="Q430" s="145">
        <v>1.57</v>
      </c>
      <c r="R430" s="129">
        <f t="shared" si="40"/>
        <v>0</v>
      </c>
      <c r="S430" s="129">
        <f t="shared" si="41"/>
        <v>0</v>
      </c>
      <c r="T430" s="277">
        <f t="shared" si="42"/>
        <v>8396.3600000000188</v>
      </c>
    </row>
    <row r="431" spans="1:20" ht="12" customHeight="1" x14ac:dyDescent="0.2">
      <c r="A431" s="106">
        <v>415</v>
      </c>
      <c r="B431" s="154"/>
      <c r="F431" s="155" t="s">
        <v>38</v>
      </c>
      <c r="M431" s="276">
        <f t="shared" si="38"/>
        <v>5348</v>
      </c>
      <c r="N431" s="129" t="s">
        <v>312</v>
      </c>
      <c r="O431" s="129" t="s">
        <v>312</v>
      </c>
      <c r="P431" s="132">
        <f t="shared" si="39"/>
        <v>5348</v>
      </c>
      <c r="Q431" s="145">
        <v>1.57</v>
      </c>
      <c r="R431" s="129">
        <f t="shared" si="40"/>
        <v>0</v>
      </c>
      <c r="S431" s="129">
        <f t="shared" si="41"/>
        <v>0</v>
      </c>
      <c r="T431" s="277">
        <f t="shared" si="42"/>
        <v>8396.3600000000188</v>
      </c>
    </row>
    <row r="432" spans="1:20" ht="12" customHeight="1" x14ac:dyDescent="0.2">
      <c r="A432" s="106">
        <v>416</v>
      </c>
      <c r="B432" s="154"/>
      <c r="F432" s="155" t="s">
        <v>38</v>
      </c>
      <c r="L432" s="156"/>
      <c r="M432" s="276">
        <f t="shared" si="38"/>
        <v>5348</v>
      </c>
      <c r="N432" s="129" t="s">
        <v>312</v>
      </c>
      <c r="O432" s="129" t="s">
        <v>312</v>
      </c>
      <c r="P432" s="132">
        <f t="shared" si="39"/>
        <v>5348</v>
      </c>
      <c r="Q432" s="145">
        <v>1.57</v>
      </c>
      <c r="R432" s="129">
        <f t="shared" si="40"/>
        <v>0</v>
      </c>
      <c r="S432" s="129">
        <f t="shared" si="41"/>
        <v>0</v>
      </c>
      <c r="T432" s="277">
        <f t="shared" si="42"/>
        <v>8396.3600000000188</v>
      </c>
    </row>
    <row r="433" spans="1:20" ht="12" customHeight="1" x14ac:dyDescent="0.2">
      <c r="A433" s="106">
        <v>417</v>
      </c>
      <c r="B433" s="154"/>
      <c r="F433" s="155" t="s">
        <v>38</v>
      </c>
      <c r="L433" s="156"/>
      <c r="M433" s="276">
        <f t="shared" si="38"/>
        <v>5348</v>
      </c>
      <c r="N433" s="129" t="s">
        <v>312</v>
      </c>
      <c r="O433" s="129" t="s">
        <v>312</v>
      </c>
      <c r="P433" s="132">
        <f t="shared" si="39"/>
        <v>5348</v>
      </c>
      <c r="Q433" s="145">
        <v>1.57</v>
      </c>
      <c r="R433" s="129">
        <f t="shared" si="40"/>
        <v>0</v>
      </c>
      <c r="S433" s="129">
        <f t="shared" si="41"/>
        <v>0</v>
      </c>
      <c r="T433" s="277">
        <f t="shared" si="42"/>
        <v>8396.3600000000188</v>
      </c>
    </row>
    <row r="434" spans="1:20" ht="12" customHeight="1" x14ac:dyDescent="0.2">
      <c r="A434" s="106">
        <v>418</v>
      </c>
      <c r="B434" s="154"/>
      <c r="F434" s="155" t="s">
        <v>38</v>
      </c>
      <c r="M434" s="276">
        <f t="shared" si="38"/>
        <v>5348</v>
      </c>
      <c r="N434" s="129" t="s">
        <v>312</v>
      </c>
      <c r="O434" s="129" t="s">
        <v>312</v>
      </c>
      <c r="P434" s="132">
        <f t="shared" si="39"/>
        <v>5348</v>
      </c>
      <c r="Q434" s="145">
        <v>1.57</v>
      </c>
      <c r="R434" s="129">
        <f t="shared" si="40"/>
        <v>0</v>
      </c>
      <c r="S434" s="129">
        <f t="shared" si="41"/>
        <v>0</v>
      </c>
      <c r="T434" s="277">
        <f t="shared" si="42"/>
        <v>8396.3600000000188</v>
      </c>
    </row>
    <row r="435" spans="1:20" ht="12" customHeight="1" x14ac:dyDescent="0.2">
      <c r="A435" s="106">
        <v>419</v>
      </c>
      <c r="B435" s="154"/>
      <c r="F435" s="155" t="s">
        <v>38</v>
      </c>
      <c r="L435" s="156"/>
      <c r="M435" s="276">
        <f t="shared" si="38"/>
        <v>5348</v>
      </c>
      <c r="N435" s="129" t="s">
        <v>312</v>
      </c>
      <c r="O435" s="129" t="s">
        <v>312</v>
      </c>
      <c r="P435" s="132">
        <f t="shared" si="39"/>
        <v>5348</v>
      </c>
      <c r="Q435" s="145">
        <v>1.57</v>
      </c>
      <c r="R435" s="129">
        <f t="shared" si="40"/>
        <v>0</v>
      </c>
      <c r="S435" s="129">
        <f t="shared" si="41"/>
        <v>0</v>
      </c>
      <c r="T435" s="277">
        <f t="shared" si="42"/>
        <v>8396.3600000000188</v>
      </c>
    </row>
    <row r="436" spans="1:20" ht="12" customHeight="1" x14ac:dyDescent="0.2">
      <c r="A436" s="106">
        <v>420</v>
      </c>
      <c r="B436" s="154"/>
      <c r="F436" s="155" t="s">
        <v>38</v>
      </c>
      <c r="L436" s="156"/>
      <c r="M436" s="276">
        <f t="shared" si="38"/>
        <v>5348</v>
      </c>
      <c r="N436" s="129" t="s">
        <v>312</v>
      </c>
      <c r="O436" s="129" t="s">
        <v>312</v>
      </c>
      <c r="P436" s="132">
        <f t="shared" si="39"/>
        <v>5348</v>
      </c>
      <c r="Q436" s="145">
        <v>1.57</v>
      </c>
      <c r="R436" s="129">
        <f t="shared" si="40"/>
        <v>0</v>
      </c>
      <c r="S436" s="129">
        <f t="shared" si="41"/>
        <v>0</v>
      </c>
      <c r="T436" s="277">
        <f t="shared" si="42"/>
        <v>8396.3600000000188</v>
      </c>
    </row>
    <row r="437" spans="1:20" ht="12" customHeight="1" x14ac:dyDescent="0.2">
      <c r="A437" s="106">
        <v>421</v>
      </c>
      <c r="B437" s="154"/>
      <c r="F437" s="155" t="s">
        <v>38</v>
      </c>
      <c r="M437" s="276">
        <f t="shared" si="38"/>
        <v>5348</v>
      </c>
      <c r="N437" s="129" t="s">
        <v>312</v>
      </c>
      <c r="O437" s="129" t="s">
        <v>312</v>
      </c>
      <c r="P437" s="132">
        <f t="shared" si="39"/>
        <v>5348</v>
      </c>
      <c r="Q437" s="145">
        <v>1.57</v>
      </c>
      <c r="R437" s="129">
        <f t="shared" si="40"/>
        <v>0</v>
      </c>
      <c r="S437" s="129">
        <f t="shared" si="41"/>
        <v>0</v>
      </c>
      <c r="T437" s="277">
        <f t="shared" si="42"/>
        <v>8396.3600000000188</v>
      </c>
    </row>
    <row r="438" spans="1:20" ht="12" customHeight="1" x14ac:dyDescent="0.2">
      <c r="A438" s="106">
        <v>422</v>
      </c>
      <c r="B438" s="154"/>
      <c r="F438" s="155" t="s">
        <v>38</v>
      </c>
      <c r="L438" s="156"/>
      <c r="M438" s="276">
        <f t="shared" si="38"/>
        <v>5348</v>
      </c>
      <c r="N438" s="129" t="s">
        <v>312</v>
      </c>
      <c r="O438" s="129" t="s">
        <v>312</v>
      </c>
      <c r="P438" s="132">
        <f t="shared" si="39"/>
        <v>5348</v>
      </c>
      <c r="Q438" s="145">
        <v>1.57</v>
      </c>
      <c r="R438" s="129">
        <f t="shared" si="40"/>
        <v>0</v>
      </c>
      <c r="S438" s="129">
        <f t="shared" si="41"/>
        <v>0</v>
      </c>
      <c r="T438" s="277">
        <f t="shared" si="42"/>
        <v>8396.3600000000188</v>
      </c>
    </row>
    <row r="439" spans="1:20" ht="12" customHeight="1" x14ac:dyDescent="0.2">
      <c r="A439" s="106">
        <v>423</v>
      </c>
      <c r="B439" s="154"/>
      <c r="F439" s="155" t="s">
        <v>38</v>
      </c>
      <c r="L439" s="156"/>
      <c r="M439" s="276">
        <f t="shared" si="38"/>
        <v>5348</v>
      </c>
      <c r="N439" s="129" t="s">
        <v>312</v>
      </c>
      <c r="O439" s="129" t="s">
        <v>312</v>
      </c>
      <c r="P439" s="132">
        <f t="shared" si="39"/>
        <v>5348</v>
      </c>
      <c r="Q439" s="145">
        <v>1.57</v>
      </c>
      <c r="R439" s="129">
        <f t="shared" si="40"/>
        <v>0</v>
      </c>
      <c r="S439" s="129">
        <f t="shared" si="41"/>
        <v>0</v>
      </c>
      <c r="T439" s="277">
        <f t="shared" si="42"/>
        <v>8396.3600000000188</v>
      </c>
    </row>
    <row r="440" spans="1:20" ht="12" customHeight="1" x14ac:dyDescent="0.2">
      <c r="A440" s="106">
        <v>424</v>
      </c>
      <c r="B440" s="154"/>
      <c r="F440" s="155" t="s">
        <v>38</v>
      </c>
      <c r="M440" s="276">
        <f t="shared" si="38"/>
        <v>5348</v>
      </c>
      <c r="N440" s="129" t="s">
        <v>312</v>
      </c>
      <c r="O440" s="129" t="s">
        <v>312</v>
      </c>
      <c r="P440" s="132">
        <f t="shared" si="39"/>
        <v>5348</v>
      </c>
      <c r="Q440" s="145">
        <v>1.57</v>
      </c>
      <c r="R440" s="129">
        <f t="shared" si="40"/>
        <v>0</v>
      </c>
      <c r="S440" s="129">
        <f t="shared" si="41"/>
        <v>0</v>
      </c>
      <c r="T440" s="277">
        <f t="shared" si="42"/>
        <v>8396.3600000000188</v>
      </c>
    </row>
    <row r="441" spans="1:20" ht="12" customHeight="1" x14ac:dyDescent="0.2">
      <c r="A441" s="106">
        <v>425</v>
      </c>
      <c r="B441" s="154"/>
      <c r="F441" s="155" t="s">
        <v>38</v>
      </c>
      <c r="L441" s="156"/>
      <c r="M441" s="276">
        <f t="shared" si="38"/>
        <v>5348</v>
      </c>
      <c r="N441" s="129" t="s">
        <v>312</v>
      </c>
      <c r="O441" s="129" t="s">
        <v>312</v>
      </c>
      <c r="P441" s="132">
        <f t="shared" si="39"/>
        <v>5348</v>
      </c>
      <c r="Q441" s="145">
        <v>1.57</v>
      </c>
      <c r="R441" s="129">
        <f t="shared" si="40"/>
        <v>0</v>
      </c>
      <c r="S441" s="129">
        <f t="shared" si="41"/>
        <v>0</v>
      </c>
      <c r="T441" s="277">
        <f t="shared" si="42"/>
        <v>8396.3600000000188</v>
      </c>
    </row>
    <row r="442" spans="1:20" ht="12" customHeight="1" x14ac:dyDescent="0.2">
      <c r="A442" s="106">
        <v>426</v>
      </c>
      <c r="B442" s="154"/>
      <c r="F442" s="155" t="s">
        <v>38</v>
      </c>
      <c r="L442" s="156"/>
      <c r="M442" s="276">
        <f t="shared" si="38"/>
        <v>5348</v>
      </c>
      <c r="N442" s="129" t="s">
        <v>312</v>
      </c>
      <c r="O442" s="129" t="s">
        <v>312</v>
      </c>
      <c r="P442" s="132">
        <f t="shared" si="39"/>
        <v>5348</v>
      </c>
      <c r="Q442" s="145">
        <v>1.57</v>
      </c>
      <c r="R442" s="129">
        <f t="shared" si="40"/>
        <v>0</v>
      </c>
      <c r="S442" s="129">
        <f t="shared" si="41"/>
        <v>0</v>
      </c>
      <c r="T442" s="277">
        <f t="shared" si="42"/>
        <v>8396.3600000000188</v>
      </c>
    </row>
    <row r="443" spans="1:20" ht="12" customHeight="1" x14ac:dyDescent="0.2">
      <c r="A443" s="106">
        <v>427</v>
      </c>
      <c r="B443" s="154"/>
      <c r="F443" s="155" t="s">
        <v>38</v>
      </c>
      <c r="M443" s="276">
        <f t="shared" si="38"/>
        <v>5348</v>
      </c>
      <c r="N443" s="129" t="s">
        <v>312</v>
      </c>
      <c r="O443" s="129" t="s">
        <v>312</v>
      </c>
      <c r="P443" s="132">
        <f t="shared" si="39"/>
        <v>5348</v>
      </c>
      <c r="Q443" s="145">
        <v>1.57</v>
      </c>
      <c r="R443" s="129">
        <f t="shared" si="40"/>
        <v>0</v>
      </c>
      <c r="S443" s="129">
        <f t="shared" si="41"/>
        <v>0</v>
      </c>
      <c r="T443" s="277">
        <f t="shared" si="42"/>
        <v>8396.3600000000188</v>
      </c>
    </row>
    <row r="444" spans="1:20" ht="12" customHeight="1" x14ac:dyDescent="0.2">
      <c r="A444" s="106">
        <v>428</v>
      </c>
      <c r="B444" s="154"/>
      <c r="F444" s="155" t="s">
        <v>38</v>
      </c>
      <c r="L444" s="156"/>
      <c r="M444" s="276">
        <f t="shared" si="38"/>
        <v>5348</v>
      </c>
      <c r="N444" s="129" t="s">
        <v>312</v>
      </c>
      <c r="O444" s="129" t="s">
        <v>312</v>
      </c>
      <c r="P444" s="132">
        <f t="shared" si="39"/>
        <v>5348</v>
      </c>
      <c r="Q444" s="145">
        <v>1.57</v>
      </c>
      <c r="R444" s="129">
        <f t="shared" si="40"/>
        <v>0</v>
      </c>
      <c r="S444" s="129">
        <f t="shared" si="41"/>
        <v>0</v>
      </c>
      <c r="T444" s="277">
        <f t="shared" si="42"/>
        <v>8396.3600000000188</v>
      </c>
    </row>
    <row r="445" spans="1:20" ht="12" customHeight="1" x14ac:dyDescent="0.2">
      <c r="A445" s="106">
        <v>429</v>
      </c>
      <c r="B445" s="154"/>
      <c r="F445" s="155" t="s">
        <v>38</v>
      </c>
      <c r="L445" s="156"/>
      <c r="M445" s="276">
        <f t="shared" si="38"/>
        <v>5348</v>
      </c>
      <c r="N445" s="129" t="s">
        <v>312</v>
      </c>
      <c r="O445" s="129" t="s">
        <v>312</v>
      </c>
      <c r="P445" s="132">
        <f t="shared" si="39"/>
        <v>5348</v>
      </c>
      <c r="Q445" s="145">
        <v>1.57</v>
      </c>
      <c r="R445" s="129">
        <f t="shared" si="40"/>
        <v>0</v>
      </c>
      <c r="S445" s="129">
        <f t="shared" si="41"/>
        <v>0</v>
      </c>
      <c r="T445" s="277">
        <f t="shared" si="42"/>
        <v>8396.3600000000188</v>
      </c>
    </row>
    <row r="446" spans="1:20" ht="12" customHeight="1" x14ac:dyDescent="0.2">
      <c r="A446" s="106">
        <v>430</v>
      </c>
      <c r="B446" s="154"/>
      <c r="F446" s="155" t="s">
        <v>38</v>
      </c>
      <c r="M446" s="276">
        <f t="shared" si="38"/>
        <v>5348</v>
      </c>
      <c r="N446" s="129" t="s">
        <v>312</v>
      </c>
      <c r="O446" s="129" t="s">
        <v>312</v>
      </c>
      <c r="P446" s="132">
        <f t="shared" si="39"/>
        <v>5348</v>
      </c>
      <c r="Q446" s="145">
        <v>1.57</v>
      </c>
      <c r="R446" s="129">
        <f t="shared" si="40"/>
        <v>0</v>
      </c>
      <c r="S446" s="129">
        <f t="shared" si="41"/>
        <v>0</v>
      </c>
      <c r="T446" s="277">
        <f t="shared" si="42"/>
        <v>8396.3600000000188</v>
      </c>
    </row>
    <row r="447" spans="1:20" ht="12" customHeight="1" x14ac:dyDescent="0.2">
      <c r="A447" s="106">
        <v>431</v>
      </c>
      <c r="B447" s="154"/>
      <c r="F447" s="155" t="s">
        <v>38</v>
      </c>
      <c r="L447" s="156"/>
      <c r="M447" s="276">
        <f t="shared" si="38"/>
        <v>5348</v>
      </c>
      <c r="N447" s="129" t="s">
        <v>312</v>
      </c>
      <c r="O447" s="129" t="s">
        <v>312</v>
      </c>
      <c r="P447" s="132">
        <f t="shared" si="39"/>
        <v>5348</v>
      </c>
      <c r="Q447" s="145">
        <v>1.57</v>
      </c>
      <c r="R447" s="129">
        <f t="shared" si="40"/>
        <v>0</v>
      </c>
      <c r="S447" s="129">
        <f t="shared" si="41"/>
        <v>0</v>
      </c>
      <c r="T447" s="277">
        <f t="shared" si="42"/>
        <v>8396.3600000000188</v>
      </c>
    </row>
    <row r="448" spans="1:20" ht="12" customHeight="1" x14ac:dyDescent="0.2">
      <c r="A448" s="106">
        <v>432</v>
      </c>
      <c r="B448" s="154"/>
      <c r="F448" s="155" t="s">
        <v>38</v>
      </c>
      <c r="M448" s="276">
        <f t="shared" si="38"/>
        <v>5348</v>
      </c>
      <c r="N448" s="129" t="s">
        <v>312</v>
      </c>
      <c r="O448" s="129" t="s">
        <v>312</v>
      </c>
      <c r="P448" s="132">
        <f t="shared" si="39"/>
        <v>5348</v>
      </c>
      <c r="Q448" s="145">
        <v>1.57</v>
      </c>
      <c r="R448" s="129">
        <f t="shared" si="40"/>
        <v>0</v>
      </c>
      <c r="S448" s="129">
        <f t="shared" si="41"/>
        <v>0</v>
      </c>
      <c r="T448" s="277">
        <f t="shared" si="42"/>
        <v>8396.3600000000188</v>
      </c>
    </row>
    <row r="449" spans="1:20" ht="12" customHeight="1" x14ac:dyDescent="0.2">
      <c r="A449" s="106">
        <v>433</v>
      </c>
      <c r="B449" s="154"/>
      <c r="F449" s="155" t="s">
        <v>38</v>
      </c>
      <c r="L449" s="156"/>
      <c r="M449" s="276">
        <f t="shared" si="38"/>
        <v>5348</v>
      </c>
      <c r="N449" s="129" t="s">
        <v>312</v>
      </c>
      <c r="O449" s="129" t="s">
        <v>312</v>
      </c>
      <c r="P449" s="132">
        <f t="shared" si="39"/>
        <v>5348</v>
      </c>
      <c r="Q449" s="145">
        <v>1.57</v>
      </c>
      <c r="R449" s="129">
        <f t="shared" si="40"/>
        <v>0</v>
      </c>
      <c r="S449" s="129">
        <f t="shared" si="41"/>
        <v>0</v>
      </c>
      <c r="T449" s="277">
        <f t="shared" si="42"/>
        <v>8396.3600000000188</v>
      </c>
    </row>
    <row r="450" spans="1:20" ht="12" customHeight="1" x14ac:dyDescent="0.2">
      <c r="A450" s="106">
        <v>434</v>
      </c>
      <c r="B450" s="154"/>
      <c r="F450" s="155" t="s">
        <v>38</v>
      </c>
      <c r="L450" s="156"/>
      <c r="M450" s="276">
        <f t="shared" si="38"/>
        <v>5348</v>
      </c>
      <c r="N450" s="129" t="s">
        <v>312</v>
      </c>
      <c r="O450" s="129" t="s">
        <v>312</v>
      </c>
      <c r="P450" s="132">
        <f t="shared" si="39"/>
        <v>5348</v>
      </c>
      <c r="Q450" s="145">
        <v>1.57</v>
      </c>
      <c r="R450" s="129">
        <f t="shared" si="40"/>
        <v>0</v>
      </c>
      <c r="S450" s="129">
        <f t="shared" si="41"/>
        <v>0</v>
      </c>
      <c r="T450" s="277">
        <f t="shared" si="42"/>
        <v>8396.3600000000188</v>
      </c>
    </row>
    <row r="451" spans="1:20" ht="12" customHeight="1" x14ac:dyDescent="0.2">
      <c r="A451" s="106">
        <v>435</v>
      </c>
      <c r="B451" s="154"/>
      <c r="F451" s="155" t="s">
        <v>38</v>
      </c>
      <c r="L451" s="156"/>
      <c r="M451" s="276">
        <f t="shared" si="38"/>
        <v>5348</v>
      </c>
      <c r="N451" s="129" t="s">
        <v>312</v>
      </c>
      <c r="O451" s="129" t="s">
        <v>312</v>
      </c>
      <c r="P451" s="132">
        <f t="shared" si="39"/>
        <v>5348</v>
      </c>
      <c r="Q451" s="145">
        <v>1.57</v>
      </c>
      <c r="R451" s="129">
        <f t="shared" si="40"/>
        <v>0</v>
      </c>
      <c r="S451" s="129">
        <f t="shared" si="41"/>
        <v>0</v>
      </c>
      <c r="T451" s="277">
        <f t="shared" si="42"/>
        <v>8396.3600000000188</v>
      </c>
    </row>
    <row r="452" spans="1:20" ht="12" customHeight="1" x14ac:dyDescent="0.2">
      <c r="A452" s="106">
        <v>436</v>
      </c>
      <c r="B452" s="154"/>
      <c r="F452" s="155" t="s">
        <v>38</v>
      </c>
      <c r="L452" s="156"/>
      <c r="M452" s="276">
        <f t="shared" si="38"/>
        <v>5348</v>
      </c>
      <c r="N452" s="129" t="s">
        <v>312</v>
      </c>
      <c r="O452" s="129" t="s">
        <v>312</v>
      </c>
      <c r="P452" s="132">
        <f t="shared" si="39"/>
        <v>5348</v>
      </c>
      <c r="Q452" s="145">
        <v>1.57</v>
      </c>
      <c r="R452" s="129">
        <f t="shared" si="40"/>
        <v>0</v>
      </c>
      <c r="S452" s="129">
        <f t="shared" si="41"/>
        <v>0</v>
      </c>
      <c r="T452" s="277">
        <f t="shared" si="42"/>
        <v>8396.3600000000188</v>
      </c>
    </row>
    <row r="453" spans="1:20" ht="12" customHeight="1" x14ac:dyDescent="0.2">
      <c r="A453" s="106">
        <v>437</v>
      </c>
      <c r="B453" s="154"/>
      <c r="F453" s="155" t="s">
        <v>38</v>
      </c>
      <c r="L453" s="156"/>
      <c r="M453" s="276">
        <f t="shared" si="38"/>
        <v>5348</v>
      </c>
      <c r="N453" s="129" t="s">
        <v>312</v>
      </c>
      <c r="O453" s="129" t="s">
        <v>312</v>
      </c>
      <c r="P453" s="132">
        <f t="shared" si="39"/>
        <v>5348</v>
      </c>
      <c r="Q453" s="145">
        <v>1.57</v>
      </c>
      <c r="R453" s="129">
        <f t="shared" si="40"/>
        <v>0</v>
      </c>
      <c r="S453" s="129">
        <f t="shared" si="41"/>
        <v>0</v>
      </c>
      <c r="T453" s="277">
        <f t="shared" si="42"/>
        <v>8396.3600000000188</v>
      </c>
    </row>
    <row r="454" spans="1:20" ht="12" customHeight="1" x14ac:dyDescent="0.2">
      <c r="A454" s="106">
        <v>438</v>
      </c>
      <c r="B454" s="154"/>
      <c r="F454" s="155" t="s">
        <v>38</v>
      </c>
      <c r="L454" s="156"/>
      <c r="M454" s="276">
        <f t="shared" si="38"/>
        <v>5348</v>
      </c>
      <c r="N454" s="129" t="s">
        <v>312</v>
      </c>
      <c r="O454" s="129" t="s">
        <v>312</v>
      </c>
      <c r="P454" s="132">
        <f t="shared" si="39"/>
        <v>5348</v>
      </c>
      <c r="Q454" s="145">
        <v>1.57</v>
      </c>
      <c r="R454" s="129">
        <f t="shared" si="40"/>
        <v>0</v>
      </c>
      <c r="S454" s="129">
        <f t="shared" si="41"/>
        <v>0</v>
      </c>
      <c r="T454" s="277">
        <f t="shared" si="42"/>
        <v>8396.3600000000188</v>
      </c>
    </row>
    <row r="455" spans="1:20" ht="12" customHeight="1" x14ac:dyDescent="0.2">
      <c r="A455" s="106">
        <v>439</v>
      </c>
      <c r="B455" s="154"/>
      <c r="F455" s="155" t="s">
        <v>38</v>
      </c>
      <c r="L455" s="156"/>
      <c r="M455" s="276">
        <f t="shared" si="38"/>
        <v>5348</v>
      </c>
      <c r="N455" s="129" t="s">
        <v>312</v>
      </c>
      <c r="O455" s="129" t="s">
        <v>312</v>
      </c>
      <c r="P455" s="132">
        <f t="shared" si="39"/>
        <v>5348</v>
      </c>
      <c r="Q455" s="145">
        <v>1.57</v>
      </c>
      <c r="R455" s="129">
        <f t="shared" si="40"/>
        <v>0</v>
      </c>
      <c r="S455" s="129">
        <f t="shared" si="41"/>
        <v>0</v>
      </c>
      <c r="T455" s="277">
        <f t="shared" si="42"/>
        <v>8396.3600000000188</v>
      </c>
    </row>
    <row r="456" spans="1:20" ht="12" customHeight="1" x14ac:dyDescent="0.2">
      <c r="A456" s="106">
        <v>440</v>
      </c>
      <c r="B456" s="154"/>
      <c r="F456" s="155" t="s">
        <v>38</v>
      </c>
      <c r="L456" s="156"/>
      <c r="M456" s="276">
        <f t="shared" si="38"/>
        <v>5348</v>
      </c>
      <c r="N456" s="129" t="s">
        <v>312</v>
      </c>
      <c r="O456" s="129" t="s">
        <v>312</v>
      </c>
      <c r="P456" s="132">
        <f t="shared" si="39"/>
        <v>5348</v>
      </c>
      <c r="Q456" s="145">
        <v>1.57</v>
      </c>
      <c r="R456" s="129">
        <f t="shared" si="40"/>
        <v>0</v>
      </c>
      <c r="S456" s="129">
        <f t="shared" si="41"/>
        <v>0</v>
      </c>
      <c r="T456" s="277">
        <f t="shared" si="42"/>
        <v>8396.3600000000188</v>
      </c>
    </row>
    <row r="457" spans="1:20" ht="12" customHeight="1" x14ac:dyDescent="0.2">
      <c r="A457" s="106">
        <v>441</v>
      </c>
      <c r="B457" s="154"/>
      <c r="F457" s="155" t="s">
        <v>38</v>
      </c>
      <c r="L457" s="156"/>
      <c r="M457" s="276">
        <f t="shared" si="38"/>
        <v>5348</v>
      </c>
      <c r="N457" s="129" t="s">
        <v>312</v>
      </c>
      <c r="O457" s="129" t="s">
        <v>312</v>
      </c>
      <c r="P457" s="132">
        <f t="shared" si="39"/>
        <v>5348</v>
      </c>
      <c r="Q457" s="145">
        <v>1.57</v>
      </c>
      <c r="R457" s="129">
        <f t="shared" si="40"/>
        <v>0</v>
      </c>
      <c r="S457" s="129">
        <f t="shared" si="41"/>
        <v>0</v>
      </c>
      <c r="T457" s="277">
        <f t="shared" si="42"/>
        <v>8396.3600000000188</v>
      </c>
    </row>
    <row r="458" spans="1:20" ht="12" customHeight="1" x14ac:dyDescent="0.2">
      <c r="A458" s="106">
        <v>442</v>
      </c>
      <c r="B458" s="154"/>
      <c r="F458" s="155" t="s">
        <v>38</v>
      </c>
      <c r="L458" s="156"/>
      <c r="M458" s="276">
        <f t="shared" si="38"/>
        <v>5348</v>
      </c>
      <c r="N458" s="129" t="s">
        <v>312</v>
      </c>
      <c r="O458" s="129" t="s">
        <v>312</v>
      </c>
      <c r="P458" s="132">
        <f t="shared" si="39"/>
        <v>5348</v>
      </c>
      <c r="Q458" s="145">
        <v>1.57</v>
      </c>
      <c r="R458" s="129">
        <f t="shared" si="40"/>
        <v>0</v>
      </c>
      <c r="S458" s="129">
        <f t="shared" si="41"/>
        <v>0</v>
      </c>
      <c r="T458" s="277">
        <f t="shared" si="42"/>
        <v>8396.3600000000188</v>
      </c>
    </row>
    <row r="459" spans="1:20" ht="12" customHeight="1" x14ac:dyDescent="0.2">
      <c r="A459" s="106">
        <v>443</v>
      </c>
      <c r="B459" s="154"/>
      <c r="F459" s="155" t="s">
        <v>38</v>
      </c>
      <c r="L459" s="156"/>
      <c r="M459" s="276">
        <f t="shared" si="38"/>
        <v>5348</v>
      </c>
      <c r="N459" s="129" t="s">
        <v>312</v>
      </c>
      <c r="O459" s="129" t="s">
        <v>312</v>
      </c>
      <c r="P459" s="132">
        <f t="shared" si="39"/>
        <v>5348</v>
      </c>
      <c r="Q459" s="145">
        <v>1.57</v>
      </c>
      <c r="R459" s="129">
        <f t="shared" si="40"/>
        <v>0</v>
      </c>
      <c r="S459" s="129">
        <f t="shared" si="41"/>
        <v>0</v>
      </c>
      <c r="T459" s="277">
        <f t="shared" si="42"/>
        <v>8396.3600000000188</v>
      </c>
    </row>
    <row r="460" spans="1:20" ht="12" customHeight="1" x14ac:dyDescent="0.2">
      <c r="A460" s="106">
        <v>444</v>
      </c>
      <c r="B460" s="154"/>
      <c r="F460" s="155" t="s">
        <v>38</v>
      </c>
      <c r="L460" s="156"/>
      <c r="M460" s="276">
        <f t="shared" si="38"/>
        <v>5348</v>
      </c>
      <c r="N460" s="129" t="s">
        <v>312</v>
      </c>
      <c r="O460" s="129" t="s">
        <v>312</v>
      </c>
      <c r="P460" s="132">
        <f t="shared" si="39"/>
        <v>5348</v>
      </c>
      <c r="Q460" s="145">
        <v>1.57</v>
      </c>
      <c r="R460" s="129">
        <f t="shared" si="40"/>
        <v>0</v>
      </c>
      <c r="S460" s="129">
        <f t="shared" si="41"/>
        <v>0</v>
      </c>
      <c r="T460" s="277">
        <f t="shared" si="42"/>
        <v>8396.3600000000188</v>
      </c>
    </row>
    <row r="461" spans="1:20" ht="12" customHeight="1" x14ac:dyDescent="0.2">
      <c r="A461" s="106">
        <v>445</v>
      </c>
      <c r="B461" s="154"/>
      <c r="F461" s="155" t="s">
        <v>38</v>
      </c>
      <c r="L461" s="156"/>
      <c r="M461" s="276">
        <f t="shared" si="38"/>
        <v>5348</v>
      </c>
      <c r="N461" s="129" t="s">
        <v>312</v>
      </c>
      <c r="O461" s="129" t="s">
        <v>312</v>
      </c>
      <c r="P461" s="132">
        <f t="shared" si="39"/>
        <v>5348</v>
      </c>
      <c r="Q461" s="145">
        <v>1.57</v>
      </c>
      <c r="R461" s="129">
        <f t="shared" si="40"/>
        <v>0</v>
      </c>
      <c r="S461" s="129">
        <f t="shared" si="41"/>
        <v>0</v>
      </c>
      <c r="T461" s="277">
        <f t="shared" si="42"/>
        <v>8396.3600000000188</v>
      </c>
    </row>
    <row r="462" spans="1:20" ht="12" customHeight="1" x14ac:dyDescent="0.2">
      <c r="A462" s="106">
        <v>446</v>
      </c>
      <c r="B462" s="154"/>
      <c r="F462" s="155" t="s">
        <v>38</v>
      </c>
      <c r="L462" s="156"/>
      <c r="M462" s="276">
        <f t="shared" si="38"/>
        <v>5348</v>
      </c>
      <c r="N462" s="129" t="s">
        <v>312</v>
      </c>
      <c r="O462" s="129" t="s">
        <v>312</v>
      </c>
      <c r="P462" s="132">
        <f t="shared" si="39"/>
        <v>5348</v>
      </c>
      <c r="Q462" s="145">
        <v>1.57</v>
      </c>
      <c r="R462" s="129">
        <f t="shared" si="40"/>
        <v>0</v>
      </c>
      <c r="S462" s="129">
        <f t="shared" si="41"/>
        <v>0</v>
      </c>
      <c r="T462" s="277">
        <f t="shared" si="42"/>
        <v>8396.3600000000188</v>
      </c>
    </row>
    <row r="463" spans="1:20" ht="12" customHeight="1" x14ac:dyDescent="0.2">
      <c r="A463" s="106">
        <v>447</v>
      </c>
      <c r="B463" s="154"/>
      <c r="F463" s="155" t="s">
        <v>38</v>
      </c>
      <c r="L463" s="156"/>
      <c r="M463" s="276">
        <f t="shared" si="38"/>
        <v>5348</v>
      </c>
      <c r="N463" s="129" t="s">
        <v>312</v>
      </c>
      <c r="O463" s="129" t="s">
        <v>312</v>
      </c>
      <c r="P463" s="132">
        <f t="shared" si="39"/>
        <v>5348</v>
      </c>
      <c r="Q463" s="145">
        <v>1.57</v>
      </c>
      <c r="R463" s="129">
        <f t="shared" si="40"/>
        <v>0</v>
      </c>
      <c r="S463" s="129">
        <f t="shared" si="41"/>
        <v>0</v>
      </c>
      <c r="T463" s="277">
        <f t="shared" si="42"/>
        <v>8396.3600000000188</v>
      </c>
    </row>
    <row r="464" spans="1:20" ht="12" customHeight="1" x14ac:dyDescent="0.2">
      <c r="A464" s="106">
        <v>448</v>
      </c>
      <c r="B464" s="154"/>
      <c r="F464" s="155" t="s">
        <v>38</v>
      </c>
      <c r="L464" s="156"/>
      <c r="M464" s="276">
        <f t="shared" si="38"/>
        <v>5348</v>
      </c>
      <c r="N464" s="129" t="s">
        <v>312</v>
      </c>
      <c r="O464" s="129" t="s">
        <v>312</v>
      </c>
      <c r="P464" s="132">
        <f t="shared" si="39"/>
        <v>5348</v>
      </c>
      <c r="Q464" s="145">
        <v>1.57</v>
      </c>
      <c r="R464" s="129">
        <f t="shared" si="40"/>
        <v>0</v>
      </c>
      <c r="S464" s="129">
        <f t="shared" si="41"/>
        <v>0</v>
      </c>
      <c r="T464" s="277">
        <f t="shared" si="42"/>
        <v>8396.3600000000188</v>
      </c>
    </row>
    <row r="465" spans="1:20" ht="12" customHeight="1" x14ac:dyDescent="0.2">
      <c r="A465" s="106">
        <v>449</v>
      </c>
      <c r="B465" s="154"/>
      <c r="F465" s="155" t="s">
        <v>38</v>
      </c>
      <c r="L465" s="156"/>
      <c r="M465" s="276">
        <f t="shared" si="38"/>
        <v>5348</v>
      </c>
      <c r="N465" s="129" t="s">
        <v>312</v>
      </c>
      <c r="O465" s="129" t="s">
        <v>312</v>
      </c>
      <c r="P465" s="132">
        <f t="shared" si="39"/>
        <v>5348</v>
      </c>
      <c r="Q465" s="145">
        <v>1.57</v>
      </c>
      <c r="R465" s="129">
        <f t="shared" si="40"/>
        <v>0</v>
      </c>
      <c r="S465" s="129">
        <f t="shared" si="41"/>
        <v>0</v>
      </c>
      <c r="T465" s="277">
        <f t="shared" si="42"/>
        <v>8396.3600000000188</v>
      </c>
    </row>
    <row r="466" spans="1:20" ht="12" customHeight="1" x14ac:dyDescent="0.2">
      <c r="A466" s="106">
        <v>450</v>
      </c>
      <c r="B466" s="154"/>
      <c r="F466" s="155" t="s">
        <v>38</v>
      </c>
      <c r="L466" s="156"/>
      <c r="M466" s="276">
        <f t="shared" si="38"/>
        <v>5348</v>
      </c>
      <c r="N466" s="129" t="s">
        <v>312</v>
      </c>
      <c r="O466" s="129" t="s">
        <v>312</v>
      </c>
      <c r="P466" s="132">
        <f t="shared" si="39"/>
        <v>5348</v>
      </c>
      <c r="Q466" s="145">
        <v>1.57</v>
      </c>
      <c r="R466" s="129">
        <f t="shared" si="40"/>
        <v>0</v>
      </c>
      <c r="S466" s="129">
        <f t="shared" si="41"/>
        <v>0</v>
      </c>
      <c r="T466" s="277">
        <f t="shared" si="42"/>
        <v>8396.3600000000188</v>
      </c>
    </row>
    <row r="467" spans="1:20" ht="12" customHeight="1" x14ac:dyDescent="0.2">
      <c r="A467" s="106">
        <v>451</v>
      </c>
      <c r="B467" s="154"/>
      <c r="F467" s="155" t="s">
        <v>38</v>
      </c>
      <c r="L467" s="156"/>
      <c r="M467" s="276">
        <f t="shared" si="38"/>
        <v>5348</v>
      </c>
      <c r="N467" s="129" t="s">
        <v>312</v>
      </c>
      <c r="O467" s="129" t="s">
        <v>312</v>
      </c>
      <c r="P467" s="132">
        <f t="shared" si="39"/>
        <v>5348</v>
      </c>
      <c r="Q467" s="145">
        <v>1.57</v>
      </c>
      <c r="R467" s="129">
        <f t="shared" si="40"/>
        <v>0</v>
      </c>
      <c r="S467" s="129">
        <f t="shared" si="41"/>
        <v>0</v>
      </c>
      <c r="T467" s="277">
        <f t="shared" si="42"/>
        <v>8396.3600000000188</v>
      </c>
    </row>
    <row r="468" spans="1:20" ht="12" customHeight="1" x14ac:dyDescent="0.2">
      <c r="A468" s="106">
        <v>452</v>
      </c>
      <c r="B468" s="154"/>
      <c r="F468" s="155" t="s">
        <v>38</v>
      </c>
      <c r="L468" s="156"/>
      <c r="M468" s="276">
        <f t="shared" si="38"/>
        <v>5348</v>
      </c>
      <c r="N468" s="129" t="s">
        <v>312</v>
      </c>
      <c r="O468" s="129" t="s">
        <v>312</v>
      </c>
      <c r="P468" s="132">
        <f t="shared" si="39"/>
        <v>5348</v>
      </c>
      <c r="Q468" s="145">
        <v>1.57</v>
      </c>
      <c r="R468" s="129">
        <f t="shared" si="40"/>
        <v>0</v>
      </c>
      <c r="S468" s="129">
        <f t="shared" si="41"/>
        <v>0</v>
      </c>
      <c r="T468" s="277">
        <f t="shared" si="42"/>
        <v>8396.3600000000188</v>
      </c>
    </row>
    <row r="469" spans="1:20" ht="12" customHeight="1" x14ac:dyDescent="0.2">
      <c r="A469" s="106">
        <v>453</v>
      </c>
      <c r="B469" s="154"/>
      <c r="F469" s="155" t="s">
        <v>38</v>
      </c>
      <c r="L469" s="156"/>
      <c r="M469" s="276">
        <f t="shared" si="38"/>
        <v>5348</v>
      </c>
      <c r="N469" s="129" t="s">
        <v>312</v>
      </c>
      <c r="O469" s="129" t="s">
        <v>312</v>
      </c>
      <c r="P469" s="132">
        <f t="shared" si="39"/>
        <v>5348</v>
      </c>
      <c r="Q469" s="145">
        <v>1.57</v>
      </c>
      <c r="R469" s="129">
        <f t="shared" si="40"/>
        <v>0</v>
      </c>
      <c r="S469" s="129">
        <f t="shared" si="41"/>
        <v>0</v>
      </c>
      <c r="T469" s="277">
        <f t="shared" si="42"/>
        <v>8396.3600000000188</v>
      </c>
    </row>
    <row r="470" spans="1:20" ht="12" customHeight="1" x14ac:dyDescent="0.2">
      <c r="A470" s="106">
        <v>454</v>
      </c>
      <c r="B470" s="154"/>
      <c r="F470" s="155" t="s">
        <v>38</v>
      </c>
      <c r="L470" s="156"/>
      <c r="M470" s="276">
        <f t="shared" si="38"/>
        <v>5348</v>
      </c>
      <c r="N470" s="129" t="s">
        <v>312</v>
      </c>
      <c r="O470" s="129" t="s">
        <v>312</v>
      </c>
      <c r="P470" s="132">
        <f t="shared" si="39"/>
        <v>5348</v>
      </c>
      <c r="Q470" s="145">
        <v>1.57</v>
      </c>
      <c r="R470" s="129">
        <f t="shared" si="40"/>
        <v>0</v>
      </c>
      <c r="S470" s="129">
        <f t="shared" si="41"/>
        <v>0</v>
      </c>
      <c r="T470" s="277">
        <f t="shared" si="42"/>
        <v>8396.3600000000188</v>
      </c>
    </row>
    <row r="471" spans="1:20" ht="12" customHeight="1" x14ac:dyDescent="0.2">
      <c r="A471" s="106">
        <v>455</v>
      </c>
      <c r="B471" s="154"/>
      <c r="F471" s="155" t="s">
        <v>38</v>
      </c>
      <c r="L471" s="156"/>
      <c r="M471" s="276">
        <f t="shared" si="38"/>
        <v>5348</v>
      </c>
      <c r="N471" s="129" t="s">
        <v>312</v>
      </c>
      <c r="O471" s="129" t="s">
        <v>312</v>
      </c>
      <c r="P471" s="132">
        <f t="shared" si="39"/>
        <v>5348</v>
      </c>
      <c r="Q471" s="145">
        <v>1.57</v>
      </c>
      <c r="R471" s="129">
        <f t="shared" si="40"/>
        <v>0</v>
      </c>
      <c r="S471" s="129">
        <f t="shared" si="41"/>
        <v>0</v>
      </c>
      <c r="T471" s="277">
        <f t="shared" si="42"/>
        <v>8396.3600000000188</v>
      </c>
    </row>
    <row r="472" spans="1:20" ht="12" customHeight="1" x14ac:dyDescent="0.2">
      <c r="A472" s="106">
        <v>456</v>
      </c>
      <c r="B472" s="154"/>
      <c r="F472" s="155" t="s">
        <v>38</v>
      </c>
      <c r="L472" s="156"/>
      <c r="M472" s="276">
        <f t="shared" si="38"/>
        <v>5348</v>
      </c>
      <c r="N472" s="129" t="s">
        <v>312</v>
      </c>
      <c r="O472" s="129" t="s">
        <v>312</v>
      </c>
      <c r="P472" s="132">
        <f t="shared" si="39"/>
        <v>5348</v>
      </c>
      <c r="Q472" s="145">
        <v>1.57</v>
      </c>
      <c r="R472" s="129">
        <f t="shared" si="40"/>
        <v>0</v>
      </c>
      <c r="S472" s="129">
        <f t="shared" si="41"/>
        <v>0</v>
      </c>
      <c r="T472" s="277">
        <f t="shared" si="42"/>
        <v>8396.3600000000188</v>
      </c>
    </row>
    <row r="473" spans="1:20" ht="12" customHeight="1" x14ac:dyDescent="0.2">
      <c r="A473" s="106">
        <v>457</v>
      </c>
      <c r="B473" s="154"/>
      <c r="F473" s="155" t="s">
        <v>38</v>
      </c>
      <c r="L473" s="156"/>
      <c r="M473" s="276">
        <f t="shared" si="38"/>
        <v>5348</v>
      </c>
      <c r="N473" s="129" t="s">
        <v>312</v>
      </c>
      <c r="O473" s="129" t="s">
        <v>312</v>
      </c>
      <c r="P473" s="132">
        <f t="shared" si="39"/>
        <v>5348</v>
      </c>
      <c r="Q473" s="145">
        <v>1.57</v>
      </c>
      <c r="R473" s="129">
        <f t="shared" si="40"/>
        <v>0</v>
      </c>
      <c r="S473" s="129">
        <f t="shared" si="41"/>
        <v>0</v>
      </c>
      <c r="T473" s="277">
        <f t="shared" si="42"/>
        <v>8396.3600000000188</v>
      </c>
    </row>
  </sheetData>
  <mergeCells count="11">
    <mergeCell ref="A13:A14"/>
    <mergeCell ref="B13:B14"/>
    <mergeCell ref="R13:T13"/>
    <mergeCell ref="J13:L13"/>
    <mergeCell ref="B15:B24"/>
    <mergeCell ref="C13:C14"/>
    <mergeCell ref="F13:F14"/>
    <mergeCell ref="M13:M14"/>
    <mergeCell ref="E15:E24"/>
    <mergeCell ref="C15:C24"/>
    <mergeCell ref="Q13:Q1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7"/>
  <dimension ref="A1:AG348"/>
  <sheetViews>
    <sheetView topLeftCell="A7" zoomScale="85" zoomScaleNormal="85" workbookViewId="0">
      <selection activeCell="G23" sqref="G23:L348"/>
    </sheetView>
  </sheetViews>
  <sheetFormatPr baseColWidth="10" defaultRowHeight="12.75" x14ac:dyDescent="0.2"/>
  <cols>
    <col min="1" max="1" width="4.140625" style="126" customWidth="1"/>
    <col min="2" max="2" width="11" style="126" customWidth="1"/>
    <col min="3" max="3" width="19" style="126" customWidth="1"/>
    <col min="4" max="4" width="7" style="126" hidden="1" customWidth="1"/>
    <col min="5" max="5" width="45.5703125" style="126" bestFit="1" customWidth="1"/>
    <col min="6" max="6" width="6.28515625" style="128" customWidth="1"/>
    <col min="7" max="7" width="10.42578125" style="126" customWidth="1"/>
    <col min="8" max="8" width="10.85546875" style="126" customWidth="1"/>
    <col min="9" max="9" width="12.140625" style="126" customWidth="1"/>
    <col min="10" max="10" width="10.5703125" style="127" customWidth="1"/>
    <col min="11" max="11" width="8.7109375" style="127" customWidth="1"/>
    <col min="12" max="12" width="11.28515625" style="126" customWidth="1"/>
    <col min="13" max="13" width="8.7109375" style="126" customWidth="1"/>
    <col min="14" max="14" width="11.140625" style="126" customWidth="1"/>
    <col min="15" max="15" width="8.7109375" style="126" customWidth="1"/>
    <col min="16" max="16" width="11.28515625" style="126" customWidth="1"/>
    <col min="17" max="17" width="10" style="126" customWidth="1"/>
    <col min="18" max="18" width="12.85546875" style="126" customWidth="1"/>
    <col min="19" max="19" width="11.42578125" style="126" customWidth="1"/>
    <col min="20" max="20" width="13.5703125" style="126" customWidth="1"/>
    <col min="21" max="21" width="6.7109375" style="126" bestFit="1" customWidth="1"/>
    <col min="22" max="22" width="13.28515625" style="126" bestFit="1" customWidth="1"/>
    <col min="23" max="33" width="11.42578125" style="131" customWidth="1"/>
    <col min="34" max="38" width="11.42578125" style="83" customWidth="1"/>
    <col min="39" max="16384" width="11.42578125" style="83"/>
  </cols>
  <sheetData>
    <row r="1" spans="1:33" x14ac:dyDescent="0.2">
      <c r="A1" s="78"/>
      <c r="B1" s="78"/>
      <c r="C1" s="78"/>
      <c r="D1" s="78"/>
      <c r="E1" s="78"/>
      <c r="F1" s="79"/>
      <c r="G1" s="78"/>
      <c r="H1" s="78"/>
      <c r="I1" s="78"/>
      <c r="J1" s="80"/>
      <c r="K1" s="80"/>
      <c r="L1" s="78"/>
      <c r="M1" s="78"/>
      <c r="N1" s="78"/>
      <c r="O1" s="78"/>
      <c r="P1" s="78"/>
      <c r="Q1" s="78"/>
      <c r="R1" s="78"/>
      <c r="S1" s="78"/>
      <c r="T1" s="81" t="s">
        <v>276</v>
      </c>
      <c r="U1" s="82"/>
      <c r="V1" s="82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</row>
    <row r="2" spans="1:33" x14ac:dyDescent="0.2">
      <c r="A2" s="78"/>
      <c r="B2" s="78"/>
      <c r="C2" s="78"/>
      <c r="D2" s="78"/>
      <c r="E2" s="78"/>
      <c r="F2" s="79"/>
      <c r="G2" s="78"/>
      <c r="H2" s="84" t="s">
        <v>107</v>
      </c>
      <c r="I2" s="78"/>
      <c r="J2" s="80"/>
      <c r="K2" s="80"/>
      <c r="L2" s="78"/>
      <c r="M2" s="78"/>
      <c r="N2" s="78"/>
      <c r="O2" s="78"/>
      <c r="P2" s="81"/>
      <c r="Q2" s="78"/>
      <c r="R2" s="78"/>
      <c r="S2" s="78"/>
      <c r="T2" s="81" t="s">
        <v>277</v>
      </c>
      <c r="U2" s="82"/>
      <c r="V2" s="82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</row>
    <row r="3" spans="1:33" x14ac:dyDescent="0.2">
      <c r="A3" s="78"/>
      <c r="B3" s="78"/>
      <c r="C3" s="78"/>
      <c r="D3" s="78"/>
      <c r="E3" s="78"/>
      <c r="F3" s="79"/>
      <c r="G3" s="78"/>
      <c r="H3" s="84" t="s">
        <v>108</v>
      </c>
      <c r="I3" s="78"/>
      <c r="J3" s="80"/>
      <c r="K3" s="80"/>
      <c r="L3" s="78"/>
      <c r="M3" s="78"/>
      <c r="N3" s="78"/>
      <c r="O3" s="78"/>
      <c r="P3" s="82"/>
      <c r="Q3" s="78"/>
      <c r="R3" s="78"/>
      <c r="S3" s="78"/>
      <c r="T3" s="78"/>
      <c r="U3" s="82"/>
      <c r="V3" s="82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</row>
    <row r="4" spans="1:33" x14ac:dyDescent="0.2">
      <c r="A4" s="78"/>
      <c r="B4" s="78"/>
      <c r="C4" s="78"/>
      <c r="D4" s="78"/>
      <c r="E4" s="78"/>
      <c r="F4" s="79"/>
      <c r="G4" s="78"/>
      <c r="H4" s="84"/>
      <c r="I4" s="78"/>
      <c r="J4" s="80"/>
      <c r="K4" s="80"/>
      <c r="L4" s="78"/>
      <c r="M4" s="78"/>
      <c r="N4" s="78"/>
      <c r="O4" s="78"/>
      <c r="P4" s="81"/>
      <c r="Q4" s="78"/>
      <c r="R4" s="78"/>
      <c r="S4" s="78"/>
      <c r="T4" s="78"/>
      <c r="U4" s="82"/>
      <c r="V4" s="82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</row>
    <row r="5" spans="1:33" x14ac:dyDescent="0.2">
      <c r="A5" s="78"/>
      <c r="B5" s="78"/>
      <c r="C5" s="78"/>
      <c r="D5" s="78"/>
      <c r="E5" s="78"/>
      <c r="F5" s="79"/>
      <c r="G5" s="78"/>
      <c r="H5" s="85" t="s">
        <v>278</v>
      </c>
      <c r="I5" s="78"/>
      <c r="J5" s="80"/>
      <c r="K5" s="80"/>
      <c r="L5" s="78"/>
      <c r="M5" s="78"/>
      <c r="N5" s="78"/>
      <c r="O5" s="78"/>
      <c r="P5" s="78"/>
      <c r="Q5" s="78"/>
      <c r="R5" s="78"/>
      <c r="S5" s="78"/>
      <c r="T5" s="78"/>
      <c r="U5" s="82"/>
      <c r="V5" s="82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</row>
    <row r="6" spans="1:33" x14ac:dyDescent="0.2">
      <c r="A6" s="78"/>
      <c r="B6" s="78"/>
      <c r="C6" s="78"/>
      <c r="D6" s="78"/>
      <c r="E6" s="86"/>
      <c r="F6" s="87"/>
      <c r="G6" s="87"/>
      <c r="H6" s="88" t="str">
        <f>[1]INICIO!C9</f>
        <v>OFICINA PROVINCIAL MONTERO</v>
      </c>
      <c r="I6" s="78"/>
      <c r="J6" s="80"/>
      <c r="K6" s="80"/>
      <c r="L6" s="78"/>
      <c r="M6" s="78"/>
      <c r="N6" s="78"/>
      <c r="O6" s="78"/>
      <c r="P6" s="78"/>
      <c r="Q6" s="78"/>
      <c r="R6" s="78"/>
      <c r="S6" s="78"/>
      <c r="T6" s="78"/>
      <c r="U6" s="82"/>
      <c r="V6" s="82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</row>
    <row r="7" spans="1:33" x14ac:dyDescent="0.2">
      <c r="A7" s="78"/>
      <c r="B7" s="78"/>
      <c r="C7" s="78"/>
      <c r="D7" s="78"/>
      <c r="E7" s="78"/>
      <c r="F7" s="79"/>
      <c r="G7" s="78"/>
      <c r="H7" s="89"/>
      <c r="I7" s="78"/>
      <c r="J7" s="80"/>
      <c r="K7" s="80"/>
      <c r="L7" s="78"/>
      <c r="M7" s="78"/>
      <c r="N7" s="78"/>
      <c r="O7" s="78"/>
      <c r="P7" s="78"/>
      <c r="Q7" s="78"/>
      <c r="R7" s="78"/>
      <c r="S7" s="78"/>
      <c r="T7" s="78"/>
      <c r="U7" s="82"/>
      <c r="V7" s="82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</row>
    <row r="8" spans="1:33" x14ac:dyDescent="0.2">
      <c r="A8" s="78"/>
      <c r="B8" s="78"/>
      <c r="C8" s="78"/>
      <c r="D8" s="78"/>
      <c r="E8" s="78"/>
      <c r="F8" s="79"/>
      <c r="G8" s="78"/>
      <c r="H8" s="78"/>
      <c r="I8" s="78"/>
      <c r="J8" s="80"/>
      <c r="K8" s="80"/>
      <c r="L8" s="78"/>
      <c r="M8" s="78"/>
      <c r="N8" s="78"/>
      <c r="O8" s="90"/>
      <c r="P8" s="78"/>
      <c r="Q8" s="78"/>
      <c r="R8" s="78"/>
      <c r="S8" s="78"/>
      <c r="T8" s="78"/>
      <c r="U8" s="82"/>
      <c r="V8" s="82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</row>
    <row r="9" spans="1:33" x14ac:dyDescent="0.2">
      <c r="A9" s="91" t="s">
        <v>279</v>
      </c>
      <c r="B9" s="78"/>
      <c r="C9" s="92" t="s">
        <v>210</v>
      </c>
      <c r="D9" s="78"/>
      <c r="E9" s="78"/>
      <c r="F9" s="79"/>
      <c r="G9" s="78"/>
      <c r="H9" s="78"/>
      <c r="I9" s="78"/>
      <c r="J9" s="80"/>
      <c r="K9" s="80"/>
      <c r="L9" s="78"/>
      <c r="M9" s="78"/>
      <c r="N9" s="93" t="s">
        <v>280</v>
      </c>
      <c r="O9" s="78"/>
      <c r="P9" s="78" t="s">
        <v>281</v>
      </c>
      <c r="Q9" s="78"/>
      <c r="R9" s="78"/>
      <c r="S9" s="78"/>
      <c r="T9" s="78"/>
      <c r="U9" s="82"/>
      <c r="V9" s="82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</row>
    <row r="10" spans="1:33" x14ac:dyDescent="0.2">
      <c r="A10" s="91" t="s">
        <v>282</v>
      </c>
      <c r="B10" s="78"/>
      <c r="C10" s="275" t="s">
        <v>321</v>
      </c>
      <c r="D10" s="78"/>
      <c r="E10" s="78"/>
      <c r="F10" s="79"/>
      <c r="G10" s="78"/>
      <c r="H10" s="78"/>
      <c r="I10" s="78"/>
      <c r="J10" s="80"/>
      <c r="K10" s="80"/>
      <c r="L10" s="78"/>
      <c r="M10" s="78"/>
      <c r="N10" s="93" t="s">
        <v>284</v>
      </c>
      <c r="O10" s="78"/>
      <c r="P10" s="78" t="s">
        <v>285</v>
      </c>
      <c r="Q10" s="78"/>
      <c r="R10" s="78"/>
      <c r="S10" s="78"/>
      <c r="T10" s="78"/>
      <c r="U10" s="82"/>
      <c r="V10" s="82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</row>
    <row r="11" spans="1:33" x14ac:dyDescent="0.2">
      <c r="A11" s="91" t="s">
        <v>286</v>
      </c>
      <c r="B11" s="78"/>
      <c r="C11" s="94" t="s">
        <v>287</v>
      </c>
      <c r="D11" s="78"/>
      <c r="E11" s="78"/>
      <c r="F11" s="79"/>
      <c r="G11" s="78"/>
      <c r="H11" s="78"/>
      <c r="I11" s="78"/>
      <c r="J11" s="80"/>
      <c r="K11" s="80"/>
      <c r="L11" s="78"/>
      <c r="M11" s="78"/>
      <c r="N11" s="93" t="s">
        <v>288</v>
      </c>
      <c r="O11" s="78"/>
      <c r="P11" s="78" t="s">
        <v>289</v>
      </c>
      <c r="Q11" s="78"/>
      <c r="R11" s="78"/>
      <c r="S11" s="78"/>
      <c r="T11" s="78"/>
      <c r="U11" s="82"/>
      <c r="V11" s="82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</row>
    <row r="12" spans="1:33" ht="13.5" customHeight="1" thickBot="1" x14ac:dyDescent="0.25">
      <c r="A12" s="78"/>
      <c r="B12" s="78"/>
      <c r="C12" s="78"/>
      <c r="D12" s="78"/>
      <c r="E12" s="78"/>
      <c r="F12" s="79"/>
      <c r="G12" s="78"/>
      <c r="H12" s="78"/>
      <c r="I12" s="78"/>
      <c r="J12" s="80"/>
      <c r="K12" s="80"/>
      <c r="L12" s="78"/>
      <c r="M12" s="78"/>
      <c r="N12" s="93" t="s">
        <v>290</v>
      </c>
      <c r="O12" s="78"/>
      <c r="P12" s="78" t="s">
        <v>291</v>
      </c>
      <c r="Q12" s="78"/>
      <c r="R12" s="78"/>
      <c r="S12" s="78"/>
      <c r="T12" s="78"/>
      <c r="U12" s="82"/>
      <c r="V12" s="82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</row>
    <row r="13" spans="1:33" ht="13.5" customHeight="1" thickBot="1" x14ac:dyDescent="0.3">
      <c r="A13" s="485" t="s">
        <v>156</v>
      </c>
      <c r="B13" s="490" t="s">
        <v>292</v>
      </c>
      <c r="C13" s="490" t="s">
        <v>293</v>
      </c>
      <c r="D13" s="95" t="s">
        <v>294</v>
      </c>
      <c r="E13" s="96"/>
      <c r="F13" s="495" t="s">
        <v>29</v>
      </c>
      <c r="G13" s="97"/>
      <c r="H13" s="98" t="s">
        <v>295</v>
      </c>
      <c r="I13" s="97"/>
      <c r="J13" s="485" t="s">
        <v>296</v>
      </c>
      <c r="K13" s="491"/>
      <c r="L13" s="492"/>
      <c r="M13" s="490" t="s">
        <v>297</v>
      </c>
      <c r="N13" s="97"/>
      <c r="O13" s="98" t="s">
        <v>298</v>
      </c>
      <c r="P13" s="97"/>
      <c r="Q13" s="490" t="s">
        <v>299</v>
      </c>
      <c r="R13" s="485" t="s">
        <v>300</v>
      </c>
      <c r="S13" s="491"/>
      <c r="T13" s="492"/>
      <c r="U13" s="82"/>
      <c r="V13" s="82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</row>
    <row r="14" spans="1:33" ht="18.75" customHeight="1" x14ac:dyDescent="0.2">
      <c r="A14" s="486"/>
      <c r="B14" s="486"/>
      <c r="C14" s="486"/>
      <c r="D14" s="99"/>
      <c r="E14" s="100"/>
      <c r="F14" s="496"/>
      <c r="G14" s="101" t="s">
        <v>301</v>
      </c>
      <c r="H14" s="101" t="s">
        <v>302</v>
      </c>
      <c r="I14" s="101" t="s">
        <v>303</v>
      </c>
      <c r="J14" s="102" t="s">
        <v>301</v>
      </c>
      <c r="K14" s="102" t="s">
        <v>302</v>
      </c>
      <c r="L14" s="101" t="s">
        <v>303</v>
      </c>
      <c r="M14" s="486"/>
      <c r="N14" s="101" t="s">
        <v>304</v>
      </c>
      <c r="O14" s="101" t="s">
        <v>305</v>
      </c>
      <c r="P14" s="101" t="s">
        <v>303</v>
      </c>
      <c r="Q14" s="486"/>
      <c r="R14" s="101" t="s">
        <v>306</v>
      </c>
      <c r="S14" s="103" t="s">
        <v>307</v>
      </c>
      <c r="T14" s="104" t="s">
        <v>147</v>
      </c>
      <c r="U14" s="105" t="s">
        <v>308</v>
      </c>
      <c r="V14" s="82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</row>
    <row r="15" spans="1:33" x14ac:dyDescent="0.2">
      <c r="A15" s="106">
        <v>1</v>
      </c>
      <c r="B15" s="107"/>
      <c r="C15" s="108"/>
      <c r="D15" s="108"/>
      <c r="E15" s="108"/>
      <c r="F15" s="274" t="s">
        <v>99</v>
      </c>
      <c r="G15" s="106"/>
      <c r="H15" s="106"/>
      <c r="I15" s="106"/>
      <c r="J15" s="110"/>
      <c r="K15" s="110"/>
      <c r="L15" s="106"/>
      <c r="M15" s="111">
        <f t="shared" ref="M15:M21" si="0">+O15-N15+1</f>
        <v>392</v>
      </c>
      <c r="N15" s="157">
        <v>636109</v>
      </c>
      <c r="O15" s="157">
        <v>636500</v>
      </c>
      <c r="P15" s="112">
        <f t="shared" ref="P15:P21" si="1">+O15-N15+1</f>
        <v>392</v>
      </c>
      <c r="Q15" s="113">
        <v>1.56</v>
      </c>
      <c r="R15" s="114">
        <f t="shared" ref="R15:R21" si="2">+I15*Q15</f>
        <v>0</v>
      </c>
      <c r="S15" s="114">
        <f t="shared" ref="S15:S21" si="3">+L15*Q15</f>
        <v>0</v>
      </c>
      <c r="T15" s="114">
        <f t="shared" ref="T15:T21" si="4">+(M15*Q15)</f>
        <v>611.52</v>
      </c>
      <c r="U15" s="115"/>
      <c r="V15" s="82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</row>
    <row r="16" spans="1:33" x14ac:dyDescent="0.2">
      <c r="A16" s="106">
        <v>2</v>
      </c>
      <c r="B16" s="107"/>
      <c r="C16" s="108"/>
      <c r="D16" s="108"/>
      <c r="E16" s="108"/>
      <c r="F16" s="274" t="s">
        <v>99</v>
      </c>
      <c r="G16" s="106"/>
      <c r="H16" s="106"/>
      <c r="I16" s="106"/>
      <c r="J16" s="110"/>
      <c r="K16" s="110"/>
      <c r="L16" s="106"/>
      <c r="M16" s="111">
        <f t="shared" si="0"/>
        <v>3000</v>
      </c>
      <c r="N16" s="157">
        <v>701001</v>
      </c>
      <c r="O16" s="157">
        <v>704000</v>
      </c>
      <c r="P16" s="112">
        <f t="shared" si="1"/>
        <v>3000</v>
      </c>
      <c r="Q16" s="113">
        <v>1.56</v>
      </c>
      <c r="R16" s="114">
        <f t="shared" si="2"/>
        <v>0</v>
      </c>
      <c r="S16" s="114">
        <f t="shared" si="3"/>
        <v>0</v>
      </c>
      <c r="T16" s="114">
        <f t="shared" si="4"/>
        <v>4680</v>
      </c>
      <c r="U16" s="115"/>
      <c r="V16" s="82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</row>
    <row r="17" spans="1:33" x14ac:dyDescent="0.2">
      <c r="A17" s="106">
        <v>3</v>
      </c>
      <c r="B17" s="107"/>
      <c r="C17" s="108"/>
      <c r="D17" s="108"/>
      <c r="E17" s="108"/>
      <c r="F17" s="274" t="s">
        <v>99</v>
      </c>
      <c r="G17" s="106"/>
      <c r="H17" s="106"/>
      <c r="I17" s="106"/>
      <c r="J17" s="110"/>
      <c r="K17" s="110"/>
      <c r="L17" s="106"/>
      <c r="M17" s="111">
        <f t="shared" si="0"/>
        <v>13</v>
      </c>
      <c r="N17" s="157">
        <v>635896</v>
      </c>
      <c r="O17" s="157">
        <v>635908</v>
      </c>
      <c r="P17" s="112">
        <f t="shared" si="1"/>
        <v>13</v>
      </c>
      <c r="Q17" s="113">
        <v>1.56</v>
      </c>
      <c r="R17" s="114">
        <f t="shared" si="2"/>
        <v>0</v>
      </c>
      <c r="S17" s="114">
        <f t="shared" si="3"/>
        <v>0</v>
      </c>
      <c r="T17" s="114">
        <f t="shared" si="4"/>
        <v>20.28</v>
      </c>
      <c r="U17" s="115"/>
      <c r="V17" s="82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</row>
    <row r="18" spans="1:33" x14ac:dyDescent="0.2">
      <c r="A18" s="106">
        <v>4</v>
      </c>
      <c r="B18" s="107"/>
      <c r="C18" s="108"/>
      <c r="D18" s="108"/>
      <c r="E18" s="108"/>
      <c r="F18" s="274" t="s">
        <v>99</v>
      </c>
      <c r="G18" s="106"/>
      <c r="H18" s="106"/>
      <c r="I18" s="106"/>
      <c r="J18" s="110"/>
      <c r="K18" s="110"/>
      <c r="L18" s="106"/>
      <c r="M18" s="111">
        <f t="shared" si="0"/>
        <v>27</v>
      </c>
      <c r="N18" s="157">
        <v>635942</v>
      </c>
      <c r="O18" s="157">
        <v>635968</v>
      </c>
      <c r="P18" s="112">
        <f t="shared" si="1"/>
        <v>27</v>
      </c>
      <c r="Q18" s="113">
        <v>1.56</v>
      </c>
      <c r="R18" s="114">
        <f t="shared" si="2"/>
        <v>0</v>
      </c>
      <c r="S18" s="114">
        <f t="shared" si="3"/>
        <v>0</v>
      </c>
      <c r="T18" s="114">
        <f t="shared" si="4"/>
        <v>42.120000000000005</v>
      </c>
      <c r="U18" s="115"/>
      <c r="V18" s="82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</row>
    <row r="19" spans="1:33" x14ac:dyDescent="0.2">
      <c r="A19" s="106">
        <v>4</v>
      </c>
      <c r="B19" s="107"/>
      <c r="C19" s="108"/>
      <c r="D19" s="108"/>
      <c r="E19" s="108"/>
      <c r="F19" s="274" t="s">
        <v>99</v>
      </c>
      <c r="G19" s="106"/>
      <c r="H19" s="106"/>
      <c r="I19" s="106"/>
      <c r="J19" s="110"/>
      <c r="K19" s="110"/>
      <c r="L19" s="106"/>
      <c r="M19" s="111">
        <f t="shared" si="0"/>
        <v>32</v>
      </c>
      <c r="N19" s="157">
        <v>635977</v>
      </c>
      <c r="O19" s="157">
        <v>636008</v>
      </c>
      <c r="P19" s="112">
        <f t="shared" si="1"/>
        <v>32</v>
      </c>
      <c r="Q19" s="113">
        <v>1.56</v>
      </c>
      <c r="R19" s="114">
        <f t="shared" si="2"/>
        <v>0</v>
      </c>
      <c r="S19" s="114">
        <f t="shared" si="3"/>
        <v>0</v>
      </c>
      <c r="T19" s="114">
        <f t="shared" si="4"/>
        <v>49.92</v>
      </c>
      <c r="U19" s="115"/>
      <c r="V19" s="82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</row>
    <row r="20" spans="1:33" x14ac:dyDescent="0.2">
      <c r="A20" s="106">
        <v>5</v>
      </c>
      <c r="B20" s="107"/>
      <c r="C20" s="108"/>
      <c r="D20" s="108"/>
      <c r="E20" s="108"/>
      <c r="F20" s="274" t="s">
        <v>99</v>
      </c>
      <c r="G20" s="106"/>
      <c r="H20" s="106"/>
      <c r="I20" s="106"/>
      <c r="J20" s="110"/>
      <c r="K20" s="110"/>
      <c r="L20" s="106"/>
      <c r="M20" s="111">
        <f t="shared" si="0"/>
        <v>19</v>
      </c>
      <c r="N20" s="157">
        <v>636050</v>
      </c>
      <c r="O20" s="157">
        <v>636068</v>
      </c>
      <c r="P20" s="112">
        <f t="shared" si="1"/>
        <v>19</v>
      </c>
      <c r="Q20" s="113">
        <v>1.56</v>
      </c>
      <c r="R20" s="114">
        <f t="shared" si="2"/>
        <v>0</v>
      </c>
      <c r="S20" s="114">
        <f t="shared" si="3"/>
        <v>0</v>
      </c>
      <c r="T20" s="114">
        <f t="shared" si="4"/>
        <v>29.64</v>
      </c>
      <c r="U20" s="115"/>
      <c r="V20" s="82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</row>
    <row r="21" spans="1:33" x14ac:dyDescent="0.2">
      <c r="A21" s="106">
        <v>6</v>
      </c>
      <c r="B21" s="107"/>
      <c r="C21" s="108"/>
      <c r="D21" s="108"/>
      <c r="E21" s="108"/>
      <c r="F21" s="274" t="s">
        <v>99</v>
      </c>
      <c r="G21" s="106"/>
      <c r="H21" s="106"/>
      <c r="I21" s="106"/>
      <c r="J21" s="110"/>
      <c r="K21" s="110"/>
      <c r="L21" s="106"/>
      <c r="M21" s="111">
        <f t="shared" si="0"/>
        <v>12</v>
      </c>
      <c r="N21" s="157">
        <v>636097</v>
      </c>
      <c r="O21" s="157">
        <v>636108</v>
      </c>
      <c r="P21" s="112">
        <f t="shared" si="1"/>
        <v>12</v>
      </c>
      <c r="Q21" s="113">
        <v>1.56</v>
      </c>
      <c r="R21" s="114">
        <f t="shared" si="2"/>
        <v>0</v>
      </c>
      <c r="S21" s="114">
        <f t="shared" si="3"/>
        <v>0</v>
      </c>
      <c r="T21" s="114">
        <f t="shared" si="4"/>
        <v>18.72</v>
      </c>
      <c r="U21" s="115"/>
      <c r="V21" s="82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</row>
    <row r="22" spans="1:33" x14ac:dyDescent="0.2">
      <c r="A22" s="106">
        <v>7</v>
      </c>
      <c r="B22" s="116"/>
      <c r="C22" s="117"/>
      <c r="D22" s="117"/>
      <c r="E22" s="117"/>
      <c r="F22" s="118"/>
      <c r="G22" s="119"/>
      <c r="H22" s="119"/>
      <c r="I22" s="119"/>
      <c r="J22" s="120"/>
      <c r="K22" s="120"/>
      <c r="L22" s="119"/>
      <c r="M22" s="121">
        <f>SUM(M15:M21)</f>
        <v>3495</v>
      </c>
      <c r="N22" s="121"/>
      <c r="O22" s="121"/>
      <c r="P22" s="121">
        <f>SUM(P15:P21)</f>
        <v>3495</v>
      </c>
      <c r="Q22" s="122"/>
      <c r="R22" s="123"/>
      <c r="S22" s="123"/>
      <c r="T22" s="123">
        <f>SUM(T15:T21)</f>
        <v>5452.2000000000007</v>
      </c>
      <c r="U22" s="124"/>
      <c r="V22" s="125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</row>
    <row r="23" spans="1:33" x14ac:dyDescent="0.2">
      <c r="A23" s="106">
        <v>8</v>
      </c>
      <c r="B23" s="158"/>
      <c r="F23" s="128" t="s">
        <v>99</v>
      </c>
      <c r="L23" s="127"/>
      <c r="M23" s="272">
        <f t="shared" ref="M23:M86" si="5">M22+I23-L23</f>
        <v>3495</v>
      </c>
      <c r="N23" s="126" t="s">
        <v>312</v>
      </c>
      <c r="O23" s="126" t="s">
        <v>312</v>
      </c>
      <c r="P23" s="130">
        <f t="shared" ref="P23:P86" si="6">M23</f>
        <v>3495</v>
      </c>
      <c r="Q23" s="113">
        <v>1.56</v>
      </c>
      <c r="R23" s="126">
        <f t="shared" ref="R23:R86" si="7">I23*Q23</f>
        <v>0</v>
      </c>
      <c r="S23" s="126">
        <f t="shared" ref="S23:S86" si="8">L23*Q23</f>
        <v>0</v>
      </c>
      <c r="T23" s="273">
        <f t="shared" ref="T23:T86" si="9">T22+R23-S23</f>
        <v>5452.2000000000007</v>
      </c>
    </row>
    <row r="24" spans="1:33" x14ac:dyDescent="0.2">
      <c r="A24" s="106">
        <v>9</v>
      </c>
      <c r="B24" s="158"/>
      <c r="F24" s="128" t="s">
        <v>99</v>
      </c>
      <c r="M24" s="272">
        <f t="shared" si="5"/>
        <v>3495</v>
      </c>
      <c r="N24" s="126" t="s">
        <v>312</v>
      </c>
      <c r="O24" s="126" t="s">
        <v>312</v>
      </c>
      <c r="P24" s="130">
        <f t="shared" si="6"/>
        <v>3495</v>
      </c>
      <c r="Q24" s="113">
        <v>1.56</v>
      </c>
      <c r="R24" s="126">
        <f t="shared" si="7"/>
        <v>0</v>
      </c>
      <c r="S24" s="126">
        <f t="shared" si="8"/>
        <v>0</v>
      </c>
      <c r="T24" s="273">
        <f t="shared" si="9"/>
        <v>5452.2000000000007</v>
      </c>
    </row>
    <row r="25" spans="1:33" x14ac:dyDescent="0.2">
      <c r="A25" s="106">
        <v>10</v>
      </c>
      <c r="B25" s="158"/>
      <c r="F25" s="128" t="s">
        <v>99</v>
      </c>
      <c r="L25" s="127"/>
      <c r="M25" s="272">
        <f t="shared" si="5"/>
        <v>3495</v>
      </c>
      <c r="N25" s="126" t="s">
        <v>312</v>
      </c>
      <c r="O25" s="126" t="s">
        <v>312</v>
      </c>
      <c r="P25" s="130">
        <f t="shared" si="6"/>
        <v>3495</v>
      </c>
      <c r="Q25" s="113">
        <v>1.56</v>
      </c>
      <c r="R25" s="126">
        <f t="shared" si="7"/>
        <v>0</v>
      </c>
      <c r="S25" s="126">
        <f t="shared" si="8"/>
        <v>0</v>
      </c>
      <c r="T25" s="273">
        <f t="shared" si="9"/>
        <v>5452.2000000000007</v>
      </c>
    </row>
    <row r="26" spans="1:33" x14ac:dyDescent="0.2">
      <c r="A26" s="106">
        <v>11</v>
      </c>
      <c r="B26" s="158"/>
      <c r="F26" s="128" t="s">
        <v>99</v>
      </c>
      <c r="L26" s="127"/>
      <c r="M26" s="272">
        <f t="shared" si="5"/>
        <v>3495</v>
      </c>
      <c r="N26" s="126" t="s">
        <v>312</v>
      </c>
      <c r="O26" s="126" t="s">
        <v>312</v>
      </c>
      <c r="P26" s="130">
        <f t="shared" si="6"/>
        <v>3495</v>
      </c>
      <c r="Q26" s="113">
        <v>1.56</v>
      </c>
      <c r="R26" s="126">
        <f t="shared" si="7"/>
        <v>0</v>
      </c>
      <c r="S26" s="126">
        <f t="shared" si="8"/>
        <v>0</v>
      </c>
      <c r="T26" s="273">
        <f t="shared" si="9"/>
        <v>5452.2000000000007</v>
      </c>
    </row>
    <row r="27" spans="1:33" x14ac:dyDescent="0.2">
      <c r="A27" s="106">
        <v>12</v>
      </c>
      <c r="B27" s="158"/>
      <c r="F27" s="128" t="s">
        <v>99</v>
      </c>
      <c r="M27" s="272">
        <f t="shared" si="5"/>
        <v>3495</v>
      </c>
      <c r="N27" s="126" t="s">
        <v>312</v>
      </c>
      <c r="O27" s="126" t="s">
        <v>312</v>
      </c>
      <c r="P27" s="130">
        <f t="shared" si="6"/>
        <v>3495</v>
      </c>
      <c r="Q27" s="113">
        <v>1.56</v>
      </c>
      <c r="R27" s="126">
        <f t="shared" si="7"/>
        <v>0</v>
      </c>
      <c r="S27" s="126">
        <f t="shared" si="8"/>
        <v>0</v>
      </c>
      <c r="T27" s="273">
        <f t="shared" si="9"/>
        <v>5452.2000000000007</v>
      </c>
    </row>
    <row r="28" spans="1:33" x14ac:dyDescent="0.2">
      <c r="A28" s="106">
        <v>13</v>
      </c>
      <c r="B28" s="158"/>
      <c r="F28" s="128" t="s">
        <v>99</v>
      </c>
      <c r="L28" s="127"/>
      <c r="M28" s="272">
        <f t="shared" si="5"/>
        <v>3495</v>
      </c>
      <c r="N28" s="126" t="s">
        <v>312</v>
      </c>
      <c r="O28" s="126" t="s">
        <v>312</v>
      </c>
      <c r="P28" s="130">
        <f t="shared" si="6"/>
        <v>3495</v>
      </c>
      <c r="Q28" s="113">
        <v>1.56</v>
      </c>
      <c r="R28" s="126">
        <f t="shared" si="7"/>
        <v>0</v>
      </c>
      <c r="S28" s="126">
        <f t="shared" si="8"/>
        <v>0</v>
      </c>
      <c r="T28" s="273">
        <f t="shared" si="9"/>
        <v>5452.2000000000007</v>
      </c>
    </row>
    <row r="29" spans="1:33" x14ac:dyDescent="0.2">
      <c r="A29" s="106">
        <v>14</v>
      </c>
      <c r="B29" s="158"/>
      <c r="F29" s="128" t="s">
        <v>99</v>
      </c>
      <c r="M29" s="272">
        <f t="shared" si="5"/>
        <v>3495</v>
      </c>
      <c r="N29" s="126" t="s">
        <v>312</v>
      </c>
      <c r="O29" s="126" t="s">
        <v>312</v>
      </c>
      <c r="P29" s="130">
        <f t="shared" si="6"/>
        <v>3495</v>
      </c>
      <c r="Q29" s="113">
        <v>1.56</v>
      </c>
      <c r="R29" s="126">
        <f t="shared" si="7"/>
        <v>0</v>
      </c>
      <c r="S29" s="126">
        <f t="shared" si="8"/>
        <v>0</v>
      </c>
      <c r="T29" s="273">
        <f t="shared" si="9"/>
        <v>5452.2000000000007</v>
      </c>
    </row>
    <row r="30" spans="1:33" x14ac:dyDescent="0.2">
      <c r="A30" s="106">
        <v>15</v>
      </c>
      <c r="B30" s="158"/>
      <c r="F30" s="128" t="s">
        <v>99</v>
      </c>
      <c r="L30" s="127"/>
      <c r="M30" s="272">
        <f t="shared" si="5"/>
        <v>3495</v>
      </c>
      <c r="N30" s="126" t="s">
        <v>312</v>
      </c>
      <c r="O30" s="126" t="s">
        <v>312</v>
      </c>
      <c r="P30" s="130">
        <f t="shared" si="6"/>
        <v>3495</v>
      </c>
      <c r="Q30" s="113">
        <v>1.56</v>
      </c>
      <c r="R30" s="126">
        <f t="shared" si="7"/>
        <v>0</v>
      </c>
      <c r="S30" s="126">
        <f t="shared" si="8"/>
        <v>0</v>
      </c>
      <c r="T30" s="273">
        <f t="shared" si="9"/>
        <v>5452.2000000000007</v>
      </c>
    </row>
    <row r="31" spans="1:33" x14ac:dyDescent="0.2">
      <c r="A31" s="106">
        <v>16</v>
      </c>
      <c r="B31" s="158"/>
      <c r="F31" s="128" t="s">
        <v>99</v>
      </c>
      <c r="L31" s="127"/>
      <c r="M31" s="272">
        <f t="shared" si="5"/>
        <v>3495</v>
      </c>
      <c r="N31" s="126" t="s">
        <v>312</v>
      </c>
      <c r="O31" s="126" t="s">
        <v>312</v>
      </c>
      <c r="P31" s="130">
        <f t="shared" si="6"/>
        <v>3495</v>
      </c>
      <c r="Q31" s="113">
        <v>1.56</v>
      </c>
      <c r="R31" s="126">
        <f t="shared" si="7"/>
        <v>0</v>
      </c>
      <c r="S31" s="126">
        <f t="shared" si="8"/>
        <v>0</v>
      </c>
      <c r="T31" s="273">
        <f t="shared" si="9"/>
        <v>5452.2000000000007</v>
      </c>
    </row>
    <row r="32" spans="1:33" x14ac:dyDescent="0.2">
      <c r="A32" s="106">
        <v>17</v>
      </c>
      <c r="B32" s="158"/>
      <c r="F32" s="128" t="s">
        <v>99</v>
      </c>
      <c r="L32" s="127"/>
      <c r="M32" s="272">
        <f t="shared" si="5"/>
        <v>3495</v>
      </c>
      <c r="N32" s="126" t="s">
        <v>312</v>
      </c>
      <c r="O32" s="126" t="s">
        <v>312</v>
      </c>
      <c r="P32" s="130">
        <f t="shared" si="6"/>
        <v>3495</v>
      </c>
      <c r="Q32" s="113">
        <v>1.56</v>
      </c>
      <c r="R32" s="126">
        <f t="shared" si="7"/>
        <v>0</v>
      </c>
      <c r="S32" s="126">
        <f t="shared" si="8"/>
        <v>0</v>
      </c>
      <c r="T32" s="273">
        <f t="shared" si="9"/>
        <v>5452.2000000000007</v>
      </c>
    </row>
    <row r="33" spans="1:20" x14ac:dyDescent="0.2">
      <c r="A33" s="106">
        <v>18</v>
      </c>
      <c r="B33" s="158"/>
      <c r="F33" s="128" t="s">
        <v>99</v>
      </c>
      <c r="L33" s="127"/>
      <c r="M33" s="272">
        <f t="shared" si="5"/>
        <v>3495</v>
      </c>
      <c r="N33" s="126" t="s">
        <v>312</v>
      </c>
      <c r="O33" s="126" t="s">
        <v>312</v>
      </c>
      <c r="P33" s="130">
        <f t="shared" si="6"/>
        <v>3495</v>
      </c>
      <c r="Q33" s="113">
        <v>1.56</v>
      </c>
      <c r="R33" s="126">
        <f t="shared" si="7"/>
        <v>0</v>
      </c>
      <c r="S33" s="126">
        <f t="shared" si="8"/>
        <v>0</v>
      </c>
      <c r="T33" s="273">
        <f t="shared" si="9"/>
        <v>5452.2000000000007</v>
      </c>
    </row>
    <row r="34" spans="1:20" x14ac:dyDescent="0.2">
      <c r="A34" s="106">
        <v>19</v>
      </c>
      <c r="B34" s="158"/>
      <c r="F34" s="128" t="s">
        <v>99</v>
      </c>
      <c r="M34" s="272">
        <f t="shared" si="5"/>
        <v>3495</v>
      </c>
      <c r="N34" s="126" t="s">
        <v>312</v>
      </c>
      <c r="O34" s="126" t="s">
        <v>312</v>
      </c>
      <c r="P34" s="130">
        <f t="shared" si="6"/>
        <v>3495</v>
      </c>
      <c r="Q34" s="113">
        <v>1.56</v>
      </c>
      <c r="R34" s="126">
        <f t="shared" si="7"/>
        <v>0</v>
      </c>
      <c r="S34" s="126">
        <f t="shared" si="8"/>
        <v>0</v>
      </c>
      <c r="T34" s="273">
        <f t="shared" si="9"/>
        <v>5452.2000000000007</v>
      </c>
    </row>
    <row r="35" spans="1:20" x14ac:dyDescent="0.2">
      <c r="A35" s="106">
        <v>20</v>
      </c>
      <c r="B35" s="158"/>
      <c r="F35" s="128" t="s">
        <v>99</v>
      </c>
      <c r="L35" s="127"/>
      <c r="M35" s="272">
        <f t="shared" si="5"/>
        <v>3495</v>
      </c>
      <c r="N35" s="126" t="s">
        <v>312</v>
      </c>
      <c r="O35" s="126" t="s">
        <v>312</v>
      </c>
      <c r="P35" s="130">
        <f t="shared" si="6"/>
        <v>3495</v>
      </c>
      <c r="Q35" s="113">
        <v>1.56</v>
      </c>
      <c r="R35" s="126">
        <f t="shared" si="7"/>
        <v>0</v>
      </c>
      <c r="S35" s="126">
        <f t="shared" si="8"/>
        <v>0</v>
      </c>
      <c r="T35" s="273">
        <f t="shared" si="9"/>
        <v>5452.2000000000007</v>
      </c>
    </row>
    <row r="36" spans="1:20" x14ac:dyDescent="0.2">
      <c r="A36" s="106">
        <v>21</v>
      </c>
      <c r="B36" s="158"/>
      <c r="F36" s="128" t="s">
        <v>99</v>
      </c>
      <c r="M36" s="272">
        <f t="shared" si="5"/>
        <v>3495</v>
      </c>
      <c r="N36" s="126" t="s">
        <v>312</v>
      </c>
      <c r="O36" s="126" t="s">
        <v>312</v>
      </c>
      <c r="P36" s="130">
        <f t="shared" si="6"/>
        <v>3495</v>
      </c>
      <c r="Q36" s="113">
        <v>1.56</v>
      </c>
      <c r="R36" s="126">
        <f t="shared" si="7"/>
        <v>0</v>
      </c>
      <c r="S36" s="126">
        <f t="shared" si="8"/>
        <v>0</v>
      </c>
      <c r="T36" s="273">
        <f t="shared" si="9"/>
        <v>5452.2000000000007</v>
      </c>
    </row>
    <row r="37" spans="1:20" x14ac:dyDescent="0.2">
      <c r="A37" s="106">
        <v>22</v>
      </c>
      <c r="B37" s="158"/>
      <c r="F37" s="128" t="s">
        <v>99</v>
      </c>
      <c r="L37" s="127"/>
      <c r="M37" s="272">
        <f t="shared" si="5"/>
        <v>3495</v>
      </c>
      <c r="N37" s="126" t="s">
        <v>312</v>
      </c>
      <c r="O37" s="126" t="s">
        <v>312</v>
      </c>
      <c r="P37" s="130">
        <f t="shared" si="6"/>
        <v>3495</v>
      </c>
      <c r="Q37" s="113">
        <v>1.56</v>
      </c>
      <c r="R37" s="126">
        <f t="shared" si="7"/>
        <v>0</v>
      </c>
      <c r="S37" s="126">
        <f t="shared" si="8"/>
        <v>0</v>
      </c>
      <c r="T37" s="273">
        <f t="shared" si="9"/>
        <v>5452.2000000000007</v>
      </c>
    </row>
    <row r="38" spans="1:20" x14ac:dyDescent="0.2">
      <c r="A38" s="106">
        <v>23</v>
      </c>
      <c r="B38" s="158"/>
      <c r="F38" s="128" t="s">
        <v>99</v>
      </c>
      <c r="L38" s="127"/>
      <c r="M38" s="272">
        <f t="shared" si="5"/>
        <v>3495</v>
      </c>
      <c r="N38" s="126" t="s">
        <v>312</v>
      </c>
      <c r="O38" s="126" t="s">
        <v>312</v>
      </c>
      <c r="P38" s="130">
        <f t="shared" si="6"/>
        <v>3495</v>
      </c>
      <c r="Q38" s="113">
        <v>1.56</v>
      </c>
      <c r="R38" s="126">
        <f t="shared" si="7"/>
        <v>0</v>
      </c>
      <c r="S38" s="126">
        <f t="shared" si="8"/>
        <v>0</v>
      </c>
      <c r="T38" s="273">
        <f t="shared" si="9"/>
        <v>5452.2000000000007</v>
      </c>
    </row>
    <row r="39" spans="1:20" x14ac:dyDescent="0.2">
      <c r="A39" s="106">
        <v>24</v>
      </c>
      <c r="B39" s="158"/>
      <c r="F39" s="128" t="s">
        <v>99</v>
      </c>
      <c r="M39" s="272">
        <f t="shared" si="5"/>
        <v>3495</v>
      </c>
      <c r="N39" s="126" t="s">
        <v>312</v>
      </c>
      <c r="O39" s="126" t="s">
        <v>312</v>
      </c>
      <c r="P39" s="130">
        <f t="shared" si="6"/>
        <v>3495</v>
      </c>
      <c r="Q39" s="113">
        <v>1.56</v>
      </c>
      <c r="R39" s="126">
        <f t="shared" si="7"/>
        <v>0</v>
      </c>
      <c r="S39" s="126">
        <f t="shared" si="8"/>
        <v>0</v>
      </c>
      <c r="T39" s="273">
        <f t="shared" si="9"/>
        <v>5452.2000000000007</v>
      </c>
    </row>
    <row r="40" spans="1:20" x14ac:dyDescent="0.2">
      <c r="A40" s="106">
        <v>25</v>
      </c>
      <c r="B40" s="158"/>
      <c r="F40" s="128" t="s">
        <v>99</v>
      </c>
      <c r="L40" s="127"/>
      <c r="M40" s="272">
        <f t="shared" si="5"/>
        <v>3495</v>
      </c>
      <c r="N40" s="126" t="s">
        <v>312</v>
      </c>
      <c r="O40" s="126" t="s">
        <v>312</v>
      </c>
      <c r="P40" s="130">
        <f t="shared" si="6"/>
        <v>3495</v>
      </c>
      <c r="Q40" s="113">
        <v>1.56</v>
      </c>
      <c r="R40" s="126">
        <f t="shared" si="7"/>
        <v>0</v>
      </c>
      <c r="S40" s="126">
        <f t="shared" si="8"/>
        <v>0</v>
      </c>
      <c r="T40" s="273">
        <f t="shared" si="9"/>
        <v>5452.2000000000007</v>
      </c>
    </row>
    <row r="41" spans="1:20" x14ac:dyDescent="0.2">
      <c r="A41" s="106">
        <v>26</v>
      </c>
      <c r="B41" s="158"/>
      <c r="F41" s="128" t="s">
        <v>99</v>
      </c>
      <c r="L41" s="127"/>
      <c r="M41" s="272">
        <f t="shared" si="5"/>
        <v>3495</v>
      </c>
      <c r="N41" s="126" t="s">
        <v>312</v>
      </c>
      <c r="O41" s="126" t="s">
        <v>312</v>
      </c>
      <c r="P41" s="130">
        <f t="shared" si="6"/>
        <v>3495</v>
      </c>
      <c r="Q41" s="113">
        <v>1.56</v>
      </c>
      <c r="R41" s="126">
        <f t="shared" si="7"/>
        <v>0</v>
      </c>
      <c r="S41" s="126">
        <f t="shared" si="8"/>
        <v>0</v>
      </c>
      <c r="T41" s="273">
        <f t="shared" si="9"/>
        <v>5452.2000000000007</v>
      </c>
    </row>
    <row r="42" spans="1:20" x14ac:dyDescent="0.2">
      <c r="A42" s="106">
        <v>27</v>
      </c>
      <c r="B42" s="158"/>
      <c r="F42" s="128" t="s">
        <v>99</v>
      </c>
      <c r="L42" s="127"/>
      <c r="M42" s="272">
        <f t="shared" si="5"/>
        <v>3495</v>
      </c>
      <c r="N42" s="126" t="s">
        <v>312</v>
      </c>
      <c r="O42" s="126" t="s">
        <v>312</v>
      </c>
      <c r="P42" s="130">
        <f t="shared" si="6"/>
        <v>3495</v>
      </c>
      <c r="Q42" s="113">
        <v>1.56</v>
      </c>
      <c r="R42" s="126">
        <f t="shared" si="7"/>
        <v>0</v>
      </c>
      <c r="S42" s="126">
        <f t="shared" si="8"/>
        <v>0</v>
      </c>
      <c r="T42" s="273">
        <f t="shared" si="9"/>
        <v>5452.2000000000007</v>
      </c>
    </row>
    <row r="43" spans="1:20" x14ac:dyDescent="0.2">
      <c r="A43" s="106">
        <v>28</v>
      </c>
      <c r="B43" s="158"/>
      <c r="F43" s="128" t="s">
        <v>99</v>
      </c>
      <c r="M43" s="272">
        <f t="shared" si="5"/>
        <v>3495</v>
      </c>
      <c r="N43" s="126" t="s">
        <v>312</v>
      </c>
      <c r="O43" s="126" t="s">
        <v>312</v>
      </c>
      <c r="P43" s="130">
        <f t="shared" si="6"/>
        <v>3495</v>
      </c>
      <c r="Q43" s="113">
        <v>1.56</v>
      </c>
      <c r="R43" s="126">
        <f t="shared" si="7"/>
        <v>0</v>
      </c>
      <c r="S43" s="126">
        <f t="shared" si="8"/>
        <v>0</v>
      </c>
      <c r="T43" s="273">
        <f t="shared" si="9"/>
        <v>5452.2000000000007</v>
      </c>
    </row>
    <row r="44" spans="1:20" x14ac:dyDescent="0.2">
      <c r="A44" s="106">
        <v>29</v>
      </c>
      <c r="B44" s="158"/>
      <c r="F44" s="128" t="s">
        <v>99</v>
      </c>
      <c r="L44" s="127"/>
      <c r="M44" s="272">
        <f t="shared" si="5"/>
        <v>3495</v>
      </c>
      <c r="N44" s="126" t="s">
        <v>312</v>
      </c>
      <c r="O44" s="126" t="s">
        <v>312</v>
      </c>
      <c r="P44" s="130">
        <f t="shared" si="6"/>
        <v>3495</v>
      </c>
      <c r="Q44" s="113">
        <v>1.56</v>
      </c>
      <c r="R44" s="126">
        <f t="shared" si="7"/>
        <v>0</v>
      </c>
      <c r="S44" s="126">
        <f t="shared" si="8"/>
        <v>0</v>
      </c>
      <c r="T44" s="273">
        <f t="shared" si="9"/>
        <v>5452.2000000000007</v>
      </c>
    </row>
    <row r="45" spans="1:20" x14ac:dyDescent="0.2">
      <c r="A45" s="106">
        <v>30</v>
      </c>
      <c r="B45" s="158"/>
      <c r="F45" s="128" t="s">
        <v>99</v>
      </c>
      <c r="L45" s="127"/>
      <c r="M45" s="272">
        <f t="shared" si="5"/>
        <v>3495</v>
      </c>
      <c r="N45" s="126" t="s">
        <v>312</v>
      </c>
      <c r="O45" s="126" t="s">
        <v>312</v>
      </c>
      <c r="P45" s="130">
        <f t="shared" si="6"/>
        <v>3495</v>
      </c>
      <c r="Q45" s="113">
        <v>1.56</v>
      </c>
      <c r="R45" s="126">
        <f t="shared" si="7"/>
        <v>0</v>
      </c>
      <c r="S45" s="126">
        <f t="shared" si="8"/>
        <v>0</v>
      </c>
      <c r="T45" s="273">
        <f t="shared" si="9"/>
        <v>5452.2000000000007</v>
      </c>
    </row>
    <row r="46" spans="1:20" x14ac:dyDescent="0.2">
      <c r="A46" s="106">
        <v>31</v>
      </c>
      <c r="B46" s="158"/>
      <c r="F46" s="128" t="s">
        <v>99</v>
      </c>
      <c r="M46" s="272">
        <f t="shared" si="5"/>
        <v>3495</v>
      </c>
      <c r="N46" s="126" t="s">
        <v>312</v>
      </c>
      <c r="O46" s="126" t="s">
        <v>312</v>
      </c>
      <c r="P46" s="130">
        <f t="shared" si="6"/>
        <v>3495</v>
      </c>
      <c r="Q46" s="113">
        <v>1.56</v>
      </c>
      <c r="R46" s="126">
        <f t="shared" si="7"/>
        <v>0</v>
      </c>
      <c r="S46" s="126">
        <f t="shared" si="8"/>
        <v>0</v>
      </c>
      <c r="T46" s="273">
        <f t="shared" si="9"/>
        <v>5452.2000000000007</v>
      </c>
    </row>
    <row r="47" spans="1:20" x14ac:dyDescent="0.2">
      <c r="A47" s="106">
        <v>32</v>
      </c>
      <c r="B47" s="158"/>
      <c r="F47" s="128" t="s">
        <v>99</v>
      </c>
      <c r="L47" s="127"/>
      <c r="M47" s="272">
        <f t="shared" si="5"/>
        <v>3495</v>
      </c>
      <c r="N47" s="126" t="s">
        <v>312</v>
      </c>
      <c r="O47" s="126" t="s">
        <v>312</v>
      </c>
      <c r="P47" s="130">
        <f t="shared" si="6"/>
        <v>3495</v>
      </c>
      <c r="Q47" s="113">
        <v>1.56</v>
      </c>
      <c r="R47" s="126">
        <f t="shared" si="7"/>
        <v>0</v>
      </c>
      <c r="S47" s="126">
        <f t="shared" si="8"/>
        <v>0</v>
      </c>
      <c r="T47" s="273">
        <f t="shared" si="9"/>
        <v>5452.2000000000007</v>
      </c>
    </row>
    <row r="48" spans="1:20" x14ac:dyDescent="0.2">
      <c r="A48" s="106">
        <v>33</v>
      </c>
      <c r="B48" s="158"/>
      <c r="F48" s="128" t="s">
        <v>99</v>
      </c>
      <c r="L48" s="127"/>
      <c r="M48" s="272">
        <f t="shared" si="5"/>
        <v>3495</v>
      </c>
      <c r="N48" s="126" t="s">
        <v>312</v>
      </c>
      <c r="O48" s="126" t="s">
        <v>312</v>
      </c>
      <c r="P48" s="130">
        <f t="shared" si="6"/>
        <v>3495</v>
      </c>
      <c r="Q48" s="113">
        <v>1.56</v>
      </c>
      <c r="R48" s="126">
        <f t="shared" si="7"/>
        <v>0</v>
      </c>
      <c r="S48" s="126">
        <f t="shared" si="8"/>
        <v>0</v>
      </c>
      <c r="T48" s="273">
        <f t="shared" si="9"/>
        <v>5452.2000000000007</v>
      </c>
    </row>
    <row r="49" spans="1:20" x14ac:dyDescent="0.2">
      <c r="A49" s="106">
        <v>34</v>
      </c>
      <c r="B49" s="158"/>
      <c r="F49" s="128" t="s">
        <v>99</v>
      </c>
      <c r="M49" s="272">
        <f t="shared" si="5"/>
        <v>3495</v>
      </c>
      <c r="N49" s="126" t="s">
        <v>312</v>
      </c>
      <c r="O49" s="126" t="s">
        <v>312</v>
      </c>
      <c r="P49" s="130">
        <f t="shared" si="6"/>
        <v>3495</v>
      </c>
      <c r="Q49" s="113">
        <v>1.56</v>
      </c>
      <c r="R49" s="126">
        <f t="shared" si="7"/>
        <v>0</v>
      </c>
      <c r="S49" s="126">
        <f t="shared" si="8"/>
        <v>0</v>
      </c>
      <c r="T49" s="273">
        <f t="shared" si="9"/>
        <v>5452.2000000000007</v>
      </c>
    </row>
    <row r="50" spans="1:20" x14ac:dyDescent="0.2">
      <c r="A50" s="106">
        <v>35</v>
      </c>
      <c r="B50" s="158"/>
      <c r="F50" s="128" t="s">
        <v>99</v>
      </c>
      <c r="L50" s="127"/>
      <c r="M50" s="272">
        <f t="shared" si="5"/>
        <v>3495</v>
      </c>
      <c r="N50" s="126" t="s">
        <v>312</v>
      </c>
      <c r="O50" s="126" t="s">
        <v>312</v>
      </c>
      <c r="P50" s="130">
        <f t="shared" si="6"/>
        <v>3495</v>
      </c>
      <c r="Q50" s="113">
        <v>1.56</v>
      </c>
      <c r="R50" s="126">
        <f t="shared" si="7"/>
        <v>0</v>
      </c>
      <c r="S50" s="126">
        <f t="shared" si="8"/>
        <v>0</v>
      </c>
      <c r="T50" s="273">
        <f t="shared" si="9"/>
        <v>5452.2000000000007</v>
      </c>
    </row>
    <row r="51" spans="1:20" x14ac:dyDescent="0.2">
      <c r="A51" s="106">
        <v>36</v>
      </c>
      <c r="B51" s="158"/>
      <c r="F51" s="128" t="s">
        <v>99</v>
      </c>
      <c r="L51" s="127"/>
      <c r="M51" s="272">
        <f t="shared" si="5"/>
        <v>3495</v>
      </c>
      <c r="N51" s="126" t="s">
        <v>312</v>
      </c>
      <c r="O51" s="126" t="s">
        <v>312</v>
      </c>
      <c r="P51" s="130">
        <f t="shared" si="6"/>
        <v>3495</v>
      </c>
      <c r="Q51" s="113">
        <v>1.56</v>
      </c>
      <c r="R51" s="126">
        <f t="shared" si="7"/>
        <v>0</v>
      </c>
      <c r="S51" s="126">
        <f t="shared" si="8"/>
        <v>0</v>
      </c>
      <c r="T51" s="273">
        <f t="shared" si="9"/>
        <v>5452.2000000000007</v>
      </c>
    </row>
    <row r="52" spans="1:20" x14ac:dyDescent="0.2">
      <c r="A52" s="106">
        <v>37</v>
      </c>
      <c r="B52" s="158"/>
      <c r="F52" s="128" t="s">
        <v>99</v>
      </c>
      <c r="L52" s="127"/>
      <c r="M52" s="272">
        <f t="shared" si="5"/>
        <v>3495</v>
      </c>
      <c r="N52" s="126" t="s">
        <v>312</v>
      </c>
      <c r="O52" s="126" t="s">
        <v>312</v>
      </c>
      <c r="P52" s="130">
        <f t="shared" si="6"/>
        <v>3495</v>
      </c>
      <c r="Q52" s="113">
        <v>1.56</v>
      </c>
      <c r="R52" s="126">
        <f t="shared" si="7"/>
        <v>0</v>
      </c>
      <c r="S52" s="126">
        <f t="shared" si="8"/>
        <v>0</v>
      </c>
      <c r="T52" s="273">
        <f t="shared" si="9"/>
        <v>5452.2000000000007</v>
      </c>
    </row>
    <row r="53" spans="1:20" x14ac:dyDescent="0.2">
      <c r="A53" s="106">
        <v>38</v>
      </c>
      <c r="B53" s="158"/>
      <c r="F53" s="128" t="s">
        <v>99</v>
      </c>
      <c r="M53" s="272">
        <f t="shared" si="5"/>
        <v>3495</v>
      </c>
      <c r="N53" s="126" t="s">
        <v>312</v>
      </c>
      <c r="O53" s="126" t="s">
        <v>312</v>
      </c>
      <c r="P53" s="130">
        <f t="shared" si="6"/>
        <v>3495</v>
      </c>
      <c r="Q53" s="113">
        <v>1.56</v>
      </c>
      <c r="R53" s="126">
        <f t="shared" si="7"/>
        <v>0</v>
      </c>
      <c r="S53" s="126">
        <f t="shared" si="8"/>
        <v>0</v>
      </c>
      <c r="T53" s="273">
        <f t="shared" si="9"/>
        <v>5452.2000000000007</v>
      </c>
    </row>
    <row r="54" spans="1:20" x14ac:dyDescent="0.2">
      <c r="A54" s="106">
        <v>39</v>
      </c>
      <c r="B54" s="158"/>
      <c r="F54" s="128" t="s">
        <v>99</v>
      </c>
      <c r="L54" s="127"/>
      <c r="M54" s="272">
        <f t="shared" si="5"/>
        <v>3495</v>
      </c>
      <c r="N54" s="126" t="s">
        <v>312</v>
      </c>
      <c r="O54" s="126" t="s">
        <v>312</v>
      </c>
      <c r="P54" s="130">
        <f t="shared" si="6"/>
        <v>3495</v>
      </c>
      <c r="Q54" s="113">
        <v>1.56</v>
      </c>
      <c r="R54" s="126">
        <f t="shared" si="7"/>
        <v>0</v>
      </c>
      <c r="S54" s="126">
        <f t="shared" si="8"/>
        <v>0</v>
      </c>
      <c r="T54" s="273">
        <f t="shared" si="9"/>
        <v>5452.2000000000007</v>
      </c>
    </row>
    <row r="55" spans="1:20" x14ac:dyDescent="0.2">
      <c r="A55" s="106">
        <v>40</v>
      </c>
      <c r="B55" s="158"/>
      <c r="F55" s="128" t="s">
        <v>99</v>
      </c>
      <c r="L55" s="127"/>
      <c r="M55" s="272">
        <f t="shared" si="5"/>
        <v>3495</v>
      </c>
      <c r="N55" s="126" t="s">
        <v>312</v>
      </c>
      <c r="O55" s="126" t="s">
        <v>312</v>
      </c>
      <c r="P55" s="130">
        <f t="shared" si="6"/>
        <v>3495</v>
      </c>
      <c r="Q55" s="113">
        <v>1.56</v>
      </c>
      <c r="R55" s="126">
        <f t="shared" si="7"/>
        <v>0</v>
      </c>
      <c r="S55" s="126">
        <f t="shared" si="8"/>
        <v>0</v>
      </c>
      <c r="T55" s="273">
        <f t="shared" si="9"/>
        <v>5452.2000000000007</v>
      </c>
    </row>
    <row r="56" spans="1:20" x14ac:dyDescent="0.2">
      <c r="A56" s="106">
        <v>41</v>
      </c>
      <c r="B56" s="158"/>
      <c r="F56" s="128" t="s">
        <v>99</v>
      </c>
      <c r="M56" s="272">
        <f t="shared" si="5"/>
        <v>3495</v>
      </c>
      <c r="N56" s="126" t="s">
        <v>312</v>
      </c>
      <c r="O56" s="126" t="s">
        <v>312</v>
      </c>
      <c r="P56" s="130">
        <f t="shared" si="6"/>
        <v>3495</v>
      </c>
      <c r="Q56" s="113">
        <v>1.56</v>
      </c>
      <c r="R56" s="126">
        <f t="shared" si="7"/>
        <v>0</v>
      </c>
      <c r="S56" s="126">
        <f t="shared" si="8"/>
        <v>0</v>
      </c>
      <c r="T56" s="273">
        <f t="shared" si="9"/>
        <v>5452.2000000000007</v>
      </c>
    </row>
    <row r="57" spans="1:20" x14ac:dyDescent="0.2">
      <c r="A57" s="106">
        <v>42</v>
      </c>
      <c r="B57" s="158"/>
      <c r="F57" s="128" t="s">
        <v>99</v>
      </c>
      <c r="L57" s="127"/>
      <c r="M57" s="272">
        <f t="shared" si="5"/>
        <v>3495</v>
      </c>
      <c r="N57" s="126" t="s">
        <v>312</v>
      </c>
      <c r="O57" s="126" t="s">
        <v>312</v>
      </c>
      <c r="P57" s="130">
        <f t="shared" si="6"/>
        <v>3495</v>
      </c>
      <c r="Q57" s="113">
        <v>1.56</v>
      </c>
      <c r="R57" s="126">
        <f t="shared" si="7"/>
        <v>0</v>
      </c>
      <c r="S57" s="126">
        <f t="shared" si="8"/>
        <v>0</v>
      </c>
      <c r="T57" s="273">
        <f t="shared" si="9"/>
        <v>5452.2000000000007</v>
      </c>
    </row>
    <row r="58" spans="1:20" x14ac:dyDescent="0.2">
      <c r="A58" s="106">
        <v>43</v>
      </c>
      <c r="B58" s="158"/>
      <c r="F58" s="128" t="s">
        <v>99</v>
      </c>
      <c r="L58" s="127"/>
      <c r="M58" s="272">
        <f t="shared" si="5"/>
        <v>3495</v>
      </c>
      <c r="N58" s="126" t="s">
        <v>312</v>
      </c>
      <c r="O58" s="126" t="s">
        <v>312</v>
      </c>
      <c r="P58" s="130">
        <f t="shared" si="6"/>
        <v>3495</v>
      </c>
      <c r="Q58" s="113">
        <v>1.56</v>
      </c>
      <c r="R58" s="126">
        <f t="shared" si="7"/>
        <v>0</v>
      </c>
      <c r="S58" s="126">
        <f t="shared" si="8"/>
        <v>0</v>
      </c>
      <c r="T58" s="273">
        <f t="shared" si="9"/>
        <v>5452.2000000000007</v>
      </c>
    </row>
    <row r="59" spans="1:20" x14ac:dyDescent="0.2">
      <c r="A59" s="106">
        <v>44</v>
      </c>
      <c r="B59" s="158"/>
      <c r="F59" s="128" t="s">
        <v>99</v>
      </c>
      <c r="M59" s="272">
        <f t="shared" si="5"/>
        <v>3495</v>
      </c>
      <c r="N59" s="126" t="s">
        <v>312</v>
      </c>
      <c r="O59" s="126" t="s">
        <v>312</v>
      </c>
      <c r="P59" s="130">
        <f t="shared" si="6"/>
        <v>3495</v>
      </c>
      <c r="Q59" s="113">
        <v>1.56</v>
      </c>
      <c r="R59" s="126">
        <f t="shared" si="7"/>
        <v>0</v>
      </c>
      <c r="S59" s="126">
        <f t="shared" si="8"/>
        <v>0</v>
      </c>
      <c r="T59" s="273">
        <f t="shared" si="9"/>
        <v>5452.2000000000007</v>
      </c>
    </row>
    <row r="60" spans="1:20" x14ac:dyDescent="0.2">
      <c r="A60" s="106">
        <v>45</v>
      </c>
      <c r="B60" s="158"/>
      <c r="F60" s="128" t="s">
        <v>99</v>
      </c>
      <c r="L60" s="127"/>
      <c r="M60" s="272">
        <f t="shared" si="5"/>
        <v>3495</v>
      </c>
      <c r="N60" s="126" t="s">
        <v>312</v>
      </c>
      <c r="O60" s="126" t="s">
        <v>312</v>
      </c>
      <c r="P60" s="130">
        <f t="shared" si="6"/>
        <v>3495</v>
      </c>
      <c r="Q60" s="113">
        <v>1.56</v>
      </c>
      <c r="R60" s="126">
        <f t="shared" si="7"/>
        <v>0</v>
      </c>
      <c r="S60" s="126">
        <f t="shared" si="8"/>
        <v>0</v>
      </c>
      <c r="T60" s="273">
        <f t="shared" si="9"/>
        <v>5452.2000000000007</v>
      </c>
    </row>
    <row r="61" spans="1:20" x14ac:dyDescent="0.2">
      <c r="A61" s="106">
        <v>46</v>
      </c>
      <c r="B61" s="158"/>
      <c r="F61" s="128" t="s">
        <v>99</v>
      </c>
      <c r="L61" s="127"/>
      <c r="M61" s="272">
        <f t="shared" si="5"/>
        <v>3495</v>
      </c>
      <c r="N61" s="126" t="s">
        <v>312</v>
      </c>
      <c r="O61" s="126" t="s">
        <v>312</v>
      </c>
      <c r="P61" s="130">
        <f t="shared" si="6"/>
        <v>3495</v>
      </c>
      <c r="Q61" s="113">
        <v>1.56</v>
      </c>
      <c r="R61" s="126">
        <f t="shared" si="7"/>
        <v>0</v>
      </c>
      <c r="S61" s="126">
        <f t="shared" si="8"/>
        <v>0</v>
      </c>
      <c r="T61" s="273">
        <f t="shared" si="9"/>
        <v>5452.2000000000007</v>
      </c>
    </row>
    <row r="62" spans="1:20" x14ac:dyDescent="0.2">
      <c r="A62" s="106">
        <v>47</v>
      </c>
      <c r="B62" s="158"/>
      <c r="F62" s="128" t="s">
        <v>99</v>
      </c>
      <c r="M62" s="272">
        <f t="shared" si="5"/>
        <v>3495</v>
      </c>
      <c r="N62" s="126" t="s">
        <v>312</v>
      </c>
      <c r="O62" s="126" t="s">
        <v>312</v>
      </c>
      <c r="P62" s="130">
        <f t="shared" si="6"/>
        <v>3495</v>
      </c>
      <c r="Q62" s="113">
        <v>1.56</v>
      </c>
      <c r="R62" s="126">
        <f t="shared" si="7"/>
        <v>0</v>
      </c>
      <c r="S62" s="126">
        <f t="shared" si="8"/>
        <v>0</v>
      </c>
      <c r="T62" s="273">
        <f t="shared" si="9"/>
        <v>5452.2000000000007</v>
      </c>
    </row>
    <row r="63" spans="1:20" x14ac:dyDescent="0.2">
      <c r="A63" s="106">
        <v>48</v>
      </c>
      <c r="B63" s="158"/>
      <c r="F63" s="128" t="s">
        <v>99</v>
      </c>
      <c r="L63" s="127"/>
      <c r="M63" s="272">
        <f t="shared" si="5"/>
        <v>3495</v>
      </c>
      <c r="N63" s="126" t="s">
        <v>312</v>
      </c>
      <c r="O63" s="126" t="s">
        <v>312</v>
      </c>
      <c r="P63" s="130">
        <f t="shared" si="6"/>
        <v>3495</v>
      </c>
      <c r="Q63" s="113">
        <v>1.56</v>
      </c>
      <c r="R63" s="126">
        <f t="shared" si="7"/>
        <v>0</v>
      </c>
      <c r="S63" s="126">
        <f t="shared" si="8"/>
        <v>0</v>
      </c>
      <c r="T63" s="273">
        <f t="shared" si="9"/>
        <v>5452.2000000000007</v>
      </c>
    </row>
    <row r="64" spans="1:20" x14ac:dyDescent="0.2">
      <c r="A64" s="106">
        <v>49</v>
      </c>
      <c r="B64" s="158"/>
      <c r="F64" s="128" t="s">
        <v>99</v>
      </c>
      <c r="M64" s="272">
        <f t="shared" si="5"/>
        <v>3495</v>
      </c>
      <c r="N64" s="126" t="s">
        <v>312</v>
      </c>
      <c r="O64" s="126" t="s">
        <v>312</v>
      </c>
      <c r="P64" s="130">
        <f t="shared" si="6"/>
        <v>3495</v>
      </c>
      <c r="Q64" s="113">
        <v>1.56</v>
      </c>
      <c r="R64" s="126">
        <f t="shared" si="7"/>
        <v>0</v>
      </c>
      <c r="S64" s="126">
        <f t="shared" si="8"/>
        <v>0</v>
      </c>
      <c r="T64" s="273">
        <f t="shared" si="9"/>
        <v>5452.2000000000007</v>
      </c>
    </row>
    <row r="65" spans="1:20" x14ac:dyDescent="0.2">
      <c r="A65" s="106">
        <v>50</v>
      </c>
      <c r="B65" s="158"/>
      <c r="F65" s="128" t="s">
        <v>99</v>
      </c>
      <c r="L65" s="127"/>
      <c r="M65" s="272">
        <f t="shared" si="5"/>
        <v>3495</v>
      </c>
      <c r="N65" s="126" t="s">
        <v>312</v>
      </c>
      <c r="O65" s="126" t="s">
        <v>312</v>
      </c>
      <c r="P65" s="130">
        <f t="shared" si="6"/>
        <v>3495</v>
      </c>
      <c r="Q65" s="113">
        <v>1.56</v>
      </c>
      <c r="R65" s="126">
        <f t="shared" si="7"/>
        <v>0</v>
      </c>
      <c r="S65" s="126">
        <f t="shared" si="8"/>
        <v>0</v>
      </c>
      <c r="T65" s="273">
        <f t="shared" si="9"/>
        <v>5452.2000000000007</v>
      </c>
    </row>
    <row r="66" spans="1:20" x14ac:dyDescent="0.2">
      <c r="A66" s="106">
        <v>51</v>
      </c>
      <c r="B66" s="158"/>
      <c r="F66" s="128" t="s">
        <v>99</v>
      </c>
      <c r="L66" s="127"/>
      <c r="M66" s="272">
        <f t="shared" si="5"/>
        <v>3495</v>
      </c>
      <c r="N66" s="126" t="s">
        <v>312</v>
      </c>
      <c r="O66" s="126" t="s">
        <v>312</v>
      </c>
      <c r="P66" s="130">
        <f t="shared" si="6"/>
        <v>3495</v>
      </c>
      <c r="Q66" s="113">
        <v>1.56</v>
      </c>
      <c r="R66" s="126">
        <f t="shared" si="7"/>
        <v>0</v>
      </c>
      <c r="S66" s="126">
        <f t="shared" si="8"/>
        <v>0</v>
      </c>
      <c r="T66" s="273">
        <f t="shared" si="9"/>
        <v>5452.2000000000007</v>
      </c>
    </row>
    <row r="67" spans="1:20" x14ac:dyDescent="0.2">
      <c r="A67" s="106">
        <v>52</v>
      </c>
      <c r="B67" s="158"/>
      <c r="F67" s="128" t="s">
        <v>99</v>
      </c>
      <c r="M67" s="272">
        <f t="shared" si="5"/>
        <v>3495</v>
      </c>
      <c r="N67" s="126" t="s">
        <v>312</v>
      </c>
      <c r="O67" s="126" t="s">
        <v>312</v>
      </c>
      <c r="P67" s="130">
        <f t="shared" si="6"/>
        <v>3495</v>
      </c>
      <c r="Q67" s="113">
        <v>1.56</v>
      </c>
      <c r="R67" s="126">
        <f t="shared" si="7"/>
        <v>0</v>
      </c>
      <c r="S67" s="126">
        <f t="shared" si="8"/>
        <v>0</v>
      </c>
      <c r="T67" s="273">
        <f t="shared" si="9"/>
        <v>5452.2000000000007</v>
      </c>
    </row>
    <row r="68" spans="1:20" x14ac:dyDescent="0.2">
      <c r="A68" s="106">
        <v>53</v>
      </c>
      <c r="B68" s="158"/>
      <c r="F68" s="128" t="s">
        <v>99</v>
      </c>
      <c r="L68" s="127"/>
      <c r="M68" s="272">
        <f t="shared" si="5"/>
        <v>3495</v>
      </c>
      <c r="N68" s="126" t="s">
        <v>312</v>
      </c>
      <c r="O68" s="126" t="s">
        <v>312</v>
      </c>
      <c r="P68" s="130">
        <f t="shared" si="6"/>
        <v>3495</v>
      </c>
      <c r="Q68" s="113">
        <v>1.56</v>
      </c>
      <c r="R68" s="126">
        <f t="shared" si="7"/>
        <v>0</v>
      </c>
      <c r="S68" s="126">
        <f t="shared" si="8"/>
        <v>0</v>
      </c>
      <c r="T68" s="273">
        <f t="shared" si="9"/>
        <v>5452.2000000000007</v>
      </c>
    </row>
    <row r="69" spans="1:20" x14ac:dyDescent="0.2">
      <c r="A69" s="106">
        <v>54</v>
      </c>
      <c r="B69" s="158"/>
      <c r="F69" s="128" t="s">
        <v>99</v>
      </c>
      <c r="L69" s="127"/>
      <c r="M69" s="272">
        <f t="shared" si="5"/>
        <v>3495</v>
      </c>
      <c r="N69" s="126" t="s">
        <v>312</v>
      </c>
      <c r="O69" s="126" t="s">
        <v>312</v>
      </c>
      <c r="P69" s="130">
        <f t="shared" si="6"/>
        <v>3495</v>
      </c>
      <c r="Q69" s="113">
        <v>1.56</v>
      </c>
      <c r="R69" s="126">
        <f t="shared" si="7"/>
        <v>0</v>
      </c>
      <c r="S69" s="126">
        <f t="shared" si="8"/>
        <v>0</v>
      </c>
      <c r="T69" s="273">
        <f t="shared" si="9"/>
        <v>5452.2000000000007</v>
      </c>
    </row>
    <row r="70" spans="1:20" x14ac:dyDescent="0.2">
      <c r="A70" s="106">
        <v>55</v>
      </c>
      <c r="B70" s="158"/>
      <c r="F70" s="128" t="s">
        <v>99</v>
      </c>
      <c r="M70" s="272">
        <f t="shared" si="5"/>
        <v>3495</v>
      </c>
      <c r="N70" s="126" t="s">
        <v>312</v>
      </c>
      <c r="O70" s="126" t="s">
        <v>312</v>
      </c>
      <c r="P70" s="130">
        <f t="shared" si="6"/>
        <v>3495</v>
      </c>
      <c r="Q70" s="113">
        <v>1.56</v>
      </c>
      <c r="R70" s="126">
        <f t="shared" si="7"/>
        <v>0</v>
      </c>
      <c r="S70" s="126">
        <f t="shared" si="8"/>
        <v>0</v>
      </c>
      <c r="T70" s="273">
        <f t="shared" si="9"/>
        <v>5452.2000000000007</v>
      </c>
    </row>
    <row r="71" spans="1:20" x14ac:dyDescent="0.2">
      <c r="A71" s="106">
        <v>56</v>
      </c>
      <c r="B71" s="158"/>
      <c r="F71" s="128" t="s">
        <v>99</v>
      </c>
      <c r="L71" s="127"/>
      <c r="M71" s="272">
        <f t="shared" si="5"/>
        <v>3495</v>
      </c>
      <c r="N71" s="126" t="s">
        <v>312</v>
      </c>
      <c r="O71" s="126" t="s">
        <v>312</v>
      </c>
      <c r="P71" s="130">
        <f t="shared" si="6"/>
        <v>3495</v>
      </c>
      <c r="Q71" s="113">
        <v>1.56</v>
      </c>
      <c r="R71" s="126">
        <f t="shared" si="7"/>
        <v>0</v>
      </c>
      <c r="S71" s="126">
        <f t="shared" si="8"/>
        <v>0</v>
      </c>
      <c r="T71" s="273">
        <f t="shared" si="9"/>
        <v>5452.2000000000007</v>
      </c>
    </row>
    <row r="72" spans="1:20" x14ac:dyDescent="0.2">
      <c r="A72" s="106">
        <v>57</v>
      </c>
      <c r="B72" s="158"/>
      <c r="F72" s="128" t="s">
        <v>99</v>
      </c>
      <c r="M72" s="272">
        <f t="shared" si="5"/>
        <v>3495</v>
      </c>
      <c r="N72" s="126" t="s">
        <v>312</v>
      </c>
      <c r="O72" s="126" t="s">
        <v>312</v>
      </c>
      <c r="P72" s="130">
        <f t="shared" si="6"/>
        <v>3495</v>
      </c>
      <c r="Q72" s="113">
        <v>1.56</v>
      </c>
      <c r="R72" s="126">
        <f t="shared" si="7"/>
        <v>0</v>
      </c>
      <c r="S72" s="126">
        <f t="shared" si="8"/>
        <v>0</v>
      </c>
      <c r="T72" s="273">
        <f t="shared" si="9"/>
        <v>5452.2000000000007</v>
      </c>
    </row>
    <row r="73" spans="1:20" x14ac:dyDescent="0.2">
      <c r="A73" s="106">
        <v>58</v>
      </c>
      <c r="B73" s="158"/>
      <c r="F73" s="128" t="s">
        <v>99</v>
      </c>
      <c r="L73" s="127"/>
      <c r="M73" s="272">
        <f t="shared" si="5"/>
        <v>3495</v>
      </c>
      <c r="N73" s="126" t="s">
        <v>312</v>
      </c>
      <c r="O73" s="126" t="s">
        <v>312</v>
      </c>
      <c r="P73" s="130">
        <f t="shared" si="6"/>
        <v>3495</v>
      </c>
      <c r="Q73" s="113">
        <v>1.56</v>
      </c>
      <c r="R73" s="126">
        <f t="shared" si="7"/>
        <v>0</v>
      </c>
      <c r="S73" s="126">
        <f t="shared" si="8"/>
        <v>0</v>
      </c>
      <c r="T73" s="273">
        <f t="shared" si="9"/>
        <v>5452.2000000000007</v>
      </c>
    </row>
    <row r="74" spans="1:20" x14ac:dyDescent="0.2">
      <c r="A74" s="106">
        <v>59</v>
      </c>
      <c r="B74" s="158"/>
      <c r="F74" s="128" t="s">
        <v>99</v>
      </c>
      <c r="L74" s="127"/>
      <c r="M74" s="272">
        <f t="shared" si="5"/>
        <v>3495</v>
      </c>
      <c r="N74" s="126" t="s">
        <v>312</v>
      </c>
      <c r="O74" s="126" t="s">
        <v>312</v>
      </c>
      <c r="P74" s="130">
        <f t="shared" si="6"/>
        <v>3495</v>
      </c>
      <c r="Q74" s="113">
        <v>1.56</v>
      </c>
      <c r="R74" s="126">
        <f t="shared" si="7"/>
        <v>0</v>
      </c>
      <c r="S74" s="126">
        <f t="shared" si="8"/>
        <v>0</v>
      </c>
      <c r="T74" s="273">
        <f t="shared" si="9"/>
        <v>5452.2000000000007</v>
      </c>
    </row>
    <row r="75" spans="1:20" x14ac:dyDescent="0.2">
      <c r="A75" s="106">
        <v>60</v>
      </c>
      <c r="B75" s="158"/>
      <c r="F75" s="128" t="s">
        <v>99</v>
      </c>
      <c r="M75" s="272">
        <f t="shared" si="5"/>
        <v>3495</v>
      </c>
      <c r="N75" s="126" t="s">
        <v>312</v>
      </c>
      <c r="O75" s="126" t="s">
        <v>312</v>
      </c>
      <c r="P75" s="130">
        <f t="shared" si="6"/>
        <v>3495</v>
      </c>
      <c r="Q75" s="113">
        <v>1.56</v>
      </c>
      <c r="R75" s="126">
        <f t="shared" si="7"/>
        <v>0</v>
      </c>
      <c r="S75" s="126">
        <f t="shared" si="8"/>
        <v>0</v>
      </c>
      <c r="T75" s="273">
        <f t="shared" si="9"/>
        <v>5452.2000000000007</v>
      </c>
    </row>
    <row r="76" spans="1:20" x14ac:dyDescent="0.2">
      <c r="A76" s="106">
        <v>61</v>
      </c>
      <c r="B76" s="158"/>
      <c r="F76" s="128" t="s">
        <v>99</v>
      </c>
      <c r="L76" s="127"/>
      <c r="M76" s="272">
        <f t="shared" si="5"/>
        <v>3495</v>
      </c>
      <c r="N76" s="126" t="s">
        <v>312</v>
      </c>
      <c r="O76" s="126" t="s">
        <v>312</v>
      </c>
      <c r="P76" s="130">
        <f t="shared" si="6"/>
        <v>3495</v>
      </c>
      <c r="Q76" s="113">
        <v>1.56</v>
      </c>
      <c r="R76" s="126">
        <f t="shared" si="7"/>
        <v>0</v>
      </c>
      <c r="S76" s="126">
        <f t="shared" si="8"/>
        <v>0</v>
      </c>
      <c r="T76" s="273">
        <f t="shared" si="9"/>
        <v>5452.2000000000007</v>
      </c>
    </row>
    <row r="77" spans="1:20" x14ac:dyDescent="0.2">
      <c r="A77" s="106">
        <v>62</v>
      </c>
      <c r="B77" s="158"/>
      <c r="F77" s="128" t="s">
        <v>99</v>
      </c>
      <c r="L77" s="127"/>
      <c r="M77" s="272">
        <f t="shared" si="5"/>
        <v>3495</v>
      </c>
      <c r="N77" s="126" t="s">
        <v>312</v>
      </c>
      <c r="O77" s="126" t="s">
        <v>312</v>
      </c>
      <c r="P77" s="130">
        <f t="shared" si="6"/>
        <v>3495</v>
      </c>
      <c r="Q77" s="113">
        <v>1.56</v>
      </c>
      <c r="R77" s="126">
        <f t="shared" si="7"/>
        <v>0</v>
      </c>
      <c r="S77" s="126">
        <f t="shared" si="8"/>
        <v>0</v>
      </c>
      <c r="T77" s="273">
        <f t="shared" si="9"/>
        <v>5452.2000000000007</v>
      </c>
    </row>
    <row r="78" spans="1:20" x14ac:dyDescent="0.2">
      <c r="A78" s="106">
        <v>63</v>
      </c>
      <c r="B78" s="158"/>
      <c r="F78" s="128" t="s">
        <v>99</v>
      </c>
      <c r="M78" s="272">
        <f t="shared" si="5"/>
        <v>3495</v>
      </c>
      <c r="N78" s="126" t="s">
        <v>312</v>
      </c>
      <c r="O78" s="126" t="s">
        <v>312</v>
      </c>
      <c r="P78" s="130">
        <f t="shared" si="6"/>
        <v>3495</v>
      </c>
      <c r="Q78" s="113">
        <v>1.56</v>
      </c>
      <c r="R78" s="126">
        <f t="shared" si="7"/>
        <v>0</v>
      </c>
      <c r="S78" s="126">
        <f t="shared" si="8"/>
        <v>0</v>
      </c>
      <c r="T78" s="273">
        <f t="shared" si="9"/>
        <v>5452.2000000000007</v>
      </c>
    </row>
    <row r="79" spans="1:20" x14ac:dyDescent="0.2">
      <c r="A79" s="106">
        <v>64</v>
      </c>
      <c r="B79" s="158"/>
      <c r="F79" s="128" t="s">
        <v>99</v>
      </c>
      <c r="L79" s="127"/>
      <c r="M79" s="272">
        <f t="shared" si="5"/>
        <v>3495</v>
      </c>
      <c r="N79" s="126" t="s">
        <v>312</v>
      </c>
      <c r="O79" s="126" t="s">
        <v>312</v>
      </c>
      <c r="P79" s="130">
        <f t="shared" si="6"/>
        <v>3495</v>
      </c>
      <c r="Q79" s="113">
        <v>1.56</v>
      </c>
      <c r="R79" s="126">
        <f t="shared" si="7"/>
        <v>0</v>
      </c>
      <c r="S79" s="126">
        <f t="shared" si="8"/>
        <v>0</v>
      </c>
      <c r="T79" s="273">
        <f t="shared" si="9"/>
        <v>5452.2000000000007</v>
      </c>
    </row>
    <row r="80" spans="1:20" x14ac:dyDescent="0.2">
      <c r="A80" s="106">
        <v>65</v>
      </c>
      <c r="B80" s="158"/>
      <c r="F80" s="128" t="s">
        <v>99</v>
      </c>
      <c r="L80" s="127"/>
      <c r="M80" s="272">
        <f t="shared" si="5"/>
        <v>3495</v>
      </c>
      <c r="N80" s="126" t="s">
        <v>312</v>
      </c>
      <c r="O80" s="126" t="s">
        <v>312</v>
      </c>
      <c r="P80" s="130">
        <f t="shared" si="6"/>
        <v>3495</v>
      </c>
      <c r="Q80" s="113">
        <v>1.56</v>
      </c>
      <c r="R80" s="126">
        <f t="shared" si="7"/>
        <v>0</v>
      </c>
      <c r="S80" s="126">
        <f t="shared" si="8"/>
        <v>0</v>
      </c>
      <c r="T80" s="273">
        <f t="shared" si="9"/>
        <v>5452.2000000000007</v>
      </c>
    </row>
    <row r="81" spans="1:20" x14ac:dyDescent="0.2">
      <c r="A81" s="106">
        <v>66</v>
      </c>
      <c r="B81" s="158"/>
      <c r="F81" s="128" t="s">
        <v>99</v>
      </c>
      <c r="L81" s="127"/>
      <c r="M81" s="272">
        <f t="shared" si="5"/>
        <v>3495</v>
      </c>
      <c r="N81" s="126" t="s">
        <v>312</v>
      </c>
      <c r="O81" s="126" t="s">
        <v>312</v>
      </c>
      <c r="P81" s="130">
        <f t="shared" si="6"/>
        <v>3495</v>
      </c>
      <c r="Q81" s="113">
        <v>1.56</v>
      </c>
      <c r="R81" s="126">
        <f t="shared" si="7"/>
        <v>0</v>
      </c>
      <c r="S81" s="126">
        <f t="shared" si="8"/>
        <v>0</v>
      </c>
      <c r="T81" s="273">
        <f t="shared" si="9"/>
        <v>5452.2000000000007</v>
      </c>
    </row>
    <row r="82" spans="1:20" x14ac:dyDescent="0.2">
      <c r="A82" s="106">
        <v>67</v>
      </c>
      <c r="B82" s="158"/>
      <c r="F82" s="128" t="s">
        <v>99</v>
      </c>
      <c r="M82" s="272">
        <f t="shared" si="5"/>
        <v>3495</v>
      </c>
      <c r="N82" s="126" t="s">
        <v>312</v>
      </c>
      <c r="O82" s="126" t="s">
        <v>312</v>
      </c>
      <c r="P82" s="130">
        <f t="shared" si="6"/>
        <v>3495</v>
      </c>
      <c r="Q82" s="113">
        <v>1.56</v>
      </c>
      <c r="R82" s="126">
        <f t="shared" si="7"/>
        <v>0</v>
      </c>
      <c r="S82" s="126">
        <f t="shared" si="8"/>
        <v>0</v>
      </c>
      <c r="T82" s="273">
        <f t="shared" si="9"/>
        <v>5452.2000000000007</v>
      </c>
    </row>
    <row r="83" spans="1:20" x14ac:dyDescent="0.2">
      <c r="A83" s="106">
        <v>68</v>
      </c>
      <c r="B83" s="158"/>
      <c r="F83" s="128" t="s">
        <v>99</v>
      </c>
      <c r="L83" s="127"/>
      <c r="M83" s="272">
        <f t="shared" si="5"/>
        <v>3495</v>
      </c>
      <c r="N83" s="126" t="s">
        <v>312</v>
      </c>
      <c r="O83" s="126" t="s">
        <v>312</v>
      </c>
      <c r="P83" s="130">
        <f t="shared" si="6"/>
        <v>3495</v>
      </c>
      <c r="Q83" s="113">
        <v>1.56</v>
      </c>
      <c r="R83" s="126">
        <f t="shared" si="7"/>
        <v>0</v>
      </c>
      <c r="S83" s="126">
        <f t="shared" si="8"/>
        <v>0</v>
      </c>
      <c r="T83" s="273">
        <f t="shared" si="9"/>
        <v>5452.2000000000007</v>
      </c>
    </row>
    <row r="84" spans="1:20" x14ac:dyDescent="0.2">
      <c r="A84" s="106">
        <v>69</v>
      </c>
      <c r="B84" s="158"/>
      <c r="F84" s="128" t="s">
        <v>99</v>
      </c>
      <c r="L84" s="127"/>
      <c r="M84" s="272">
        <f t="shared" si="5"/>
        <v>3495</v>
      </c>
      <c r="N84" s="126" t="s">
        <v>312</v>
      </c>
      <c r="O84" s="126" t="s">
        <v>312</v>
      </c>
      <c r="P84" s="130">
        <f t="shared" si="6"/>
        <v>3495</v>
      </c>
      <c r="Q84" s="113">
        <v>1.56</v>
      </c>
      <c r="R84" s="126">
        <f t="shared" si="7"/>
        <v>0</v>
      </c>
      <c r="S84" s="126">
        <f t="shared" si="8"/>
        <v>0</v>
      </c>
      <c r="T84" s="273">
        <f t="shared" si="9"/>
        <v>5452.2000000000007</v>
      </c>
    </row>
    <row r="85" spans="1:20" x14ac:dyDescent="0.2">
      <c r="A85" s="106">
        <v>70</v>
      </c>
      <c r="B85" s="158"/>
      <c r="F85" s="128" t="s">
        <v>99</v>
      </c>
      <c r="M85" s="272">
        <f t="shared" si="5"/>
        <v>3495</v>
      </c>
      <c r="N85" s="126" t="s">
        <v>312</v>
      </c>
      <c r="O85" s="126" t="s">
        <v>312</v>
      </c>
      <c r="P85" s="130">
        <f t="shared" si="6"/>
        <v>3495</v>
      </c>
      <c r="Q85" s="113">
        <v>1.56</v>
      </c>
      <c r="R85" s="126">
        <f t="shared" si="7"/>
        <v>0</v>
      </c>
      <c r="S85" s="126">
        <f t="shared" si="8"/>
        <v>0</v>
      </c>
      <c r="T85" s="273">
        <f t="shared" si="9"/>
        <v>5452.2000000000007</v>
      </c>
    </row>
    <row r="86" spans="1:20" x14ac:dyDescent="0.2">
      <c r="A86" s="106">
        <v>71</v>
      </c>
      <c r="B86" s="158"/>
      <c r="F86" s="128" t="s">
        <v>99</v>
      </c>
      <c r="L86" s="127"/>
      <c r="M86" s="272">
        <f t="shared" si="5"/>
        <v>3495</v>
      </c>
      <c r="N86" s="126" t="s">
        <v>312</v>
      </c>
      <c r="O86" s="126" t="s">
        <v>312</v>
      </c>
      <c r="P86" s="130">
        <f t="shared" si="6"/>
        <v>3495</v>
      </c>
      <c r="Q86" s="113">
        <v>1.56</v>
      </c>
      <c r="R86" s="126">
        <f t="shared" si="7"/>
        <v>0</v>
      </c>
      <c r="S86" s="126">
        <f t="shared" si="8"/>
        <v>0</v>
      </c>
      <c r="T86" s="273">
        <f t="shared" si="9"/>
        <v>5452.2000000000007</v>
      </c>
    </row>
    <row r="87" spans="1:20" x14ac:dyDescent="0.2">
      <c r="A87" s="106">
        <v>72</v>
      </c>
      <c r="B87" s="158"/>
      <c r="F87" s="128" t="s">
        <v>99</v>
      </c>
      <c r="L87" s="127"/>
      <c r="M87" s="272">
        <f t="shared" ref="M87:M150" si="10">M86+I87-L87</f>
        <v>3495</v>
      </c>
      <c r="N87" s="126" t="s">
        <v>312</v>
      </c>
      <c r="O87" s="126" t="s">
        <v>312</v>
      </c>
      <c r="P87" s="130">
        <f t="shared" ref="P87:P150" si="11">M87</f>
        <v>3495</v>
      </c>
      <c r="Q87" s="113">
        <v>1.56</v>
      </c>
      <c r="R87" s="126">
        <f t="shared" ref="R87:R150" si="12">I87*Q87</f>
        <v>0</v>
      </c>
      <c r="S87" s="126">
        <f t="shared" ref="S87:S150" si="13">L87*Q87</f>
        <v>0</v>
      </c>
      <c r="T87" s="273">
        <f t="shared" ref="T87:T150" si="14">T86+R87-S87</f>
        <v>5452.2000000000007</v>
      </c>
    </row>
    <row r="88" spans="1:20" x14ac:dyDescent="0.2">
      <c r="A88" s="106">
        <v>73</v>
      </c>
      <c r="B88" s="158"/>
      <c r="F88" s="128" t="s">
        <v>99</v>
      </c>
      <c r="L88" s="127"/>
      <c r="M88" s="272">
        <f t="shared" si="10"/>
        <v>3495</v>
      </c>
      <c r="N88" s="126" t="s">
        <v>312</v>
      </c>
      <c r="O88" s="126" t="s">
        <v>312</v>
      </c>
      <c r="P88" s="130">
        <f t="shared" si="11"/>
        <v>3495</v>
      </c>
      <c r="Q88" s="113">
        <v>1.56</v>
      </c>
      <c r="R88" s="126">
        <f t="shared" si="12"/>
        <v>0</v>
      </c>
      <c r="S88" s="126">
        <f t="shared" si="13"/>
        <v>0</v>
      </c>
      <c r="T88" s="273">
        <f t="shared" si="14"/>
        <v>5452.2000000000007</v>
      </c>
    </row>
    <row r="89" spans="1:20" x14ac:dyDescent="0.2">
      <c r="A89" s="106">
        <v>74</v>
      </c>
      <c r="B89" s="158"/>
      <c r="F89" s="128" t="s">
        <v>99</v>
      </c>
      <c r="M89" s="272">
        <f t="shared" si="10"/>
        <v>3495</v>
      </c>
      <c r="N89" s="126" t="s">
        <v>312</v>
      </c>
      <c r="O89" s="126" t="s">
        <v>312</v>
      </c>
      <c r="P89" s="130">
        <f t="shared" si="11"/>
        <v>3495</v>
      </c>
      <c r="Q89" s="113">
        <v>1.56</v>
      </c>
      <c r="R89" s="126">
        <f t="shared" si="12"/>
        <v>0</v>
      </c>
      <c r="S89" s="126">
        <f t="shared" si="13"/>
        <v>0</v>
      </c>
      <c r="T89" s="273">
        <f t="shared" si="14"/>
        <v>5452.2000000000007</v>
      </c>
    </row>
    <row r="90" spans="1:20" x14ac:dyDescent="0.2">
      <c r="A90" s="106">
        <v>75</v>
      </c>
      <c r="B90" s="158"/>
      <c r="F90" s="128" t="s">
        <v>99</v>
      </c>
      <c r="L90" s="127"/>
      <c r="M90" s="272">
        <f t="shared" si="10"/>
        <v>3495</v>
      </c>
      <c r="N90" s="126" t="s">
        <v>312</v>
      </c>
      <c r="O90" s="126" t="s">
        <v>312</v>
      </c>
      <c r="P90" s="130">
        <f t="shared" si="11"/>
        <v>3495</v>
      </c>
      <c r="Q90" s="113">
        <v>1.56</v>
      </c>
      <c r="R90" s="126">
        <f t="shared" si="12"/>
        <v>0</v>
      </c>
      <c r="S90" s="126">
        <f t="shared" si="13"/>
        <v>0</v>
      </c>
      <c r="T90" s="273">
        <f t="shared" si="14"/>
        <v>5452.2000000000007</v>
      </c>
    </row>
    <row r="91" spans="1:20" x14ac:dyDescent="0.2">
      <c r="A91" s="106">
        <v>76</v>
      </c>
      <c r="B91" s="158"/>
      <c r="F91" s="128" t="s">
        <v>99</v>
      </c>
      <c r="L91" s="127"/>
      <c r="M91" s="272">
        <f t="shared" si="10"/>
        <v>3495</v>
      </c>
      <c r="N91" s="126" t="s">
        <v>312</v>
      </c>
      <c r="O91" s="126" t="s">
        <v>312</v>
      </c>
      <c r="P91" s="130">
        <f t="shared" si="11"/>
        <v>3495</v>
      </c>
      <c r="Q91" s="113">
        <v>1.56</v>
      </c>
      <c r="R91" s="126">
        <f t="shared" si="12"/>
        <v>0</v>
      </c>
      <c r="S91" s="126">
        <f t="shared" si="13"/>
        <v>0</v>
      </c>
      <c r="T91" s="273">
        <f t="shared" si="14"/>
        <v>5452.2000000000007</v>
      </c>
    </row>
    <row r="92" spans="1:20" x14ac:dyDescent="0.2">
      <c r="A92" s="106">
        <v>77</v>
      </c>
      <c r="B92" s="158"/>
      <c r="F92" s="128" t="s">
        <v>99</v>
      </c>
      <c r="L92" s="127"/>
      <c r="M92" s="272">
        <f t="shared" si="10"/>
        <v>3495</v>
      </c>
      <c r="N92" s="126" t="s">
        <v>312</v>
      </c>
      <c r="O92" s="126" t="s">
        <v>312</v>
      </c>
      <c r="P92" s="130">
        <f t="shared" si="11"/>
        <v>3495</v>
      </c>
      <c r="Q92" s="113">
        <v>1.56</v>
      </c>
      <c r="R92" s="126">
        <f t="shared" si="12"/>
        <v>0</v>
      </c>
      <c r="S92" s="126">
        <f t="shared" si="13"/>
        <v>0</v>
      </c>
      <c r="T92" s="273">
        <f t="shared" si="14"/>
        <v>5452.2000000000007</v>
      </c>
    </row>
    <row r="93" spans="1:20" x14ac:dyDescent="0.2">
      <c r="A93" s="106">
        <v>78</v>
      </c>
      <c r="B93" s="158"/>
      <c r="F93" s="128" t="s">
        <v>99</v>
      </c>
      <c r="L93" s="127"/>
      <c r="M93" s="272">
        <f t="shared" si="10"/>
        <v>3495</v>
      </c>
      <c r="N93" s="126" t="s">
        <v>312</v>
      </c>
      <c r="O93" s="126" t="s">
        <v>312</v>
      </c>
      <c r="P93" s="130">
        <f t="shared" si="11"/>
        <v>3495</v>
      </c>
      <c r="Q93" s="113">
        <v>1.56</v>
      </c>
      <c r="R93" s="126">
        <f t="shared" si="12"/>
        <v>0</v>
      </c>
      <c r="S93" s="126">
        <f t="shared" si="13"/>
        <v>0</v>
      </c>
      <c r="T93" s="273">
        <f t="shared" si="14"/>
        <v>5452.2000000000007</v>
      </c>
    </row>
    <row r="94" spans="1:20" x14ac:dyDescent="0.2">
      <c r="A94" s="106">
        <v>79</v>
      </c>
      <c r="B94" s="158"/>
      <c r="F94" s="128" t="s">
        <v>99</v>
      </c>
      <c r="L94" s="127"/>
      <c r="M94" s="272">
        <f t="shared" si="10"/>
        <v>3495</v>
      </c>
      <c r="N94" s="126" t="s">
        <v>312</v>
      </c>
      <c r="O94" s="126" t="s">
        <v>312</v>
      </c>
      <c r="P94" s="130">
        <f t="shared" si="11"/>
        <v>3495</v>
      </c>
      <c r="Q94" s="113">
        <v>1.56</v>
      </c>
      <c r="R94" s="126">
        <f t="shared" si="12"/>
        <v>0</v>
      </c>
      <c r="S94" s="126">
        <f t="shared" si="13"/>
        <v>0</v>
      </c>
      <c r="T94" s="273">
        <f t="shared" si="14"/>
        <v>5452.2000000000007</v>
      </c>
    </row>
    <row r="95" spans="1:20" x14ac:dyDescent="0.2">
      <c r="A95" s="106">
        <v>80</v>
      </c>
      <c r="B95" s="158"/>
      <c r="F95" s="128" t="s">
        <v>99</v>
      </c>
      <c r="M95" s="272">
        <f t="shared" si="10"/>
        <v>3495</v>
      </c>
      <c r="N95" s="126" t="s">
        <v>312</v>
      </c>
      <c r="O95" s="126" t="s">
        <v>312</v>
      </c>
      <c r="P95" s="130">
        <f t="shared" si="11"/>
        <v>3495</v>
      </c>
      <c r="Q95" s="113">
        <v>1.56</v>
      </c>
      <c r="R95" s="126">
        <f t="shared" si="12"/>
        <v>0</v>
      </c>
      <c r="S95" s="126">
        <f t="shared" si="13"/>
        <v>0</v>
      </c>
      <c r="T95" s="273">
        <f t="shared" si="14"/>
        <v>5452.2000000000007</v>
      </c>
    </row>
    <row r="96" spans="1:20" x14ac:dyDescent="0.2">
      <c r="A96" s="106">
        <v>81</v>
      </c>
      <c r="B96" s="158"/>
      <c r="F96" s="128" t="s">
        <v>99</v>
      </c>
      <c r="L96" s="127"/>
      <c r="M96" s="272">
        <f t="shared" si="10"/>
        <v>3495</v>
      </c>
      <c r="N96" s="126" t="s">
        <v>312</v>
      </c>
      <c r="O96" s="126" t="s">
        <v>312</v>
      </c>
      <c r="P96" s="130">
        <f t="shared" si="11"/>
        <v>3495</v>
      </c>
      <c r="Q96" s="113">
        <v>1.56</v>
      </c>
      <c r="R96" s="126">
        <f t="shared" si="12"/>
        <v>0</v>
      </c>
      <c r="S96" s="126">
        <f t="shared" si="13"/>
        <v>0</v>
      </c>
      <c r="T96" s="273">
        <f t="shared" si="14"/>
        <v>5452.2000000000007</v>
      </c>
    </row>
    <row r="97" spans="1:20" x14ac:dyDescent="0.2">
      <c r="A97" s="106">
        <v>82</v>
      </c>
      <c r="B97" s="158"/>
      <c r="F97" s="128" t="s">
        <v>99</v>
      </c>
      <c r="L97" s="127"/>
      <c r="M97" s="272">
        <f t="shared" si="10"/>
        <v>3495</v>
      </c>
      <c r="N97" s="126" t="s">
        <v>312</v>
      </c>
      <c r="O97" s="126" t="s">
        <v>312</v>
      </c>
      <c r="P97" s="130">
        <f t="shared" si="11"/>
        <v>3495</v>
      </c>
      <c r="Q97" s="113">
        <v>1.56</v>
      </c>
      <c r="R97" s="126">
        <f t="shared" si="12"/>
        <v>0</v>
      </c>
      <c r="S97" s="126">
        <f t="shared" si="13"/>
        <v>0</v>
      </c>
      <c r="T97" s="273">
        <f t="shared" si="14"/>
        <v>5452.2000000000007</v>
      </c>
    </row>
    <row r="98" spans="1:20" x14ac:dyDescent="0.2">
      <c r="A98" s="106">
        <v>83</v>
      </c>
      <c r="B98" s="158"/>
      <c r="F98" s="128" t="s">
        <v>99</v>
      </c>
      <c r="M98" s="272">
        <f t="shared" si="10"/>
        <v>3495</v>
      </c>
      <c r="N98" s="126" t="s">
        <v>312</v>
      </c>
      <c r="O98" s="126" t="s">
        <v>312</v>
      </c>
      <c r="P98" s="130">
        <f t="shared" si="11"/>
        <v>3495</v>
      </c>
      <c r="Q98" s="113">
        <v>1.56</v>
      </c>
      <c r="R98" s="126">
        <f t="shared" si="12"/>
        <v>0</v>
      </c>
      <c r="S98" s="126">
        <f t="shared" si="13"/>
        <v>0</v>
      </c>
      <c r="T98" s="273">
        <f t="shared" si="14"/>
        <v>5452.2000000000007</v>
      </c>
    </row>
    <row r="99" spans="1:20" x14ac:dyDescent="0.2">
      <c r="A99" s="106">
        <v>84</v>
      </c>
      <c r="B99" s="158"/>
      <c r="F99" s="128" t="s">
        <v>99</v>
      </c>
      <c r="L99" s="127"/>
      <c r="M99" s="272">
        <f t="shared" si="10"/>
        <v>3495</v>
      </c>
      <c r="N99" s="126" t="s">
        <v>312</v>
      </c>
      <c r="O99" s="126" t="s">
        <v>312</v>
      </c>
      <c r="P99" s="130">
        <f t="shared" si="11"/>
        <v>3495</v>
      </c>
      <c r="Q99" s="113">
        <v>1.56</v>
      </c>
      <c r="R99" s="126">
        <f t="shared" si="12"/>
        <v>0</v>
      </c>
      <c r="S99" s="126">
        <f t="shared" si="13"/>
        <v>0</v>
      </c>
      <c r="T99" s="273">
        <f t="shared" si="14"/>
        <v>5452.2000000000007</v>
      </c>
    </row>
    <row r="100" spans="1:20" x14ac:dyDescent="0.2">
      <c r="A100" s="106">
        <v>85</v>
      </c>
      <c r="B100" s="158"/>
      <c r="F100" s="128" t="s">
        <v>99</v>
      </c>
      <c r="M100" s="272">
        <f t="shared" si="10"/>
        <v>3495</v>
      </c>
      <c r="N100" s="126" t="s">
        <v>312</v>
      </c>
      <c r="O100" s="126" t="s">
        <v>312</v>
      </c>
      <c r="P100" s="130">
        <f t="shared" si="11"/>
        <v>3495</v>
      </c>
      <c r="Q100" s="113">
        <v>1.56</v>
      </c>
      <c r="R100" s="126">
        <f t="shared" si="12"/>
        <v>0</v>
      </c>
      <c r="S100" s="126">
        <f t="shared" si="13"/>
        <v>0</v>
      </c>
      <c r="T100" s="273">
        <f t="shared" si="14"/>
        <v>5452.2000000000007</v>
      </c>
    </row>
    <row r="101" spans="1:20" x14ac:dyDescent="0.2">
      <c r="A101" s="106">
        <v>86</v>
      </c>
      <c r="B101" s="158"/>
      <c r="F101" s="128" t="s">
        <v>99</v>
      </c>
      <c r="L101" s="127"/>
      <c r="M101" s="272">
        <f t="shared" si="10"/>
        <v>3495</v>
      </c>
      <c r="N101" s="126" t="s">
        <v>312</v>
      </c>
      <c r="O101" s="126" t="s">
        <v>312</v>
      </c>
      <c r="P101" s="130">
        <f t="shared" si="11"/>
        <v>3495</v>
      </c>
      <c r="Q101" s="113">
        <v>1.56</v>
      </c>
      <c r="R101" s="126">
        <f t="shared" si="12"/>
        <v>0</v>
      </c>
      <c r="S101" s="126">
        <f t="shared" si="13"/>
        <v>0</v>
      </c>
      <c r="T101" s="273">
        <f t="shared" si="14"/>
        <v>5452.2000000000007</v>
      </c>
    </row>
    <row r="102" spans="1:20" x14ac:dyDescent="0.2">
      <c r="A102" s="106">
        <v>87</v>
      </c>
      <c r="B102" s="158"/>
      <c r="F102" s="128" t="s">
        <v>99</v>
      </c>
      <c r="M102" s="272">
        <f t="shared" si="10"/>
        <v>3495</v>
      </c>
      <c r="N102" s="126" t="s">
        <v>312</v>
      </c>
      <c r="O102" s="126" t="s">
        <v>312</v>
      </c>
      <c r="P102" s="130">
        <f t="shared" si="11"/>
        <v>3495</v>
      </c>
      <c r="Q102" s="113">
        <v>1.56</v>
      </c>
      <c r="R102" s="126">
        <f t="shared" si="12"/>
        <v>0</v>
      </c>
      <c r="S102" s="126">
        <f t="shared" si="13"/>
        <v>0</v>
      </c>
      <c r="T102" s="273">
        <f t="shared" si="14"/>
        <v>5452.2000000000007</v>
      </c>
    </row>
    <row r="103" spans="1:20" x14ac:dyDescent="0.2">
      <c r="A103" s="106">
        <v>88</v>
      </c>
      <c r="B103" s="158"/>
      <c r="F103" s="128" t="s">
        <v>99</v>
      </c>
      <c r="L103" s="127"/>
      <c r="M103" s="272">
        <f t="shared" si="10"/>
        <v>3495</v>
      </c>
      <c r="N103" s="126" t="s">
        <v>312</v>
      </c>
      <c r="O103" s="126" t="s">
        <v>312</v>
      </c>
      <c r="P103" s="130">
        <f t="shared" si="11"/>
        <v>3495</v>
      </c>
      <c r="Q103" s="113">
        <v>1.56</v>
      </c>
      <c r="R103" s="126">
        <f t="shared" si="12"/>
        <v>0</v>
      </c>
      <c r="S103" s="126">
        <f t="shared" si="13"/>
        <v>0</v>
      </c>
      <c r="T103" s="273">
        <f t="shared" si="14"/>
        <v>5452.2000000000007</v>
      </c>
    </row>
    <row r="104" spans="1:20" x14ac:dyDescent="0.2">
      <c r="A104" s="106">
        <v>89</v>
      </c>
      <c r="B104" s="158"/>
      <c r="F104" s="128" t="s">
        <v>99</v>
      </c>
      <c r="L104" s="127"/>
      <c r="M104" s="272">
        <f t="shared" si="10"/>
        <v>3495</v>
      </c>
      <c r="N104" s="126" t="s">
        <v>312</v>
      </c>
      <c r="O104" s="126" t="s">
        <v>312</v>
      </c>
      <c r="P104" s="130">
        <f t="shared" si="11"/>
        <v>3495</v>
      </c>
      <c r="Q104" s="113">
        <v>1.56</v>
      </c>
      <c r="R104" s="126">
        <f t="shared" si="12"/>
        <v>0</v>
      </c>
      <c r="S104" s="126">
        <f t="shared" si="13"/>
        <v>0</v>
      </c>
      <c r="T104" s="273">
        <f t="shared" si="14"/>
        <v>5452.2000000000007</v>
      </c>
    </row>
    <row r="105" spans="1:20" x14ac:dyDescent="0.2">
      <c r="A105" s="106">
        <v>90</v>
      </c>
      <c r="B105" s="158"/>
      <c r="F105" s="128" t="s">
        <v>99</v>
      </c>
      <c r="M105" s="272">
        <f t="shared" si="10"/>
        <v>3495</v>
      </c>
      <c r="N105" s="126" t="s">
        <v>312</v>
      </c>
      <c r="O105" s="126" t="s">
        <v>312</v>
      </c>
      <c r="P105" s="130">
        <f t="shared" si="11"/>
        <v>3495</v>
      </c>
      <c r="Q105" s="113">
        <v>1.56</v>
      </c>
      <c r="R105" s="126">
        <f t="shared" si="12"/>
        <v>0</v>
      </c>
      <c r="S105" s="126">
        <f t="shared" si="13"/>
        <v>0</v>
      </c>
      <c r="T105" s="273">
        <f t="shared" si="14"/>
        <v>5452.2000000000007</v>
      </c>
    </row>
    <row r="106" spans="1:20" x14ac:dyDescent="0.2">
      <c r="A106" s="106">
        <v>91</v>
      </c>
      <c r="B106" s="158"/>
      <c r="F106" s="128" t="s">
        <v>99</v>
      </c>
      <c r="L106" s="127"/>
      <c r="M106" s="272">
        <f t="shared" si="10"/>
        <v>3495</v>
      </c>
      <c r="N106" s="126" t="s">
        <v>312</v>
      </c>
      <c r="O106" s="126" t="s">
        <v>312</v>
      </c>
      <c r="P106" s="130">
        <f t="shared" si="11"/>
        <v>3495</v>
      </c>
      <c r="Q106" s="113">
        <v>1.56</v>
      </c>
      <c r="R106" s="126">
        <f t="shared" si="12"/>
        <v>0</v>
      </c>
      <c r="S106" s="126">
        <f t="shared" si="13"/>
        <v>0</v>
      </c>
      <c r="T106" s="273">
        <f t="shared" si="14"/>
        <v>5452.2000000000007</v>
      </c>
    </row>
    <row r="107" spans="1:20" x14ac:dyDescent="0.2">
      <c r="A107" s="106">
        <v>92</v>
      </c>
      <c r="B107" s="158"/>
      <c r="F107" s="128" t="s">
        <v>99</v>
      </c>
      <c r="L107" s="127"/>
      <c r="M107" s="272">
        <f t="shared" si="10"/>
        <v>3495</v>
      </c>
      <c r="N107" s="126" t="s">
        <v>312</v>
      </c>
      <c r="O107" s="126" t="s">
        <v>312</v>
      </c>
      <c r="P107" s="130">
        <f t="shared" si="11"/>
        <v>3495</v>
      </c>
      <c r="Q107" s="113">
        <v>1.56</v>
      </c>
      <c r="R107" s="126">
        <f t="shared" si="12"/>
        <v>0</v>
      </c>
      <c r="S107" s="126">
        <f t="shared" si="13"/>
        <v>0</v>
      </c>
      <c r="T107" s="273">
        <f t="shared" si="14"/>
        <v>5452.2000000000007</v>
      </c>
    </row>
    <row r="108" spans="1:20" x14ac:dyDescent="0.2">
      <c r="A108" s="106">
        <v>93</v>
      </c>
      <c r="B108" s="158"/>
      <c r="F108" s="128" t="s">
        <v>99</v>
      </c>
      <c r="M108" s="272">
        <f t="shared" si="10"/>
        <v>3495</v>
      </c>
      <c r="N108" s="126" t="s">
        <v>312</v>
      </c>
      <c r="O108" s="126" t="s">
        <v>312</v>
      </c>
      <c r="P108" s="130">
        <f t="shared" si="11"/>
        <v>3495</v>
      </c>
      <c r="Q108" s="113">
        <v>1.56</v>
      </c>
      <c r="R108" s="126">
        <f t="shared" si="12"/>
        <v>0</v>
      </c>
      <c r="S108" s="126">
        <f t="shared" si="13"/>
        <v>0</v>
      </c>
      <c r="T108" s="273">
        <f t="shared" si="14"/>
        <v>5452.2000000000007</v>
      </c>
    </row>
    <row r="109" spans="1:20" x14ac:dyDescent="0.2">
      <c r="A109" s="106">
        <v>94</v>
      </c>
      <c r="B109" s="158"/>
      <c r="F109" s="128" t="s">
        <v>99</v>
      </c>
      <c r="L109" s="127"/>
      <c r="M109" s="272">
        <f t="shared" si="10"/>
        <v>3495</v>
      </c>
      <c r="N109" s="126" t="s">
        <v>312</v>
      </c>
      <c r="O109" s="126" t="s">
        <v>312</v>
      </c>
      <c r="P109" s="130">
        <f t="shared" si="11"/>
        <v>3495</v>
      </c>
      <c r="Q109" s="113">
        <v>1.56</v>
      </c>
      <c r="R109" s="126">
        <f t="shared" si="12"/>
        <v>0</v>
      </c>
      <c r="S109" s="126">
        <f t="shared" si="13"/>
        <v>0</v>
      </c>
      <c r="T109" s="273">
        <f t="shared" si="14"/>
        <v>5452.2000000000007</v>
      </c>
    </row>
    <row r="110" spans="1:20" x14ac:dyDescent="0.2">
      <c r="A110" s="106">
        <v>95</v>
      </c>
      <c r="B110" s="158"/>
      <c r="F110" s="128" t="s">
        <v>99</v>
      </c>
      <c r="L110" s="127"/>
      <c r="M110" s="272">
        <f t="shared" si="10"/>
        <v>3495</v>
      </c>
      <c r="N110" s="126" t="s">
        <v>312</v>
      </c>
      <c r="O110" s="126" t="s">
        <v>312</v>
      </c>
      <c r="P110" s="130">
        <f t="shared" si="11"/>
        <v>3495</v>
      </c>
      <c r="Q110" s="113">
        <v>1.56</v>
      </c>
      <c r="R110" s="126">
        <f t="shared" si="12"/>
        <v>0</v>
      </c>
      <c r="S110" s="126">
        <f t="shared" si="13"/>
        <v>0</v>
      </c>
      <c r="T110" s="273">
        <f t="shared" si="14"/>
        <v>5452.2000000000007</v>
      </c>
    </row>
    <row r="111" spans="1:20" x14ac:dyDescent="0.2">
      <c r="A111" s="106">
        <v>96</v>
      </c>
      <c r="B111" s="158"/>
      <c r="F111" s="128" t="s">
        <v>99</v>
      </c>
      <c r="L111" s="127"/>
      <c r="M111" s="272">
        <f t="shared" si="10"/>
        <v>3495</v>
      </c>
      <c r="N111" s="126" t="s">
        <v>312</v>
      </c>
      <c r="O111" s="126" t="s">
        <v>312</v>
      </c>
      <c r="P111" s="130">
        <f t="shared" si="11"/>
        <v>3495</v>
      </c>
      <c r="Q111" s="113">
        <v>1.56</v>
      </c>
      <c r="R111" s="126">
        <f t="shared" si="12"/>
        <v>0</v>
      </c>
      <c r="S111" s="126">
        <f t="shared" si="13"/>
        <v>0</v>
      </c>
      <c r="T111" s="273">
        <f t="shared" si="14"/>
        <v>5452.2000000000007</v>
      </c>
    </row>
    <row r="112" spans="1:20" x14ac:dyDescent="0.2">
      <c r="A112" s="106">
        <v>97</v>
      </c>
      <c r="B112" s="158"/>
      <c r="F112" s="128" t="s">
        <v>99</v>
      </c>
      <c r="L112" s="127"/>
      <c r="M112" s="272">
        <f t="shared" si="10"/>
        <v>3495</v>
      </c>
      <c r="N112" s="126" t="s">
        <v>312</v>
      </c>
      <c r="O112" s="126" t="s">
        <v>312</v>
      </c>
      <c r="P112" s="130">
        <f t="shared" si="11"/>
        <v>3495</v>
      </c>
      <c r="Q112" s="113">
        <v>1.56</v>
      </c>
      <c r="R112" s="126">
        <f t="shared" si="12"/>
        <v>0</v>
      </c>
      <c r="S112" s="126">
        <f t="shared" si="13"/>
        <v>0</v>
      </c>
      <c r="T112" s="273">
        <f t="shared" si="14"/>
        <v>5452.2000000000007</v>
      </c>
    </row>
    <row r="113" spans="1:20" x14ac:dyDescent="0.2">
      <c r="A113" s="106">
        <v>98</v>
      </c>
      <c r="B113" s="158"/>
      <c r="F113" s="128" t="s">
        <v>99</v>
      </c>
      <c r="M113" s="272">
        <f t="shared" si="10"/>
        <v>3495</v>
      </c>
      <c r="N113" s="126" t="s">
        <v>312</v>
      </c>
      <c r="O113" s="126" t="s">
        <v>312</v>
      </c>
      <c r="P113" s="130">
        <f t="shared" si="11"/>
        <v>3495</v>
      </c>
      <c r="Q113" s="113">
        <v>1.56</v>
      </c>
      <c r="R113" s="126">
        <f t="shared" si="12"/>
        <v>0</v>
      </c>
      <c r="S113" s="126">
        <f t="shared" si="13"/>
        <v>0</v>
      </c>
      <c r="T113" s="273">
        <f t="shared" si="14"/>
        <v>5452.2000000000007</v>
      </c>
    </row>
    <row r="114" spans="1:20" x14ac:dyDescent="0.2">
      <c r="A114" s="106">
        <v>99</v>
      </c>
      <c r="B114" s="158"/>
      <c r="F114" s="128" t="s">
        <v>99</v>
      </c>
      <c r="L114" s="127"/>
      <c r="M114" s="272">
        <f t="shared" si="10"/>
        <v>3495</v>
      </c>
      <c r="N114" s="126" t="s">
        <v>312</v>
      </c>
      <c r="O114" s="126" t="s">
        <v>312</v>
      </c>
      <c r="P114" s="130">
        <f t="shared" si="11"/>
        <v>3495</v>
      </c>
      <c r="Q114" s="113">
        <v>1.56</v>
      </c>
      <c r="R114" s="126">
        <f t="shared" si="12"/>
        <v>0</v>
      </c>
      <c r="S114" s="126">
        <f t="shared" si="13"/>
        <v>0</v>
      </c>
      <c r="T114" s="273">
        <f t="shared" si="14"/>
        <v>5452.2000000000007</v>
      </c>
    </row>
    <row r="115" spans="1:20" x14ac:dyDescent="0.2">
      <c r="A115" s="106">
        <v>100</v>
      </c>
      <c r="B115" s="158"/>
      <c r="F115" s="128" t="s">
        <v>99</v>
      </c>
      <c r="L115" s="127"/>
      <c r="M115" s="272">
        <f t="shared" si="10"/>
        <v>3495</v>
      </c>
      <c r="N115" s="126" t="s">
        <v>312</v>
      </c>
      <c r="O115" s="126" t="s">
        <v>312</v>
      </c>
      <c r="P115" s="130">
        <f t="shared" si="11"/>
        <v>3495</v>
      </c>
      <c r="Q115" s="113">
        <v>1.56</v>
      </c>
      <c r="R115" s="126">
        <f t="shared" si="12"/>
        <v>0</v>
      </c>
      <c r="S115" s="126">
        <f t="shared" si="13"/>
        <v>0</v>
      </c>
      <c r="T115" s="273">
        <f t="shared" si="14"/>
        <v>5452.2000000000007</v>
      </c>
    </row>
    <row r="116" spans="1:20" x14ac:dyDescent="0.2">
      <c r="A116" s="106">
        <v>101</v>
      </c>
      <c r="B116" s="158"/>
      <c r="F116" s="128" t="s">
        <v>99</v>
      </c>
      <c r="M116" s="272">
        <f t="shared" si="10"/>
        <v>3495</v>
      </c>
      <c r="N116" s="126" t="s">
        <v>312</v>
      </c>
      <c r="O116" s="126" t="s">
        <v>312</v>
      </c>
      <c r="P116" s="130">
        <f t="shared" si="11"/>
        <v>3495</v>
      </c>
      <c r="Q116" s="113">
        <v>1.56</v>
      </c>
      <c r="R116" s="126">
        <f t="shared" si="12"/>
        <v>0</v>
      </c>
      <c r="S116" s="126">
        <f t="shared" si="13"/>
        <v>0</v>
      </c>
      <c r="T116" s="273">
        <f t="shared" si="14"/>
        <v>5452.2000000000007</v>
      </c>
    </row>
    <row r="117" spans="1:20" x14ac:dyDescent="0.2">
      <c r="A117" s="106">
        <v>102</v>
      </c>
      <c r="B117" s="158"/>
      <c r="F117" s="128" t="s">
        <v>99</v>
      </c>
      <c r="L117" s="127"/>
      <c r="M117" s="272">
        <f t="shared" si="10"/>
        <v>3495</v>
      </c>
      <c r="N117" s="126" t="s">
        <v>312</v>
      </c>
      <c r="O117" s="126" t="s">
        <v>312</v>
      </c>
      <c r="P117" s="130">
        <f t="shared" si="11"/>
        <v>3495</v>
      </c>
      <c r="Q117" s="113">
        <v>1.56</v>
      </c>
      <c r="R117" s="126">
        <f t="shared" si="12"/>
        <v>0</v>
      </c>
      <c r="S117" s="126">
        <f t="shared" si="13"/>
        <v>0</v>
      </c>
      <c r="T117" s="273">
        <f t="shared" si="14"/>
        <v>5452.2000000000007</v>
      </c>
    </row>
    <row r="118" spans="1:20" x14ac:dyDescent="0.2">
      <c r="A118" s="106">
        <v>103</v>
      </c>
      <c r="B118" s="158"/>
      <c r="F118" s="128" t="s">
        <v>99</v>
      </c>
      <c r="M118" s="272">
        <f t="shared" si="10"/>
        <v>3495</v>
      </c>
      <c r="N118" s="126" t="s">
        <v>312</v>
      </c>
      <c r="O118" s="126" t="s">
        <v>312</v>
      </c>
      <c r="P118" s="130">
        <f t="shared" si="11"/>
        <v>3495</v>
      </c>
      <c r="Q118" s="113">
        <v>1.56</v>
      </c>
      <c r="R118" s="126">
        <f t="shared" si="12"/>
        <v>0</v>
      </c>
      <c r="S118" s="126">
        <f t="shared" si="13"/>
        <v>0</v>
      </c>
      <c r="T118" s="273">
        <f t="shared" si="14"/>
        <v>5452.2000000000007</v>
      </c>
    </row>
    <row r="119" spans="1:20" x14ac:dyDescent="0.2">
      <c r="A119" s="106">
        <v>104</v>
      </c>
      <c r="B119" s="158"/>
      <c r="F119" s="128" t="s">
        <v>99</v>
      </c>
      <c r="L119" s="127"/>
      <c r="M119" s="272">
        <f t="shared" si="10"/>
        <v>3495</v>
      </c>
      <c r="N119" s="126" t="s">
        <v>312</v>
      </c>
      <c r="O119" s="126" t="s">
        <v>312</v>
      </c>
      <c r="P119" s="130">
        <f t="shared" si="11"/>
        <v>3495</v>
      </c>
      <c r="Q119" s="113">
        <v>1.56</v>
      </c>
      <c r="R119" s="126">
        <f t="shared" si="12"/>
        <v>0</v>
      </c>
      <c r="S119" s="126">
        <f t="shared" si="13"/>
        <v>0</v>
      </c>
      <c r="T119" s="273">
        <f t="shared" si="14"/>
        <v>5452.2000000000007</v>
      </c>
    </row>
    <row r="120" spans="1:20" x14ac:dyDescent="0.2">
      <c r="A120" s="106">
        <v>105</v>
      </c>
      <c r="B120" s="158"/>
      <c r="F120" s="128" t="s">
        <v>99</v>
      </c>
      <c r="L120" s="127"/>
      <c r="M120" s="272">
        <f t="shared" si="10"/>
        <v>3495</v>
      </c>
      <c r="N120" s="126" t="s">
        <v>312</v>
      </c>
      <c r="O120" s="126" t="s">
        <v>312</v>
      </c>
      <c r="P120" s="130">
        <f t="shared" si="11"/>
        <v>3495</v>
      </c>
      <c r="Q120" s="113">
        <v>1.56</v>
      </c>
      <c r="R120" s="126">
        <f t="shared" si="12"/>
        <v>0</v>
      </c>
      <c r="S120" s="126">
        <f t="shared" si="13"/>
        <v>0</v>
      </c>
      <c r="T120" s="273">
        <f t="shared" si="14"/>
        <v>5452.2000000000007</v>
      </c>
    </row>
    <row r="121" spans="1:20" x14ac:dyDescent="0.2">
      <c r="A121" s="106">
        <v>106</v>
      </c>
      <c r="B121" s="158"/>
      <c r="F121" s="128" t="s">
        <v>99</v>
      </c>
      <c r="M121" s="272">
        <f t="shared" si="10"/>
        <v>3495</v>
      </c>
      <c r="N121" s="126" t="s">
        <v>312</v>
      </c>
      <c r="O121" s="126" t="s">
        <v>312</v>
      </c>
      <c r="P121" s="130">
        <f t="shared" si="11"/>
        <v>3495</v>
      </c>
      <c r="Q121" s="113">
        <v>1.56</v>
      </c>
      <c r="R121" s="126">
        <f t="shared" si="12"/>
        <v>0</v>
      </c>
      <c r="S121" s="126">
        <f t="shared" si="13"/>
        <v>0</v>
      </c>
      <c r="T121" s="273">
        <f t="shared" si="14"/>
        <v>5452.2000000000007</v>
      </c>
    </row>
    <row r="122" spans="1:20" x14ac:dyDescent="0.2">
      <c r="A122" s="106">
        <v>107</v>
      </c>
      <c r="B122" s="158"/>
      <c r="F122" s="128" t="s">
        <v>99</v>
      </c>
      <c r="L122" s="127"/>
      <c r="M122" s="272">
        <f t="shared" si="10"/>
        <v>3495</v>
      </c>
      <c r="N122" s="126" t="s">
        <v>312</v>
      </c>
      <c r="O122" s="126" t="s">
        <v>312</v>
      </c>
      <c r="P122" s="130">
        <f t="shared" si="11"/>
        <v>3495</v>
      </c>
      <c r="Q122" s="113">
        <v>1.56</v>
      </c>
      <c r="R122" s="126">
        <f t="shared" si="12"/>
        <v>0</v>
      </c>
      <c r="S122" s="126">
        <f t="shared" si="13"/>
        <v>0</v>
      </c>
      <c r="T122" s="273">
        <f t="shared" si="14"/>
        <v>5452.2000000000007</v>
      </c>
    </row>
    <row r="123" spans="1:20" x14ac:dyDescent="0.2">
      <c r="A123" s="106">
        <v>108</v>
      </c>
      <c r="B123" s="158"/>
      <c r="F123" s="128" t="s">
        <v>99</v>
      </c>
      <c r="M123" s="272">
        <f t="shared" si="10"/>
        <v>3495</v>
      </c>
      <c r="N123" s="126" t="s">
        <v>312</v>
      </c>
      <c r="O123" s="126" t="s">
        <v>312</v>
      </c>
      <c r="P123" s="130">
        <f t="shared" si="11"/>
        <v>3495</v>
      </c>
      <c r="Q123" s="113">
        <v>1.56</v>
      </c>
      <c r="R123" s="126">
        <f t="shared" si="12"/>
        <v>0</v>
      </c>
      <c r="S123" s="126">
        <f t="shared" si="13"/>
        <v>0</v>
      </c>
      <c r="T123" s="273">
        <f t="shared" si="14"/>
        <v>5452.2000000000007</v>
      </c>
    </row>
    <row r="124" spans="1:20" x14ac:dyDescent="0.2">
      <c r="A124" s="106">
        <v>109</v>
      </c>
      <c r="B124" s="158"/>
      <c r="F124" s="128" t="s">
        <v>99</v>
      </c>
      <c r="L124" s="127"/>
      <c r="M124" s="272">
        <f t="shared" si="10"/>
        <v>3495</v>
      </c>
      <c r="N124" s="126" t="s">
        <v>312</v>
      </c>
      <c r="O124" s="126" t="s">
        <v>312</v>
      </c>
      <c r="P124" s="130">
        <f t="shared" si="11"/>
        <v>3495</v>
      </c>
      <c r="Q124" s="113">
        <v>1.56</v>
      </c>
      <c r="R124" s="126">
        <f t="shared" si="12"/>
        <v>0</v>
      </c>
      <c r="S124" s="126">
        <f t="shared" si="13"/>
        <v>0</v>
      </c>
      <c r="T124" s="273">
        <f t="shared" si="14"/>
        <v>5452.2000000000007</v>
      </c>
    </row>
    <row r="125" spans="1:20" x14ac:dyDescent="0.2">
      <c r="A125" s="106">
        <v>110</v>
      </c>
      <c r="B125" s="158"/>
      <c r="F125" s="128" t="s">
        <v>99</v>
      </c>
      <c r="L125" s="127"/>
      <c r="M125" s="272">
        <f t="shared" si="10"/>
        <v>3495</v>
      </c>
      <c r="N125" s="126" t="s">
        <v>312</v>
      </c>
      <c r="O125" s="126" t="s">
        <v>312</v>
      </c>
      <c r="P125" s="130">
        <f t="shared" si="11"/>
        <v>3495</v>
      </c>
      <c r="Q125" s="113">
        <v>1.56</v>
      </c>
      <c r="R125" s="126">
        <f t="shared" si="12"/>
        <v>0</v>
      </c>
      <c r="S125" s="126">
        <f t="shared" si="13"/>
        <v>0</v>
      </c>
      <c r="T125" s="273">
        <f t="shared" si="14"/>
        <v>5452.2000000000007</v>
      </c>
    </row>
    <row r="126" spans="1:20" x14ac:dyDescent="0.2">
      <c r="A126" s="106">
        <v>111</v>
      </c>
      <c r="B126" s="158"/>
      <c r="F126" s="128" t="s">
        <v>99</v>
      </c>
      <c r="M126" s="272">
        <f t="shared" si="10"/>
        <v>3495</v>
      </c>
      <c r="N126" s="126" t="s">
        <v>312</v>
      </c>
      <c r="O126" s="126" t="s">
        <v>312</v>
      </c>
      <c r="P126" s="130">
        <f t="shared" si="11"/>
        <v>3495</v>
      </c>
      <c r="Q126" s="113">
        <v>1.56</v>
      </c>
      <c r="R126" s="126">
        <f t="shared" si="12"/>
        <v>0</v>
      </c>
      <c r="S126" s="126">
        <f t="shared" si="13"/>
        <v>0</v>
      </c>
      <c r="T126" s="273">
        <f t="shared" si="14"/>
        <v>5452.2000000000007</v>
      </c>
    </row>
    <row r="127" spans="1:20" x14ac:dyDescent="0.2">
      <c r="A127" s="106">
        <v>112</v>
      </c>
      <c r="B127" s="158"/>
      <c r="F127" s="128" t="s">
        <v>99</v>
      </c>
      <c r="L127" s="127"/>
      <c r="M127" s="272">
        <f t="shared" si="10"/>
        <v>3495</v>
      </c>
      <c r="N127" s="126" t="s">
        <v>312</v>
      </c>
      <c r="O127" s="126" t="s">
        <v>312</v>
      </c>
      <c r="P127" s="130">
        <f t="shared" si="11"/>
        <v>3495</v>
      </c>
      <c r="Q127" s="113">
        <v>1.56</v>
      </c>
      <c r="R127" s="126">
        <f t="shared" si="12"/>
        <v>0</v>
      </c>
      <c r="S127" s="126">
        <f t="shared" si="13"/>
        <v>0</v>
      </c>
      <c r="T127" s="273">
        <f t="shared" si="14"/>
        <v>5452.2000000000007</v>
      </c>
    </row>
    <row r="128" spans="1:20" x14ac:dyDescent="0.2">
      <c r="A128" s="106">
        <v>113</v>
      </c>
      <c r="B128" s="158"/>
      <c r="F128" s="128" t="s">
        <v>99</v>
      </c>
      <c r="L128" s="127"/>
      <c r="M128" s="272">
        <f t="shared" si="10"/>
        <v>3495</v>
      </c>
      <c r="N128" s="126" t="s">
        <v>312</v>
      </c>
      <c r="O128" s="126" t="s">
        <v>312</v>
      </c>
      <c r="P128" s="130">
        <f t="shared" si="11"/>
        <v>3495</v>
      </c>
      <c r="Q128" s="113">
        <v>1.56</v>
      </c>
      <c r="R128" s="126">
        <f t="shared" si="12"/>
        <v>0</v>
      </c>
      <c r="S128" s="126">
        <f t="shared" si="13"/>
        <v>0</v>
      </c>
      <c r="T128" s="273">
        <f t="shared" si="14"/>
        <v>5452.2000000000007</v>
      </c>
    </row>
    <row r="129" spans="1:20" x14ac:dyDescent="0.2">
      <c r="A129" s="106">
        <v>114</v>
      </c>
      <c r="B129" s="158"/>
      <c r="F129" s="128" t="s">
        <v>99</v>
      </c>
      <c r="M129" s="272">
        <f t="shared" si="10"/>
        <v>3495</v>
      </c>
      <c r="N129" s="126" t="s">
        <v>312</v>
      </c>
      <c r="O129" s="126" t="s">
        <v>312</v>
      </c>
      <c r="P129" s="130">
        <f t="shared" si="11"/>
        <v>3495</v>
      </c>
      <c r="Q129" s="113">
        <v>1.56</v>
      </c>
      <c r="R129" s="126">
        <f t="shared" si="12"/>
        <v>0</v>
      </c>
      <c r="S129" s="126">
        <f t="shared" si="13"/>
        <v>0</v>
      </c>
      <c r="T129" s="273">
        <f t="shared" si="14"/>
        <v>5452.2000000000007</v>
      </c>
    </row>
    <row r="130" spans="1:20" x14ac:dyDescent="0.2">
      <c r="A130" s="106">
        <v>115</v>
      </c>
      <c r="B130" s="158"/>
      <c r="F130" s="128" t="s">
        <v>99</v>
      </c>
      <c r="M130" s="272">
        <f t="shared" si="10"/>
        <v>3495</v>
      </c>
      <c r="N130" s="126" t="s">
        <v>312</v>
      </c>
      <c r="O130" s="126" t="s">
        <v>312</v>
      </c>
      <c r="P130" s="130">
        <f t="shared" si="11"/>
        <v>3495</v>
      </c>
      <c r="Q130" s="113">
        <v>1.56</v>
      </c>
      <c r="R130" s="126">
        <f t="shared" si="12"/>
        <v>0</v>
      </c>
      <c r="S130" s="126">
        <f t="shared" si="13"/>
        <v>0</v>
      </c>
      <c r="T130" s="273">
        <f t="shared" si="14"/>
        <v>5452.2000000000007</v>
      </c>
    </row>
    <row r="131" spans="1:20" x14ac:dyDescent="0.2">
      <c r="A131" s="106">
        <v>116</v>
      </c>
      <c r="B131" s="158"/>
      <c r="F131" s="128" t="s">
        <v>99</v>
      </c>
      <c r="L131" s="127"/>
      <c r="M131" s="272">
        <f t="shared" si="10"/>
        <v>3495</v>
      </c>
      <c r="N131" s="126" t="s">
        <v>312</v>
      </c>
      <c r="O131" s="126" t="s">
        <v>312</v>
      </c>
      <c r="P131" s="130">
        <f t="shared" si="11"/>
        <v>3495</v>
      </c>
      <c r="Q131" s="113">
        <v>1.56</v>
      </c>
      <c r="R131" s="126">
        <f t="shared" si="12"/>
        <v>0</v>
      </c>
      <c r="S131" s="126">
        <f t="shared" si="13"/>
        <v>0</v>
      </c>
      <c r="T131" s="273">
        <f t="shared" si="14"/>
        <v>5452.2000000000007</v>
      </c>
    </row>
    <row r="132" spans="1:20" x14ac:dyDescent="0.2">
      <c r="A132" s="106">
        <v>117</v>
      </c>
      <c r="B132" s="158"/>
      <c r="F132" s="128" t="s">
        <v>99</v>
      </c>
      <c r="M132" s="272">
        <f t="shared" si="10"/>
        <v>3495</v>
      </c>
      <c r="N132" s="126" t="s">
        <v>312</v>
      </c>
      <c r="O132" s="126" t="s">
        <v>312</v>
      </c>
      <c r="P132" s="130">
        <f t="shared" si="11"/>
        <v>3495</v>
      </c>
      <c r="Q132" s="113">
        <v>1.56</v>
      </c>
      <c r="R132" s="126">
        <f t="shared" si="12"/>
        <v>0</v>
      </c>
      <c r="S132" s="126">
        <f t="shared" si="13"/>
        <v>0</v>
      </c>
      <c r="T132" s="273">
        <f t="shared" si="14"/>
        <v>5452.2000000000007</v>
      </c>
    </row>
    <row r="133" spans="1:20" x14ac:dyDescent="0.2">
      <c r="A133" s="106">
        <v>118</v>
      </c>
      <c r="B133" s="158"/>
      <c r="F133" s="128" t="s">
        <v>99</v>
      </c>
      <c r="M133" s="272">
        <f t="shared" si="10"/>
        <v>3495</v>
      </c>
      <c r="N133" s="126" t="s">
        <v>312</v>
      </c>
      <c r="O133" s="126" t="s">
        <v>312</v>
      </c>
      <c r="P133" s="130">
        <f t="shared" si="11"/>
        <v>3495</v>
      </c>
      <c r="Q133" s="113">
        <v>1.56</v>
      </c>
      <c r="R133" s="126">
        <f t="shared" si="12"/>
        <v>0</v>
      </c>
      <c r="S133" s="126">
        <f t="shared" si="13"/>
        <v>0</v>
      </c>
      <c r="T133" s="273">
        <f t="shared" si="14"/>
        <v>5452.2000000000007</v>
      </c>
    </row>
    <row r="134" spans="1:20" x14ac:dyDescent="0.2">
      <c r="A134" s="106">
        <v>119</v>
      </c>
      <c r="B134" s="158"/>
      <c r="F134" s="128" t="s">
        <v>99</v>
      </c>
      <c r="L134" s="127"/>
      <c r="M134" s="272">
        <f t="shared" si="10"/>
        <v>3495</v>
      </c>
      <c r="N134" s="126" t="s">
        <v>312</v>
      </c>
      <c r="O134" s="126" t="s">
        <v>312</v>
      </c>
      <c r="P134" s="130">
        <f t="shared" si="11"/>
        <v>3495</v>
      </c>
      <c r="Q134" s="113">
        <v>1.56</v>
      </c>
      <c r="R134" s="126">
        <f t="shared" si="12"/>
        <v>0</v>
      </c>
      <c r="S134" s="126">
        <f t="shared" si="13"/>
        <v>0</v>
      </c>
      <c r="T134" s="273">
        <f t="shared" si="14"/>
        <v>5452.2000000000007</v>
      </c>
    </row>
    <row r="135" spans="1:20" x14ac:dyDescent="0.2">
      <c r="A135" s="106">
        <v>120</v>
      </c>
      <c r="B135" s="158"/>
      <c r="F135" s="128" t="s">
        <v>99</v>
      </c>
      <c r="L135" s="127"/>
      <c r="M135" s="272">
        <f t="shared" si="10"/>
        <v>3495</v>
      </c>
      <c r="N135" s="126" t="s">
        <v>312</v>
      </c>
      <c r="O135" s="126" t="s">
        <v>312</v>
      </c>
      <c r="P135" s="130">
        <f t="shared" si="11"/>
        <v>3495</v>
      </c>
      <c r="Q135" s="113">
        <v>1.56</v>
      </c>
      <c r="R135" s="126">
        <f t="shared" si="12"/>
        <v>0</v>
      </c>
      <c r="S135" s="126">
        <f t="shared" si="13"/>
        <v>0</v>
      </c>
      <c r="T135" s="273">
        <f t="shared" si="14"/>
        <v>5452.2000000000007</v>
      </c>
    </row>
    <row r="136" spans="1:20" x14ac:dyDescent="0.2">
      <c r="A136" s="106">
        <v>121</v>
      </c>
      <c r="B136" s="158"/>
      <c r="F136" s="128" t="s">
        <v>99</v>
      </c>
      <c r="M136" s="272">
        <f t="shared" si="10"/>
        <v>3495</v>
      </c>
      <c r="N136" s="126" t="s">
        <v>312</v>
      </c>
      <c r="O136" s="126" t="s">
        <v>312</v>
      </c>
      <c r="P136" s="130">
        <f t="shared" si="11"/>
        <v>3495</v>
      </c>
      <c r="Q136" s="113">
        <v>1.56</v>
      </c>
      <c r="R136" s="126">
        <f t="shared" si="12"/>
        <v>0</v>
      </c>
      <c r="S136" s="126">
        <f t="shared" si="13"/>
        <v>0</v>
      </c>
      <c r="T136" s="273">
        <f t="shared" si="14"/>
        <v>5452.2000000000007</v>
      </c>
    </row>
    <row r="137" spans="1:20" x14ac:dyDescent="0.2">
      <c r="A137" s="106">
        <v>122</v>
      </c>
      <c r="B137" s="158"/>
      <c r="F137" s="128" t="s">
        <v>99</v>
      </c>
      <c r="L137" s="127"/>
      <c r="M137" s="272">
        <f t="shared" si="10"/>
        <v>3495</v>
      </c>
      <c r="N137" s="126" t="s">
        <v>312</v>
      </c>
      <c r="O137" s="126" t="s">
        <v>312</v>
      </c>
      <c r="P137" s="130">
        <f t="shared" si="11"/>
        <v>3495</v>
      </c>
      <c r="Q137" s="113">
        <v>1.56</v>
      </c>
      <c r="R137" s="126">
        <f t="shared" si="12"/>
        <v>0</v>
      </c>
      <c r="S137" s="126">
        <f t="shared" si="13"/>
        <v>0</v>
      </c>
      <c r="T137" s="273">
        <f t="shared" si="14"/>
        <v>5452.2000000000007</v>
      </c>
    </row>
    <row r="138" spans="1:20" x14ac:dyDescent="0.2">
      <c r="A138" s="106">
        <v>123</v>
      </c>
      <c r="B138" s="158"/>
      <c r="F138" s="128" t="s">
        <v>99</v>
      </c>
      <c r="L138" s="127"/>
      <c r="M138" s="272">
        <f t="shared" si="10"/>
        <v>3495</v>
      </c>
      <c r="N138" s="126" t="s">
        <v>312</v>
      </c>
      <c r="O138" s="126" t="s">
        <v>312</v>
      </c>
      <c r="P138" s="130">
        <f t="shared" si="11"/>
        <v>3495</v>
      </c>
      <c r="Q138" s="113">
        <v>1.56</v>
      </c>
      <c r="R138" s="126">
        <f t="shared" si="12"/>
        <v>0</v>
      </c>
      <c r="S138" s="126">
        <f t="shared" si="13"/>
        <v>0</v>
      </c>
      <c r="T138" s="273">
        <f t="shared" si="14"/>
        <v>5452.2000000000007</v>
      </c>
    </row>
    <row r="139" spans="1:20" x14ac:dyDescent="0.2">
      <c r="A139" s="106">
        <v>124</v>
      </c>
      <c r="B139" s="158"/>
      <c r="F139" s="128" t="s">
        <v>99</v>
      </c>
      <c r="M139" s="272">
        <f t="shared" si="10"/>
        <v>3495</v>
      </c>
      <c r="N139" s="126" t="s">
        <v>312</v>
      </c>
      <c r="O139" s="126" t="s">
        <v>312</v>
      </c>
      <c r="P139" s="130">
        <f t="shared" si="11"/>
        <v>3495</v>
      </c>
      <c r="Q139" s="113">
        <v>1.56</v>
      </c>
      <c r="R139" s="126">
        <f t="shared" si="12"/>
        <v>0</v>
      </c>
      <c r="S139" s="126">
        <f t="shared" si="13"/>
        <v>0</v>
      </c>
      <c r="T139" s="273">
        <f t="shared" si="14"/>
        <v>5452.2000000000007</v>
      </c>
    </row>
    <row r="140" spans="1:20" x14ac:dyDescent="0.2">
      <c r="A140" s="106">
        <v>125</v>
      </c>
      <c r="B140" s="158"/>
      <c r="F140" s="128" t="s">
        <v>99</v>
      </c>
      <c r="M140" s="272">
        <f t="shared" si="10"/>
        <v>3495</v>
      </c>
      <c r="N140" s="126" t="s">
        <v>312</v>
      </c>
      <c r="O140" s="126" t="s">
        <v>312</v>
      </c>
      <c r="P140" s="130">
        <f t="shared" si="11"/>
        <v>3495</v>
      </c>
      <c r="Q140" s="113">
        <v>1.56</v>
      </c>
      <c r="R140" s="126">
        <f t="shared" si="12"/>
        <v>0</v>
      </c>
      <c r="S140" s="126">
        <f t="shared" si="13"/>
        <v>0</v>
      </c>
      <c r="T140" s="273">
        <f t="shared" si="14"/>
        <v>5452.2000000000007</v>
      </c>
    </row>
    <row r="141" spans="1:20" x14ac:dyDescent="0.2">
      <c r="A141" s="106">
        <v>126</v>
      </c>
      <c r="B141" s="158"/>
      <c r="F141" s="128" t="s">
        <v>99</v>
      </c>
      <c r="L141" s="127"/>
      <c r="M141" s="272">
        <f t="shared" si="10"/>
        <v>3495</v>
      </c>
      <c r="N141" s="126" t="s">
        <v>312</v>
      </c>
      <c r="O141" s="126" t="s">
        <v>312</v>
      </c>
      <c r="P141" s="130">
        <f t="shared" si="11"/>
        <v>3495</v>
      </c>
      <c r="Q141" s="113">
        <v>1.56</v>
      </c>
      <c r="R141" s="126">
        <f t="shared" si="12"/>
        <v>0</v>
      </c>
      <c r="S141" s="126">
        <f t="shared" si="13"/>
        <v>0</v>
      </c>
      <c r="T141" s="273">
        <f t="shared" si="14"/>
        <v>5452.2000000000007</v>
      </c>
    </row>
    <row r="142" spans="1:20" x14ac:dyDescent="0.2">
      <c r="A142" s="106">
        <v>127</v>
      </c>
      <c r="B142" s="158"/>
      <c r="F142" s="128" t="s">
        <v>99</v>
      </c>
      <c r="M142" s="272">
        <f t="shared" si="10"/>
        <v>3495</v>
      </c>
      <c r="N142" s="126" t="s">
        <v>312</v>
      </c>
      <c r="O142" s="126" t="s">
        <v>312</v>
      </c>
      <c r="P142" s="130">
        <f t="shared" si="11"/>
        <v>3495</v>
      </c>
      <c r="Q142" s="113">
        <v>1.56</v>
      </c>
      <c r="R142" s="126">
        <f t="shared" si="12"/>
        <v>0</v>
      </c>
      <c r="S142" s="126">
        <f t="shared" si="13"/>
        <v>0</v>
      </c>
      <c r="T142" s="273">
        <f t="shared" si="14"/>
        <v>5452.2000000000007</v>
      </c>
    </row>
    <row r="143" spans="1:20" x14ac:dyDescent="0.2">
      <c r="A143" s="106">
        <v>128</v>
      </c>
      <c r="B143" s="158"/>
      <c r="F143" s="128" t="s">
        <v>99</v>
      </c>
      <c r="L143" s="127"/>
      <c r="M143" s="272">
        <f t="shared" si="10"/>
        <v>3495</v>
      </c>
      <c r="N143" s="126" t="s">
        <v>312</v>
      </c>
      <c r="O143" s="126" t="s">
        <v>312</v>
      </c>
      <c r="P143" s="130">
        <f t="shared" si="11"/>
        <v>3495</v>
      </c>
      <c r="Q143" s="113">
        <v>1.56</v>
      </c>
      <c r="R143" s="126">
        <f t="shared" si="12"/>
        <v>0</v>
      </c>
      <c r="S143" s="126">
        <f t="shared" si="13"/>
        <v>0</v>
      </c>
      <c r="T143" s="273">
        <f t="shared" si="14"/>
        <v>5452.2000000000007</v>
      </c>
    </row>
    <row r="144" spans="1:20" x14ac:dyDescent="0.2">
      <c r="A144" s="106">
        <v>129</v>
      </c>
      <c r="B144" s="158"/>
      <c r="F144" s="128" t="s">
        <v>99</v>
      </c>
      <c r="M144" s="272">
        <f t="shared" si="10"/>
        <v>3495</v>
      </c>
      <c r="N144" s="126" t="s">
        <v>312</v>
      </c>
      <c r="O144" s="126" t="s">
        <v>312</v>
      </c>
      <c r="P144" s="130">
        <f t="shared" si="11"/>
        <v>3495</v>
      </c>
      <c r="Q144" s="113">
        <v>1.56</v>
      </c>
      <c r="R144" s="126">
        <f t="shared" si="12"/>
        <v>0</v>
      </c>
      <c r="S144" s="126">
        <f t="shared" si="13"/>
        <v>0</v>
      </c>
      <c r="T144" s="273">
        <f t="shared" si="14"/>
        <v>5452.2000000000007</v>
      </c>
    </row>
    <row r="145" spans="1:20" x14ac:dyDescent="0.2">
      <c r="A145" s="106">
        <v>130</v>
      </c>
      <c r="B145" s="158"/>
      <c r="F145" s="128" t="s">
        <v>99</v>
      </c>
      <c r="L145" s="127"/>
      <c r="M145" s="272">
        <f t="shared" si="10"/>
        <v>3495</v>
      </c>
      <c r="N145" s="126" t="s">
        <v>312</v>
      </c>
      <c r="O145" s="126" t="s">
        <v>312</v>
      </c>
      <c r="P145" s="130">
        <f t="shared" si="11"/>
        <v>3495</v>
      </c>
      <c r="Q145" s="113">
        <v>1.56</v>
      </c>
      <c r="R145" s="126">
        <f t="shared" si="12"/>
        <v>0</v>
      </c>
      <c r="S145" s="126">
        <f t="shared" si="13"/>
        <v>0</v>
      </c>
      <c r="T145" s="273">
        <f t="shared" si="14"/>
        <v>5452.2000000000007</v>
      </c>
    </row>
    <row r="146" spans="1:20" x14ac:dyDescent="0.2">
      <c r="A146" s="106">
        <v>131</v>
      </c>
      <c r="B146" s="158"/>
      <c r="F146" s="128" t="s">
        <v>99</v>
      </c>
      <c r="L146" s="127"/>
      <c r="M146" s="272">
        <f t="shared" si="10"/>
        <v>3495</v>
      </c>
      <c r="N146" s="126" t="s">
        <v>312</v>
      </c>
      <c r="O146" s="126" t="s">
        <v>312</v>
      </c>
      <c r="P146" s="130">
        <f t="shared" si="11"/>
        <v>3495</v>
      </c>
      <c r="Q146" s="113">
        <v>1.56</v>
      </c>
      <c r="R146" s="126">
        <f t="shared" si="12"/>
        <v>0</v>
      </c>
      <c r="S146" s="126">
        <f t="shared" si="13"/>
        <v>0</v>
      </c>
      <c r="T146" s="273">
        <f t="shared" si="14"/>
        <v>5452.2000000000007</v>
      </c>
    </row>
    <row r="147" spans="1:20" x14ac:dyDescent="0.2">
      <c r="A147" s="106">
        <v>132</v>
      </c>
      <c r="B147" s="158"/>
      <c r="F147" s="128" t="s">
        <v>99</v>
      </c>
      <c r="M147" s="272">
        <f t="shared" si="10"/>
        <v>3495</v>
      </c>
      <c r="N147" s="126" t="s">
        <v>312</v>
      </c>
      <c r="O147" s="126" t="s">
        <v>312</v>
      </c>
      <c r="P147" s="130">
        <f t="shared" si="11"/>
        <v>3495</v>
      </c>
      <c r="Q147" s="113">
        <v>1.56</v>
      </c>
      <c r="R147" s="126">
        <f t="shared" si="12"/>
        <v>0</v>
      </c>
      <c r="S147" s="126">
        <f t="shared" si="13"/>
        <v>0</v>
      </c>
      <c r="T147" s="273">
        <f t="shared" si="14"/>
        <v>5452.2000000000007</v>
      </c>
    </row>
    <row r="148" spans="1:20" x14ac:dyDescent="0.2">
      <c r="A148" s="106">
        <v>133</v>
      </c>
      <c r="B148" s="158"/>
      <c r="F148" s="128" t="s">
        <v>99</v>
      </c>
      <c r="L148" s="127"/>
      <c r="M148" s="272">
        <f t="shared" si="10"/>
        <v>3495</v>
      </c>
      <c r="N148" s="126" t="s">
        <v>312</v>
      </c>
      <c r="O148" s="126" t="s">
        <v>312</v>
      </c>
      <c r="P148" s="130">
        <f t="shared" si="11"/>
        <v>3495</v>
      </c>
      <c r="Q148" s="113">
        <v>1.56</v>
      </c>
      <c r="R148" s="126">
        <f t="shared" si="12"/>
        <v>0</v>
      </c>
      <c r="S148" s="126">
        <f t="shared" si="13"/>
        <v>0</v>
      </c>
      <c r="T148" s="273">
        <f t="shared" si="14"/>
        <v>5452.2000000000007</v>
      </c>
    </row>
    <row r="149" spans="1:20" x14ac:dyDescent="0.2">
      <c r="A149" s="106">
        <v>134</v>
      </c>
      <c r="B149" s="158"/>
      <c r="F149" s="128" t="s">
        <v>99</v>
      </c>
      <c r="M149" s="272">
        <f t="shared" si="10"/>
        <v>3495</v>
      </c>
      <c r="N149" s="126" t="s">
        <v>312</v>
      </c>
      <c r="O149" s="126" t="s">
        <v>312</v>
      </c>
      <c r="P149" s="130">
        <f t="shared" si="11"/>
        <v>3495</v>
      </c>
      <c r="Q149" s="113">
        <v>1.56</v>
      </c>
      <c r="R149" s="126">
        <f t="shared" si="12"/>
        <v>0</v>
      </c>
      <c r="S149" s="126">
        <f t="shared" si="13"/>
        <v>0</v>
      </c>
      <c r="T149" s="273">
        <f t="shared" si="14"/>
        <v>5452.2000000000007</v>
      </c>
    </row>
    <row r="150" spans="1:20" x14ac:dyDescent="0.2">
      <c r="A150" s="106">
        <v>135</v>
      </c>
      <c r="B150" s="158"/>
      <c r="F150" s="128" t="s">
        <v>99</v>
      </c>
      <c r="L150" s="127"/>
      <c r="M150" s="272">
        <f t="shared" si="10"/>
        <v>3495</v>
      </c>
      <c r="N150" s="126" t="s">
        <v>312</v>
      </c>
      <c r="O150" s="126" t="s">
        <v>312</v>
      </c>
      <c r="P150" s="130">
        <f t="shared" si="11"/>
        <v>3495</v>
      </c>
      <c r="Q150" s="113">
        <v>1.56</v>
      </c>
      <c r="R150" s="126">
        <f t="shared" si="12"/>
        <v>0</v>
      </c>
      <c r="S150" s="126">
        <f t="shared" si="13"/>
        <v>0</v>
      </c>
      <c r="T150" s="273">
        <f t="shared" si="14"/>
        <v>5452.2000000000007</v>
      </c>
    </row>
    <row r="151" spans="1:20" x14ac:dyDescent="0.2">
      <c r="A151" s="106">
        <v>136</v>
      </c>
      <c r="B151" s="158"/>
      <c r="F151" s="128" t="s">
        <v>99</v>
      </c>
      <c r="L151" s="127"/>
      <c r="M151" s="272">
        <f t="shared" ref="M151:M214" si="15">M150+I151-L151</f>
        <v>3495</v>
      </c>
      <c r="N151" s="126" t="s">
        <v>312</v>
      </c>
      <c r="O151" s="126" t="s">
        <v>312</v>
      </c>
      <c r="P151" s="130">
        <f t="shared" ref="P151:P214" si="16">M151</f>
        <v>3495</v>
      </c>
      <c r="Q151" s="113">
        <v>1.56</v>
      </c>
      <c r="R151" s="126">
        <f t="shared" ref="R151:R214" si="17">I151*Q151</f>
        <v>0</v>
      </c>
      <c r="S151" s="126">
        <f t="shared" ref="S151:S214" si="18">L151*Q151</f>
        <v>0</v>
      </c>
      <c r="T151" s="273">
        <f t="shared" ref="T151:T214" si="19">T150+R151-S151</f>
        <v>5452.2000000000007</v>
      </c>
    </row>
    <row r="152" spans="1:20" x14ac:dyDescent="0.2">
      <c r="A152" s="106">
        <v>137</v>
      </c>
      <c r="B152" s="158"/>
      <c r="F152" s="128" t="s">
        <v>99</v>
      </c>
      <c r="M152" s="272">
        <f t="shared" si="15"/>
        <v>3495</v>
      </c>
      <c r="N152" s="126" t="s">
        <v>312</v>
      </c>
      <c r="O152" s="126" t="s">
        <v>312</v>
      </c>
      <c r="P152" s="130">
        <f t="shared" si="16"/>
        <v>3495</v>
      </c>
      <c r="Q152" s="113">
        <v>1.56</v>
      </c>
      <c r="R152" s="126">
        <f t="shared" si="17"/>
        <v>0</v>
      </c>
      <c r="S152" s="126">
        <f t="shared" si="18"/>
        <v>0</v>
      </c>
      <c r="T152" s="273">
        <f t="shared" si="19"/>
        <v>5452.2000000000007</v>
      </c>
    </row>
    <row r="153" spans="1:20" x14ac:dyDescent="0.2">
      <c r="A153" s="106">
        <v>138</v>
      </c>
      <c r="B153" s="158"/>
      <c r="F153" s="128" t="s">
        <v>99</v>
      </c>
      <c r="L153" s="127"/>
      <c r="M153" s="272">
        <f t="shared" si="15"/>
        <v>3495</v>
      </c>
      <c r="N153" s="126" t="s">
        <v>312</v>
      </c>
      <c r="O153" s="126" t="s">
        <v>312</v>
      </c>
      <c r="P153" s="130">
        <f t="shared" si="16"/>
        <v>3495</v>
      </c>
      <c r="Q153" s="113">
        <v>1.56</v>
      </c>
      <c r="R153" s="126">
        <f t="shared" si="17"/>
        <v>0</v>
      </c>
      <c r="S153" s="126">
        <f t="shared" si="18"/>
        <v>0</v>
      </c>
      <c r="T153" s="273">
        <f t="shared" si="19"/>
        <v>5452.2000000000007</v>
      </c>
    </row>
    <row r="154" spans="1:20" x14ac:dyDescent="0.2">
      <c r="A154" s="106">
        <v>139</v>
      </c>
      <c r="B154" s="158"/>
      <c r="F154" s="128" t="s">
        <v>99</v>
      </c>
      <c r="M154" s="272">
        <f t="shared" si="15"/>
        <v>3495</v>
      </c>
      <c r="N154" s="126" t="s">
        <v>312</v>
      </c>
      <c r="O154" s="126" t="s">
        <v>312</v>
      </c>
      <c r="P154" s="130">
        <f t="shared" si="16"/>
        <v>3495</v>
      </c>
      <c r="Q154" s="113">
        <v>1.56</v>
      </c>
      <c r="R154" s="126">
        <f t="shared" si="17"/>
        <v>0</v>
      </c>
      <c r="S154" s="126">
        <f t="shared" si="18"/>
        <v>0</v>
      </c>
      <c r="T154" s="273">
        <f t="shared" si="19"/>
        <v>5452.2000000000007</v>
      </c>
    </row>
    <row r="155" spans="1:20" x14ac:dyDescent="0.2">
      <c r="A155" s="106">
        <v>140</v>
      </c>
      <c r="B155" s="158"/>
      <c r="F155" s="128" t="s">
        <v>99</v>
      </c>
      <c r="L155" s="127"/>
      <c r="M155" s="272">
        <f t="shared" si="15"/>
        <v>3495</v>
      </c>
      <c r="N155" s="126" t="s">
        <v>312</v>
      </c>
      <c r="O155" s="126" t="s">
        <v>312</v>
      </c>
      <c r="P155" s="130">
        <f t="shared" si="16"/>
        <v>3495</v>
      </c>
      <c r="Q155" s="113">
        <v>1.56</v>
      </c>
      <c r="R155" s="126">
        <f t="shared" si="17"/>
        <v>0</v>
      </c>
      <c r="S155" s="126">
        <f t="shared" si="18"/>
        <v>0</v>
      </c>
      <c r="T155" s="273">
        <f t="shared" si="19"/>
        <v>5452.2000000000007</v>
      </c>
    </row>
    <row r="156" spans="1:20" x14ac:dyDescent="0.2">
      <c r="A156" s="106">
        <v>141</v>
      </c>
      <c r="B156" s="158"/>
      <c r="F156" s="128" t="s">
        <v>99</v>
      </c>
      <c r="L156" s="127"/>
      <c r="M156" s="272">
        <f t="shared" si="15"/>
        <v>3495</v>
      </c>
      <c r="N156" s="126" t="s">
        <v>312</v>
      </c>
      <c r="O156" s="126" t="s">
        <v>312</v>
      </c>
      <c r="P156" s="130">
        <f t="shared" si="16"/>
        <v>3495</v>
      </c>
      <c r="Q156" s="113">
        <v>1.56</v>
      </c>
      <c r="R156" s="126">
        <f t="shared" si="17"/>
        <v>0</v>
      </c>
      <c r="S156" s="126">
        <f t="shared" si="18"/>
        <v>0</v>
      </c>
      <c r="T156" s="273">
        <f t="shared" si="19"/>
        <v>5452.2000000000007</v>
      </c>
    </row>
    <row r="157" spans="1:20" x14ac:dyDescent="0.2">
      <c r="A157" s="106">
        <v>142</v>
      </c>
      <c r="B157" s="158"/>
      <c r="F157" s="128" t="s">
        <v>99</v>
      </c>
      <c r="L157" s="127"/>
      <c r="M157" s="272">
        <f t="shared" si="15"/>
        <v>3495</v>
      </c>
      <c r="N157" s="126" t="s">
        <v>312</v>
      </c>
      <c r="O157" s="126" t="s">
        <v>312</v>
      </c>
      <c r="P157" s="130">
        <f t="shared" si="16"/>
        <v>3495</v>
      </c>
      <c r="Q157" s="113">
        <v>1.56</v>
      </c>
      <c r="R157" s="126">
        <f t="shared" si="17"/>
        <v>0</v>
      </c>
      <c r="S157" s="126">
        <f t="shared" si="18"/>
        <v>0</v>
      </c>
      <c r="T157" s="273">
        <f t="shared" si="19"/>
        <v>5452.2000000000007</v>
      </c>
    </row>
    <row r="158" spans="1:20" x14ac:dyDescent="0.2">
      <c r="A158" s="106">
        <v>143</v>
      </c>
      <c r="B158" s="158"/>
      <c r="F158" s="128" t="s">
        <v>99</v>
      </c>
      <c r="M158" s="272">
        <f t="shared" si="15"/>
        <v>3495</v>
      </c>
      <c r="N158" s="126" t="s">
        <v>312</v>
      </c>
      <c r="O158" s="126" t="s">
        <v>312</v>
      </c>
      <c r="P158" s="130">
        <f t="shared" si="16"/>
        <v>3495</v>
      </c>
      <c r="Q158" s="113">
        <v>1.56</v>
      </c>
      <c r="R158" s="126">
        <f t="shared" si="17"/>
        <v>0</v>
      </c>
      <c r="S158" s="126">
        <f t="shared" si="18"/>
        <v>0</v>
      </c>
      <c r="T158" s="273">
        <f t="shared" si="19"/>
        <v>5452.2000000000007</v>
      </c>
    </row>
    <row r="159" spans="1:20" x14ac:dyDescent="0.2">
      <c r="A159" s="106">
        <v>144</v>
      </c>
      <c r="B159" s="158"/>
      <c r="F159" s="128" t="s">
        <v>99</v>
      </c>
      <c r="L159" s="127"/>
      <c r="M159" s="272">
        <f t="shared" si="15"/>
        <v>3495</v>
      </c>
      <c r="N159" s="126" t="s">
        <v>312</v>
      </c>
      <c r="O159" s="126" t="s">
        <v>312</v>
      </c>
      <c r="P159" s="130">
        <f t="shared" si="16"/>
        <v>3495</v>
      </c>
      <c r="Q159" s="113">
        <v>1.56</v>
      </c>
      <c r="R159" s="126">
        <f t="shared" si="17"/>
        <v>0</v>
      </c>
      <c r="S159" s="126">
        <f t="shared" si="18"/>
        <v>0</v>
      </c>
      <c r="T159" s="273">
        <f t="shared" si="19"/>
        <v>5452.2000000000007</v>
      </c>
    </row>
    <row r="160" spans="1:20" x14ac:dyDescent="0.2">
      <c r="A160" s="106">
        <v>145</v>
      </c>
      <c r="B160" s="158"/>
      <c r="F160" s="128" t="s">
        <v>99</v>
      </c>
      <c r="L160" s="127"/>
      <c r="M160" s="272">
        <f t="shared" si="15"/>
        <v>3495</v>
      </c>
      <c r="N160" s="126" t="s">
        <v>312</v>
      </c>
      <c r="O160" s="126" t="s">
        <v>312</v>
      </c>
      <c r="P160" s="130">
        <f t="shared" si="16"/>
        <v>3495</v>
      </c>
      <c r="Q160" s="113">
        <v>1.56</v>
      </c>
      <c r="R160" s="126">
        <f t="shared" si="17"/>
        <v>0</v>
      </c>
      <c r="S160" s="126">
        <f t="shared" si="18"/>
        <v>0</v>
      </c>
      <c r="T160" s="273">
        <f t="shared" si="19"/>
        <v>5452.2000000000007</v>
      </c>
    </row>
    <row r="161" spans="1:20" x14ac:dyDescent="0.2">
      <c r="A161" s="106">
        <v>146</v>
      </c>
      <c r="B161" s="158"/>
      <c r="F161" s="128" t="s">
        <v>99</v>
      </c>
      <c r="M161" s="272">
        <f t="shared" si="15"/>
        <v>3495</v>
      </c>
      <c r="N161" s="126" t="s">
        <v>312</v>
      </c>
      <c r="O161" s="126" t="s">
        <v>312</v>
      </c>
      <c r="P161" s="130">
        <f t="shared" si="16"/>
        <v>3495</v>
      </c>
      <c r="Q161" s="113">
        <v>1.56</v>
      </c>
      <c r="R161" s="126">
        <f t="shared" si="17"/>
        <v>0</v>
      </c>
      <c r="S161" s="126">
        <f t="shared" si="18"/>
        <v>0</v>
      </c>
      <c r="T161" s="273">
        <f t="shared" si="19"/>
        <v>5452.2000000000007</v>
      </c>
    </row>
    <row r="162" spans="1:20" x14ac:dyDescent="0.2">
      <c r="A162" s="106">
        <v>147</v>
      </c>
      <c r="B162" s="158"/>
      <c r="F162" s="128" t="s">
        <v>99</v>
      </c>
      <c r="L162" s="127"/>
      <c r="M162" s="272">
        <f t="shared" si="15"/>
        <v>3495</v>
      </c>
      <c r="N162" s="126" t="s">
        <v>312</v>
      </c>
      <c r="O162" s="126" t="s">
        <v>312</v>
      </c>
      <c r="P162" s="130">
        <f t="shared" si="16"/>
        <v>3495</v>
      </c>
      <c r="Q162" s="113">
        <v>1.56</v>
      </c>
      <c r="R162" s="126">
        <f t="shared" si="17"/>
        <v>0</v>
      </c>
      <c r="S162" s="126">
        <f t="shared" si="18"/>
        <v>0</v>
      </c>
      <c r="T162" s="273">
        <f t="shared" si="19"/>
        <v>5452.2000000000007</v>
      </c>
    </row>
    <row r="163" spans="1:20" x14ac:dyDescent="0.2">
      <c r="A163" s="106">
        <v>148</v>
      </c>
      <c r="B163" s="158"/>
      <c r="F163" s="128" t="s">
        <v>99</v>
      </c>
      <c r="L163" s="127"/>
      <c r="M163" s="272">
        <f t="shared" si="15"/>
        <v>3495</v>
      </c>
      <c r="N163" s="126" t="s">
        <v>312</v>
      </c>
      <c r="O163" s="126" t="s">
        <v>312</v>
      </c>
      <c r="P163" s="130">
        <f t="shared" si="16"/>
        <v>3495</v>
      </c>
      <c r="Q163" s="113">
        <v>1.56</v>
      </c>
      <c r="R163" s="126">
        <f t="shared" si="17"/>
        <v>0</v>
      </c>
      <c r="S163" s="126">
        <f t="shared" si="18"/>
        <v>0</v>
      </c>
      <c r="T163" s="273">
        <f t="shared" si="19"/>
        <v>5452.2000000000007</v>
      </c>
    </row>
    <row r="164" spans="1:20" x14ac:dyDescent="0.2">
      <c r="A164" s="106">
        <v>149</v>
      </c>
      <c r="B164" s="158"/>
      <c r="F164" s="128" t="s">
        <v>99</v>
      </c>
      <c r="M164" s="272">
        <f t="shared" si="15"/>
        <v>3495</v>
      </c>
      <c r="N164" s="126" t="s">
        <v>312</v>
      </c>
      <c r="O164" s="126" t="s">
        <v>312</v>
      </c>
      <c r="P164" s="130">
        <f t="shared" si="16"/>
        <v>3495</v>
      </c>
      <c r="Q164" s="113">
        <v>1.56</v>
      </c>
      <c r="R164" s="126">
        <f t="shared" si="17"/>
        <v>0</v>
      </c>
      <c r="S164" s="126">
        <f t="shared" si="18"/>
        <v>0</v>
      </c>
      <c r="T164" s="273">
        <f t="shared" si="19"/>
        <v>5452.2000000000007</v>
      </c>
    </row>
    <row r="165" spans="1:20" x14ac:dyDescent="0.2">
      <c r="A165" s="106">
        <v>150</v>
      </c>
      <c r="B165" s="158"/>
      <c r="F165" s="128" t="s">
        <v>99</v>
      </c>
      <c r="L165" s="127"/>
      <c r="M165" s="272">
        <f t="shared" si="15"/>
        <v>3495</v>
      </c>
      <c r="N165" s="126" t="s">
        <v>312</v>
      </c>
      <c r="O165" s="126" t="s">
        <v>312</v>
      </c>
      <c r="P165" s="130">
        <f t="shared" si="16"/>
        <v>3495</v>
      </c>
      <c r="Q165" s="113">
        <v>1.56</v>
      </c>
      <c r="R165" s="126">
        <f t="shared" si="17"/>
        <v>0</v>
      </c>
      <c r="S165" s="126">
        <f t="shared" si="18"/>
        <v>0</v>
      </c>
      <c r="T165" s="273">
        <f t="shared" si="19"/>
        <v>5452.2000000000007</v>
      </c>
    </row>
    <row r="166" spans="1:20" x14ac:dyDescent="0.2">
      <c r="A166" s="106">
        <v>151</v>
      </c>
      <c r="B166" s="158"/>
      <c r="F166" s="128" t="s">
        <v>99</v>
      </c>
      <c r="L166" s="127"/>
      <c r="M166" s="272">
        <f t="shared" si="15"/>
        <v>3495</v>
      </c>
      <c r="N166" s="126" t="s">
        <v>312</v>
      </c>
      <c r="O166" s="126" t="s">
        <v>312</v>
      </c>
      <c r="P166" s="130">
        <f t="shared" si="16"/>
        <v>3495</v>
      </c>
      <c r="Q166" s="113">
        <v>1.56</v>
      </c>
      <c r="R166" s="126">
        <f t="shared" si="17"/>
        <v>0</v>
      </c>
      <c r="S166" s="126">
        <f t="shared" si="18"/>
        <v>0</v>
      </c>
      <c r="T166" s="273">
        <f t="shared" si="19"/>
        <v>5452.2000000000007</v>
      </c>
    </row>
    <row r="167" spans="1:20" x14ac:dyDescent="0.2">
      <c r="A167" s="106">
        <v>152</v>
      </c>
      <c r="B167" s="158"/>
      <c r="F167" s="128" t="s">
        <v>99</v>
      </c>
      <c r="M167" s="272">
        <f t="shared" si="15"/>
        <v>3495</v>
      </c>
      <c r="N167" s="126" t="s">
        <v>312</v>
      </c>
      <c r="O167" s="126" t="s">
        <v>312</v>
      </c>
      <c r="P167" s="130">
        <f t="shared" si="16"/>
        <v>3495</v>
      </c>
      <c r="Q167" s="113">
        <v>1.56</v>
      </c>
      <c r="R167" s="126">
        <f t="shared" si="17"/>
        <v>0</v>
      </c>
      <c r="S167" s="126">
        <f t="shared" si="18"/>
        <v>0</v>
      </c>
      <c r="T167" s="273">
        <f t="shared" si="19"/>
        <v>5452.2000000000007</v>
      </c>
    </row>
    <row r="168" spans="1:20" x14ac:dyDescent="0.2">
      <c r="A168" s="106">
        <v>153</v>
      </c>
      <c r="B168" s="158"/>
      <c r="F168" s="128" t="s">
        <v>99</v>
      </c>
      <c r="L168" s="127"/>
      <c r="M168" s="272">
        <f t="shared" si="15"/>
        <v>3495</v>
      </c>
      <c r="N168" s="126" t="s">
        <v>312</v>
      </c>
      <c r="O168" s="126" t="s">
        <v>312</v>
      </c>
      <c r="P168" s="130">
        <f t="shared" si="16"/>
        <v>3495</v>
      </c>
      <c r="Q168" s="113">
        <v>1.56</v>
      </c>
      <c r="R168" s="126">
        <f t="shared" si="17"/>
        <v>0</v>
      </c>
      <c r="S168" s="126">
        <f t="shared" si="18"/>
        <v>0</v>
      </c>
      <c r="T168" s="273">
        <f t="shared" si="19"/>
        <v>5452.2000000000007</v>
      </c>
    </row>
    <row r="169" spans="1:20" x14ac:dyDescent="0.2">
      <c r="A169" s="106">
        <v>154</v>
      </c>
      <c r="B169" s="158"/>
      <c r="F169" s="128" t="s">
        <v>99</v>
      </c>
      <c r="L169" s="127"/>
      <c r="M169" s="272">
        <f t="shared" si="15"/>
        <v>3495</v>
      </c>
      <c r="N169" s="126" t="s">
        <v>312</v>
      </c>
      <c r="O169" s="126" t="s">
        <v>312</v>
      </c>
      <c r="P169" s="130">
        <f t="shared" si="16"/>
        <v>3495</v>
      </c>
      <c r="Q169" s="113">
        <v>1.56</v>
      </c>
      <c r="R169" s="126">
        <f t="shared" si="17"/>
        <v>0</v>
      </c>
      <c r="S169" s="126">
        <f t="shared" si="18"/>
        <v>0</v>
      </c>
      <c r="T169" s="273">
        <f t="shared" si="19"/>
        <v>5452.2000000000007</v>
      </c>
    </row>
    <row r="170" spans="1:20" x14ac:dyDescent="0.2">
      <c r="A170" s="106">
        <v>155</v>
      </c>
      <c r="B170" s="158"/>
      <c r="F170" s="128" t="s">
        <v>99</v>
      </c>
      <c r="M170" s="272">
        <f t="shared" si="15"/>
        <v>3495</v>
      </c>
      <c r="N170" s="126" t="s">
        <v>312</v>
      </c>
      <c r="O170" s="126" t="s">
        <v>312</v>
      </c>
      <c r="P170" s="130">
        <f t="shared" si="16"/>
        <v>3495</v>
      </c>
      <c r="Q170" s="113">
        <v>1.56</v>
      </c>
      <c r="R170" s="126">
        <f t="shared" si="17"/>
        <v>0</v>
      </c>
      <c r="S170" s="126">
        <f t="shared" si="18"/>
        <v>0</v>
      </c>
      <c r="T170" s="273">
        <f t="shared" si="19"/>
        <v>5452.2000000000007</v>
      </c>
    </row>
    <row r="171" spans="1:20" x14ac:dyDescent="0.2">
      <c r="A171" s="106">
        <v>156</v>
      </c>
      <c r="B171" s="158"/>
      <c r="F171" s="128" t="s">
        <v>99</v>
      </c>
      <c r="L171" s="127"/>
      <c r="M171" s="272">
        <f t="shared" si="15"/>
        <v>3495</v>
      </c>
      <c r="N171" s="126" t="s">
        <v>312</v>
      </c>
      <c r="O171" s="126" t="s">
        <v>312</v>
      </c>
      <c r="P171" s="130">
        <f t="shared" si="16"/>
        <v>3495</v>
      </c>
      <c r="Q171" s="113">
        <v>1.56</v>
      </c>
      <c r="R171" s="126">
        <f t="shared" si="17"/>
        <v>0</v>
      </c>
      <c r="S171" s="126">
        <f t="shared" si="18"/>
        <v>0</v>
      </c>
      <c r="T171" s="273">
        <f t="shared" si="19"/>
        <v>5452.2000000000007</v>
      </c>
    </row>
    <row r="172" spans="1:20" x14ac:dyDescent="0.2">
      <c r="A172" s="106">
        <v>157</v>
      </c>
      <c r="B172" s="158"/>
      <c r="F172" s="128" t="s">
        <v>99</v>
      </c>
      <c r="L172" s="127"/>
      <c r="M172" s="272">
        <f t="shared" si="15"/>
        <v>3495</v>
      </c>
      <c r="N172" s="126" t="s">
        <v>312</v>
      </c>
      <c r="O172" s="126" t="s">
        <v>312</v>
      </c>
      <c r="P172" s="130">
        <f t="shared" si="16"/>
        <v>3495</v>
      </c>
      <c r="Q172" s="113">
        <v>1.56</v>
      </c>
      <c r="R172" s="126">
        <f t="shared" si="17"/>
        <v>0</v>
      </c>
      <c r="S172" s="126">
        <f t="shared" si="18"/>
        <v>0</v>
      </c>
      <c r="T172" s="273">
        <f t="shared" si="19"/>
        <v>5452.2000000000007</v>
      </c>
    </row>
    <row r="173" spans="1:20" x14ac:dyDescent="0.2">
      <c r="A173" s="106">
        <v>158</v>
      </c>
      <c r="B173" s="158"/>
      <c r="F173" s="128" t="s">
        <v>99</v>
      </c>
      <c r="M173" s="272">
        <f t="shared" si="15"/>
        <v>3495</v>
      </c>
      <c r="N173" s="126" t="s">
        <v>312</v>
      </c>
      <c r="O173" s="126" t="s">
        <v>312</v>
      </c>
      <c r="P173" s="130">
        <f t="shared" si="16"/>
        <v>3495</v>
      </c>
      <c r="Q173" s="113">
        <v>1.56</v>
      </c>
      <c r="R173" s="126">
        <f t="shared" si="17"/>
        <v>0</v>
      </c>
      <c r="S173" s="126">
        <f t="shared" si="18"/>
        <v>0</v>
      </c>
      <c r="T173" s="273">
        <f t="shared" si="19"/>
        <v>5452.2000000000007</v>
      </c>
    </row>
    <row r="174" spans="1:20" x14ac:dyDescent="0.2">
      <c r="A174" s="106">
        <v>159</v>
      </c>
      <c r="B174" s="158"/>
      <c r="F174" s="128" t="s">
        <v>99</v>
      </c>
      <c r="L174" s="127"/>
      <c r="M174" s="272">
        <f t="shared" si="15"/>
        <v>3495</v>
      </c>
      <c r="N174" s="126" t="s">
        <v>312</v>
      </c>
      <c r="O174" s="126" t="s">
        <v>312</v>
      </c>
      <c r="P174" s="130">
        <f t="shared" si="16"/>
        <v>3495</v>
      </c>
      <c r="Q174" s="113">
        <v>1.56</v>
      </c>
      <c r="R174" s="126">
        <f t="shared" si="17"/>
        <v>0</v>
      </c>
      <c r="S174" s="126">
        <f t="shared" si="18"/>
        <v>0</v>
      </c>
      <c r="T174" s="273">
        <f t="shared" si="19"/>
        <v>5452.2000000000007</v>
      </c>
    </row>
    <row r="175" spans="1:20" x14ac:dyDescent="0.2">
      <c r="A175" s="106">
        <v>160</v>
      </c>
      <c r="B175" s="158"/>
      <c r="F175" s="128" t="s">
        <v>99</v>
      </c>
      <c r="L175" s="127"/>
      <c r="M175" s="272">
        <f t="shared" si="15"/>
        <v>3495</v>
      </c>
      <c r="N175" s="126" t="s">
        <v>312</v>
      </c>
      <c r="O175" s="126" t="s">
        <v>312</v>
      </c>
      <c r="P175" s="130">
        <f t="shared" si="16"/>
        <v>3495</v>
      </c>
      <c r="Q175" s="113">
        <v>1.56</v>
      </c>
      <c r="R175" s="126">
        <f t="shared" si="17"/>
        <v>0</v>
      </c>
      <c r="S175" s="126">
        <f t="shared" si="18"/>
        <v>0</v>
      </c>
      <c r="T175" s="273">
        <f t="shared" si="19"/>
        <v>5452.2000000000007</v>
      </c>
    </row>
    <row r="176" spans="1:20" x14ac:dyDescent="0.2">
      <c r="A176" s="106">
        <v>161</v>
      </c>
      <c r="B176" s="158"/>
      <c r="F176" s="128" t="s">
        <v>99</v>
      </c>
      <c r="M176" s="272">
        <f t="shared" si="15"/>
        <v>3495</v>
      </c>
      <c r="N176" s="126" t="s">
        <v>312</v>
      </c>
      <c r="O176" s="126" t="s">
        <v>312</v>
      </c>
      <c r="P176" s="130">
        <f t="shared" si="16"/>
        <v>3495</v>
      </c>
      <c r="Q176" s="113">
        <v>1.56</v>
      </c>
      <c r="R176" s="126">
        <f t="shared" si="17"/>
        <v>0</v>
      </c>
      <c r="S176" s="126">
        <f t="shared" si="18"/>
        <v>0</v>
      </c>
      <c r="T176" s="273">
        <f t="shared" si="19"/>
        <v>5452.2000000000007</v>
      </c>
    </row>
    <row r="177" spans="1:20" x14ac:dyDescent="0.2">
      <c r="A177" s="106">
        <v>162</v>
      </c>
      <c r="B177" s="158"/>
      <c r="F177" s="128" t="s">
        <v>99</v>
      </c>
      <c r="L177" s="127"/>
      <c r="M177" s="272">
        <f t="shared" si="15"/>
        <v>3495</v>
      </c>
      <c r="N177" s="126" t="s">
        <v>312</v>
      </c>
      <c r="O177" s="126" t="s">
        <v>312</v>
      </c>
      <c r="P177" s="130">
        <f t="shared" si="16"/>
        <v>3495</v>
      </c>
      <c r="Q177" s="113">
        <v>1.56</v>
      </c>
      <c r="R177" s="126">
        <f t="shared" si="17"/>
        <v>0</v>
      </c>
      <c r="S177" s="126">
        <f t="shared" si="18"/>
        <v>0</v>
      </c>
      <c r="T177" s="273">
        <f t="shared" si="19"/>
        <v>5452.2000000000007</v>
      </c>
    </row>
    <row r="178" spans="1:20" x14ac:dyDescent="0.2">
      <c r="A178" s="106">
        <v>163</v>
      </c>
      <c r="B178" s="158"/>
      <c r="F178" s="128" t="s">
        <v>99</v>
      </c>
      <c r="M178" s="272">
        <f t="shared" si="15"/>
        <v>3495</v>
      </c>
      <c r="N178" s="126" t="s">
        <v>312</v>
      </c>
      <c r="O178" s="126" t="s">
        <v>312</v>
      </c>
      <c r="P178" s="130">
        <f t="shared" si="16"/>
        <v>3495</v>
      </c>
      <c r="Q178" s="113">
        <v>1.56</v>
      </c>
      <c r="R178" s="126">
        <f t="shared" si="17"/>
        <v>0</v>
      </c>
      <c r="S178" s="126">
        <f t="shared" si="18"/>
        <v>0</v>
      </c>
      <c r="T178" s="273">
        <f t="shared" si="19"/>
        <v>5452.2000000000007</v>
      </c>
    </row>
    <row r="179" spans="1:20" x14ac:dyDescent="0.2">
      <c r="A179" s="106">
        <v>164</v>
      </c>
      <c r="B179" s="158"/>
      <c r="F179" s="128" t="s">
        <v>99</v>
      </c>
      <c r="L179" s="127"/>
      <c r="M179" s="272">
        <f t="shared" si="15"/>
        <v>3495</v>
      </c>
      <c r="N179" s="126" t="s">
        <v>312</v>
      </c>
      <c r="O179" s="126" t="s">
        <v>312</v>
      </c>
      <c r="P179" s="130">
        <f t="shared" si="16"/>
        <v>3495</v>
      </c>
      <c r="Q179" s="113">
        <v>1.56</v>
      </c>
      <c r="R179" s="126">
        <f t="shared" si="17"/>
        <v>0</v>
      </c>
      <c r="S179" s="126">
        <f t="shared" si="18"/>
        <v>0</v>
      </c>
      <c r="T179" s="273">
        <f t="shared" si="19"/>
        <v>5452.2000000000007</v>
      </c>
    </row>
    <row r="180" spans="1:20" x14ac:dyDescent="0.2">
      <c r="A180" s="106">
        <v>165</v>
      </c>
      <c r="B180" s="158"/>
      <c r="F180" s="128" t="s">
        <v>99</v>
      </c>
      <c r="M180" s="272">
        <f t="shared" si="15"/>
        <v>3495</v>
      </c>
      <c r="N180" s="126" t="s">
        <v>312</v>
      </c>
      <c r="O180" s="126" t="s">
        <v>312</v>
      </c>
      <c r="P180" s="130">
        <f t="shared" si="16"/>
        <v>3495</v>
      </c>
      <c r="Q180" s="113">
        <v>1.56</v>
      </c>
      <c r="R180" s="126">
        <f t="shared" si="17"/>
        <v>0</v>
      </c>
      <c r="S180" s="126">
        <f t="shared" si="18"/>
        <v>0</v>
      </c>
      <c r="T180" s="273">
        <f t="shared" si="19"/>
        <v>5452.2000000000007</v>
      </c>
    </row>
    <row r="181" spans="1:20" x14ac:dyDescent="0.2">
      <c r="A181" s="106">
        <v>166</v>
      </c>
      <c r="B181" s="158"/>
      <c r="F181" s="128" t="s">
        <v>99</v>
      </c>
      <c r="L181" s="127"/>
      <c r="M181" s="272">
        <f t="shared" si="15"/>
        <v>3495</v>
      </c>
      <c r="N181" s="126" t="s">
        <v>312</v>
      </c>
      <c r="O181" s="126" t="s">
        <v>312</v>
      </c>
      <c r="P181" s="130">
        <f t="shared" si="16"/>
        <v>3495</v>
      </c>
      <c r="Q181" s="113">
        <v>1.56</v>
      </c>
      <c r="R181" s="126">
        <f t="shared" si="17"/>
        <v>0</v>
      </c>
      <c r="S181" s="126">
        <f t="shared" si="18"/>
        <v>0</v>
      </c>
      <c r="T181" s="273">
        <f t="shared" si="19"/>
        <v>5452.2000000000007</v>
      </c>
    </row>
    <row r="182" spans="1:20" x14ac:dyDescent="0.2">
      <c r="A182" s="106">
        <v>167</v>
      </c>
      <c r="B182" s="158"/>
      <c r="F182" s="128" t="s">
        <v>99</v>
      </c>
      <c r="L182" s="127"/>
      <c r="M182" s="272">
        <f t="shared" si="15"/>
        <v>3495</v>
      </c>
      <c r="N182" s="126" t="s">
        <v>312</v>
      </c>
      <c r="O182" s="126" t="s">
        <v>312</v>
      </c>
      <c r="P182" s="130">
        <f t="shared" si="16"/>
        <v>3495</v>
      </c>
      <c r="Q182" s="113">
        <v>1.56</v>
      </c>
      <c r="R182" s="126">
        <f t="shared" si="17"/>
        <v>0</v>
      </c>
      <c r="S182" s="126">
        <f t="shared" si="18"/>
        <v>0</v>
      </c>
      <c r="T182" s="273">
        <f t="shared" si="19"/>
        <v>5452.2000000000007</v>
      </c>
    </row>
    <row r="183" spans="1:20" x14ac:dyDescent="0.2">
      <c r="A183" s="106">
        <v>168</v>
      </c>
      <c r="B183" s="158"/>
      <c r="F183" s="128" t="s">
        <v>99</v>
      </c>
      <c r="M183" s="272">
        <f t="shared" si="15"/>
        <v>3495</v>
      </c>
      <c r="N183" s="126" t="s">
        <v>312</v>
      </c>
      <c r="O183" s="126" t="s">
        <v>312</v>
      </c>
      <c r="P183" s="130">
        <f t="shared" si="16"/>
        <v>3495</v>
      </c>
      <c r="Q183" s="113">
        <v>1.56</v>
      </c>
      <c r="R183" s="126">
        <f t="shared" si="17"/>
        <v>0</v>
      </c>
      <c r="S183" s="126">
        <f t="shared" si="18"/>
        <v>0</v>
      </c>
      <c r="T183" s="273">
        <f t="shared" si="19"/>
        <v>5452.2000000000007</v>
      </c>
    </row>
    <row r="184" spans="1:20" x14ac:dyDescent="0.2">
      <c r="A184" s="106">
        <v>169</v>
      </c>
      <c r="B184" s="158"/>
      <c r="F184" s="128" t="s">
        <v>99</v>
      </c>
      <c r="L184" s="127"/>
      <c r="M184" s="272">
        <f t="shared" si="15"/>
        <v>3495</v>
      </c>
      <c r="N184" s="126" t="s">
        <v>312</v>
      </c>
      <c r="O184" s="126" t="s">
        <v>312</v>
      </c>
      <c r="P184" s="130">
        <f t="shared" si="16"/>
        <v>3495</v>
      </c>
      <c r="Q184" s="113">
        <v>1.56</v>
      </c>
      <c r="R184" s="126">
        <f t="shared" si="17"/>
        <v>0</v>
      </c>
      <c r="S184" s="126">
        <f t="shared" si="18"/>
        <v>0</v>
      </c>
      <c r="T184" s="273">
        <f t="shared" si="19"/>
        <v>5452.2000000000007</v>
      </c>
    </row>
    <row r="185" spans="1:20" x14ac:dyDescent="0.2">
      <c r="A185" s="106">
        <v>170</v>
      </c>
      <c r="B185" s="158"/>
      <c r="F185" s="128" t="s">
        <v>99</v>
      </c>
      <c r="L185" s="127"/>
      <c r="M185" s="272">
        <f t="shared" si="15"/>
        <v>3495</v>
      </c>
      <c r="N185" s="126" t="s">
        <v>312</v>
      </c>
      <c r="O185" s="126" t="s">
        <v>312</v>
      </c>
      <c r="P185" s="130">
        <f t="shared" si="16"/>
        <v>3495</v>
      </c>
      <c r="Q185" s="113">
        <v>1.56</v>
      </c>
      <c r="R185" s="126">
        <f t="shared" si="17"/>
        <v>0</v>
      </c>
      <c r="S185" s="126">
        <f t="shared" si="18"/>
        <v>0</v>
      </c>
      <c r="T185" s="273">
        <f t="shared" si="19"/>
        <v>5452.2000000000007</v>
      </c>
    </row>
    <row r="186" spans="1:20" x14ac:dyDescent="0.2">
      <c r="A186" s="106">
        <v>171</v>
      </c>
      <c r="B186" s="158"/>
      <c r="F186" s="128" t="s">
        <v>99</v>
      </c>
      <c r="L186" s="127"/>
      <c r="M186" s="272">
        <f t="shared" si="15"/>
        <v>3495</v>
      </c>
      <c r="N186" s="126" t="s">
        <v>312</v>
      </c>
      <c r="O186" s="126" t="s">
        <v>312</v>
      </c>
      <c r="P186" s="130">
        <f t="shared" si="16"/>
        <v>3495</v>
      </c>
      <c r="Q186" s="113">
        <v>1.56</v>
      </c>
      <c r="R186" s="126">
        <f t="shared" si="17"/>
        <v>0</v>
      </c>
      <c r="S186" s="126">
        <f t="shared" si="18"/>
        <v>0</v>
      </c>
      <c r="T186" s="273">
        <f t="shared" si="19"/>
        <v>5452.2000000000007</v>
      </c>
    </row>
    <row r="187" spans="1:20" x14ac:dyDescent="0.2">
      <c r="A187" s="106">
        <v>172</v>
      </c>
      <c r="B187" s="158"/>
      <c r="F187" s="128" t="s">
        <v>99</v>
      </c>
      <c r="M187" s="272">
        <f t="shared" si="15"/>
        <v>3495</v>
      </c>
      <c r="N187" s="126" t="s">
        <v>312</v>
      </c>
      <c r="O187" s="126" t="s">
        <v>312</v>
      </c>
      <c r="P187" s="130">
        <f t="shared" si="16"/>
        <v>3495</v>
      </c>
      <c r="Q187" s="113">
        <v>1.56</v>
      </c>
      <c r="R187" s="126">
        <f t="shared" si="17"/>
        <v>0</v>
      </c>
      <c r="S187" s="126">
        <f t="shared" si="18"/>
        <v>0</v>
      </c>
      <c r="T187" s="273">
        <f t="shared" si="19"/>
        <v>5452.2000000000007</v>
      </c>
    </row>
    <row r="188" spans="1:20" x14ac:dyDescent="0.2">
      <c r="A188" s="106">
        <v>173</v>
      </c>
      <c r="B188" s="158"/>
      <c r="F188" s="128" t="s">
        <v>99</v>
      </c>
      <c r="L188" s="127"/>
      <c r="M188" s="272">
        <f t="shared" si="15"/>
        <v>3495</v>
      </c>
      <c r="N188" s="126" t="s">
        <v>312</v>
      </c>
      <c r="O188" s="126" t="s">
        <v>312</v>
      </c>
      <c r="P188" s="130">
        <f t="shared" si="16"/>
        <v>3495</v>
      </c>
      <c r="Q188" s="113">
        <v>1.56</v>
      </c>
      <c r="R188" s="126">
        <f t="shared" si="17"/>
        <v>0</v>
      </c>
      <c r="S188" s="126">
        <f t="shared" si="18"/>
        <v>0</v>
      </c>
      <c r="T188" s="273">
        <f t="shared" si="19"/>
        <v>5452.2000000000007</v>
      </c>
    </row>
    <row r="189" spans="1:20" x14ac:dyDescent="0.2">
      <c r="A189" s="106">
        <v>174</v>
      </c>
      <c r="B189" s="158"/>
      <c r="F189" s="128" t="s">
        <v>99</v>
      </c>
      <c r="L189" s="127"/>
      <c r="M189" s="272">
        <f t="shared" si="15"/>
        <v>3495</v>
      </c>
      <c r="N189" s="126" t="s">
        <v>312</v>
      </c>
      <c r="O189" s="126" t="s">
        <v>312</v>
      </c>
      <c r="P189" s="130">
        <f t="shared" si="16"/>
        <v>3495</v>
      </c>
      <c r="Q189" s="113">
        <v>1.56</v>
      </c>
      <c r="R189" s="126">
        <f t="shared" si="17"/>
        <v>0</v>
      </c>
      <c r="S189" s="126">
        <f t="shared" si="18"/>
        <v>0</v>
      </c>
      <c r="T189" s="273">
        <f t="shared" si="19"/>
        <v>5452.2000000000007</v>
      </c>
    </row>
    <row r="190" spans="1:20" x14ac:dyDescent="0.2">
      <c r="A190" s="106">
        <v>175</v>
      </c>
      <c r="B190" s="158"/>
      <c r="F190" s="128" t="s">
        <v>99</v>
      </c>
      <c r="M190" s="272">
        <f t="shared" si="15"/>
        <v>3495</v>
      </c>
      <c r="N190" s="126" t="s">
        <v>312</v>
      </c>
      <c r="O190" s="126" t="s">
        <v>312</v>
      </c>
      <c r="P190" s="130">
        <f t="shared" si="16"/>
        <v>3495</v>
      </c>
      <c r="Q190" s="113">
        <v>1.56</v>
      </c>
      <c r="R190" s="126">
        <f t="shared" si="17"/>
        <v>0</v>
      </c>
      <c r="S190" s="126">
        <f t="shared" si="18"/>
        <v>0</v>
      </c>
      <c r="T190" s="273">
        <f t="shared" si="19"/>
        <v>5452.2000000000007</v>
      </c>
    </row>
    <row r="191" spans="1:20" x14ac:dyDescent="0.2">
      <c r="A191" s="106">
        <v>176</v>
      </c>
      <c r="B191" s="158"/>
      <c r="F191" s="128" t="s">
        <v>99</v>
      </c>
      <c r="L191" s="127"/>
      <c r="M191" s="272">
        <f t="shared" si="15"/>
        <v>3495</v>
      </c>
      <c r="N191" s="126" t="s">
        <v>312</v>
      </c>
      <c r="O191" s="126" t="s">
        <v>312</v>
      </c>
      <c r="P191" s="130">
        <f t="shared" si="16"/>
        <v>3495</v>
      </c>
      <c r="Q191" s="113">
        <v>1.56</v>
      </c>
      <c r="R191" s="126">
        <f t="shared" si="17"/>
        <v>0</v>
      </c>
      <c r="S191" s="126">
        <f t="shared" si="18"/>
        <v>0</v>
      </c>
      <c r="T191" s="273">
        <f t="shared" si="19"/>
        <v>5452.2000000000007</v>
      </c>
    </row>
    <row r="192" spans="1:20" x14ac:dyDescent="0.2">
      <c r="A192" s="106">
        <v>177</v>
      </c>
      <c r="B192" s="158"/>
      <c r="F192" s="128" t="s">
        <v>99</v>
      </c>
      <c r="L192" s="127"/>
      <c r="M192" s="272">
        <f t="shared" si="15"/>
        <v>3495</v>
      </c>
      <c r="N192" s="126" t="s">
        <v>312</v>
      </c>
      <c r="O192" s="126" t="s">
        <v>312</v>
      </c>
      <c r="P192" s="130">
        <f t="shared" si="16"/>
        <v>3495</v>
      </c>
      <c r="Q192" s="113">
        <v>1.56</v>
      </c>
      <c r="R192" s="126">
        <f t="shared" si="17"/>
        <v>0</v>
      </c>
      <c r="S192" s="126">
        <f t="shared" si="18"/>
        <v>0</v>
      </c>
      <c r="T192" s="273">
        <f t="shared" si="19"/>
        <v>5452.2000000000007</v>
      </c>
    </row>
    <row r="193" spans="1:20" x14ac:dyDescent="0.2">
      <c r="A193" s="106">
        <v>178</v>
      </c>
      <c r="B193" s="158"/>
      <c r="F193" s="128" t="s">
        <v>99</v>
      </c>
      <c r="L193" s="127"/>
      <c r="M193" s="272">
        <f t="shared" si="15"/>
        <v>3495</v>
      </c>
      <c r="N193" s="126" t="s">
        <v>312</v>
      </c>
      <c r="O193" s="126" t="s">
        <v>312</v>
      </c>
      <c r="P193" s="130">
        <f t="shared" si="16"/>
        <v>3495</v>
      </c>
      <c r="Q193" s="113">
        <v>1.56</v>
      </c>
      <c r="R193" s="126">
        <f t="shared" si="17"/>
        <v>0</v>
      </c>
      <c r="S193" s="126">
        <f t="shared" si="18"/>
        <v>0</v>
      </c>
      <c r="T193" s="273">
        <f t="shared" si="19"/>
        <v>5452.2000000000007</v>
      </c>
    </row>
    <row r="194" spans="1:20" x14ac:dyDescent="0.2">
      <c r="A194" s="106">
        <v>179</v>
      </c>
      <c r="B194" s="158"/>
      <c r="F194" s="128" t="s">
        <v>99</v>
      </c>
      <c r="M194" s="272">
        <f t="shared" si="15"/>
        <v>3495</v>
      </c>
      <c r="N194" s="126" t="s">
        <v>312</v>
      </c>
      <c r="O194" s="126" t="s">
        <v>312</v>
      </c>
      <c r="P194" s="130">
        <f t="shared" si="16"/>
        <v>3495</v>
      </c>
      <c r="Q194" s="113">
        <v>1.56</v>
      </c>
      <c r="R194" s="126">
        <f t="shared" si="17"/>
        <v>0</v>
      </c>
      <c r="S194" s="126">
        <f t="shared" si="18"/>
        <v>0</v>
      </c>
      <c r="T194" s="273">
        <f t="shared" si="19"/>
        <v>5452.2000000000007</v>
      </c>
    </row>
    <row r="195" spans="1:20" x14ac:dyDescent="0.2">
      <c r="A195" s="106">
        <v>180</v>
      </c>
      <c r="B195" s="158"/>
      <c r="F195" s="128" t="s">
        <v>99</v>
      </c>
      <c r="L195" s="127"/>
      <c r="M195" s="272">
        <f t="shared" si="15"/>
        <v>3495</v>
      </c>
      <c r="N195" s="126" t="s">
        <v>312</v>
      </c>
      <c r="O195" s="126" t="s">
        <v>312</v>
      </c>
      <c r="P195" s="130">
        <f t="shared" si="16"/>
        <v>3495</v>
      </c>
      <c r="Q195" s="113">
        <v>1.56</v>
      </c>
      <c r="R195" s="126">
        <f t="shared" si="17"/>
        <v>0</v>
      </c>
      <c r="S195" s="126">
        <f t="shared" si="18"/>
        <v>0</v>
      </c>
      <c r="T195" s="273">
        <f t="shared" si="19"/>
        <v>5452.2000000000007</v>
      </c>
    </row>
    <row r="196" spans="1:20" x14ac:dyDescent="0.2">
      <c r="A196" s="106">
        <v>181</v>
      </c>
      <c r="B196" s="158"/>
      <c r="F196" s="128" t="s">
        <v>99</v>
      </c>
      <c r="M196" s="272">
        <f t="shared" si="15"/>
        <v>3495</v>
      </c>
      <c r="N196" s="126" t="s">
        <v>312</v>
      </c>
      <c r="O196" s="126" t="s">
        <v>312</v>
      </c>
      <c r="P196" s="130">
        <f t="shared" si="16"/>
        <v>3495</v>
      </c>
      <c r="Q196" s="113">
        <v>1.56</v>
      </c>
      <c r="R196" s="126">
        <f t="shared" si="17"/>
        <v>0</v>
      </c>
      <c r="S196" s="126">
        <f t="shared" si="18"/>
        <v>0</v>
      </c>
      <c r="T196" s="273">
        <f t="shared" si="19"/>
        <v>5452.2000000000007</v>
      </c>
    </row>
    <row r="197" spans="1:20" x14ac:dyDescent="0.2">
      <c r="A197" s="106">
        <v>182</v>
      </c>
      <c r="B197" s="158"/>
      <c r="F197" s="128" t="s">
        <v>99</v>
      </c>
      <c r="L197" s="127"/>
      <c r="M197" s="272">
        <f t="shared" si="15"/>
        <v>3495</v>
      </c>
      <c r="N197" s="126" t="s">
        <v>312</v>
      </c>
      <c r="O197" s="126" t="s">
        <v>312</v>
      </c>
      <c r="P197" s="130">
        <f t="shared" si="16"/>
        <v>3495</v>
      </c>
      <c r="Q197" s="113">
        <v>1.56</v>
      </c>
      <c r="R197" s="126">
        <f t="shared" si="17"/>
        <v>0</v>
      </c>
      <c r="S197" s="126">
        <f t="shared" si="18"/>
        <v>0</v>
      </c>
      <c r="T197" s="273">
        <f t="shared" si="19"/>
        <v>5452.2000000000007</v>
      </c>
    </row>
    <row r="198" spans="1:20" x14ac:dyDescent="0.2">
      <c r="A198" s="106">
        <v>183</v>
      </c>
      <c r="B198" s="158"/>
      <c r="F198" s="128" t="s">
        <v>99</v>
      </c>
      <c r="M198" s="272">
        <f t="shared" si="15"/>
        <v>3495</v>
      </c>
      <c r="N198" s="126" t="s">
        <v>312</v>
      </c>
      <c r="O198" s="126" t="s">
        <v>312</v>
      </c>
      <c r="P198" s="130">
        <f t="shared" si="16"/>
        <v>3495</v>
      </c>
      <c r="Q198" s="113">
        <v>1.56</v>
      </c>
      <c r="R198" s="126">
        <f t="shared" si="17"/>
        <v>0</v>
      </c>
      <c r="S198" s="126">
        <f t="shared" si="18"/>
        <v>0</v>
      </c>
      <c r="T198" s="273">
        <f t="shared" si="19"/>
        <v>5452.2000000000007</v>
      </c>
    </row>
    <row r="199" spans="1:20" x14ac:dyDescent="0.2">
      <c r="A199" s="106">
        <v>184</v>
      </c>
      <c r="B199" s="158"/>
      <c r="F199" s="128" t="s">
        <v>99</v>
      </c>
      <c r="L199" s="127"/>
      <c r="M199" s="272">
        <f t="shared" si="15"/>
        <v>3495</v>
      </c>
      <c r="N199" s="126" t="s">
        <v>312</v>
      </c>
      <c r="O199" s="126" t="s">
        <v>312</v>
      </c>
      <c r="P199" s="130">
        <f t="shared" si="16"/>
        <v>3495</v>
      </c>
      <c r="Q199" s="113">
        <v>1.56</v>
      </c>
      <c r="R199" s="126">
        <f t="shared" si="17"/>
        <v>0</v>
      </c>
      <c r="S199" s="126">
        <f t="shared" si="18"/>
        <v>0</v>
      </c>
      <c r="T199" s="273">
        <f t="shared" si="19"/>
        <v>5452.2000000000007</v>
      </c>
    </row>
    <row r="200" spans="1:20" x14ac:dyDescent="0.2">
      <c r="A200" s="106">
        <v>185</v>
      </c>
      <c r="B200" s="158"/>
      <c r="F200" s="128" t="s">
        <v>99</v>
      </c>
      <c r="M200" s="272">
        <f t="shared" si="15"/>
        <v>3495</v>
      </c>
      <c r="N200" s="126" t="s">
        <v>312</v>
      </c>
      <c r="O200" s="126" t="s">
        <v>312</v>
      </c>
      <c r="P200" s="130">
        <f t="shared" si="16"/>
        <v>3495</v>
      </c>
      <c r="Q200" s="113">
        <v>1.56</v>
      </c>
      <c r="R200" s="126">
        <f t="shared" si="17"/>
        <v>0</v>
      </c>
      <c r="S200" s="126">
        <f t="shared" si="18"/>
        <v>0</v>
      </c>
      <c r="T200" s="273">
        <f t="shared" si="19"/>
        <v>5452.2000000000007</v>
      </c>
    </row>
    <row r="201" spans="1:20" x14ac:dyDescent="0.2">
      <c r="A201" s="106">
        <v>186</v>
      </c>
      <c r="B201" s="158"/>
      <c r="F201" s="128" t="s">
        <v>99</v>
      </c>
      <c r="L201" s="127"/>
      <c r="M201" s="272">
        <f t="shared" si="15"/>
        <v>3495</v>
      </c>
      <c r="N201" s="126" t="s">
        <v>312</v>
      </c>
      <c r="O201" s="126" t="s">
        <v>312</v>
      </c>
      <c r="P201" s="130">
        <f t="shared" si="16"/>
        <v>3495</v>
      </c>
      <c r="Q201" s="113">
        <v>1.56</v>
      </c>
      <c r="R201" s="126">
        <f t="shared" si="17"/>
        <v>0</v>
      </c>
      <c r="S201" s="126">
        <f t="shared" si="18"/>
        <v>0</v>
      </c>
      <c r="T201" s="273">
        <f t="shared" si="19"/>
        <v>5452.2000000000007</v>
      </c>
    </row>
    <row r="202" spans="1:20" x14ac:dyDescent="0.2">
      <c r="A202" s="106">
        <v>187</v>
      </c>
      <c r="B202" s="158"/>
      <c r="F202" s="128" t="s">
        <v>99</v>
      </c>
      <c r="L202" s="127"/>
      <c r="M202" s="272">
        <f t="shared" si="15"/>
        <v>3495</v>
      </c>
      <c r="N202" s="126" t="s">
        <v>312</v>
      </c>
      <c r="O202" s="126" t="s">
        <v>312</v>
      </c>
      <c r="P202" s="130">
        <f t="shared" si="16"/>
        <v>3495</v>
      </c>
      <c r="Q202" s="113">
        <v>1.56</v>
      </c>
      <c r="R202" s="126">
        <f t="shared" si="17"/>
        <v>0</v>
      </c>
      <c r="S202" s="126">
        <f t="shared" si="18"/>
        <v>0</v>
      </c>
      <c r="T202" s="273">
        <f t="shared" si="19"/>
        <v>5452.2000000000007</v>
      </c>
    </row>
    <row r="203" spans="1:20" x14ac:dyDescent="0.2">
      <c r="A203" s="106">
        <v>188</v>
      </c>
      <c r="B203" s="158"/>
      <c r="F203" s="128" t="s">
        <v>99</v>
      </c>
      <c r="M203" s="272">
        <f t="shared" si="15"/>
        <v>3495</v>
      </c>
      <c r="N203" s="126" t="s">
        <v>312</v>
      </c>
      <c r="O203" s="126" t="s">
        <v>312</v>
      </c>
      <c r="P203" s="130">
        <f t="shared" si="16"/>
        <v>3495</v>
      </c>
      <c r="Q203" s="113">
        <v>1.56</v>
      </c>
      <c r="R203" s="126">
        <f t="shared" si="17"/>
        <v>0</v>
      </c>
      <c r="S203" s="126">
        <f t="shared" si="18"/>
        <v>0</v>
      </c>
      <c r="T203" s="273">
        <f t="shared" si="19"/>
        <v>5452.2000000000007</v>
      </c>
    </row>
    <row r="204" spans="1:20" x14ac:dyDescent="0.2">
      <c r="A204" s="106">
        <v>189</v>
      </c>
      <c r="B204" s="158"/>
      <c r="F204" s="128" t="s">
        <v>99</v>
      </c>
      <c r="L204" s="127"/>
      <c r="M204" s="272">
        <f t="shared" si="15"/>
        <v>3495</v>
      </c>
      <c r="N204" s="126" t="s">
        <v>312</v>
      </c>
      <c r="O204" s="126" t="s">
        <v>312</v>
      </c>
      <c r="P204" s="130">
        <f t="shared" si="16"/>
        <v>3495</v>
      </c>
      <c r="Q204" s="113">
        <v>1.56</v>
      </c>
      <c r="R204" s="126">
        <f t="shared" si="17"/>
        <v>0</v>
      </c>
      <c r="S204" s="126">
        <f t="shared" si="18"/>
        <v>0</v>
      </c>
      <c r="T204" s="273">
        <f t="shared" si="19"/>
        <v>5452.2000000000007</v>
      </c>
    </row>
    <row r="205" spans="1:20" x14ac:dyDescent="0.2">
      <c r="A205" s="106">
        <v>190</v>
      </c>
      <c r="B205" s="158"/>
      <c r="F205" s="128" t="s">
        <v>99</v>
      </c>
      <c r="L205" s="127"/>
      <c r="M205" s="272">
        <f t="shared" si="15"/>
        <v>3495</v>
      </c>
      <c r="N205" s="126" t="s">
        <v>312</v>
      </c>
      <c r="O205" s="126" t="s">
        <v>312</v>
      </c>
      <c r="P205" s="130">
        <f t="shared" si="16"/>
        <v>3495</v>
      </c>
      <c r="Q205" s="113">
        <v>1.56</v>
      </c>
      <c r="R205" s="126">
        <f t="shared" si="17"/>
        <v>0</v>
      </c>
      <c r="S205" s="126">
        <f t="shared" si="18"/>
        <v>0</v>
      </c>
      <c r="T205" s="273">
        <f t="shared" si="19"/>
        <v>5452.2000000000007</v>
      </c>
    </row>
    <row r="206" spans="1:20" x14ac:dyDescent="0.2">
      <c r="A206" s="106">
        <v>191</v>
      </c>
      <c r="B206" s="158"/>
      <c r="F206" s="128" t="s">
        <v>99</v>
      </c>
      <c r="M206" s="272">
        <f t="shared" si="15"/>
        <v>3495</v>
      </c>
      <c r="N206" s="126" t="s">
        <v>312</v>
      </c>
      <c r="O206" s="126" t="s">
        <v>312</v>
      </c>
      <c r="P206" s="130">
        <f t="shared" si="16"/>
        <v>3495</v>
      </c>
      <c r="Q206" s="113">
        <v>1.56</v>
      </c>
      <c r="R206" s="126">
        <f t="shared" si="17"/>
        <v>0</v>
      </c>
      <c r="S206" s="126">
        <f t="shared" si="18"/>
        <v>0</v>
      </c>
      <c r="T206" s="273">
        <f t="shared" si="19"/>
        <v>5452.2000000000007</v>
      </c>
    </row>
    <row r="207" spans="1:20" x14ac:dyDescent="0.2">
      <c r="A207" s="106">
        <v>192</v>
      </c>
      <c r="B207" s="158"/>
      <c r="F207" s="128" t="s">
        <v>99</v>
      </c>
      <c r="L207" s="127"/>
      <c r="M207" s="272">
        <f t="shared" si="15"/>
        <v>3495</v>
      </c>
      <c r="N207" s="126" t="s">
        <v>312</v>
      </c>
      <c r="O207" s="126" t="s">
        <v>312</v>
      </c>
      <c r="P207" s="130">
        <f t="shared" si="16"/>
        <v>3495</v>
      </c>
      <c r="Q207" s="113">
        <v>1.56</v>
      </c>
      <c r="R207" s="126">
        <f t="shared" si="17"/>
        <v>0</v>
      </c>
      <c r="S207" s="126">
        <f t="shared" si="18"/>
        <v>0</v>
      </c>
      <c r="T207" s="273">
        <f t="shared" si="19"/>
        <v>5452.2000000000007</v>
      </c>
    </row>
    <row r="208" spans="1:20" x14ac:dyDescent="0.2">
      <c r="A208" s="106">
        <v>193</v>
      </c>
      <c r="B208" s="158"/>
      <c r="F208" s="128" t="s">
        <v>99</v>
      </c>
      <c r="L208" s="127"/>
      <c r="M208" s="272">
        <f t="shared" si="15"/>
        <v>3495</v>
      </c>
      <c r="N208" s="126" t="s">
        <v>312</v>
      </c>
      <c r="O208" s="126" t="s">
        <v>312</v>
      </c>
      <c r="P208" s="130">
        <f t="shared" si="16"/>
        <v>3495</v>
      </c>
      <c r="Q208" s="113">
        <v>1.56</v>
      </c>
      <c r="R208" s="126">
        <f t="shared" si="17"/>
        <v>0</v>
      </c>
      <c r="S208" s="126">
        <f t="shared" si="18"/>
        <v>0</v>
      </c>
      <c r="T208" s="273">
        <f t="shared" si="19"/>
        <v>5452.2000000000007</v>
      </c>
    </row>
    <row r="209" spans="1:20" x14ac:dyDescent="0.2">
      <c r="A209" s="106">
        <v>194</v>
      </c>
      <c r="B209" s="158"/>
      <c r="F209" s="128" t="s">
        <v>99</v>
      </c>
      <c r="M209" s="272">
        <f t="shared" si="15"/>
        <v>3495</v>
      </c>
      <c r="N209" s="126" t="s">
        <v>312</v>
      </c>
      <c r="O209" s="126" t="s">
        <v>312</v>
      </c>
      <c r="P209" s="130">
        <f t="shared" si="16"/>
        <v>3495</v>
      </c>
      <c r="Q209" s="113">
        <v>1.56</v>
      </c>
      <c r="R209" s="126">
        <f t="shared" si="17"/>
        <v>0</v>
      </c>
      <c r="S209" s="126">
        <f t="shared" si="18"/>
        <v>0</v>
      </c>
      <c r="T209" s="273">
        <f t="shared" si="19"/>
        <v>5452.2000000000007</v>
      </c>
    </row>
    <row r="210" spans="1:20" x14ac:dyDescent="0.2">
      <c r="A210" s="106">
        <v>195</v>
      </c>
      <c r="B210" s="158"/>
      <c r="F210" s="128" t="s">
        <v>99</v>
      </c>
      <c r="L210" s="127"/>
      <c r="M210" s="272">
        <f t="shared" si="15"/>
        <v>3495</v>
      </c>
      <c r="N210" s="126" t="s">
        <v>312</v>
      </c>
      <c r="O210" s="126" t="s">
        <v>312</v>
      </c>
      <c r="P210" s="130">
        <f t="shared" si="16"/>
        <v>3495</v>
      </c>
      <c r="Q210" s="113">
        <v>1.56</v>
      </c>
      <c r="R210" s="126">
        <f t="shared" si="17"/>
        <v>0</v>
      </c>
      <c r="S210" s="126">
        <f t="shared" si="18"/>
        <v>0</v>
      </c>
      <c r="T210" s="273">
        <f t="shared" si="19"/>
        <v>5452.2000000000007</v>
      </c>
    </row>
    <row r="211" spans="1:20" x14ac:dyDescent="0.2">
      <c r="A211" s="106">
        <v>196</v>
      </c>
      <c r="B211" s="158"/>
      <c r="F211" s="128" t="s">
        <v>99</v>
      </c>
      <c r="L211" s="127"/>
      <c r="M211" s="272">
        <f t="shared" si="15"/>
        <v>3495</v>
      </c>
      <c r="N211" s="126" t="s">
        <v>312</v>
      </c>
      <c r="O211" s="126" t="s">
        <v>312</v>
      </c>
      <c r="P211" s="130">
        <f t="shared" si="16"/>
        <v>3495</v>
      </c>
      <c r="Q211" s="113">
        <v>1.56</v>
      </c>
      <c r="R211" s="126">
        <f t="shared" si="17"/>
        <v>0</v>
      </c>
      <c r="S211" s="126">
        <f t="shared" si="18"/>
        <v>0</v>
      </c>
      <c r="T211" s="273">
        <f t="shared" si="19"/>
        <v>5452.2000000000007</v>
      </c>
    </row>
    <row r="212" spans="1:20" x14ac:dyDescent="0.2">
      <c r="A212" s="106">
        <v>197</v>
      </c>
      <c r="B212" s="158"/>
      <c r="F212" s="128" t="s">
        <v>99</v>
      </c>
      <c r="L212" s="127"/>
      <c r="M212" s="272">
        <f t="shared" si="15"/>
        <v>3495</v>
      </c>
      <c r="N212" s="126" t="s">
        <v>312</v>
      </c>
      <c r="O212" s="126" t="s">
        <v>312</v>
      </c>
      <c r="P212" s="130">
        <f t="shared" si="16"/>
        <v>3495</v>
      </c>
      <c r="Q212" s="113">
        <v>1.56</v>
      </c>
      <c r="R212" s="126">
        <f t="shared" si="17"/>
        <v>0</v>
      </c>
      <c r="S212" s="126">
        <f t="shared" si="18"/>
        <v>0</v>
      </c>
      <c r="T212" s="273">
        <f t="shared" si="19"/>
        <v>5452.2000000000007</v>
      </c>
    </row>
    <row r="213" spans="1:20" x14ac:dyDescent="0.2">
      <c r="A213" s="106">
        <v>198</v>
      </c>
      <c r="B213" s="158"/>
      <c r="F213" s="128" t="s">
        <v>99</v>
      </c>
      <c r="M213" s="272">
        <f t="shared" si="15"/>
        <v>3495</v>
      </c>
      <c r="N213" s="126" t="s">
        <v>312</v>
      </c>
      <c r="O213" s="126" t="s">
        <v>312</v>
      </c>
      <c r="P213" s="130">
        <f t="shared" si="16"/>
        <v>3495</v>
      </c>
      <c r="Q213" s="113">
        <v>1.56</v>
      </c>
      <c r="R213" s="126">
        <f t="shared" si="17"/>
        <v>0</v>
      </c>
      <c r="S213" s="126">
        <f t="shared" si="18"/>
        <v>0</v>
      </c>
      <c r="T213" s="273">
        <f t="shared" si="19"/>
        <v>5452.2000000000007</v>
      </c>
    </row>
    <row r="214" spans="1:20" x14ac:dyDescent="0.2">
      <c r="A214" s="106">
        <v>199</v>
      </c>
      <c r="B214" s="158"/>
      <c r="F214" s="128" t="s">
        <v>99</v>
      </c>
      <c r="L214" s="127"/>
      <c r="M214" s="272">
        <f t="shared" si="15"/>
        <v>3495</v>
      </c>
      <c r="N214" s="126" t="s">
        <v>312</v>
      </c>
      <c r="O214" s="126" t="s">
        <v>312</v>
      </c>
      <c r="P214" s="130">
        <f t="shared" si="16"/>
        <v>3495</v>
      </c>
      <c r="Q214" s="113">
        <v>1.56</v>
      </c>
      <c r="R214" s="126">
        <f t="shared" si="17"/>
        <v>0</v>
      </c>
      <c r="S214" s="126">
        <f t="shared" si="18"/>
        <v>0</v>
      </c>
      <c r="T214" s="273">
        <f t="shared" si="19"/>
        <v>5452.2000000000007</v>
      </c>
    </row>
    <row r="215" spans="1:20" x14ac:dyDescent="0.2">
      <c r="A215" s="106">
        <v>200</v>
      </c>
      <c r="B215" s="158"/>
      <c r="F215" s="128" t="s">
        <v>99</v>
      </c>
      <c r="L215" s="127"/>
      <c r="M215" s="272">
        <f t="shared" ref="M215:M278" si="20">M214+I215-L215</f>
        <v>3495</v>
      </c>
      <c r="N215" s="126" t="s">
        <v>312</v>
      </c>
      <c r="O215" s="126" t="s">
        <v>312</v>
      </c>
      <c r="P215" s="130">
        <f t="shared" ref="P215:P278" si="21">M215</f>
        <v>3495</v>
      </c>
      <c r="Q215" s="113">
        <v>1.56</v>
      </c>
      <c r="R215" s="126">
        <f t="shared" ref="R215:R278" si="22">I215*Q215</f>
        <v>0</v>
      </c>
      <c r="S215" s="126">
        <f t="shared" ref="S215:S278" si="23">L215*Q215</f>
        <v>0</v>
      </c>
      <c r="T215" s="273">
        <f t="shared" ref="T215:T278" si="24">T214+R215-S215</f>
        <v>5452.2000000000007</v>
      </c>
    </row>
    <row r="216" spans="1:20" x14ac:dyDescent="0.2">
      <c r="A216" s="106">
        <v>201</v>
      </c>
      <c r="B216" s="158"/>
      <c r="F216" s="128" t="s">
        <v>99</v>
      </c>
      <c r="L216" s="127"/>
      <c r="M216" s="272">
        <f t="shared" si="20"/>
        <v>3495</v>
      </c>
      <c r="N216" s="126" t="s">
        <v>312</v>
      </c>
      <c r="O216" s="126" t="s">
        <v>312</v>
      </c>
      <c r="P216" s="130">
        <f t="shared" si="21"/>
        <v>3495</v>
      </c>
      <c r="Q216" s="113">
        <v>1.56</v>
      </c>
      <c r="R216" s="126">
        <f t="shared" si="22"/>
        <v>0</v>
      </c>
      <c r="S216" s="126">
        <f t="shared" si="23"/>
        <v>0</v>
      </c>
      <c r="T216" s="273">
        <f t="shared" si="24"/>
        <v>5452.2000000000007</v>
      </c>
    </row>
    <row r="217" spans="1:20" x14ac:dyDescent="0.2">
      <c r="A217" s="106">
        <v>202</v>
      </c>
      <c r="B217" s="158"/>
      <c r="F217" s="128" t="s">
        <v>99</v>
      </c>
      <c r="L217" s="127"/>
      <c r="M217" s="272">
        <f t="shared" si="20"/>
        <v>3495</v>
      </c>
      <c r="N217" s="126" t="s">
        <v>312</v>
      </c>
      <c r="O217" s="126" t="s">
        <v>312</v>
      </c>
      <c r="P217" s="130">
        <f t="shared" si="21"/>
        <v>3495</v>
      </c>
      <c r="Q217" s="113">
        <v>1.56</v>
      </c>
      <c r="R217" s="126">
        <f t="shared" si="22"/>
        <v>0</v>
      </c>
      <c r="S217" s="126">
        <f t="shared" si="23"/>
        <v>0</v>
      </c>
      <c r="T217" s="273">
        <f t="shared" si="24"/>
        <v>5452.2000000000007</v>
      </c>
    </row>
    <row r="218" spans="1:20" x14ac:dyDescent="0.2">
      <c r="A218" s="106">
        <v>203</v>
      </c>
      <c r="B218" s="158"/>
      <c r="F218" s="128" t="s">
        <v>99</v>
      </c>
      <c r="M218" s="272">
        <f t="shared" si="20"/>
        <v>3495</v>
      </c>
      <c r="N218" s="126" t="s">
        <v>312</v>
      </c>
      <c r="O218" s="126" t="s">
        <v>312</v>
      </c>
      <c r="P218" s="130">
        <f t="shared" si="21"/>
        <v>3495</v>
      </c>
      <c r="Q218" s="113">
        <v>1.56</v>
      </c>
      <c r="R218" s="126">
        <f t="shared" si="22"/>
        <v>0</v>
      </c>
      <c r="S218" s="126">
        <f t="shared" si="23"/>
        <v>0</v>
      </c>
      <c r="T218" s="273">
        <f t="shared" si="24"/>
        <v>5452.2000000000007</v>
      </c>
    </row>
    <row r="219" spans="1:20" x14ac:dyDescent="0.2">
      <c r="A219" s="106">
        <v>204</v>
      </c>
      <c r="B219" s="158"/>
      <c r="F219" s="128" t="s">
        <v>99</v>
      </c>
      <c r="L219" s="127"/>
      <c r="M219" s="272">
        <f t="shared" si="20"/>
        <v>3495</v>
      </c>
      <c r="N219" s="126" t="s">
        <v>312</v>
      </c>
      <c r="O219" s="126" t="s">
        <v>312</v>
      </c>
      <c r="P219" s="130">
        <f t="shared" si="21"/>
        <v>3495</v>
      </c>
      <c r="Q219" s="113">
        <v>1.56</v>
      </c>
      <c r="R219" s="126">
        <f t="shared" si="22"/>
        <v>0</v>
      </c>
      <c r="S219" s="126">
        <f t="shared" si="23"/>
        <v>0</v>
      </c>
      <c r="T219" s="273">
        <f t="shared" si="24"/>
        <v>5452.2000000000007</v>
      </c>
    </row>
    <row r="220" spans="1:20" x14ac:dyDescent="0.2">
      <c r="A220" s="106">
        <v>205</v>
      </c>
      <c r="B220" s="158"/>
      <c r="F220" s="128" t="s">
        <v>99</v>
      </c>
      <c r="M220" s="272">
        <f t="shared" si="20"/>
        <v>3495</v>
      </c>
      <c r="N220" s="126" t="s">
        <v>312</v>
      </c>
      <c r="O220" s="126" t="s">
        <v>312</v>
      </c>
      <c r="P220" s="130">
        <f t="shared" si="21"/>
        <v>3495</v>
      </c>
      <c r="Q220" s="113">
        <v>1.56</v>
      </c>
      <c r="R220" s="126">
        <f t="shared" si="22"/>
        <v>0</v>
      </c>
      <c r="S220" s="126">
        <f t="shared" si="23"/>
        <v>0</v>
      </c>
      <c r="T220" s="273">
        <f t="shared" si="24"/>
        <v>5452.2000000000007</v>
      </c>
    </row>
    <row r="221" spans="1:20" x14ac:dyDescent="0.2">
      <c r="A221" s="106">
        <v>206</v>
      </c>
      <c r="B221" s="158"/>
      <c r="F221" s="128" t="s">
        <v>99</v>
      </c>
      <c r="L221" s="127"/>
      <c r="M221" s="272">
        <f t="shared" si="20"/>
        <v>3495</v>
      </c>
      <c r="N221" s="126" t="s">
        <v>312</v>
      </c>
      <c r="O221" s="126" t="s">
        <v>312</v>
      </c>
      <c r="P221" s="130">
        <f t="shared" si="21"/>
        <v>3495</v>
      </c>
      <c r="Q221" s="113">
        <v>1.56</v>
      </c>
      <c r="R221" s="126">
        <f t="shared" si="22"/>
        <v>0</v>
      </c>
      <c r="S221" s="126">
        <f t="shared" si="23"/>
        <v>0</v>
      </c>
      <c r="T221" s="273">
        <f t="shared" si="24"/>
        <v>5452.2000000000007</v>
      </c>
    </row>
    <row r="222" spans="1:20" x14ac:dyDescent="0.2">
      <c r="A222" s="106">
        <v>207</v>
      </c>
      <c r="B222" s="158"/>
      <c r="F222" s="128" t="s">
        <v>99</v>
      </c>
      <c r="L222" s="127"/>
      <c r="M222" s="272">
        <f t="shared" si="20"/>
        <v>3495</v>
      </c>
      <c r="N222" s="126" t="s">
        <v>312</v>
      </c>
      <c r="O222" s="126" t="s">
        <v>312</v>
      </c>
      <c r="P222" s="130">
        <f t="shared" si="21"/>
        <v>3495</v>
      </c>
      <c r="Q222" s="113">
        <v>1.56</v>
      </c>
      <c r="R222" s="126">
        <f t="shared" si="22"/>
        <v>0</v>
      </c>
      <c r="S222" s="126">
        <f t="shared" si="23"/>
        <v>0</v>
      </c>
      <c r="T222" s="273">
        <f t="shared" si="24"/>
        <v>5452.2000000000007</v>
      </c>
    </row>
    <row r="223" spans="1:20" x14ac:dyDescent="0.2">
      <c r="A223" s="106">
        <v>208</v>
      </c>
      <c r="B223" s="158"/>
      <c r="F223" s="128" t="s">
        <v>99</v>
      </c>
      <c r="L223" s="127"/>
      <c r="M223" s="272">
        <f t="shared" si="20"/>
        <v>3495</v>
      </c>
      <c r="N223" s="126" t="s">
        <v>312</v>
      </c>
      <c r="O223" s="126" t="s">
        <v>312</v>
      </c>
      <c r="P223" s="130">
        <f t="shared" si="21"/>
        <v>3495</v>
      </c>
      <c r="Q223" s="113">
        <v>1.56</v>
      </c>
      <c r="R223" s="126">
        <f t="shared" si="22"/>
        <v>0</v>
      </c>
      <c r="S223" s="126">
        <f t="shared" si="23"/>
        <v>0</v>
      </c>
      <c r="T223" s="273">
        <f t="shared" si="24"/>
        <v>5452.2000000000007</v>
      </c>
    </row>
    <row r="224" spans="1:20" x14ac:dyDescent="0.2">
      <c r="A224" s="106">
        <v>209</v>
      </c>
      <c r="B224" s="158"/>
      <c r="F224" s="128" t="s">
        <v>99</v>
      </c>
      <c r="L224" s="127"/>
      <c r="M224" s="272">
        <f t="shared" si="20"/>
        <v>3495</v>
      </c>
      <c r="N224" s="126" t="s">
        <v>312</v>
      </c>
      <c r="O224" s="126" t="s">
        <v>312</v>
      </c>
      <c r="P224" s="130">
        <f t="shared" si="21"/>
        <v>3495</v>
      </c>
      <c r="Q224" s="113">
        <v>1.56</v>
      </c>
      <c r="R224" s="126">
        <f t="shared" si="22"/>
        <v>0</v>
      </c>
      <c r="S224" s="126">
        <f t="shared" si="23"/>
        <v>0</v>
      </c>
      <c r="T224" s="273">
        <f t="shared" si="24"/>
        <v>5452.2000000000007</v>
      </c>
    </row>
    <row r="225" spans="1:20" x14ac:dyDescent="0.2">
      <c r="A225" s="106">
        <v>210</v>
      </c>
      <c r="B225" s="158"/>
      <c r="F225" s="128" t="s">
        <v>99</v>
      </c>
      <c r="M225" s="272">
        <f t="shared" si="20"/>
        <v>3495</v>
      </c>
      <c r="N225" s="126" t="s">
        <v>312</v>
      </c>
      <c r="O225" s="126" t="s">
        <v>312</v>
      </c>
      <c r="P225" s="130">
        <f t="shared" si="21"/>
        <v>3495</v>
      </c>
      <c r="Q225" s="113">
        <v>1.56</v>
      </c>
      <c r="R225" s="126">
        <f t="shared" si="22"/>
        <v>0</v>
      </c>
      <c r="S225" s="126">
        <f t="shared" si="23"/>
        <v>0</v>
      </c>
      <c r="T225" s="273">
        <f t="shared" si="24"/>
        <v>5452.2000000000007</v>
      </c>
    </row>
    <row r="226" spans="1:20" x14ac:dyDescent="0.2">
      <c r="A226" s="106">
        <v>211</v>
      </c>
      <c r="B226" s="158"/>
      <c r="F226" s="128" t="s">
        <v>99</v>
      </c>
      <c r="L226" s="127"/>
      <c r="M226" s="272">
        <f t="shared" si="20"/>
        <v>3495</v>
      </c>
      <c r="N226" s="126" t="s">
        <v>312</v>
      </c>
      <c r="O226" s="126" t="s">
        <v>312</v>
      </c>
      <c r="P226" s="130">
        <f t="shared" si="21"/>
        <v>3495</v>
      </c>
      <c r="Q226" s="113">
        <v>1.56</v>
      </c>
      <c r="R226" s="126">
        <f t="shared" si="22"/>
        <v>0</v>
      </c>
      <c r="S226" s="126">
        <f t="shared" si="23"/>
        <v>0</v>
      </c>
      <c r="T226" s="273">
        <f t="shared" si="24"/>
        <v>5452.2000000000007</v>
      </c>
    </row>
    <row r="227" spans="1:20" x14ac:dyDescent="0.2">
      <c r="A227" s="106">
        <v>212</v>
      </c>
      <c r="B227" s="158"/>
      <c r="F227" s="128" t="s">
        <v>99</v>
      </c>
      <c r="L227" s="127"/>
      <c r="M227" s="272">
        <f t="shared" si="20"/>
        <v>3495</v>
      </c>
      <c r="N227" s="126" t="s">
        <v>312</v>
      </c>
      <c r="O227" s="126" t="s">
        <v>312</v>
      </c>
      <c r="P227" s="130">
        <f t="shared" si="21"/>
        <v>3495</v>
      </c>
      <c r="Q227" s="113">
        <v>1.56</v>
      </c>
      <c r="R227" s="126">
        <f t="shared" si="22"/>
        <v>0</v>
      </c>
      <c r="S227" s="126">
        <f t="shared" si="23"/>
        <v>0</v>
      </c>
      <c r="T227" s="273">
        <f t="shared" si="24"/>
        <v>5452.2000000000007</v>
      </c>
    </row>
    <row r="228" spans="1:20" x14ac:dyDescent="0.2">
      <c r="A228" s="106">
        <v>213</v>
      </c>
      <c r="B228" s="158"/>
      <c r="F228" s="128" t="s">
        <v>99</v>
      </c>
      <c r="M228" s="272">
        <f t="shared" si="20"/>
        <v>3495</v>
      </c>
      <c r="N228" s="126" t="s">
        <v>312</v>
      </c>
      <c r="O228" s="126" t="s">
        <v>312</v>
      </c>
      <c r="P228" s="130">
        <f t="shared" si="21"/>
        <v>3495</v>
      </c>
      <c r="Q228" s="113">
        <v>1.56</v>
      </c>
      <c r="R228" s="126">
        <f t="shared" si="22"/>
        <v>0</v>
      </c>
      <c r="S228" s="126">
        <f t="shared" si="23"/>
        <v>0</v>
      </c>
      <c r="T228" s="273">
        <f t="shared" si="24"/>
        <v>5452.2000000000007</v>
      </c>
    </row>
    <row r="229" spans="1:20" x14ac:dyDescent="0.2">
      <c r="A229" s="106">
        <v>214</v>
      </c>
      <c r="B229" s="158"/>
      <c r="F229" s="128" t="s">
        <v>99</v>
      </c>
      <c r="L229" s="127"/>
      <c r="M229" s="272">
        <f t="shared" si="20"/>
        <v>3495</v>
      </c>
      <c r="N229" s="126" t="s">
        <v>312</v>
      </c>
      <c r="O229" s="126" t="s">
        <v>312</v>
      </c>
      <c r="P229" s="130">
        <f t="shared" si="21"/>
        <v>3495</v>
      </c>
      <c r="Q229" s="113">
        <v>1.56</v>
      </c>
      <c r="R229" s="126">
        <f t="shared" si="22"/>
        <v>0</v>
      </c>
      <c r="S229" s="126">
        <f t="shared" si="23"/>
        <v>0</v>
      </c>
      <c r="T229" s="273">
        <f t="shared" si="24"/>
        <v>5452.2000000000007</v>
      </c>
    </row>
    <row r="230" spans="1:20" x14ac:dyDescent="0.2">
      <c r="A230" s="106">
        <v>215</v>
      </c>
      <c r="B230" s="158"/>
      <c r="F230" s="128" t="s">
        <v>99</v>
      </c>
      <c r="L230" s="127"/>
      <c r="M230" s="272">
        <f t="shared" si="20"/>
        <v>3495</v>
      </c>
      <c r="N230" s="126" t="s">
        <v>312</v>
      </c>
      <c r="O230" s="126" t="s">
        <v>312</v>
      </c>
      <c r="P230" s="130">
        <f t="shared" si="21"/>
        <v>3495</v>
      </c>
      <c r="Q230" s="113">
        <v>1.56</v>
      </c>
      <c r="R230" s="126">
        <f t="shared" si="22"/>
        <v>0</v>
      </c>
      <c r="S230" s="126">
        <f t="shared" si="23"/>
        <v>0</v>
      </c>
      <c r="T230" s="273">
        <f t="shared" si="24"/>
        <v>5452.2000000000007</v>
      </c>
    </row>
    <row r="231" spans="1:20" x14ac:dyDescent="0.2">
      <c r="A231" s="106">
        <v>216</v>
      </c>
      <c r="B231" s="158"/>
      <c r="F231" s="128" t="s">
        <v>99</v>
      </c>
      <c r="M231" s="272">
        <f t="shared" si="20"/>
        <v>3495</v>
      </c>
      <c r="N231" s="126" t="s">
        <v>312</v>
      </c>
      <c r="O231" s="126" t="s">
        <v>312</v>
      </c>
      <c r="P231" s="130">
        <f t="shared" si="21"/>
        <v>3495</v>
      </c>
      <c r="Q231" s="113">
        <v>1.56</v>
      </c>
      <c r="R231" s="126">
        <f t="shared" si="22"/>
        <v>0</v>
      </c>
      <c r="S231" s="126">
        <f t="shared" si="23"/>
        <v>0</v>
      </c>
      <c r="T231" s="273">
        <f t="shared" si="24"/>
        <v>5452.2000000000007</v>
      </c>
    </row>
    <row r="232" spans="1:20" x14ac:dyDescent="0.2">
      <c r="A232" s="106">
        <v>217</v>
      </c>
      <c r="B232" s="158"/>
      <c r="F232" s="128" t="s">
        <v>99</v>
      </c>
      <c r="L232" s="127"/>
      <c r="M232" s="272">
        <f t="shared" si="20"/>
        <v>3495</v>
      </c>
      <c r="N232" s="126" t="s">
        <v>312</v>
      </c>
      <c r="O232" s="126" t="s">
        <v>312</v>
      </c>
      <c r="P232" s="130">
        <f t="shared" si="21"/>
        <v>3495</v>
      </c>
      <c r="Q232" s="113">
        <v>1.56</v>
      </c>
      <c r="R232" s="126">
        <f t="shared" si="22"/>
        <v>0</v>
      </c>
      <c r="S232" s="126">
        <f t="shared" si="23"/>
        <v>0</v>
      </c>
      <c r="T232" s="273">
        <f t="shared" si="24"/>
        <v>5452.2000000000007</v>
      </c>
    </row>
    <row r="233" spans="1:20" x14ac:dyDescent="0.2">
      <c r="A233" s="106">
        <v>218</v>
      </c>
      <c r="B233" s="158"/>
      <c r="F233" s="128" t="s">
        <v>99</v>
      </c>
      <c r="M233" s="272">
        <f t="shared" si="20"/>
        <v>3495</v>
      </c>
      <c r="N233" s="126" t="s">
        <v>312</v>
      </c>
      <c r="O233" s="126" t="s">
        <v>312</v>
      </c>
      <c r="P233" s="130">
        <f t="shared" si="21"/>
        <v>3495</v>
      </c>
      <c r="Q233" s="113">
        <v>1.56</v>
      </c>
      <c r="R233" s="126">
        <f t="shared" si="22"/>
        <v>0</v>
      </c>
      <c r="S233" s="126">
        <f t="shared" si="23"/>
        <v>0</v>
      </c>
      <c r="T233" s="273">
        <f t="shared" si="24"/>
        <v>5452.2000000000007</v>
      </c>
    </row>
    <row r="234" spans="1:20" x14ac:dyDescent="0.2">
      <c r="A234" s="106">
        <v>219</v>
      </c>
      <c r="B234" s="158"/>
      <c r="F234" s="128" t="s">
        <v>99</v>
      </c>
      <c r="L234" s="127"/>
      <c r="M234" s="272">
        <f t="shared" si="20"/>
        <v>3495</v>
      </c>
      <c r="N234" s="126" t="s">
        <v>312</v>
      </c>
      <c r="O234" s="126" t="s">
        <v>312</v>
      </c>
      <c r="P234" s="130">
        <f t="shared" si="21"/>
        <v>3495</v>
      </c>
      <c r="Q234" s="113">
        <v>1.56</v>
      </c>
      <c r="R234" s="126">
        <f t="shared" si="22"/>
        <v>0</v>
      </c>
      <c r="S234" s="126">
        <f t="shared" si="23"/>
        <v>0</v>
      </c>
      <c r="T234" s="273">
        <f t="shared" si="24"/>
        <v>5452.2000000000007</v>
      </c>
    </row>
    <row r="235" spans="1:20" x14ac:dyDescent="0.2">
      <c r="A235" s="106">
        <v>220</v>
      </c>
      <c r="B235" s="158"/>
      <c r="F235" s="128" t="s">
        <v>99</v>
      </c>
      <c r="M235" s="272">
        <f t="shared" si="20"/>
        <v>3495</v>
      </c>
      <c r="N235" s="126" t="s">
        <v>312</v>
      </c>
      <c r="O235" s="126" t="s">
        <v>312</v>
      </c>
      <c r="P235" s="130">
        <f t="shared" si="21"/>
        <v>3495</v>
      </c>
      <c r="Q235" s="113">
        <v>1.56</v>
      </c>
      <c r="R235" s="126">
        <f t="shared" si="22"/>
        <v>0</v>
      </c>
      <c r="S235" s="126">
        <f t="shared" si="23"/>
        <v>0</v>
      </c>
      <c r="T235" s="273">
        <f t="shared" si="24"/>
        <v>5452.2000000000007</v>
      </c>
    </row>
    <row r="236" spans="1:20" x14ac:dyDescent="0.2">
      <c r="A236" s="106">
        <v>221</v>
      </c>
      <c r="B236" s="158"/>
      <c r="F236" s="128" t="s">
        <v>99</v>
      </c>
      <c r="L236" s="127"/>
      <c r="M236" s="272">
        <f t="shared" si="20"/>
        <v>3495</v>
      </c>
      <c r="N236" s="126" t="s">
        <v>312</v>
      </c>
      <c r="O236" s="126" t="s">
        <v>312</v>
      </c>
      <c r="P236" s="130">
        <f t="shared" si="21"/>
        <v>3495</v>
      </c>
      <c r="Q236" s="113">
        <v>1.56</v>
      </c>
      <c r="R236" s="126">
        <f t="shared" si="22"/>
        <v>0</v>
      </c>
      <c r="S236" s="126">
        <f t="shared" si="23"/>
        <v>0</v>
      </c>
      <c r="T236" s="273">
        <f t="shared" si="24"/>
        <v>5452.2000000000007</v>
      </c>
    </row>
    <row r="237" spans="1:20" x14ac:dyDescent="0.2">
      <c r="A237" s="106">
        <v>222</v>
      </c>
      <c r="B237" s="158"/>
      <c r="F237" s="128" t="s">
        <v>99</v>
      </c>
      <c r="L237" s="127"/>
      <c r="M237" s="272">
        <f t="shared" si="20"/>
        <v>3495</v>
      </c>
      <c r="N237" s="126" t="s">
        <v>312</v>
      </c>
      <c r="O237" s="126" t="s">
        <v>312</v>
      </c>
      <c r="P237" s="130">
        <f t="shared" si="21"/>
        <v>3495</v>
      </c>
      <c r="Q237" s="113">
        <v>1.56</v>
      </c>
      <c r="R237" s="126">
        <f t="shared" si="22"/>
        <v>0</v>
      </c>
      <c r="S237" s="126">
        <f t="shared" si="23"/>
        <v>0</v>
      </c>
      <c r="T237" s="273">
        <f t="shared" si="24"/>
        <v>5452.2000000000007</v>
      </c>
    </row>
    <row r="238" spans="1:20" x14ac:dyDescent="0.2">
      <c r="A238" s="106">
        <v>223</v>
      </c>
      <c r="B238" s="158"/>
      <c r="F238" s="128" t="s">
        <v>99</v>
      </c>
      <c r="M238" s="272">
        <f t="shared" si="20"/>
        <v>3495</v>
      </c>
      <c r="N238" s="126" t="s">
        <v>312</v>
      </c>
      <c r="O238" s="126" t="s">
        <v>312</v>
      </c>
      <c r="P238" s="130">
        <f t="shared" si="21"/>
        <v>3495</v>
      </c>
      <c r="Q238" s="113">
        <v>1.56</v>
      </c>
      <c r="R238" s="126">
        <f t="shared" si="22"/>
        <v>0</v>
      </c>
      <c r="S238" s="126">
        <f t="shared" si="23"/>
        <v>0</v>
      </c>
      <c r="T238" s="273">
        <f t="shared" si="24"/>
        <v>5452.2000000000007</v>
      </c>
    </row>
    <row r="239" spans="1:20" x14ac:dyDescent="0.2">
      <c r="A239" s="106">
        <v>224</v>
      </c>
      <c r="B239" s="158"/>
      <c r="F239" s="128" t="s">
        <v>99</v>
      </c>
      <c r="L239" s="127"/>
      <c r="M239" s="272">
        <f t="shared" si="20"/>
        <v>3495</v>
      </c>
      <c r="N239" s="126" t="s">
        <v>312</v>
      </c>
      <c r="O239" s="126" t="s">
        <v>312</v>
      </c>
      <c r="P239" s="130">
        <f t="shared" si="21"/>
        <v>3495</v>
      </c>
      <c r="Q239" s="113">
        <v>1.56</v>
      </c>
      <c r="R239" s="126">
        <f t="shared" si="22"/>
        <v>0</v>
      </c>
      <c r="S239" s="126">
        <f t="shared" si="23"/>
        <v>0</v>
      </c>
      <c r="T239" s="273">
        <f t="shared" si="24"/>
        <v>5452.2000000000007</v>
      </c>
    </row>
    <row r="240" spans="1:20" x14ac:dyDescent="0.2">
      <c r="A240" s="106">
        <v>225</v>
      </c>
      <c r="B240" s="158"/>
      <c r="F240" s="128" t="s">
        <v>99</v>
      </c>
      <c r="L240" s="127"/>
      <c r="M240" s="272">
        <f t="shared" si="20"/>
        <v>3495</v>
      </c>
      <c r="N240" s="126" t="s">
        <v>312</v>
      </c>
      <c r="O240" s="126" t="s">
        <v>312</v>
      </c>
      <c r="P240" s="130">
        <f t="shared" si="21"/>
        <v>3495</v>
      </c>
      <c r="Q240" s="113">
        <v>1.56</v>
      </c>
      <c r="R240" s="126">
        <f t="shared" si="22"/>
        <v>0</v>
      </c>
      <c r="S240" s="126">
        <f t="shared" si="23"/>
        <v>0</v>
      </c>
      <c r="T240" s="273">
        <f t="shared" si="24"/>
        <v>5452.2000000000007</v>
      </c>
    </row>
    <row r="241" spans="1:20" x14ac:dyDescent="0.2">
      <c r="A241" s="106">
        <v>226</v>
      </c>
      <c r="B241" s="158"/>
      <c r="F241" s="128" t="s">
        <v>99</v>
      </c>
      <c r="M241" s="272">
        <f t="shared" si="20"/>
        <v>3495</v>
      </c>
      <c r="N241" s="126" t="s">
        <v>312</v>
      </c>
      <c r="O241" s="126" t="s">
        <v>312</v>
      </c>
      <c r="P241" s="130">
        <f t="shared" si="21"/>
        <v>3495</v>
      </c>
      <c r="Q241" s="113">
        <v>1.56</v>
      </c>
      <c r="R241" s="126">
        <f t="shared" si="22"/>
        <v>0</v>
      </c>
      <c r="S241" s="126">
        <f t="shared" si="23"/>
        <v>0</v>
      </c>
      <c r="T241" s="273">
        <f t="shared" si="24"/>
        <v>5452.2000000000007</v>
      </c>
    </row>
    <row r="242" spans="1:20" x14ac:dyDescent="0.2">
      <c r="A242" s="106">
        <v>227</v>
      </c>
      <c r="B242" s="158"/>
      <c r="F242" s="128" t="s">
        <v>99</v>
      </c>
      <c r="L242" s="127"/>
      <c r="M242" s="272">
        <f t="shared" si="20"/>
        <v>3495</v>
      </c>
      <c r="N242" s="126" t="s">
        <v>312</v>
      </c>
      <c r="O242" s="126" t="s">
        <v>312</v>
      </c>
      <c r="P242" s="130">
        <f t="shared" si="21"/>
        <v>3495</v>
      </c>
      <c r="Q242" s="113">
        <v>1.56</v>
      </c>
      <c r="R242" s="126">
        <f t="shared" si="22"/>
        <v>0</v>
      </c>
      <c r="S242" s="126">
        <f t="shared" si="23"/>
        <v>0</v>
      </c>
      <c r="T242" s="273">
        <f t="shared" si="24"/>
        <v>5452.2000000000007</v>
      </c>
    </row>
    <row r="243" spans="1:20" x14ac:dyDescent="0.2">
      <c r="A243" s="106">
        <v>228</v>
      </c>
      <c r="B243" s="158"/>
      <c r="F243" s="128" t="s">
        <v>99</v>
      </c>
      <c r="L243" s="127"/>
      <c r="M243" s="272">
        <f t="shared" si="20"/>
        <v>3495</v>
      </c>
      <c r="N243" s="126" t="s">
        <v>312</v>
      </c>
      <c r="O243" s="126" t="s">
        <v>312</v>
      </c>
      <c r="P243" s="130">
        <f t="shared" si="21"/>
        <v>3495</v>
      </c>
      <c r="Q243" s="113">
        <v>1.56</v>
      </c>
      <c r="R243" s="126">
        <f t="shared" si="22"/>
        <v>0</v>
      </c>
      <c r="S243" s="126">
        <f t="shared" si="23"/>
        <v>0</v>
      </c>
      <c r="T243" s="273">
        <f t="shared" si="24"/>
        <v>5452.2000000000007</v>
      </c>
    </row>
    <row r="244" spans="1:20" x14ac:dyDescent="0.2">
      <c r="A244" s="106">
        <v>229</v>
      </c>
      <c r="B244" s="158"/>
      <c r="F244" s="128" t="s">
        <v>99</v>
      </c>
      <c r="M244" s="272">
        <f t="shared" si="20"/>
        <v>3495</v>
      </c>
      <c r="N244" s="126" t="s">
        <v>312</v>
      </c>
      <c r="O244" s="126" t="s">
        <v>312</v>
      </c>
      <c r="P244" s="130">
        <f t="shared" si="21"/>
        <v>3495</v>
      </c>
      <c r="Q244" s="113">
        <v>1.56</v>
      </c>
      <c r="R244" s="126">
        <f t="shared" si="22"/>
        <v>0</v>
      </c>
      <c r="S244" s="126">
        <f t="shared" si="23"/>
        <v>0</v>
      </c>
      <c r="T244" s="273">
        <f t="shared" si="24"/>
        <v>5452.2000000000007</v>
      </c>
    </row>
    <row r="245" spans="1:20" x14ac:dyDescent="0.2">
      <c r="A245" s="106">
        <v>230</v>
      </c>
      <c r="B245" s="158"/>
      <c r="F245" s="128" t="s">
        <v>99</v>
      </c>
      <c r="L245" s="127"/>
      <c r="M245" s="272">
        <f t="shared" si="20"/>
        <v>3495</v>
      </c>
      <c r="N245" s="126" t="s">
        <v>312</v>
      </c>
      <c r="O245" s="126" t="s">
        <v>312</v>
      </c>
      <c r="P245" s="130">
        <f t="shared" si="21"/>
        <v>3495</v>
      </c>
      <c r="Q245" s="113">
        <v>1.56</v>
      </c>
      <c r="R245" s="126">
        <f t="shared" si="22"/>
        <v>0</v>
      </c>
      <c r="S245" s="126">
        <f t="shared" si="23"/>
        <v>0</v>
      </c>
      <c r="T245" s="273">
        <f t="shared" si="24"/>
        <v>5452.2000000000007</v>
      </c>
    </row>
    <row r="246" spans="1:20" x14ac:dyDescent="0.2">
      <c r="A246" s="106">
        <v>231</v>
      </c>
      <c r="B246" s="158"/>
      <c r="F246" s="128" t="s">
        <v>99</v>
      </c>
      <c r="L246" s="127"/>
      <c r="M246" s="272">
        <f t="shared" si="20"/>
        <v>3495</v>
      </c>
      <c r="N246" s="126" t="s">
        <v>312</v>
      </c>
      <c r="O246" s="126" t="s">
        <v>312</v>
      </c>
      <c r="P246" s="130">
        <f t="shared" si="21"/>
        <v>3495</v>
      </c>
      <c r="Q246" s="113">
        <v>1.56</v>
      </c>
      <c r="R246" s="126">
        <f t="shared" si="22"/>
        <v>0</v>
      </c>
      <c r="S246" s="126">
        <f t="shared" si="23"/>
        <v>0</v>
      </c>
      <c r="T246" s="273">
        <f t="shared" si="24"/>
        <v>5452.2000000000007</v>
      </c>
    </row>
    <row r="247" spans="1:20" x14ac:dyDescent="0.2">
      <c r="A247" s="106">
        <v>232</v>
      </c>
      <c r="B247" s="158"/>
      <c r="F247" s="128" t="s">
        <v>99</v>
      </c>
      <c r="M247" s="272">
        <f t="shared" si="20"/>
        <v>3495</v>
      </c>
      <c r="N247" s="126" t="s">
        <v>312</v>
      </c>
      <c r="O247" s="126" t="s">
        <v>312</v>
      </c>
      <c r="P247" s="130">
        <f t="shared" si="21"/>
        <v>3495</v>
      </c>
      <c r="Q247" s="113">
        <v>1.56</v>
      </c>
      <c r="R247" s="126">
        <f t="shared" si="22"/>
        <v>0</v>
      </c>
      <c r="S247" s="126">
        <f t="shared" si="23"/>
        <v>0</v>
      </c>
      <c r="T247" s="273">
        <f t="shared" si="24"/>
        <v>5452.2000000000007</v>
      </c>
    </row>
    <row r="248" spans="1:20" x14ac:dyDescent="0.2">
      <c r="A248" s="106">
        <v>233</v>
      </c>
      <c r="B248" s="158"/>
      <c r="F248" s="128" t="s">
        <v>99</v>
      </c>
      <c r="L248" s="127"/>
      <c r="M248" s="272">
        <f t="shared" si="20"/>
        <v>3495</v>
      </c>
      <c r="N248" s="126" t="s">
        <v>312</v>
      </c>
      <c r="O248" s="126" t="s">
        <v>312</v>
      </c>
      <c r="P248" s="130">
        <f t="shared" si="21"/>
        <v>3495</v>
      </c>
      <c r="Q248" s="113">
        <v>1.56</v>
      </c>
      <c r="R248" s="126">
        <f t="shared" si="22"/>
        <v>0</v>
      </c>
      <c r="S248" s="126">
        <f t="shared" si="23"/>
        <v>0</v>
      </c>
      <c r="T248" s="273">
        <f t="shared" si="24"/>
        <v>5452.2000000000007</v>
      </c>
    </row>
    <row r="249" spans="1:20" x14ac:dyDescent="0.2">
      <c r="A249" s="106">
        <v>234</v>
      </c>
      <c r="B249" s="158"/>
      <c r="F249" s="128" t="s">
        <v>99</v>
      </c>
      <c r="L249" s="127"/>
      <c r="M249" s="272">
        <f t="shared" si="20"/>
        <v>3495</v>
      </c>
      <c r="N249" s="126" t="s">
        <v>312</v>
      </c>
      <c r="O249" s="126" t="s">
        <v>312</v>
      </c>
      <c r="P249" s="130">
        <f t="shared" si="21"/>
        <v>3495</v>
      </c>
      <c r="Q249" s="113">
        <v>1.56</v>
      </c>
      <c r="R249" s="126">
        <f t="shared" si="22"/>
        <v>0</v>
      </c>
      <c r="S249" s="126">
        <f t="shared" si="23"/>
        <v>0</v>
      </c>
      <c r="T249" s="273">
        <f t="shared" si="24"/>
        <v>5452.2000000000007</v>
      </c>
    </row>
    <row r="250" spans="1:20" x14ac:dyDescent="0.2">
      <c r="A250" s="106">
        <v>235</v>
      </c>
      <c r="B250" s="158"/>
      <c r="F250" s="128" t="s">
        <v>99</v>
      </c>
      <c r="M250" s="272">
        <f t="shared" si="20"/>
        <v>3495</v>
      </c>
      <c r="N250" s="126" t="s">
        <v>312</v>
      </c>
      <c r="O250" s="126" t="s">
        <v>312</v>
      </c>
      <c r="P250" s="130">
        <f t="shared" si="21"/>
        <v>3495</v>
      </c>
      <c r="Q250" s="113">
        <v>1.56</v>
      </c>
      <c r="R250" s="126">
        <f t="shared" si="22"/>
        <v>0</v>
      </c>
      <c r="S250" s="126">
        <f t="shared" si="23"/>
        <v>0</v>
      </c>
      <c r="T250" s="273">
        <f t="shared" si="24"/>
        <v>5452.2000000000007</v>
      </c>
    </row>
    <row r="251" spans="1:20" x14ac:dyDescent="0.2">
      <c r="A251" s="106">
        <v>236</v>
      </c>
      <c r="B251" s="158"/>
      <c r="F251" s="128" t="s">
        <v>99</v>
      </c>
      <c r="L251" s="127"/>
      <c r="M251" s="272">
        <f t="shared" si="20"/>
        <v>3495</v>
      </c>
      <c r="N251" s="126" t="s">
        <v>312</v>
      </c>
      <c r="O251" s="126" t="s">
        <v>312</v>
      </c>
      <c r="P251" s="130">
        <f t="shared" si="21"/>
        <v>3495</v>
      </c>
      <c r="Q251" s="113">
        <v>1.56</v>
      </c>
      <c r="R251" s="126">
        <f t="shared" si="22"/>
        <v>0</v>
      </c>
      <c r="S251" s="126">
        <f t="shared" si="23"/>
        <v>0</v>
      </c>
      <c r="T251" s="273">
        <f t="shared" si="24"/>
        <v>5452.2000000000007</v>
      </c>
    </row>
    <row r="252" spans="1:20" x14ac:dyDescent="0.2">
      <c r="A252" s="106">
        <v>237</v>
      </c>
      <c r="B252" s="158"/>
      <c r="F252" s="128" t="s">
        <v>99</v>
      </c>
      <c r="M252" s="272">
        <f t="shared" si="20"/>
        <v>3495</v>
      </c>
      <c r="N252" s="126" t="s">
        <v>312</v>
      </c>
      <c r="O252" s="126" t="s">
        <v>312</v>
      </c>
      <c r="P252" s="130">
        <f t="shared" si="21"/>
        <v>3495</v>
      </c>
      <c r="Q252" s="113">
        <v>1.56</v>
      </c>
      <c r="R252" s="126">
        <f t="shared" si="22"/>
        <v>0</v>
      </c>
      <c r="S252" s="126">
        <f t="shared" si="23"/>
        <v>0</v>
      </c>
      <c r="T252" s="273">
        <f t="shared" si="24"/>
        <v>5452.2000000000007</v>
      </c>
    </row>
    <row r="253" spans="1:20" x14ac:dyDescent="0.2">
      <c r="A253" s="106">
        <v>238</v>
      </c>
      <c r="B253" s="158"/>
      <c r="F253" s="128" t="s">
        <v>99</v>
      </c>
      <c r="L253" s="127"/>
      <c r="M253" s="272">
        <f t="shared" si="20"/>
        <v>3495</v>
      </c>
      <c r="N253" s="126" t="s">
        <v>312</v>
      </c>
      <c r="O253" s="126" t="s">
        <v>312</v>
      </c>
      <c r="P253" s="130">
        <f t="shared" si="21"/>
        <v>3495</v>
      </c>
      <c r="Q253" s="113">
        <v>1.56</v>
      </c>
      <c r="R253" s="126">
        <f t="shared" si="22"/>
        <v>0</v>
      </c>
      <c r="S253" s="126">
        <f t="shared" si="23"/>
        <v>0</v>
      </c>
      <c r="T253" s="273">
        <f t="shared" si="24"/>
        <v>5452.2000000000007</v>
      </c>
    </row>
    <row r="254" spans="1:20" x14ac:dyDescent="0.2">
      <c r="A254" s="106">
        <v>239</v>
      </c>
      <c r="B254" s="158"/>
      <c r="F254" s="128" t="s">
        <v>99</v>
      </c>
      <c r="L254" s="127"/>
      <c r="M254" s="272">
        <f t="shared" si="20"/>
        <v>3495</v>
      </c>
      <c r="N254" s="126" t="s">
        <v>312</v>
      </c>
      <c r="O254" s="126" t="s">
        <v>312</v>
      </c>
      <c r="P254" s="130">
        <f t="shared" si="21"/>
        <v>3495</v>
      </c>
      <c r="Q254" s="113">
        <v>1.56</v>
      </c>
      <c r="R254" s="126">
        <f t="shared" si="22"/>
        <v>0</v>
      </c>
      <c r="S254" s="126">
        <f t="shared" si="23"/>
        <v>0</v>
      </c>
      <c r="T254" s="273">
        <f t="shared" si="24"/>
        <v>5452.2000000000007</v>
      </c>
    </row>
    <row r="255" spans="1:20" x14ac:dyDescent="0.2">
      <c r="A255" s="106">
        <v>240</v>
      </c>
      <c r="B255" s="158"/>
      <c r="F255" s="128" t="s">
        <v>99</v>
      </c>
      <c r="M255" s="272">
        <f t="shared" si="20"/>
        <v>3495</v>
      </c>
      <c r="N255" s="126" t="s">
        <v>312</v>
      </c>
      <c r="O255" s="126" t="s">
        <v>312</v>
      </c>
      <c r="P255" s="130">
        <f t="shared" si="21"/>
        <v>3495</v>
      </c>
      <c r="Q255" s="113">
        <v>1.56</v>
      </c>
      <c r="R255" s="126">
        <f t="shared" si="22"/>
        <v>0</v>
      </c>
      <c r="S255" s="126">
        <f t="shared" si="23"/>
        <v>0</v>
      </c>
      <c r="T255" s="273">
        <f t="shared" si="24"/>
        <v>5452.2000000000007</v>
      </c>
    </row>
    <row r="256" spans="1:20" x14ac:dyDescent="0.2">
      <c r="A256" s="106">
        <v>241</v>
      </c>
      <c r="B256" s="158"/>
      <c r="F256" s="128" t="s">
        <v>99</v>
      </c>
      <c r="L256" s="127"/>
      <c r="M256" s="272">
        <f t="shared" si="20"/>
        <v>3495</v>
      </c>
      <c r="N256" s="126" t="s">
        <v>312</v>
      </c>
      <c r="O256" s="126" t="s">
        <v>312</v>
      </c>
      <c r="P256" s="130">
        <f t="shared" si="21"/>
        <v>3495</v>
      </c>
      <c r="Q256" s="113">
        <v>1.56</v>
      </c>
      <c r="R256" s="126">
        <f t="shared" si="22"/>
        <v>0</v>
      </c>
      <c r="S256" s="126">
        <f t="shared" si="23"/>
        <v>0</v>
      </c>
      <c r="T256" s="273">
        <f t="shared" si="24"/>
        <v>5452.2000000000007</v>
      </c>
    </row>
    <row r="257" spans="1:20" x14ac:dyDescent="0.2">
      <c r="A257" s="106">
        <v>242</v>
      </c>
      <c r="B257" s="158"/>
      <c r="F257" s="128" t="s">
        <v>99</v>
      </c>
      <c r="M257" s="272">
        <f t="shared" si="20"/>
        <v>3495</v>
      </c>
      <c r="N257" s="126" t="s">
        <v>312</v>
      </c>
      <c r="O257" s="126" t="s">
        <v>312</v>
      </c>
      <c r="P257" s="130">
        <f t="shared" si="21"/>
        <v>3495</v>
      </c>
      <c r="Q257" s="113">
        <v>1.56</v>
      </c>
      <c r="R257" s="126">
        <f t="shared" si="22"/>
        <v>0</v>
      </c>
      <c r="S257" s="126">
        <f t="shared" si="23"/>
        <v>0</v>
      </c>
      <c r="T257" s="273">
        <f t="shared" si="24"/>
        <v>5452.2000000000007</v>
      </c>
    </row>
    <row r="258" spans="1:20" x14ac:dyDescent="0.2">
      <c r="A258" s="106">
        <v>243</v>
      </c>
      <c r="B258" s="158"/>
      <c r="F258" s="128" t="s">
        <v>99</v>
      </c>
      <c r="L258" s="127"/>
      <c r="M258" s="272">
        <f t="shared" si="20"/>
        <v>3495</v>
      </c>
      <c r="N258" s="126" t="s">
        <v>312</v>
      </c>
      <c r="O258" s="126" t="s">
        <v>312</v>
      </c>
      <c r="P258" s="130">
        <f t="shared" si="21"/>
        <v>3495</v>
      </c>
      <c r="Q258" s="113">
        <v>1.56</v>
      </c>
      <c r="R258" s="126">
        <f t="shared" si="22"/>
        <v>0</v>
      </c>
      <c r="S258" s="126">
        <f t="shared" si="23"/>
        <v>0</v>
      </c>
      <c r="T258" s="273">
        <f t="shared" si="24"/>
        <v>5452.2000000000007</v>
      </c>
    </row>
    <row r="259" spans="1:20" x14ac:dyDescent="0.2">
      <c r="A259" s="106">
        <v>244</v>
      </c>
      <c r="B259" s="158"/>
      <c r="F259" s="128" t="s">
        <v>99</v>
      </c>
      <c r="L259" s="127"/>
      <c r="M259" s="272">
        <f t="shared" si="20"/>
        <v>3495</v>
      </c>
      <c r="N259" s="126" t="s">
        <v>312</v>
      </c>
      <c r="O259" s="126" t="s">
        <v>312</v>
      </c>
      <c r="P259" s="130">
        <f t="shared" si="21"/>
        <v>3495</v>
      </c>
      <c r="Q259" s="113">
        <v>1.56</v>
      </c>
      <c r="R259" s="126">
        <f t="shared" si="22"/>
        <v>0</v>
      </c>
      <c r="S259" s="126">
        <f t="shared" si="23"/>
        <v>0</v>
      </c>
      <c r="T259" s="273">
        <f t="shared" si="24"/>
        <v>5452.2000000000007</v>
      </c>
    </row>
    <row r="260" spans="1:20" x14ac:dyDescent="0.2">
      <c r="A260" s="106">
        <v>245</v>
      </c>
      <c r="B260" s="158"/>
      <c r="F260" s="128" t="s">
        <v>99</v>
      </c>
      <c r="M260" s="272">
        <f t="shared" si="20"/>
        <v>3495</v>
      </c>
      <c r="N260" s="126" t="s">
        <v>312</v>
      </c>
      <c r="O260" s="126" t="s">
        <v>312</v>
      </c>
      <c r="P260" s="130">
        <f t="shared" si="21"/>
        <v>3495</v>
      </c>
      <c r="Q260" s="113">
        <v>1.56</v>
      </c>
      <c r="R260" s="126">
        <f t="shared" si="22"/>
        <v>0</v>
      </c>
      <c r="S260" s="126">
        <f t="shared" si="23"/>
        <v>0</v>
      </c>
      <c r="T260" s="273">
        <f t="shared" si="24"/>
        <v>5452.2000000000007</v>
      </c>
    </row>
    <row r="261" spans="1:20" x14ac:dyDescent="0.2">
      <c r="A261" s="106">
        <v>246</v>
      </c>
      <c r="B261" s="158"/>
      <c r="F261" s="128" t="s">
        <v>99</v>
      </c>
      <c r="L261" s="127"/>
      <c r="M261" s="272">
        <f t="shared" si="20"/>
        <v>3495</v>
      </c>
      <c r="N261" s="126" t="s">
        <v>312</v>
      </c>
      <c r="O261" s="126" t="s">
        <v>312</v>
      </c>
      <c r="P261" s="130">
        <f t="shared" si="21"/>
        <v>3495</v>
      </c>
      <c r="Q261" s="113">
        <v>1.56</v>
      </c>
      <c r="R261" s="126">
        <f t="shared" si="22"/>
        <v>0</v>
      </c>
      <c r="S261" s="126">
        <f t="shared" si="23"/>
        <v>0</v>
      </c>
      <c r="T261" s="273">
        <f t="shared" si="24"/>
        <v>5452.2000000000007</v>
      </c>
    </row>
    <row r="262" spans="1:20" x14ac:dyDescent="0.2">
      <c r="A262" s="106">
        <v>247</v>
      </c>
      <c r="B262" s="158"/>
      <c r="F262" s="128" t="s">
        <v>99</v>
      </c>
      <c r="L262" s="127"/>
      <c r="M262" s="272">
        <f t="shared" si="20"/>
        <v>3495</v>
      </c>
      <c r="N262" s="126" t="s">
        <v>312</v>
      </c>
      <c r="O262" s="126" t="s">
        <v>312</v>
      </c>
      <c r="P262" s="130">
        <f t="shared" si="21"/>
        <v>3495</v>
      </c>
      <c r="Q262" s="113">
        <v>1.56</v>
      </c>
      <c r="R262" s="126">
        <f t="shared" si="22"/>
        <v>0</v>
      </c>
      <c r="S262" s="126">
        <f t="shared" si="23"/>
        <v>0</v>
      </c>
      <c r="T262" s="273">
        <f t="shared" si="24"/>
        <v>5452.2000000000007</v>
      </c>
    </row>
    <row r="263" spans="1:20" x14ac:dyDescent="0.2">
      <c r="A263" s="106">
        <v>248</v>
      </c>
      <c r="B263" s="158"/>
      <c r="F263" s="128" t="s">
        <v>99</v>
      </c>
      <c r="L263" s="127"/>
      <c r="M263" s="272">
        <f t="shared" si="20"/>
        <v>3495</v>
      </c>
      <c r="N263" s="126" t="s">
        <v>312</v>
      </c>
      <c r="O263" s="126" t="s">
        <v>312</v>
      </c>
      <c r="P263" s="130">
        <f t="shared" si="21"/>
        <v>3495</v>
      </c>
      <c r="Q263" s="113">
        <v>1.56</v>
      </c>
      <c r="R263" s="126">
        <f t="shared" si="22"/>
        <v>0</v>
      </c>
      <c r="S263" s="126">
        <f t="shared" si="23"/>
        <v>0</v>
      </c>
      <c r="T263" s="273">
        <f t="shared" si="24"/>
        <v>5452.2000000000007</v>
      </c>
    </row>
    <row r="264" spans="1:20" x14ac:dyDescent="0.2">
      <c r="A264" s="106">
        <v>249</v>
      </c>
      <c r="B264" s="158"/>
      <c r="F264" s="128" t="s">
        <v>99</v>
      </c>
      <c r="M264" s="272">
        <f t="shared" si="20"/>
        <v>3495</v>
      </c>
      <c r="N264" s="126" t="s">
        <v>312</v>
      </c>
      <c r="O264" s="126" t="s">
        <v>312</v>
      </c>
      <c r="P264" s="130">
        <f t="shared" si="21"/>
        <v>3495</v>
      </c>
      <c r="Q264" s="113">
        <v>1.56</v>
      </c>
      <c r="R264" s="126">
        <f t="shared" si="22"/>
        <v>0</v>
      </c>
      <c r="S264" s="126">
        <f t="shared" si="23"/>
        <v>0</v>
      </c>
      <c r="T264" s="273">
        <f t="shared" si="24"/>
        <v>5452.2000000000007</v>
      </c>
    </row>
    <row r="265" spans="1:20" x14ac:dyDescent="0.2">
      <c r="A265" s="106">
        <v>250</v>
      </c>
      <c r="B265" s="158"/>
      <c r="F265" s="128" t="s">
        <v>99</v>
      </c>
      <c r="L265" s="127"/>
      <c r="M265" s="272">
        <f t="shared" si="20"/>
        <v>3495</v>
      </c>
      <c r="N265" s="126" t="s">
        <v>312</v>
      </c>
      <c r="O265" s="126" t="s">
        <v>312</v>
      </c>
      <c r="P265" s="130">
        <f t="shared" si="21"/>
        <v>3495</v>
      </c>
      <c r="Q265" s="113">
        <v>1.56</v>
      </c>
      <c r="R265" s="126">
        <f t="shared" si="22"/>
        <v>0</v>
      </c>
      <c r="S265" s="126">
        <f t="shared" si="23"/>
        <v>0</v>
      </c>
      <c r="T265" s="273">
        <f t="shared" si="24"/>
        <v>5452.2000000000007</v>
      </c>
    </row>
    <row r="266" spans="1:20" x14ac:dyDescent="0.2">
      <c r="A266" s="106">
        <v>251</v>
      </c>
      <c r="B266" s="158"/>
      <c r="F266" s="128" t="s">
        <v>99</v>
      </c>
      <c r="L266" s="127"/>
      <c r="M266" s="272">
        <f t="shared" si="20"/>
        <v>3495</v>
      </c>
      <c r="N266" s="126" t="s">
        <v>312</v>
      </c>
      <c r="O266" s="126" t="s">
        <v>312</v>
      </c>
      <c r="P266" s="130">
        <f t="shared" si="21"/>
        <v>3495</v>
      </c>
      <c r="Q266" s="113">
        <v>1.56</v>
      </c>
      <c r="R266" s="126">
        <f t="shared" si="22"/>
        <v>0</v>
      </c>
      <c r="S266" s="126">
        <f t="shared" si="23"/>
        <v>0</v>
      </c>
      <c r="T266" s="273">
        <f t="shared" si="24"/>
        <v>5452.2000000000007</v>
      </c>
    </row>
    <row r="267" spans="1:20" x14ac:dyDescent="0.2">
      <c r="A267" s="106">
        <v>252</v>
      </c>
      <c r="B267" s="158"/>
      <c r="F267" s="128" t="s">
        <v>99</v>
      </c>
      <c r="M267" s="272">
        <f t="shared" si="20"/>
        <v>3495</v>
      </c>
      <c r="N267" s="126" t="s">
        <v>312</v>
      </c>
      <c r="O267" s="126" t="s">
        <v>312</v>
      </c>
      <c r="P267" s="130">
        <f t="shared" si="21"/>
        <v>3495</v>
      </c>
      <c r="Q267" s="113">
        <v>1.56</v>
      </c>
      <c r="R267" s="126">
        <f t="shared" si="22"/>
        <v>0</v>
      </c>
      <c r="S267" s="126">
        <f t="shared" si="23"/>
        <v>0</v>
      </c>
      <c r="T267" s="273">
        <f t="shared" si="24"/>
        <v>5452.2000000000007</v>
      </c>
    </row>
    <row r="268" spans="1:20" x14ac:dyDescent="0.2">
      <c r="A268" s="106">
        <v>253</v>
      </c>
      <c r="B268" s="158"/>
      <c r="F268" s="128" t="s">
        <v>99</v>
      </c>
      <c r="L268" s="127"/>
      <c r="M268" s="272">
        <f t="shared" si="20"/>
        <v>3495</v>
      </c>
      <c r="N268" s="126" t="s">
        <v>312</v>
      </c>
      <c r="O268" s="126" t="s">
        <v>312</v>
      </c>
      <c r="P268" s="130">
        <f t="shared" si="21"/>
        <v>3495</v>
      </c>
      <c r="Q268" s="113">
        <v>1.56</v>
      </c>
      <c r="R268" s="126">
        <f t="shared" si="22"/>
        <v>0</v>
      </c>
      <c r="S268" s="126">
        <f t="shared" si="23"/>
        <v>0</v>
      </c>
      <c r="T268" s="273">
        <f t="shared" si="24"/>
        <v>5452.2000000000007</v>
      </c>
    </row>
    <row r="269" spans="1:20" x14ac:dyDescent="0.2">
      <c r="A269" s="106">
        <v>254</v>
      </c>
      <c r="B269" s="158"/>
      <c r="F269" s="128" t="s">
        <v>99</v>
      </c>
      <c r="L269" s="127"/>
      <c r="M269" s="272">
        <f t="shared" si="20"/>
        <v>3495</v>
      </c>
      <c r="N269" s="126" t="s">
        <v>312</v>
      </c>
      <c r="O269" s="126" t="s">
        <v>312</v>
      </c>
      <c r="P269" s="130">
        <f t="shared" si="21"/>
        <v>3495</v>
      </c>
      <c r="Q269" s="113">
        <v>1.56</v>
      </c>
      <c r="R269" s="126">
        <f t="shared" si="22"/>
        <v>0</v>
      </c>
      <c r="S269" s="126">
        <f t="shared" si="23"/>
        <v>0</v>
      </c>
      <c r="T269" s="273">
        <f t="shared" si="24"/>
        <v>5452.2000000000007</v>
      </c>
    </row>
    <row r="270" spans="1:20" x14ac:dyDescent="0.2">
      <c r="A270" s="106">
        <v>255</v>
      </c>
      <c r="B270" s="158"/>
      <c r="F270" s="128" t="s">
        <v>99</v>
      </c>
      <c r="L270" s="127"/>
      <c r="M270" s="272">
        <f t="shared" si="20"/>
        <v>3495</v>
      </c>
      <c r="N270" s="126" t="s">
        <v>312</v>
      </c>
      <c r="O270" s="126" t="s">
        <v>312</v>
      </c>
      <c r="P270" s="130">
        <f t="shared" si="21"/>
        <v>3495</v>
      </c>
      <c r="Q270" s="113">
        <v>1.56</v>
      </c>
      <c r="R270" s="126">
        <f t="shared" si="22"/>
        <v>0</v>
      </c>
      <c r="S270" s="126">
        <f t="shared" si="23"/>
        <v>0</v>
      </c>
      <c r="T270" s="273">
        <f t="shared" si="24"/>
        <v>5452.2000000000007</v>
      </c>
    </row>
    <row r="271" spans="1:20" x14ac:dyDescent="0.2">
      <c r="A271" s="106">
        <v>256</v>
      </c>
      <c r="B271" s="158"/>
      <c r="F271" s="128" t="s">
        <v>99</v>
      </c>
      <c r="M271" s="272">
        <f t="shared" si="20"/>
        <v>3495</v>
      </c>
      <c r="N271" s="126" t="s">
        <v>312</v>
      </c>
      <c r="O271" s="126" t="s">
        <v>312</v>
      </c>
      <c r="P271" s="130">
        <f t="shared" si="21"/>
        <v>3495</v>
      </c>
      <c r="Q271" s="113">
        <v>1.56</v>
      </c>
      <c r="R271" s="126">
        <f t="shared" si="22"/>
        <v>0</v>
      </c>
      <c r="S271" s="126">
        <f t="shared" si="23"/>
        <v>0</v>
      </c>
      <c r="T271" s="273">
        <f t="shared" si="24"/>
        <v>5452.2000000000007</v>
      </c>
    </row>
    <row r="272" spans="1:20" x14ac:dyDescent="0.2">
      <c r="A272" s="106">
        <v>257</v>
      </c>
      <c r="B272" s="158"/>
      <c r="F272" s="128" t="s">
        <v>99</v>
      </c>
      <c r="L272" s="127"/>
      <c r="M272" s="272">
        <f t="shared" si="20"/>
        <v>3495</v>
      </c>
      <c r="N272" s="126" t="s">
        <v>312</v>
      </c>
      <c r="O272" s="126" t="s">
        <v>312</v>
      </c>
      <c r="P272" s="130">
        <f t="shared" si="21"/>
        <v>3495</v>
      </c>
      <c r="Q272" s="113">
        <v>1.56</v>
      </c>
      <c r="R272" s="126">
        <f t="shared" si="22"/>
        <v>0</v>
      </c>
      <c r="S272" s="126">
        <f t="shared" si="23"/>
        <v>0</v>
      </c>
      <c r="T272" s="273">
        <f t="shared" si="24"/>
        <v>5452.2000000000007</v>
      </c>
    </row>
    <row r="273" spans="1:20" x14ac:dyDescent="0.2">
      <c r="A273" s="106">
        <v>258</v>
      </c>
      <c r="B273" s="158"/>
      <c r="F273" s="128" t="s">
        <v>99</v>
      </c>
      <c r="L273" s="127"/>
      <c r="M273" s="272">
        <f t="shared" si="20"/>
        <v>3495</v>
      </c>
      <c r="N273" s="126" t="s">
        <v>312</v>
      </c>
      <c r="O273" s="126" t="s">
        <v>312</v>
      </c>
      <c r="P273" s="130">
        <f t="shared" si="21"/>
        <v>3495</v>
      </c>
      <c r="Q273" s="113">
        <v>1.56</v>
      </c>
      <c r="R273" s="126">
        <f t="shared" si="22"/>
        <v>0</v>
      </c>
      <c r="S273" s="126">
        <f t="shared" si="23"/>
        <v>0</v>
      </c>
      <c r="T273" s="273">
        <f t="shared" si="24"/>
        <v>5452.2000000000007</v>
      </c>
    </row>
    <row r="274" spans="1:20" x14ac:dyDescent="0.2">
      <c r="A274" s="106">
        <v>259</v>
      </c>
      <c r="B274" s="158"/>
      <c r="F274" s="128" t="s">
        <v>99</v>
      </c>
      <c r="M274" s="272">
        <f t="shared" si="20"/>
        <v>3495</v>
      </c>
      <c r="N274" s="126" t="s">
        <v>312</v>
      </c>
      <c r="O274" s="126" t="s">
        <v>312</v>
      </c>
      <c r="P274" s="130">
        <f t="shared" si="21"/>
        <v>3495</v>
      </c>
      <c r="Q274" s="113">
        <v>1.56</v>
      </c>
      <c r="R274" s="126">
        <f t="shared" si="22"/>
        <v>0</v>
      </c>
      <c r="S274" s="126">
        <f t="shared" si="23"/>
        <v>0</v>
      </c>
      <c r="T274" s="273">
        <f t="shared" si="24"/>
        <v>5452.2000000000007</v>
      </c>
    </row>
    <row r="275" spans="1:20" x14ac:dyDescent="0.2">
      <c r="A275" s="106">
        <v>260</v>
      </c>
      <c r="B275" s="158"/>
      <c r="F275" s="128" t="s">
        <v>99</v>
      </c>
      <c r="L275" s="127"/>
      <c r="M275" s="272">
        <f t="shared" si="20"/>
        <v>3495</v>
      </c>
      <c r="N275" s="126" t="s">
        <v>312</v>
      </c>
      <c r="O275" s="126" t="s">
        <v>312</v>
      </c>
      <c r="P275" s="130">
        <f t="shared" si="21"/>
        <v>3495</v>
      </c>
      <c r="Q275" s="113">
        <v>1.56</v>
      </c>
      <c r="R275" s="126">
        <f t="shared" si="22"/>
        <v>0</v>
      </c>
      <c r="S275" s="126">
        <f t="shared" si="23"/>
        <v>0</v>
      </c>
      <c r="T275" s="273">
        <f t="shared" si="24"/>
        <v>5452.2000000000007</v>
      </c>
    </row>
    <row r="276" spans="1:20" x14ac:dyDescent="0.2">
      <c r="A276" s="106">
        <v>261</v>
      </c>
      <c r="B276" s="158"/>
      <c r="F276" s="128" t="s">
        <v>99</v>
      </c>
      <c r="L276" s="127"/>
      <c r="M276" s="272">
        <f t="shared" si="20"/>
        <v>3495</v>
      </c>
      <c r="N276" s="126" t="s">
        <v>312</v>
      </c>
      <c r="O276" s="126" t="s">
        <v>312</v>
      </c>
      <c r="P276" s="130">
        <f t="shared" si="21"/>
        <v>3495</v>
      </c>
      <c r="Q276" s="113">
        <v>1.56</v>
      </c>
      <c r="R276" s="126">
        <f t="shared" si="22"/>
        <v>0</v>
      </c>
      <c r="S276" s="126">
        <f t="shared" si="23"/>
        <v>0</v>
      </c>
      <c r="T276" s="273">
        <f t="shared" si="24"/>
        <v>5452.2000000000007</v>
      </c>
    </row>
    <row r="277" spans="1:20" x14ac:dyDescent="0.2">
      <c r="A277" s="106">
        <v>262</v>
      </c>
      <c r="B277" s="158"/>
      <c r="F277" s="128" t="s">
        <v>99</v>
      </c>
      <c r="L277" s="127"/>
      <c r="M277" s="272">
        <f t="shared" si="20"/>
        <v>3495</v>
      </c>
      <c r="N277" s="126" t="s">
        <v>312</v>
      </c>
      <c r="O277" s="126" t="s">
        <v>312</v>
      </c>
      <c r="P277" s="130">
        <f t="shared" si="21"/>
        <v>3495</v>
      </c>
      <c r="Q277" s="113">
        <v>1.56</v>
      </c>
      <c r="R277" s="126">
        <f t="shared" si="22"/>
        <v>0</v>
      </c>
      <c r="S277" s="126">
        <f t="shared" si="23"/>
        <v>0</v>
      </c>
      <c r="T277" s="273">
        <f t="shared" si="24"/>
        <v>5452.2000000000007</v>
      </c>
    </row>
    <row r="278" spans="1:20" x14ac:dyDescent="0.2">
      <c r="A278" s="106">
        <v>263</v>
      </c>
      <c r="B278" s="158"/>
      <c r="F278" s="128" t="s">
        <v>99</v>
      </c>
      <c r="M278" s="272">
        <f t="shared" si="20"/>
        <v>3495</v>
      </c>
      <c r="N278" s="126" t="s">
        <v>312</v>
      </c>
      <c r="O278" s="126" t="s">
        <v>312</v>
      </c>
      <c r="P278" s="130">
        <f t="shared" si="21"/>
        <v>3495</v>
      </c>
      <c r="Q278" s="113">
        <v>1.56</v>
      </c>
      <c r="R278" s="126">
        <f t="shared" si="22"/>
        <v>0</v>
      </c>
      <c r="S278" s="126">
        <f t="shared" si="23"/>
        <v>0</v>
      </c>
      <c r="T278" s="273">
        <f t="shared" si="24"/>
        <v>5452.2000000000007</v>
      </c>
    </row>
    <row r="279" spans="1:20" x14ac:dyDescent="0.2">
      <c r="A279" s="106">
        <v>264</v>
      </c>
      <c r="B279" s="158"/>
      <c r="F279" s="128" t="s">
        <v>99</v>
      </c>
      <c r="L279" s="127"/>
      <c r="M279" s="272">
        <f t="shared" ref="M279:M342" si="25">M278+I279-L279</f>
        <v>3495</v>
      </c>
      <c r="N279" s="126" t="s">
        <v>312</v>
      </c>
      <c r="O279" s="126" t="s">
        <v>312</v>
      </c>
      <c r="P279" s="130">
        <f t="shared" ref="P279:P342" si="26">M279</f>
        <v>3495</v>
      </c>
      <c r="Q279" s="113">
        <v>1.56</v>
      </c>
      <c r="R279" s="126">
        <f t="shared" ref="R279:R342" si="27">I279*Q279</f>
        <v>0</v>
      </c>
      <c r="S279" s="126">
        <f t="shared" ref="S279:S342" si="28">L279*Q279</f>
        <v>0</v>
      </c>
      <c r="T279" s="273">
        <f t="shared" ref="T279:T342" si="29">T278+R279-S279</f>
        <v>5452.2000000000007</v>
      </c>
    </row>
    <row r="280" spans="1:20" x14ac:dyDescent="0.2">
      <c r="A280" s="106">
        <v>265</v>
      </c>
      <c r="B280" s="158"/>
      <c r="F280" s="128" t="s">
        <v>99</v>
      </c>
      <c r="L280" s="127"/>
      <c r="M280" s="272">
        <f t="shared" si="25"/>
        <v>3495</v>
      </c>
      <c r="N280" s="126" t="s">
        <v>312</v>
      </c>
      <c r="O280" s="126" t="s">
        <v>312</v>
      </c>
      <c r="P280" s="130">
        <f t="shared" si="26"/>
        <v>3495</v>
      </c>
      <c r="Q280" s="113">
        <v>1.56</v>
      </c>
      <c r="R280" s="126">
        <f t="shared" si="27"/>
        <v>0</v>
      </c>
      <c r="S280" s="126">
        <f t="shared" si="28"/>
        <v>0</v>
      </c>
      <c r="T280" s="273">
        <f t="shared" si="29"/>
        <v>5452.2000000000007</v>
      </c>
    </row>
    <row r="281" spans="1:20" x14ac:dyDescent="0.2">
      <c r="A281" s="106">
        <v>266</v>
      </c>
      <c r="B281" s="158"/>
      <c r="F281" s="128" t="s">
        <v>99</v>
      </c>
      <c r="M281" s="272">
        <f t="shared" si="25"/>
        <v>3495</v>
      </c>
      <c r="N281" s="126" t="s">
        <v>312</v>
      </c>
      <c r="O281" s="126" t="s">
        <v>312</v>
      </c>
      <c r="P281" s="130">
        <f t="shared" si="26"/>
        <v>3495</v>
      </c>
      <c r="Q281" s="113">
        <v>1.56</v>
      </c>
      <c r="R281" s="126">
        <f t="shared" si="27"/>
        <v>0</v>
      </c>
      <c r="S281" s="126">
        <f t="shared" si="28"/>
        <v>0</v>
      </c>
      <c r="T281" s="273">
        <f t="shared" si="29"/>
        <v>5452.2000000000007</v>
      </c>
    </row>
    <row r="282" spans="1:20" x14ac:dyDescent="0.2">
      <c r="A282" s="106">
        <v>267</v>
      </c>
      <c r="B282" s="158"/>
      <c r="F282" s="128" t="s">
        <v>99</v>
      </c>
      <c r="L282" s="127"/>
      <c r="M282" s="272">
        <f t="shared" si="25"/>
        <v>3495</v>
      </c>
      <c r="N282" s="126" t="s">
        <v>312</v>
      </c>
      <c r="O282" s="126" t="s">
        <v>312</v>
      </c>
      <c r="P282" s="130">
        <f t="shared" si="26"/>
        <v>3495</v>
      </c>
      <c r="Q282" s="113">
        <v>1.56</v>
      </c>
      <c r="R282" s="126">
        <f t="shared" si="27"/>
        <v>0</v>
      </c>
      <c r="S282" s="126">
        <f t="shared" si="28"/>
        <v>0</v>
      </c>
      <c r="T282" s="273">
        <f t="shared" si="29"/>
        <v>5452.2000000000007</v>
      </c>
    </row>
    <row r="283" spans="1:20" x14ac:dyDescent="0.2">
      <c r="A283" s="106">
        <v>268</v>
      </c>
      <c r="B283" s="158"/>
      <c r="F283" s="128" t="s">
        <v>99</v>
      </c>
      <c r="L283" s="127"/>
      <c r="M283" s="272">
        <f t="shared" si="25"/>
        <v>3495</v>
      </c>
      <c r="N283" s="126" t="s">
        <v>312</v>
      </c>
      <c r="O283" s="126" t="s">
        <v>312</v>
      </c>
      <c r="P283" s="130">
        <f t="shared" si="26"/>
        <v>3495</v>
      </c>
      <c r="Q283" s="113">
        <v>1.56</v>
      </c>
      <c r="R283" s="126">
        <f t="shared" si="27"/>
        <v>0</v>
      </c>
      <c r="S283" s="126">
        <f t="shared" si="28"/>
        <v>0</v>
      </c>
      <c r="T283" s="273">
        <f t="shared" si="29"/>
        <v>5452.2000000000007</v>
      </c>
    </row>
    <row r="284" spans="1:20" x14ac:dyDescent="0.2">
      <c r="A284" s="106">
        <v>269</v>
      </c>
      <c r="B284" s="158"/>
      <c r="F284" s="128" t="s">
        <v>99</v>
      </c>
      <c r="M284" s="272">
        <f t="shared" si="25"/>
        <v>3495</v>
      </c>
      <c r="N284" s="126" t="s">
        <v>312</v>
      </c>
      <c r="O284" s="126" t="s">
        <v>312</v>
      </c>
      <c r="P284" s="130">
        <f t="shared" si="26"/>
        <v>3495</v>
      </c>
      <c r="Q284" s="113">
        <v>1.56</v>
      </c>
      <c r="R284" s="126">
        <f t="shared" si="27"/>
        <v>0</v>
      </c>
      <c r="S284" s="126">
        <f t="shared" si="28"/>
        <v>0</v>
      </c>
      <c r="T284" s="273">
        <f t="shared" si="29"/>
        <v>5452.2000000000007</v>
      </c>
    </row>
    <row r="285" spans="1:20" x14ac:dyDescent="0.2">
      <c r="A285" s="106">
        <v>270</v>
      </c>
      <c r="B285" s="158"/>
      <c r="F285" s="128" t="s">
        <v>99</v>
      </c>
      <c r="L285" s="127"/>
      <c r="M285" s="272">
        <f t="shared" si="25"/>
        <v>3495</v>
      </c>
      <c r="N285" s="126" t="s">
        <v>312</v>
      </c>
      <c r="O285" s="126" t="s">
        <v>312</v>
      </c>
      <c r="P285" s="130">
        <f t="shared" si="26"/>
        <v>3495</v>
      </c>
      <c r="Q285" s="113">
        <v>1.56</v>
      </c>
      <c r="R285" s="126">
        <f t="shared" si="27"/>
        <v>0</v>
      </c>
      <c r="S285" s="126">
        <f t="shared" si="28"/>
        <v>0</v>
      </c>
      <c r="T285" s="273">
        <f t="shared" si="29"/>
        <v>5452.2000000000007</v>
      </c>
    </row>
    <row r="286" spans="1:20" x14ac:dyDescent="0.2">
      <c r="A286" s="106">
        <v>271</v>
      </c>
      <c r="B286" s="158"/>
      <c r="F286" s="128" t="s">
        <v>99</v>
      </c>
      <c r="L286" s="127"/>
      <c r="M286" s="272">
        <f t="shared" si="25"/>
        <v>3495</v>
      </c>
      <c r="N286" s="126" t="s">
        <v>312</v>
      </c>
      <c r="O286" s="126" t="s">
        <v>312</v>
      </c>
      <c r="P286" s="130">
        <f t="shared" si="26"/>
        <v>3495</v>
      </c>
      <c r="Q286" s="113">
        <v>1.56</v>
      </c>
      <c r="R286" s="126">
        <f t="shared" si="27"/>
        <v>0</v>
      </c>
      <c r="S286" s="126">
        <f t="shared" si="28"/>
        <v>0</v>
      </c>
      <c r="T286" s="273">
        <f t="shared" si="29"/>
        <v>5452.2000000000007</v>
      </c>
    </row>
    <row r="287" spans="1:20" x14ac:dyDescent="0.2">
      <c r="A287" s="106">
        <v>272</v>
      </c>
      <c r="B287" s="158"/>
      <c r="F287" s="128" t="s">
        <v>99</v>
      </c>
      <c r="M287" s="272">
        <f t="shared" si="25"/>
        <v>3495</v>
      </c>
      <c r="N287" s="126" t="s">
        <v>312</v>
      </c>
      <c r="O287" s="126" t="s">
        <v>312</v>
      </c>
      <c r="P287" s="130">
        <f t="shared" si="26"/>
        <v>3495</v>
      </c>
      <c r="Q287" s="113">
        <v>1.56</v>
      </c>
      <c r="R287" s="126">
        <f t="shared" si="27"/>
        <v>0</v>
      </c>
      <c r="S287" s="126">
        <f t="shared" si="28"/>
        <v>0</v>
      </c>
      <c r="T287" s="273">
        <f t="shared" si="29"/>
        <v>5452.2000000000007</v>
      </c>
    </row>
    <row r="288" spans="1:20" x14ac:dyDescent="0.2">
      <c r="A288" s="106">
        <v>273</v>
      </c>
      <c r="B288" s="158"/>
      <c r="F288" s="128" t="s">
        <v>99</v>
      </c>
      <c r="L288" s="127"/>
      <c r="M288" s="272">
        <f t="shared" si="25"/>
        <v>3495</v>
      </c>
      <c r="N288" s="126" t="s">
        <v>312</v>
      </c>
      <c r="O288" s="126" t="s">
        <v>312</v>
      </c>
      <c r="P288" s="130">
        <f t="shared" si="26"/>
        <v>3495</v>
      </c>
      <c r="Q288" s="113">
        <v>1.56</v>
      </c>
      <c r="R288" s="126">
        <f t="shared" si="27"/>
        <v>0</v>
      </c>
      <c r="S288" s="126">
        <f t="shared" si="28"/>
        <v>0</v>
      </c>
      <c r="T288" s="273">
        <f t="shared" si="29"/>
        <v>5452.2000000000007</v>
      </c>
    </row>
    <row r="289" spans="1:20" x14ac:dyDescent="0.2">
      <c r="A289" s="106">
        <v>274</v>
      </c>
      <c r="B289" s="158"/>
      <c r="F289" s="128" t="s">
        <v>99</v>
      </c>
      <c r="L289" s="127"/>
      <c r="M289" s="272">
        <f t="shared" si="25"/>
        <v>3495</v>
      </c>
      <c r="N289" s="126" t="s">
        <v>312</v>
      </c>
      <c r="O289" s="126" t="s">
        <v>312</v>
      </c>
      <c r="P289" s="130">
        <f t="shared" si="26"/>
        <v>3495</v>
      </c>
      <c r="Q289" s="113">
        <v>1.56</v>
      </c>
      <c r="R289" s="126">
        <f t="shared" si="27"/>
        <v>0</v>
      </c>
      <c r="S289" s="126">
        <f t="shared" si="28"/>
        <v>0</v>
      </c>
      <c r="T289" s="273">
        <f t="shared" si="29"/>
        <v>5452.2000000000007</v>
      </c>
    </row>
    <row r="290" spans="1:20" x14ac:dyDescent="0.2">
      <c r="A290" s="106">
        <v>275</v>
      </c>
      <c r="B290" s="158"/>
      <c r="F290" s="128" t="s">
        <v>99</v>
      </c>
      <c r="M290" s="272">
        <f t="shared" si="25"/>
        <v>3495</v>
      </c>
      <c r="N290" s="126" t="s">
        <v>312</v>
      </c>
      <c r="O290" s="126" t="s">
        <v>312</v>
      </c>
      <c r="P290" s="130">
        <f t="shared" si="26"/>
        <v>3495</v>
      </c>
      <c r="Q290" s="113">
        <v>1.56</v>
      </c>
      <c r="R290" s="126">
        <f t="shared" si="27"/>
        <v>0</v>
      </c>
      <c r="S290" s="126">
        <f t="shared" si="28"/>
        <v>0</v>
      </c>
      <c r="T290" s="273">
        <f t="shared" si="29"/>
        <v>5452.2000000000007</v>
      </c>
    </row>
    <row r="291" spans="1:20" x14ac:dyDescent="0.2">
      <c r="A291" s="106">
        <v>276</v>
      </c>
      <c r="B291" s="158"/>
      <c r="F291" s="128" t="s">
        <v>99</v>
      </c>
      <c r="L291" s="127"/>
      <c r="M291" s="272">
        <f t="shared" si="25"/>
        <v>3495</v>
      </c>
      <c r="N291" s="126" t="s">
        <v>312</v>
      </c>
      <c r="O291" s="126" t="s">
        <v>312</v>
      </c>
      <c r="P291" s="130">
        <f t="shared" si="26"/>
        <v>3495</v>
      </c>
      <c r="Q291" s="113">
        <v>1.56</v>
      </c>
      <c r="R291" s="126">
        <f t="shared" si="27"/>
        <v>0</v>
      </c>
      <c r="S291" s="126">
        <f t="shared" si="28"/>
        <v>0</v>
      </c>
      <c r="T291" s="273">
        <f t="shared" si="29"/>
        <v>5452.2000000000007</v>
      </c>
    </row>
    <row r="292" spans="1:20" x14ac:dyDescent="0.2">
      <c r="A292" s="106">
        <v>277</v>
      </c>
      <c r="B292" s="158"/>
      <c r="F292" s="128" t="s">
        <v>99</v>
      </c>
      <c r="L292" s="127"/>
      <c r="M292" s="272">
        <f t="shared" si="25"/>
        <v>3495</v>
      </c>
      <c r="N292" s="126" t="s">
        <v>312</v>
      </c>
      <c r="O292" s="126" t="s">
        <v>312</v>
      </c>
      <c r="P292" s="130">
        <f t="shared" si="26"/>
        <v>3495</v>
      </c>
      <c r="Q292" s="113">
        <v>1.56</v>
      </c>
      <c r="R292" s="126">
        <f t="shared" si="27"/>
        <v>0</v>
      </c>
      <c r="S292" s="126">
        <f t="shared" si="28"/>
        <v>0</v>
      </c>
      <c r="T292" s="273">
        <f t="shared" si="29"/>
        <v>5452.2000000000007</v>
      </c>
    </row>
    <row r="293" spans="1:20" x14ac:dyDescent="0.2">
      <c r="A293" s="106">
        <v>278</v>
      </c>
      <c r="B293" s="158"/>
      <c r="F293" s="128" t="s">
        <v>99</v>
      </c>
      <c r="M293" s="272">
        <f t="shared" si="25"/>
        <v>3495</v>
      </c>
      <c r="N293" s="126" t="s">
        <v>312</v>
      </c>
      <c r="O293" s="126" t="s">
        <v>312</v>
      </c>
      <c r="P293" s="130">
        <f t="shared" si="26"/>
        <v>3495</v>
      </c>
      <c r="Q293" s="113">
        <v>1.56</v>
      </c>
      <c r="R293" s="126">
        <f t="shared" si="27"/>
        <v>0</v>
      </c>
      <c r="S293" s="126">
        <f t="shared" si="28"/>
        <v>0</v>
      </c>
      <c r="T293" s="273">
        <f t="shared" si="29"/>
        <v>5452.2000000000007</v>
      </c>
    </row>
    <row r="294" spans="1:20" x14ac:dyDescent="0.2">
      <c r="A294" s="106">
        <v>279</v>
      </c>
      <c r="B294" s="158"/>
      <c r="F294" s="128" t="s">
        <v>99</v>
      </c>
      <c r="L294" s="127"/>
      <c r="M294" s="272">
        <f t="shared" si="25"/>
        <v>3495</v>
      </c>
      <c r="N294" s="126" t="s">
        <v>312</v>
      </c>
      <c r="O294" s="126" t="s">
        <v>312</v>
      </c>
      <c r="P294" s="130">
        <f t="shared" si="26"/>
        <v>3495</v>
      </c>
      <c r="Q294" s="113">
        <v>1.56</v>
      </c>
      <c r="R294" s="126">
        <f t="shared" si="27"/>
        <v>0</v>
      </c>
      <c r="S294" s="126">
        <f t="shared" si="28"/>
        <v>0</v>
      </c>
      <c r="T294" s="273">
        <f t="shared" si="29"/>
        <v>5452.2000000000007</v>
      </c>
    </row>
    <row r="295" spans="1:20" x14ac:dyDescent="0.2">
      <c r="A295" s="106">
        <v>280</v>
      </c>
      <c r="B295" s="158"/>
      <c r="F295" s="128" t="s">
        <v>99</v>
      </c>
      <c r="L295" s="127"/>
      <c r="M295" s="272">
        <f t="shared" si="25"/>
        <v>3495</v>
      </c>
      <c r="N295" s="126" t="s">
        <v>312</v>
      </c>
      <c r="O295" s="126" t="s">
        <v>312</v>
      </c>
      <c r="P295" s="130">
        <f t="shared" si="26"/>
        <v>3495</v>
      </c>
      <c r="Q295" s="113">
        <v>1.56</v>
      </c>
      <c r="R295" s="126">
        <f t="shared" si="27"/>
        <v>0</v>
      </c>
      <c r="S295" s="126">
        <f t="shared" si="28"/>
        <v>0</v>
      </c>
      <c r="T295" s="273">
        <f t="shared" si="29"/>
        <v>5452.2000000000007</v>
      </c>
    </row>
    <row r="296" spans="1:20" x14ac:dyDescent="0.2">
      <c r="A296" s="106">
        <v>281</v>
      </c>
      <c r="B296" s="158"/>
      <c r="F296" s="128" t="s">
        <v>99</v>
      </c>
      <c r="M296" s="272">
        <f t="shared" si="25"/>
        <v>3495</v>
      </c>
      <c r="N296" s="126" t="s">
        <v>312</v>
      </c>
      <c r="O296" s="126" t="s">
        <v>312</v>
      </c>
      <c r="P296" s="130">
        <f t="shared" si="26"/>
        <v>3495</v>
      </c>
      <c r="Q296" s="113">
        <v>1.56</v>
      </c>
      <c r="R296" s="126">
        <f t="shared" si="27"/>
        <v>0</v>
      </c>
      <c r="S296" s="126">
        <f t="shared" si="28"/>
        <v>0</v>
      </c>
      <c r="T296" s="273">
        <f t="shared" si="29"/>
        <v>5452.2000000000007</v>
      </c>
    </row>
    <row r="297" spans="1:20" x14ac:dyDescent="0.2">
      <c r="A297" s="106">
        <v>282</v>
      </c>
      <c r="B297" s="158"/>
      <c r="F297" s="128" t="s">
        <v>99</v>
      </c>
      <c r="L297" s="127"/>
      <c r="M297" s="272">
        <f t="shared" si="25"/>
        <v>3495</v>
      </c>
      <c r="N297" s="126" t="s">
        <v>312</v>
      </c>
      <c r="O297" s="126" t="s">
        <v>312</v>
      </c>
      <c r="P297" s="130">
        <f t="shared" si="26"/>
        <v>3495</v>
      </c>
      <c r="Q297" s="113">
        <v>1.56</v>
      </c>
      <c r="R297" s="126">
        <f t="shared" si="27"/>
        <v>0</v>
      </c>
      <c r="S297" s="126">
        <f t="shared" si="28"/>
        <v>0</v>
      </c>
      <c r="T297" s="273">
        <f t="shared" si="29"/>
        <v>5452.2000000000007</v>
      </c>
    </row>
    <row r="298" spans="1:20" x14ac:dyDescent="0.2">
      <c r="A298" s="106">
        <v>283</v>
      </c>
      <c r="B298" s="158"/>
      <c r="F298" s="128" t="s">
        <v>99</v>
      </c>
      <c r="L298" s="127"/>
      <c r="M298" s="272">
        <f t="shared" si="25"/>
        <v>3495</v>
      </c>
      <c r="N298" s="126" t="s">
        <v>312</v>
      </c>
      <c r="O298" s="126" t="s">
        <v>312</v>
      </c>
      <c r="P298" s="130">
        <f t="shared" si="26"/>
        <v>3495</v>
      </c>
      <c r="Q298" s="113">
        <v>1.56</v>
      </c>
      <c r="R298" s="126">
        <f t="shared" si="27"/>
        <v>0</v>
      </c>
      <c r="S298" s="126">
        <f t="shared" si="28"/>
        <v>0</v>
      </c>
      <c r="T298" s="273">
        <f t="shared" si="29"/>
        <v>5452.2000000000007</v>
      </c>
    </row>
    <row r="299" spans="1:20" x14ac:dyDescent="0.2">
      <c r="A299" s="106">
        <v>284</v>
      </c>
      <c r="B299" s="158"/>
      <c r="F299" s="128" t="s">
        <v>99</v>
      </c>
      <c r="M299" s="272">
        <f t="shared" si="25"/>
        <v>3495</v>
      </c>
      <c r="N299" s="126" t="s">
        <v>312</v>
      </c>
      <c r="O299" s="126" t="s">
        <v>312</v>
      </c>
      <c r="P299" s="130">
        <f t="shared" si="26"/>
        <v>3495</v>
      </c>
      <c r="Q299" s="113">
        <v>1.56</v>
      </c>
      <c r="R299" s="126">
        <f t="shared" si="27"/>
        <v>0</v>
      </c>
      <c r="S299" s="126">
        <f t="shared" si="28"/>
        <v>0</v>
      </c>
      <c r="T299" s="273">
        <f t="shared" si="29"/>
        <v>5452.2000000000007</v>
      </c>
    </row>
    <row r="300" spans="1:20" x14ac:dyDescent="0.2">
      <c r="A300" s="106">
        <v>285</v>
      </c>
      <c r="B300" s="158"/>
      <c r="F300" s="128" t="s">
        <v>99</v>
      </c>
      <c r="L300" s="127"/>
      <c r="M300" s="272">
        <f t="shared" si="25"/>
        <v>3495</v>
      </c>
      <c r="N300" s="126" t="s">
        <v>312</v>
      </c>
      <c r="O300" s="126" t="s">
        <v>312</v>
      </c>
      <c r="P300" s="130">
        <f t="shared" si="26"/>
        <v>3495</v>
      </c>
      <c r="Q300" s="113">
        <v>1.56</v>
      </c>
      <c r="R300" s="126">
        <f t="shared" si="27"/>
        <v>0</v>
      </c>
      <c r="S300" s="126">
        <f t="shared" si="28"/>
        <v>0</v>
      </c>
      <c r="T300" s="273">
        <f t="shared" si="29"/>
        <v>5452.2000000000007</v>
      </c>
    </row>
    <row r="301" spans="1:20" x14ac:dyDescent="0.2">
      <c r="A301" s="106">
        <v>286</v>
      </c>
      <c r="B301" s="158"/>
      <c r="F301" s="128" t="s">
        <v>99</v>
      </c>
      <c r="M301" s="272">
        <f t="shared" si="25"/>
        <v>3495</v>
      </c>
      <c r="N301" s="126" t="s">
        <v>312</v>
      </c>
      <c r="O301" s="126" t="s">
        <v>312</v>
      </c>
      <c r="P301" s="130">
        <f t="shared" si="26"/>
        <v>3495</v>
      </c>
      <c r="Q301" s="113">
        <v>1.56</v>
      </c>
      <c r="R301" s="126">
        <f t="shared" si="27"/>
        <v>0</v>
      </c>
      <c r="S301" s="126">
        <f t="shared" si="28"/>
        <v>0</v>
      </c>
      <c r="T301" s="273">
        <f t="shared" si="29"/>
        <v>5452.2000000000007</v>
      </c>
    </row>
    <row r="302" spans="1:20" x14ac:dyDescent="0.2">
      <c r="A302" s="106">
        <v>287</v>
      </c>
      <c r="B302" s="158"/>
      <c r="F302" s="128" t="s">
        <v>99</v>
      </c>
      <c r="L302" s="127"/>
      <c r="M302" s="272">
        <f t="shared" si="25"/>
        <v>3495</v>
      </c>
      <c r="N302" s="126" t="s">
        <v>312</v>
      </c>
      <c r="O302" s="126" t="s">
        <v>312</v>
      </c>
      <c r="P302" s="130">
        <f t="shared" si="26"/>
        <v>3495</v>
      </c>
      <c r="Q302" s="113">
        <v>1.56</v>
      </c>
      <c r="R302" s="126">
        <f t="shared" si="27"/>
        <v>0</v>
      </c>
      <c r="S302" s="126">
        <f t="shared" si="28"/>
        <v>0</v>
      </c>
      <c r="T302" s="273">
        <f t="shared" si="29"/>
        <v>5452.2000000000007</v>
      </c>
    </row>
    <row r="303" spans="1:20" x14ac:dyDescent="0.2">
      <c r="A303" s="106">
        <v>288</v>
      </c>
      <c r="B303" s="158"/>
      <c r="F303" s="128" t="s">
        <v>99</v>
      </c>
      <c r="M303" s="272">
        <f t="shared" si="25"/>
        <v>3495</v>
      </c>
      <c r="N303" s="126" t="s">
        <v>312</v>
      </c>
      <c r="O303" s="126" t="s">
        <v>312</v>
      </c>
      <c r="P303" s="130">
        <f t="shared" si="26"/>
        <v>3495</v>
      </c>
      <c r="Q303" s="113">
        <v>1.56</v>
      </c>
      <c r="R303" s="126">
        <f t="shared" si="27"/>
        <v>0</v>
      </c>
      <c r="S303" s="126">
        <f t="shared" si="28"/>
        <v>0</v>
      </c>
      <c r="T303" s="273">
        <f t="shared" si="29"/>
        <v>5452.2000000000007</v>
      </c>
    </row>
    <row r="304" spans="1:20" x14ac:dyDescent="0.2">
      <c r="A304" s="106">
        <v>289</v>
      </c>
      <c r="B304" s="158"/>
      <c r="F304" s="128" t="s">
        <v>99</v>
      </c>
      <c r="L304" s="127"/>
      <c r="M304" s="272">
        <f t="shared" si="25"/>
        <v>3495</v>
      </c>
      <c r="N304" s="126" t="s">
        <v>312</v>
      </c>
      <c r="O304" s="126" t="s">
        <v>312</v>
      </c>
      <c r="P304" s="130">
        <f t="shared" si="26"/>
        <v>3495</v>
      </c>
      <c r="Q304" s="113">
        <v>1.56</v>
      </c>
      <c r="R304" s="126">
        <f t="shared" si="27"/>
        <v>0</v>
      </c>
      <c r="S304" s="126">
        <f t="shared" si="28"/>
        <v>0</v>
      </c>
      <c r="T304" s="273">
        <f t="shared" si="29"/>
        <v>5452.2000000000007</v>
      </c>
    </row>
    <row r="305" spans="1:20" x14ac:dyDescent="0.2">
      <c r="A305" s="106">
        <v>290</v>
      </c>
      <c r="B305" s="158"/>
      <c r="F305" s="128" t="s">
        <v>99</v>
      </c>
      <c r="L305" s="127"/>
      <c r="M305" s="272">
        <f t="shared" si="25"/>
        <v>3495</v>
      </c>
      <c r="N305" s="126" t="s">
        <v>312</v>
      </c>
      <c r="O305" s="126" t="s">
        <v>312</v>
      </c>
      <c r="P305" s="130">
        <f t="shared" si="26"/>
        <v>3495</v>
      </c>
      <c r="Q305" s="113">
        <v>1.56</v>
      </c>
      <c r="R305" s="126">
        <f t="shared" si="27"/>
        <v>0</v>
      </c>
      <c r="S305" s="126">
        <f t="shared" si="28"/>
        <v>0</v>
      </c>
      <c r="T305" s="273">
        <f t="shared" si="29"/>
        <v>5452.2000000000007</v>
      </c>
    </row>
    <row r="306" spans="1:20" x14ac:dyDescent="0.2">
      <c r="A306" s="106">
        <v>291</v>
      </c>
      <c r="B306" s="158"/>
      <c r="F306" s="128" t="s">
        <v>99</v>
      </c>
      <c r="M306" s="272">
        <f t="shared" si="25"/>
        <v>3495</v>
      </c>
      <c r="N306" s="126" t="s">
        <v>312</v>
      </c>
      <c r="O306" s="126" t="s">
        <v>312</v>
      </c>
      <c r="P306" s="130">
        <f t="shared" si="26"/>
        <v>3495</v>
      </c>
      <c r="Q306" s="113">
        <v>1.56</v>
      </c>
      <c r="R306" s="126">
        <f t="shared" si="27"/>
        <v>0</v>
      </c>
      <c r="S306" s="126">
        <f t="shared" si="28"/>
        <v>0</v>
      </c>
      <c r="T306" s="273">
        <f t="shared" si="29"/>
        <v>5452.2000000000007</v>
      </c>
    </row>
    <row r="307" spans="1:20" x14ac:dyDescent="0.2">
      <c r="A307" s="106">
        <v>292</v>
      </c>
      <c r="B307" s="158"/>
      <c r="F307" s="128" t="s">
        <v>99</v>
      </c>
      <c r="L307" s="127"/>
      <c r="M307" s="272">
        <f t="shared" si="25"/>
        <v>3495</v>
      </c>
      <c r="N307" s="126" t="s">
        <v>312</v>
      </c>
      <c r="O307" s="126" t="s">
        <v>312</v>
      </c>
      <c r="P307" s="130">
        <f t="shared" si="26"/>
        <v>3495</v>
      </c>
      <c r="Q307" s="113">
        <v>1.56</v>
      </c>
      <c r="R307" s="126">
        <f t="shared" si="27"/>
        <v>0</v>
      </c>
      <c r="S307" s="126">
        <f t="shared" si="28"/>
        <v>0</v>
      </c>
      <c r="T307" s="273">
        <f t="shared" si="29"/>
        <v>5452.2000000000007</v>
      </c>
    </row>
    <row r="308" spans="1:20" x14ac:dyDescent="0.2">
      <c r="A308" s="106">
        <v>293</v>
      </c>
      <c r="B308" s="158"/>
      <c r="F308" s="128" t="s">
        <v>99</v>
      </c>
      <c r="L308" s="127"/>
      <c r="M308" s="272">
        <f t="shared" si="25"/>
        <v>3495</v>
      </c>
      <c r="N308" s="126" t="s">
        <v>312</v>
      </c>
      <c r="O308" s="126" t="s">
        <v>312</v>
      </c>
      <c r="P308" s="130">
        <f t="shared" si="26"/>
        <v>3495</v>
      </c>
      <c r="Q308" s="113">
        <v>1.56</v>
      </c>
      <c r="R308" s="126">
        <f t="shared" si="27"/>
        <v>0</v>
      </c>
      <c r="S308" s="126">
        <f t="shared" si="28"/>
        <v>0</v>
      </c>
      <c r="T308" s="273">
        <f t="shared" si="29"/>
        <v>5452.2000000000007</v>
      </c>
    </row>
    <row r="309" spans="1:20" x14ac:dyDescent="0.2">
      <c r="A309" s="106">
        <v>294</v>
      </c>
      <c r="B309" s="158"/>
      <c r="F309" s="128" t="s">
        <v>99</v>
      </c>
      <c r="M309" s="272">
        <f t="shared" si="25"/>
        <v>3495</v>
      </c>
      <c r="N309" s="126" t="s">
        <v>312</v>
      </c>
      <c r="O309" s="126" t="s">
        <v>312</v>
      </c>
      <c r="P309" s="130">
        <f t="shared" si="26"/>
        <v>3495</v>
      </c>
      <c r="Q309" s="113">
        <v>1.56</v>
      </c>
      <c r="R309" s="126">
        <f t="shared" si="27"/>
        <v>0</v>
      </c>
      <c r="S309" s="126">
        <f t="shared" si="28"/>
        <v>0</v>
      </c>
      <c r="T309" s="273">
        <f t="shared" si="29"/>
        <v>5452.2000000000007</v>
      </c>
    </row>
    <row r="310" spans="1:20" x14ac:dyDescent="0.2">
      <c r="A310" s="106">
        <v>295</v>
      </c>
      <c r="B310" s="158"/>
      <c r="F310" s="128" t="s">
        <v>99</v>
      </c>
      <c r="L310" s="127"/>
      <c r="M310" s="272">
        <f t="shared" si="25"/>
        <v>3495</v>
      </c>
      <c r="N310" s="126" t="s">
        <v>312</v>
      </c>
      <c r="O310" s="126" t="s">
        <v>312</v>
      </c>
      <c r="P310" s="130">
        <f t="shared" si="26"/>
        <v>3495</v>
      </c>
      <c r="Q310" s="113">
        <v>1.56</v>
      </c>
      <c r="R310" s="126">
        <f t="shared" si="27"/>
        <v>0</v>
      </c>
      <c r="S310" s="126">
        <f t="shared" si="28"/>
        <v>0</v>
      </c>
      <c r="T310" s="273">
        <f t="shared" si="29"/>
        <v>5452.2000000000007</v>
      </c>
    </row>
    <row r="311" spans="1:20" x14ac:dyDescent="0.2">
      <c r="A311" s="106">
        <v>296</v>
      </c>
      <c r="B311" s="158"/>
      <c r="F311" s="128" t="s">
        <v>99</v>
      </c>
      <c r="L311" s="127"/>
      <c r="M311" s="272">
        <f t="shared" si="25"/>
        <v>3495</v>
      </c>
      <c r="N311" s="126" t="s">
        <v>312</v>
      </c>
      <c r="O311" s="126" t="s">
        <v>312</v>
      </c>
      <c r="P311" s="130">
        <f t="shared" si="26"/>
        <v>3495</v>
      </c>
      <c r="Q311" s="113">
        <v>1.56</v>
      </c>
      <c r="R311" s="126">
        <f t="shared" si="27"/>
        <v>0</v>
      </c>
      <c r="S311" s="126">
        <f t="shared" si="28"/>
        <v>0</v>
      </c>
      <c r="T311" s="273">
        <f t="shared" si="29"/>
        <v>5452.2000000000007</v>
      </c>
    </row>
    <row r="312" spans="1:20" x14ac:dyDescent="0.2">
      <c r="A312" s="106">
        <v>297</v>
      </c>
      <c r="B312" s="158"/>
      <c r="F312" s="128" t="s">
        <v>99</v>
      </c>
      <c r="M312" s="272">
        <f t="shared" si="25"/>
        <v>3495</v>
      </c>
      <c r="N312" s="126" t="s">
        <v>312</v>
      </c>
      <c r="O312" s="126" t="s">
        <v>312</v>
      </c>
      <c r="P312" s="130">
        <f t="shared" si="26"/>
        <v>3495</v>
      </c>
      <c r="Q312" s="113">
        <v>1.56</v>
      </c>
      <c r="R312" s="126">
        <f t="shared" si="27"/>
        <v>0</v>
      </c>
      <c r="S312" s="126">
        <f t="shared" si="28"/>
        <v>0</v>
      </c>
      <c r="T312" s="273">
        <f t="shared" si="29"/>
        <v>5452.2000000000007</v>
      </c>
    </row>
    <row r="313" spans="1:20" x14ac:dyDescent="0.2">
      <c r="A313" s="106">
        <v>298</v>
      </c>
      <c r="B313" s="158"/>
      <c r="F313" s="128" t="s">
        <v>99</v>
      </c>
      <c r="L313" s="127"/>
      <c r="M313" s="272">
        <f t="shared" si="25"/>
        <v>3495</v>
      </c>
      <c r="N313" s="126" t="s">
        <v>312</v>
      </c>
      <c r="O313" s="126" t="s">
        <v>312</v>
      </c>
      <c r="P313" s="130">
        <f t="shared" si="26"/>
        <v>3495</v>
      </c>
      <c r="Q313" s="113">
        <v>1.56</v>
      </c>
      <c r="R313" s="126">
        <f t="shared" si="27"/>
        <v>0</v>
      </c>
      <c r="S313" s="126">
        <f t="shared" si="28"/>
        <v>0</v>
      </c>
      <c r="T313" s="273">
        <f t="shared" si="29"/>
        <v>5452.2000000000007</v>
      </c>
    </row>
    <row r="314" spans="1:20" x14ac:dyDescent="0.2">
      <c r="A314" s="106">
        <v>299</v>
      </c>
      <c r="B314" s="158"/>
      <c r="F314" s="128" t="s">
        <v>99</v>
      </c>
      <c r="L314" s="127"/>
      <c r="M314" s="272">
        <f t="shared" si="25"/>
        <v>3495</v>
      </c>
      <c r="N314" s="126" t="s">
        <v>312</v>
      </c>
      <c r="O314" s="126" t="s">
        <v>312</v>
      </c>
      <c r="P314" s="130">
        <f t="shared" si="26"/>
        <v>3495</v>
      </c>
      <c r="Q314" s="113">
        <v>1.56</v>
      </c>
      <c r="R314" s="126">
        <f t="shared" si="27"/>
        <v>0</v>
      </c>
      <c r="S314" s="126">
        <f t="shared" si="28"/>
        <v>0</v>
      </c>
      <c r="T314" s="273">
        <f t="shared" si="29"/>
        <v>5452.2000000000007</v>
      </c>
    </row>
    <row r="315" spans="1:20" x14ac:dyDescent="0.2">
      <c r="A315" s="106">
        <v>300</v>
      </c>
      <c r="B315" s="158"/>
      <c r="F315" s="128" t="s">
        <v>99</v>
      </c>
      <c r="M315" s="272">
        <f t="shared" si="25"/>
        <v>3495</v>
      </c>
      <c r="N315" s="126" t="s">
        <v>312</v>
      </c>
      <c r="O315" s="126" t="s">
        <v>312</v>
      </c>
      <c r="P315" s="130">
        <f t="shared" si="26"/>
        <v>3495</v>
      </c>
      <c r="Q315" s="113">
        <v>1.56</v>
      </c>
      <c r="R315" s="126">
        <f t="shared" si="27"/>
        <v>0</v>
      </c>
      <c r="S315" s="126">
        <f t="shared" si="28"/>
        <v>0</v>
      </c>
      <c r="T315" s="273">
        <f t="shared" si="29"/>
        <v>5452.2000000000007</v>
      </c>
    </row>
    <row r="316" spans="1:20" x14ac:dyDescent="0.2">
      <c r="A316" s="106">
        <v>301</v>
      </c>
      <c r="B316" s="158"/>
      <c r="F316" s="128" t="s">
        <v>99</v>
      </c>
      <c r="L316" s="127"/>
      <c r="M316" s="272">
        <f t="shared" si="25"/>
        <v>3495</v>
      </c>
      <c r="N316" s="126" t="s">
        <v>312</v>
      </c>
      <c r="O316" s="126" t="s">
        <v>312</v>
      </c>
      <c r="P316" s="130">
        <f t="shared" si="26"/>
        <v>3495</v>
      </c>
      <c r="Q316" s="113">
        <v>1.56</v>
      </c>
      <c r="R316" s="126">
        <f t="shared" si="27"/>
        <v>0</v>
      </c>
      <c r="S316" s="126">
        <f t="shared" si="28"/>
        <v>0</v>
      </c>
      <c r="T316" s="273">
        <f t="shared" si="29"/>
        <v>5452.2000000000007</v>
      </c>
    </row>
    <row r="317" spans="1:20" x14ac:dyDescent="0.2">
      <c r="A317" s="106">
        <v>302</v>
      </c>
      <c r="B317" s="158"/>
      <c r="F317" s="128" t="s">
        <v>99</v>
      </c>
      <c r="L317" s="127"/>
      <c r="M317" s="272">
        <f t="shared" si="25"/>
        <v>3495</v>
      </c>
      <c r="N317" s="126" t="s">
        <v>312</v>
      </c>
      <c r="O317" s="126" t="s">
        <v>312</v>
      </c>
      <c r="P317" s="130">
        <f t="shared" si="26"/>
        <v>3495</v>
      </c>
      <c r="Q317" s="113">
        <v>1.56</v>
      </c>
      <c r="R317" s="126">
        <f t="shared" si="27"/>
        <v>0</v>
      </c>
      <c r="S317" s="126">
        <f t="shared" si="28"/>
        <v>0</v>
      </c>
      <c r="T317" s="273">
        <f t="shared" si="29"/>
        <v>5452.2000000000007</v>
      </c>
    </row>
    <row r="318" spans="1:20" x14ac:dyDescent="0.2">
      <c r="A318" s="106">
        <v>303</v>
      </c>
      <c r="B318" s="158"/>
      <c r="F318" s="128" t="s">
        <v>99</v>
      </c>
      <c r="L318" s="127"/>
      <c r="M318" s="272">
        <f t="shared" si="25"/>
        <v>3495</v>
      </c>
      <c r="N318" s="126" t="s">
        <v>312</v>
      </c>
      <c r="O318" s="126" t="s">
        <v>312</v>
      </c>
      <c r="P318" s="130">
        <f t="shared" si="26"/>
        <v>3495</v>
      </c>
      <c r="Q318" s="113">
        <v>1.56</v>
      </c>
      <c r="R318" s="126">
        <f t="shared" si="27"/>
        <v>0</v>
      </c>
      <c r="S318" s="126">
        <f t="shared" si="28"/>
        <v>0</v>
      </c>
      <c r="T318" s="273">
        <f t="shared" si="29"/>
        <v>5452.2000000000007</v>
      </c>
    </row>
    <row r="319" spans="1:20" x14ac:dyDescent="0.2">
      <c r="A319" s="106">
        <v>304</v>
      </c>
      <c r="B319" s="158"/>
      <c r="F319" s="128" t="s">
        <v>99</v>
      </c>
      <c r="M319" s="272">
        <f t="shared" si="25"/>
        <v>3495</v>
      </c>
      <c r="N319" s="126" t="s">
        <v>312</v>
      </c>
      <c r="O319" s="126" t="s">
        <v>312</v>
      </c>
      <c r="P319" s="130">
        <f t="shared" si="26"/>
        <v>3495</v>
      </c>
      <c r="Q319" s="113">
        <v>1.56</v>
      </c>
      <c r="R319" s="126">
        <f t="shared" si="27"/>
        <v>0</v>
      </c>
      <c r="S319" s="126">
        <f t="shared" si="28"/>
        <v>0</v>
      </c>
      <c r="T319" s="273">
        <f t="shared" si="29"/>
        <v>5452.2000000000007</v>
      </c>
    </row>
    <row r="320" spans="1:20" x14ac:dyDescent="0.2">
      <c r="A320" s="106">
        <v>305</v>
      </c>
      <c r="B320" s="158"/>
      <c r="F320" s="128" t="s">
        <v>99</v>
      </c>
      <c r="L320" s="127"/>
      <c r="M320" s="272">
        <f t="shared" si="25"/>
        <v>3495</v>
      </c>
      <c r="N320" s="126" t="s">
        <v>312</v>
      </c>
      <c r="O320" s="126" t="s">
        <v>312</v>
      </c>
      <c r="P320" s="130">
        <f t="shared" si="26"/>
        <v>3495</v>
      </c>
      <c r="Q320" s="113">
        <v>1.56</v>
      </c>
      <c r="R320" s="126">
        <f t="shared" si="27"/>
        <v>0</v>
      </c>
      <c r="S320" s="126">
        <f t="shared" si="28"/>
        <v>0</v>
      </c>
      <c r="T320" s="273">
        <f t="shared" si="29"/>
        <v>5452.2000000000007</v>
      </c>
    </row>
    <row r="321" spans="1:20" x14ac:dyDescent="0.2">
      <c r="A321" s="106">
        <v>306</v>
      </c>
      <c r="B321" s="158"/>
      <c r="F321" s="128" t="s">
        <v>99</v>
      </c>
      <c r="L321" s="127"/>
      <c r="M321" s="272">
        <f t="shared" si="25"/>
        <v>3495</v>
      </c>
      <c r="N321" s="126" t="s">
        <v>312</v>
      </c>
      <c r="O321" s="126" t="s">
        <v>312</v>
      </c>
      <c r="P321" s="130">
        <f t="shared" si="26"/>
        <v>3495</v>
      </c>
      <c r="Q321" s="113">
        <v>1.56</v>
      </c>
      <c r="R321" s="126">
        <f t="shared" si="27"/>
        <v>0</v>
      </c>
      <c r="S321" s="126">
        <f t="shared" si="28"/>
        <v>0</v>
      </c>
      <c r="T321" s="273">
        <f t="shared" si="29"/>
        <v>5452.2000000000007</v>
      </c>
    </row>
    <row r="322" spans="1:20" x14ac:dyDescent="0.2">
      <c r="A322" s="106">
        <v>307</v>
      </c>
      <c r="B322" s="158"/>
      <c r="F322" s="128" t="s">
        <v>99</v>
      </c>
      <c r="M322" s="272">
        <f t="shared" si="25"/>
        <v>3495</v>
      </c>
      <c r="N322" s="126" t="s">
        <v>312</v>
      </c>
      <c r="O322" s="126" t="s">
        <v>312</v>
      </c>
      <c r="P322" s="130">
        <f t="shared" si="26"/>
        <v>3495</v>
      </c>
      <c r="Q322" s="113">
        <v>1.56</v>
      </c>
      <c r="R322" s="126">
        <f t="shared" si="27"/>
        <v>0</v>
      </c>
      <c r="S322" s="126">
        <f t="shared" si="28"/>
        <v>0</v>
      </c>
      <c r="T322" s="273">
        <f t="shared" si="29"/>
        <v>5452.2000000000007</v>
      </c>
    </row>
    <row r="323" spans="1:20" x14ac:dyDescent="0.2">
      <c r="A323" s="106">
        <v>308</v>
      </c>
      <c r="B323" s="158"/>
      <c r="F323" s="128" t="s">
        <v>99</v>
      </c>
      <c r="L323" s="127"/>
      <c r="M323" s="272">
        <f t="shared" si="25"/>
        <v>3495</v>
      </c>
      <c r="N323" s="126" t="s">
        <v>312</v>
      </c>
      <c r="O323" s="126" t="s">
        <v>312</v>
      </c>
      <c r="P323" s="130">
        <f t="shared" si="26"/>
        <v>3495</v>
      </c>
      <c r="Q323" s="113">
        <v>1.56</v>
      </c>
      <c r="R323" s="126">
        <f t="shared" si="27"/>
        <v>0</v>
      </c>
      <c r="S323" s="126">
        <f t="shared" si="28"/>
        <v>0</v>
      </c>
      <c r="T323" s="273">
        <f t="shared" si="29"/>
        <v>5452.2000000000007</v>
      </c>
    </row>
    <row r="324" spans="1:20" x14ac:dyDescent="0.2">
      <c r="A324" s="106">
        <v>309</v>
      </c>
      <c r="B324" s="158"/>
      <c r="F324" s="128" t="s">
        <v>99</v>
      </c>
      <c r="L324" s="127"/>
      <c r="M324" s="272">
        <f t="shared" si="25"/>
        <v>3495</v>
      </c>
      <c r="N324" s="126" t="s">
        <v>312</v>
      </c>
      <c r="O324" s="126" t="s">
        <v>312</v>
      </c>
      <c r="P324" s="130">
        <f t="shared" si="26"/>
        <v>3495</v>
      </c>
      <c r="Q324" s="113">
        <v>1.56</v>
      </c>
      <c r="R324" s="126">
        <f t="shared" si="27"/>
        <v>0</v>
      </c>
      <c r="S324" s="126">
        <f t="shared" si="28"/>
        <v>0</v>
      </c>
      <c r="T324" s="273">
        <f t="shared" si="29"/>
        <v>5452.2000000000007</v>
      </c>
    </row>
    <row r="325" spans="1:20" x14ac:dyDescent="0.2">
      <c r="A325" s="106">
        <v>310</v>
      </c>
      <c r="B325" s="158"/>
      <c r="F325" s="128" t="s">
        <v>99</v>
      </c>
      <c r="M325" s="272">
        <f t="shared" si="25"/>
        <v>3495</v>
      </c>
      <c r="N325" s="126" t="s">
        <v>312</v>
      </c>
      <c r="O325" s="126" t="s">
        <v>312</v>
      </c>
      <c r="P325" s="130">
        <f t="shared" si="26"/>
        <v>3495</v>
      </c>
      <c r="Q325" s="113">
        <v>1.56</v>
      </c>
      <c r="R325" s="126">
        <f t="shared" si="27"/>
        <v>0</v>
      </c>
      <c r="S325" s="126">
        <f t="shared" si="28"/>
        <v>0</v>
      </c>
      <c r="T325" s="273">
        <f t="shared" si="29"/>
        <v>5452.2000000000007</v>
      </c>
    </row>
    <row r="326" spans="1:20" x14ac:dyDescent="0.2">
      <c r="A326" s="106">
        <v>311</v>
      </c>
      <c r="B326" s="158"/>
      <c r="F326" s="128" t="s">
        <v>99</v>
      </c>
      <c r="L326" s="127"/>
      <c r="M326" s="272">
        <f t="shared" si="25"/>
        <v>3495</v>
      </c>
      <c r="N326" s="126" t="s">
        <v>312</v>
      </c>
      <c r="O326" s="126" t="s">
        <v>312</v>
      </c>
      <c r="P326" s="130">
        <f t="shared" si="26"/>
        <v>3495</v>
      </c>
      <c r="Q326" s="113">
        <v>1.56</v>
      </c>
      <c r="R326" s="126">
        <f t="shared" si="27"/>
        <v>0</v>
      </c>
      <c r="S326" s="126">
        <f t="shared" si="28"/>
        <v>0</v>
      </c>
      <c r="T326" s="273">
        <f t="shared" si="29"/>
        <v>5452.2000000000007</v>
      </c>
    </row>
    <row r="327" spans="1:20" x14ac:dyDescent="0.2">
      <c r="A327" s="106">
        <v>312</v>
      </c>
      <c r="B327" s="158"/>
      <c r="F327" s="128" t="s">
        <v>99</v>
      </c>
      <c r="L327" s="127"/>
      <c r="M327" s="272">
        <f t="shared" si="25"/>
        <v>3495</v>
      </c>
      <c r="N327" s="126" t="s">
        <v>312</v>
      </c>
      <c r="O327" s="126" t="s">
        <v>312</v>
      </c>
      <c r="P327" s="130">
        <f t="shared" si="26"/>
        <v>3495</v>
      </c>
      <c r="Q327" s="113">
        <v>1.56</v>
      </c>
      <c r="R327" s="126">
        <f t="shared" si="27"/>
        <v>0</v>
      </c>
      <c r="S327" s="126">
        <f t="shared" si="28"/>
        <v>0</v>
      </c>
      <c r="T327" s="273">
        <f t="shared" si="29"/>
        <v>5452.2000000000007</v>
      </c>
    </row>
    <row r="328" spans="1:20" x14ac:dyDescent="0.2">
      <c r="A328" s="106">
        <v>313</v>
      </c>
      <c r="B328" s="158"/>
      <c r="F328" s="128" t="s">
        <v>99</v>
      </c>
      <c r="M328" s="272">
        <f t="shared" si="25"/>
        <v>3495</v>
      </c>
      <c r="N328" s="126" t="s">
        <v>312</v>
      </c>
      <c r="O328" s="126" t="s">
        <v>312</v>
      </c>
      <c r="P328" s="130">
        <f t="shared" si="26"/>
        <v>3495</v>
      </c>
      <c r="Q328" s="113">
        <v>1.56</v>
      </c>
      <c r="R328" s="126">
        <f t="shared" si="27"/>
        <v>0</v>
      </c>
      <c r="S328" s="126">
        <f t="shared" si="28"/>
        <v>0</v>
      </c>
      <c r="T328" s="273">
        <f t="shared" si="29"/>
        <v>5452.2000000000007</v>
      </c>
    </row>
    <row r="329" spans="1:20" x14ac:dyDescent="0.2">
      <c r="A329" s="106">
        <v>314</v>
      </c>
      <c r="B329" s="158"/>
      <c r="F329" s="128" t="s">
        <v>99</v>
      </c>
      <c r="L329" s="127"/>
      <c r="M329" s="272">
        <f t="shared" si="25"/>
        <v>3495</v>
      </c>
      <c r="N329" s="126" t="s">
        <v>312</v>
      </c>
      <c r="O329" s="126" t="s">
        <v>312</v>
      </c>
      <c r="P329" s="130">
        <f t="shared" si="26"/>
        <v>3495</v>
      </c>
      <c r="Q329" s="113">
        <v>1.56</v>
      </c>
      <c r="R329" s="126">
        <f t="shared" si="27"/>
        <v>0</v>
      </c>
      <c r="S329" s="126">
        <f t="shared" si="28"/>
        <v>0</v>
      </c>
      <c r="T329" s="273">
        <f t="shared" si="29"/>
        <v>5452.2000000000007</v>
      </c>
    </row>
    <row r="330" spans="1:20" x14ac:dyDescent="0.2">
      <c r="A330" s="106">
        <v>315</v>
      </c>
      <c r="B330" s="158"/>
      <c r="F330" s="128" t="s">
        <v>99</v>
      </c>
      <c r="M330" s="272">
        <f t="shared" si="25"/>
        <v>3495</v>
      </c>
      <c r="N330" s="126" t="s">
        <v>312</v>
      </c>
      <c r="O330" s="126" t="s">
        <v>312</v>
      </c>
      <c r="P330" s="130">
        <f t="shared" si="26"/>
        <v>3495</v>
      </c>
      <c r="Q330" s="113">
        <v>1.56</v>
      </c>
      <c r="R330" s="126">
        <f t="shared" si="27"/>
        <v>0</v>
      </c>
      <c r="S330" s="126">
        <f t="shared" si="28"/>
        <v>0</v>
      </c>
      <c r="T330" s="273">
        <f t="shared" si="29"/>
        <v>5452.2000000000007</v>
      </c>
    </row>
    <row r="331" spans="1:20" x14ac:dyDescent="0.2">
      <c r="A331" s="106">
        <v>316</v>
      </c>
      <c r="B331" s="158"/>
      <c r="F331" s="128" t="s">
        <v>99</v>
      </c>
      <c r="L331" s="127"/>
      <c r="M331" s="272">
        <f t="shared" si="25"/>
        <v>3495</v>
      </c>
      <c r="N331" s="126" t="s">
        <v>312</v>
      </c>
      <c r="O331" s="126" t="s">
        <v>312</v>
      </c>
      <c r="P331" s="130">
        <f t="shared" si="26"/>
        <v>3495</v>
      </c>
      <c r="Q331" s="113">
        <v>1.56</v>
      </c>
      <c r="R331" s="126">
        <f t="shared" si="27"/>
        <v>0</v>
      </c>
      <c r="S331" s="126">
        <f t="shared" si="28"/>
        <v>0</v>
      </c>
      <c r="T331" s="273">
        <f t="shared" si="29"/>
        <v>5452.2000000000007</v>
      </c>
    </row>
    <row r="332" spans="1:20" x14ac:dyDescent="0.2">
      <c r="A332" s="106">
        <v>317</v>
      </c>
      <c r="B332" s="158"/>
      <c r="F332" s="128" t="s">
        <v>99</v>
      </c>
      <c r="L332" s="127"/>
      <c r="M332" s="272">
        <f t="shared" si="25"/>
        <v>3495</v>
      </c>
      <c r="N332" s="126" t="s">
        <v>312</v>
      </c>
      <c r="O332" s="126" t="s">
        <v>312</v>
      </c>
      <c r="P332" s="130">
        <f t="shared" si="26"/>
        <v>3495</v>
      </c>
      <c r="Q332" s="113">
        <v>1.56</v>
      </c>
      <c r="R332" s="126">
        <f t="shared" si="27"/>
        <v>0</v>
      </c>
      <c r="S332" s="126">
        <f t="shared" si="28"/>
        <v>0</v>
      </c>
      <c r="T332" s="273">
        <f t="shared" si="29"/>
        <v>5452.2000000000007</v>
      </c>
    </row>
    <row r="333" spans="1:20" x14ac:dyDescent="0.2">
      <c r="A333" s="106">
        <v>318</v>
      </c>
      <c r="B333" s="158"/>
      <c r="F333" s="128" t="s">
        <v>99</v>
      </c>
      <c r="L333" s="127"/>
      <c r="M333" s="272">
        <f t="shared" si="25"/>
        <v>3495</v>
      </c>
      <c r="N333" s="126" t="s">
        <v>312</v>
      </c>
      <c r="O333" s="126" t="s">
        <v>312</v>
      </c>
      <c r="P333" s="130">
        <f t="shared" si="26"/>
        <v>3495</v>
      </c>
      <c r="Q333" s="113">
        <v>1.56</v>
      </c>
      <c r="R333" s="126">
        <f t="shared" si="27"/>
        <v>0</v>
      </c>
      <c r="S333" s="126">
        <f t="shared" si="28"/>
        <v>0</v>
      </c>
      <c r="T333" s="273">
        <f t="shared" si="29"/>
        <v>5452.2000000000007</v>
      </c>
    </row>
    <row r="334" spans="1:20" x14ac:dyDescent="0.2">
      <c r="A334" s="106">
        <v>319</v>
      </c>
      <c r="B334" s="158"/>
      <c r="F334" s="128" t="s">
        <v>99</v>
      </c>
      <c r="L334" s="127"/>
      <c r="M334" s="272">
        <f t="shared" si="25"/>
        <v>3495</v>
      </c>
      <c r="N334" s="126" t="s">
        <v>312</v>
      </c>
      <c r="O334" s="126" t="s">
        <v>312</v>
      </c>
      <c r="P334" s="130">
        <f t="shared" si="26"/>
        <v>3495</v>
      </c>
      <c r="Q334" s="113">
        <v>1.56</v>
      </c>
      <c r="R334" s="126">
        <f t="shared" si="27"/>
        <v>0</v>
      </c>
      <c r="S334" s="126">
        <f t="shared" si="28"/>
        <v>0</v>
      </c>
      <c r="T334" s="273">
        <f t="shared" si="29"/>
        <v>5452.2000000000007</v>
      </c>
    </row>
    <row r="335" spans="1:20" x14ac:dyDescent="0.2">
      <c r="A335" s="106">
        <v>320</v>
      </c>
      <c r="B335" s="158"/>
      <c r="F335" s="128" t="s">
        <v>99</v>
      </c>
      <c r="L335" s="127"/>
      <c r="M335" s="272">
        <f t="shared" si="25"/>
        <v>3495</v>
      </c>
      <c r="N335" s="126" t="s">
        <v>312</v>
      </c>
      <c r="O335" s="126" t="s">
        <v>312</v>
      </c>
      <c r="P335" s="130">
        <f t="shared" si="26"/>
        <v>3495</v>
      </c>
      <c r="Q335" s="113">
        <v>1.56</v>
      </c>
      <c r="R335" s="126">
        <f t="shared" si="27"/>
        <v>0</v>
      </c>
      <c r="S335" s="126">
        <f t="shared" si="28"/>
        <v>0</v>
      </c>
      <c r="T335" s="273">
        <f t="shared" si="29"/>
        <v>5452.2000000000007</v>
      </c>
    </row>
    <row r="336" spans="1:20" x14ac:dyDescent="0.2">
      <c r="A336" s="106">
        <v>321</v>
      </c>
      <c r="B336" s="158"/>
      <c r="F336" s="128" t="s">
        <v>99</v>
      </c>
      <c r="L336" s="127"/>
      <c r="M336" s="272">
        <f t="shared" si="25"/>
        <v>3495</v>
      </c>
      <c r="N336" s="126" t="s">
        <v>312</v>
      </c>
      <c r="O336" s="126" t="s">
        <v>312</v>
      </c>
      <c r="P336" s="130">
        <f t="shared" si="26"/>
        <v>3495</v>
      </c>
      <c r="Q336" s="113">
        <v>1.56</v>
      </c>
      <c r="R336" s="126">
        <f t="shared" si="27"/>
        <v>0</v>
      </c>
      <c r="S336" s="126">
        <f t="shared" si="28"/>
        <v>0</v>
      </c>
      <c r="T336" s="273">
        <f t="shared" si="29"/>
        <v>5452.2000000000007</v>
      </c>
    </row>
    <row r="337" spans="1:20" x14ac:dyDescent="0.2">
      <c r="A337" s="106">
        <v>322</v>
      </c>
      <c r="B337" s="158"/>
      <c r="F337" s="128" t="s">
        <v>99</v>
      </c>
      <c r="L337" s="127"/>
      <c r="M337" s="272">
        <f t="shared" si="25"/>
        <v>3495</v>
      </c>
      <c r="N337" s="126" t="s">
        <v>312</v>
      </c>
      <c r="O337" s="126" t="s">
        <v>312</v>
      </c>
      <c r="P337" s="130">
        <f t="shared" si="26"/>
        <v>3495</v>
      </c>
      <c r="Q337" s="113">
        <v>1.56</v>
      </c>
      <c r="R337" s="126">
        <f t="shared" si="27"/>
        <v>0</v>
      </c>
      <c r="S337" s="126">
        <f t="shared" si="28"/>
        <v>0</v>
      </c>
      <c r="T337" s="273">
        <f t="shared" si="29"/>
        <v>5452.2000000000007</v>
      </c>
    </row>
    <row r="338" spans="1:20" x14ac:dyDescent="0.2">
      <c r="A338" s="106">
        <v>323</v>
      </c>
      <c r="B338" s="158"/>
      <c r="F338" s="128" t="s">
        <v>99</v>
      </c>
      <c r="L338" s="127"/>
      <c r="M338" s="272">
        <f t="shared" si="25"/>
        <v>3495</v>
      </c>
      <c r="N338" s="126" t="s">
        <v>312</v>
      </c>
      <c r="O338" s="126" t="s">
        <v>312</v>
      </c>
      <c r="P338" s="130">
        <f t="shared" si="26"/>
        <v>3495</v>
      </c>
      <c r="Q338" s="113">
        <v>1.56</v>
      </c>
      <c r="R338" s="126">
        <f t="shared" si="27"/>
        <v>0</v>
      </c>
      <c r="S338" s="126">
        <f t="shared" si="28"/>
        <v>0</v>
      </c>
      <c r="T338" s="273">
        <f t="shared" si="29"/>
        <v>5452.2000000000007</v>
      </c>
    </row>
    <row r="339" spans="1:20" x14ac:dyDescent="0.2">
      <c r="A339" s="106">
        <v>324</v>
      </c>
      <c r="B339" s="158"/>
      <c r="F339" s="128" t="s">
        <v>99</v>
      </c>
      <c r="L339" s="127"/>
      <c r="M339" s="272">
        <f t="shared" si="25"/>
        <v>3495</v>
      </c>
      <c r="N339" s="126" t="s">
        <v>312</v>
      </c>
      <c r="O339" s="126" t="s">
        <v>312</v>
      </c>
      <c r="P339" s="130">
        <f t="shared" si="26"/>
        <v>3495</v>
      </c>
      <c r="Q339" s="113">
        <v>1.56</v>
      </c>
      <c r="R339" s="126">
        <f t="shared" si="27"/>
        <v>0</v>
      </c>
      <c r="S339" s="126">
        <f t="shared" si="28"/>
        <v>0</v>
      </c>
      <c r="T339" s="273">
        <f t="shared" si="29"/>
        <v>5452.2000000000007</v>
      </c>
    </row>
    <row r="340" spans="1:20" x14ac:dyDescent="0.2">
      <c r="A340" s="106">
        <v>325</v>
      </c>
      <c r="B340" s="158"/>
      <c r="F340" s="128" t="s">
        <v>99</v>
      </c>
      <c r="L340" s="127"/>
      <c r="M340" s="272">
        <f t="shared" si="25"/>
        <v>3495</v>
      </c>
      <c r="N340" s="126" t="s">
        <v>312</v>
      </c>
      <c r="O340" s="126" t="s">
        <v>312</v>
      </c>
      <c r="P340" s="130">
        <f t="shared" si="26"/>
        <v>3495</v>
      </c>
      <c r="Q340" s="113">
        <v>1.56</v>
      </c>
      <c r="R340" s="126">
        <f t="shared" si="27"/>
        <v>0</v>
      </c>
      <c r="S340" s="126">
        <f t="shared" si="28"/>
        <v>0</v>
      </c>
      <c r="T340" s="273">
        <f t="shared" si="29"/>
        <v>5452.2000000000007</v>
      </c>
    </row>
    <row r="341" spans="1:20" x14ac:dyDescent="0.2">
      <c r="A341" s="106">
        <v>326</v>
      </c>
      <c r="B341" s="158"/>
      <c r="F341" s="128" t="s">
        <v>99</v>
      </c>
      <c r="L341" s="127"/>
      <c r="M341" s="272">
        <f t="shared" si="25"/>
        <v>3495</v>
      </c>
      <c r="N341" s="126" t="s">
        <v>312</v>
      </c>
      <c r="O341" s="126" t="s">
        <v>312</v>
      </c>
      <c r="P341" s="130">
        <f t="shared" si="26"/>
        <v>3495</v>
      </c>
      <c r="Q341" s="113">
        <v>1.56</v>
      </c>
      <c r="R341" s="126">
        <f t="shared" si="27"/>
        <v>0</v>
      </c>
      <c r="S341" s="126">
        <f t="shared" si="28"/>
        <v>0</v>
      </c>
      <c r="T341" s="273">
        <f t="shared" si="29"/>
        <v>5452.2000000000007</v>
      </c>
    </row>
    <row r="342" spans="1:20" x14ac:dyDescent="0.2">
      <c r="A342" s="106">
        <v>327</v>
      </c>
      <c r="B342" s="158"/>
      <c r="F342" s="128" t="s">
        <v>99</v>
      </c>
      <c r="L342" s="127"/>
      <c r="M342" s="272">
        <f t="shared" si="25"/>
        <v>3495</v>
      </c>
      <c r="N342" s="126" t="s">
        <v>312</v>
      </c>
      <c r="O342" s="126" t="s">
        <v>312</v>
      </c>
      <c r="P342" s="130">
        <f t="shared" si="26"/>
        <v>3495</v>
      </c>
      <c r="Q342" s="113">
        <v>1.56</v>
      </c>
      <c r="R342" s="126">
        <f t="shared" si="27"/>
        <v>0</v>
      </c>
      <c r="S342" s="126">
        <f t="shared" si="28"/>
        <v>0</v>
      </c>
      <c r="T342" s="273">
        <f t="shared" si="29"/>
        <v>5452.2000000000007</v>
      </c>
    </row>
    <row r="343" spans="1:20" x14ac:dyDescent="0.2">
      <c r="A343" s="106">
        <v>328</v>
      </c>
      <c r="B343" s="158"/>
      <c r="F343" s="128" t="s">
        <v>99</v>
      </c>
      <c r="L343" s="127"/>
      <c r="M343" s="272">
        <f t="shared" ref="M343:M348" si="30">M342+I343-L343</f>
        <v>3495</v>
      </c>
      <c r="N343" s="126" t="s">
        <v>312</v>
      </c>
      <c r="O343" s="126" t="s">
        <v>312</v>
      </c>
      <c r="P343" s="130">
        <f t="shared" ref="P343:P348" si="31">M343</f>
        <v>3495</v>
      </c>
      <c r="Q343" s="113">
        <v>1.56</v>
      </c>
      <c r="R343" s="126">
        <f t="shared" ref="R343:R348" si="32">I343*Q343</f>
        <v>0</v>
      </c>
      <c r="S343" s="126">
        <f t="shared" ref="S343:S348" si="33">L343*Q343</f>
        <v>0</v>
      </c>
      <c r="T343" s="273">
        <f t="shared" ref="T343:T348" si="34">T342+R343-S343</f>
        <v>5452.2000000000007</v>
      </c>
    </row>
    <row r="344" spans="1:20" x14ac:dyDescent="0.2">
      <c r="A344" s="106">
        <v>329</v>
      </c>
      <c r="B344" s="158"/>
      <c r="F344" s="128" t="s">
        <v>99</v>
      </c>
      <c r="L344" s="127"/>
      <c r="M344" s="272">
        <f t="shared" si="30"/>
        <v>3495</v>
      </c>
      <c r="N344" s="126" t="s">
        <v>312</v>
      </c>
      <c r="O344" s="126" t="s">
        <v>312</v>
      </c>
      <c r="P344" s="130">
        <f t="shared" si="31"/>
        <v>3495</v>
      </c>
      <c r="Q344" s="113">
        <v>1.56</v>
      </c>
      <c r="R344" s="126">
        <f t="shared" si="32"/>
        <v>0</v>
      </c>
      <c r="S344" s="126">
        <f t="shared" si="33"/>
        <v>0</v>
      </c>
      <c r="T344" s="273">
        <f t="shared" si="34"/>
        <v>5452.2000000000007</v>
      </c>
    </row>
    <row r="345" spans="1:20" x14ac:dyDescent="0.2">
      <c r="A345" s="106">
        <v>330</v>
      </c>
      <c r="B345" s="158"/>
      <c r="F345" s="128" t="s">
        <v>99</v>
      </c>
      <c r="L345" s="127"/>
      <c r="M345" s="272">
        <f t="shared" si="30"/>
        <v>3495</v>
      </c>
      <c r="N345" s="126" t="s">
        <v>312</v>
      </c>
      <c r="O345" s="126" t="s">
        <v>312</v>
      </c>
      <c r="P345" s="130">
        <f t="shared" si="31"/>
        <v>3495</v>
      </c>
      <c r="Q345" s="113">
        <v>1.56</v>
      </c>
      <c r="R345" s="126">
        <f t="shared" si="32"/>
        <v>0</v>
      </c>
      <c r="S345" s="126">
        <f t="shared" si="33"/>
        <v>0</v>
      </c>
      <c r="T345" s="273">
        <f t="shared" si="34"/>
        <v>5452.2000000000007</v>
      </c>
    </row>
    <row r="346" spans="1:20" x14ac:dyDescent="0.2">
      <c r="A346" s="106">
        <v>331</v>
      </c>
      <c r="B346" s="158"/>
      <c r="F346" s="128" t="s">
        <v>99</v>
      </c>
      <c r="L346" s="127"/>
      <c r="M346" s="272">
        <f t="shared" si="30"/>
        <v>3495</v>
      </c>
      <c r="N346" s="126" t="s">
        <v>312</v>
      </c>
      <c r="O346" s="126" t="s">
        <v>312</v>
      </c>
      <c r="P346" s="130">
        <f t="shared" si="31"/>
        <v>3495</v>
      </c>
      <c r="Q346" s="113">
        <v>1.56</v>
      </c>
      <c r="R346" s="126">
        <f t="shared" si="32"/>
        <v>0</v>
      </c>
      <c r="S346" s="126">
        <f t="shared" si="33"/>
        <v>0</v>
      </c>
      <c r="T346" s="273">
        <f t="shared" si="34"/>
        <v>5452.2000000000007</v>
      </c>
    </row>
    <row r="347" spans="1:20" x14ac:dyDescent="0.2">
      <c r="A347" s="106">
        <v>332</v>
      </c>
      <c r="B347" s="158"/>
      <c r="F347" s="128" t="s">
        <v>99</v>
      </c>
      <c r="L347" s="127"/>
      <c r="M347" s="272">
        <f t="shared" si="30"/>
        <v>3495</v>
      </c>
      <c r="N347" s="126" t="s">
        <v>312</v>
      </c>
      <c r="O347" s="126" t="s">
        <v>312</v>
      </c>
      <c r="P347" s="130">
        <f t="shared" si="31"/>
        <v>3495</v>
      </c>
      <c r="Q347" s="113">
        <v>1.56</v>
      </c>
      <c r="R347" s="126">
        <f t="shared" si="32"/>
        <v>0</v>
      </c>
      <c r="S347" s="126">
        <f t="shared" si="33"/>
        <v>0</v>
      </c>
      <c r="T347" s="273">
        <f t="shared" si="34"/>
        <v>5452.2000000000007</v>
      </c>
    </row>
    <row r="348" spans="1:20" x14ac:dyDescent="0.2">
      <c r="A348" s="106">
        <v>333</v>
      </c>
      <c r="B348" s="158"/>
      <c r="F348" s="128" t="s">
        <v>99</v>
      </c>
      <c r="L348" s="127"/>
      <c r="M348" s="272">
        <f t="shared" si="30"/>
        <v>3495</v>
      </c>
      <c r="N348" s="126" t="s">
        <v>312</v>
      </c>
      <c r="O348" s="126" t="s">
        <v>312</v>
      </c>
      <c r="P348" s="130">
        <f t="shared" si="31"/>
        <v>3495</v>
      </c>
      <c r="Q348" s="113">
        <v>1.56</v>
      </c>
      <c r="R348" s="126">
        <f t="shared" si="32"/>
        <v>0</v>
      </c>
      <c r="S348" s="126">
        <f t="shared" si="33"/>
        <v>0</v>
      </c>
      <c r="T348" s="273">
        <f t="shared" si="34"/>
        <v>5452.2000000000007</v>
      </c>
    </row>
  </sheetData>
  <mergeCells count="8">
    <mergeCell ref="R13:T13"/>
    <mergeCell ref="C13:C14"/>
    <mergeCell ref="F13:F14"/>
    <mergeCell ref="M13:M14"/>
    <mergeCell ref="A13:A14"/>
    <mergeCell ref="B13:B14"/>
    <mergeCell ref="Q13:Q14"/>
    <mergeCell ref="J13:L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WWR535"/>
  <sheetViews>
    <sheetView view="pageBreakPreview" topLeftCell="A223" zoomScale="90" zoomScaleNormal="100" zoomScaleSheetLayoutView="90" zoomScalePageLayoutView="55" workbookViewId="0">
      <selection activeCell="X520" sqref="X520"/>
    </sheetView>
  </sheetViews>
  <sheetFormatPr baseColWidth="10" defaultRowHeight="12.75" x14ac:dyDescent="0.2"/>
  <cols>
    <col min="1" max="1" width="0.42578125" style="165" customWidth="1"/>
    <col min="2" max="2" width="13" style="165" hidden="1" customWidth="1"/>
    <col min="3" max="3" width="1.7109375" style="165" customWidth="1"/>
    <col min="4" max="4" width="0.5703125" style="165" customWidth="1"/>
    <col min="5" max="5" width="3.7109375" style="165" customWidth="1"/>
    <col min="6" max="6" width="22.85546875" style="165" customWidth="1"/>
    <col min="7" max="7" width="20.42578125" style="165" customWidth="1"/>
    <col min="8" max="8" width="13" style="165" hidden="1" customWidth="1"/>
    <col min="9" max="9" width="6.140625" style="165" customWidth="1"/>
    <col min="10" max="10" width="2.28515625" style="165" customWidth="1"/>
    <col min="11" max="11" width="0.5703125" style="165" customWidth="1"/>
    <col min="12" max="12" width="4.140625" style="165" customWidth="1"/>
    <col min="13" max="13" width="7.7109375" style="165" customWidth="1"/>
    <col min="14" max="14" width="2.85546875" style="165" customWidth="1"/>
    <col min="15" max="15" width="13" style="165" hidden="1" customWidth="1"/>
    <col min="16" max="16" width="7.5703125" style="165" customWidth="1"/>
    <col min="17" max="17" width="7.140625" style="165" customWidth="1"/>
    <col min="18" max="18" width="4.42578125" style="165" customWidth="1"/>
    <col min="19" max="19" width="2.7109375" style="165" customWidth="1"/>
    <col min="20" max="20" width="4" style="162" customWidth="1"/>
    <col min="21" max="21" width="5.140625" style="162" customWidth="1"/>
    <col min="22" max="22" width="7.42578125" style="165" customWidth="1"/>
    <col min="23" max="23" width="8.85546875" style="165" customWidth="1"/>
    <col min="24" max="24" width="10.5703125" style="165" customWidth="1"/>
    <col min="25" max="25" width="0.5703125" style="165" customWidth="1"/>
    <col min="26" max="26" width="7.140625" style="165" customWidth="1"/>
    <col min="27" max="27" width="13" style="165" hidden="1" customWidth="1"/>
    <col min="28" max="28" width="9.85546875" style="165" customWidth="1"/>
    <col min="29" max="29" width="6.140625" style="165" customWidth="1"/>
    <col min="30" max="30" width="7.42578125" style="165" customWidth="1"/>
    <col min="31" max="31" width="10.28515625" style="165" customWidth="1"/>
    <col min="32" max="32" width="3.7109375" style="165" customWidth="1"/>
    <col min="33" max="33" width="13" style="165" hidden="1" customWidth="1"/>
    <col min="34" max="34" width="0.140625" style="165" customWidth="1"/>
    <col min="35" max="35" width="5.7109375" style="165" customWidth="1"/>
    <col min="36" max="36" width="13" style="165" hidden="1" customWidth="1"/>
    <col min="37" max="256" width="9.140625" style="165" customWidth="1"/>
    <col min="257" max="257" width="0.42578125" style="165" customWidth="1"/>
    <col min="258" max="258" width="13" style="165" hidden="1" customWidth="1"/>
    <col min="259" max="259" width="1.7109375" style="165" customWidth="1"/>
    <col min="260" max="260" width="0.5703125" style="165" customWidth="1"/>
    <col min="261" max="261" width="2.42578125" style="165" customWidth="1"/>
    <col min="262" max="262" width="15.85546875" style="165" customWidth="1"/>
    <col min="263" max="263" width="12.140625" style="165" customWidth="1"/>
    <col min="264" max="264" width="13" style="165" hidden="1" customWidth="1"/>
    <col min="265" max="265" width="6.140625" style="165" customWidth="1"/>
    <col min="266" max="266" width="2.28515625" style="165" customWidth="1"/>
    <col min="267" max="267" width="0.5703125" style="165" customWidth="1"/>
    <col min="268" max="268" width="3.140625" style="165" customWidth="1"/>
    <col min="269" max="269" width="6.140625" style="165" customWidth="1"/>
    <col min="270" max="270" width="2.85546875" style="165" customWidth="1"/>
    <col min="271" max="271" width="13" style="165" hidden="1" customWidth="1"/>
    <col min="272" max="272" width="4" style="165" customWidth="1"/>
    <col min="273" max="273" width="6.140625" style="165" customWidth="1"/>
    <col min="274" max="274" width="4.42578125" style="165" customWidth="1"/>
    <col min="275" max="275" width="1.5703125" style="165" customWidth="1"/>
    <col min="276" max="276" width="5.140625" style="165" customWidth="1"/>
    <col min="277" max="277" width="1.7109375" style="165" customWidth="1"/>
    <col min="278" max="279" width="6.140625" style="165" customWidth="1"/>
    <col min="280" max="280" width="7.28515625" style="165" customWidth="1"/>
    <col min="281" max="281" width="0.5703125" style="165" customWidth="1"/>
    <col min="282" max="282" width="7.140625" style="165" customWidth="1"/>
    <col min="283" max="283" width="13" style="165" hidden="1" customWidth="1"/>
    <col min="284" max="284" width="4.85546875" style="165" customWidth="1"/>
    <col min="285" max="286" width="6.140625" style="165" customWidth="1"/>
    <col min="287" max="287" width="7.140625" style="165" customWidth="1"/>
    <col min="288" max="288" width="3.7109375" style="165" customWidth="1"/>
    <col min="289" max="289" width="13" style="165" hidden="1" customWidth="1"/>
    <col min="290" max="290" width="0.140625" style="165" customWidth="1"/>
    <col min="291" max="291" width="5.7109375" style="165" customWidth="1"/>
    <col min="292" max="292" width="13" style="165" hidden="1" customWidth="1"/>
    <col min="293" max="512" width="9.140625" style="165" customWidth="1"/>
    <col min="513" max="513" width="0.42578125" style="165" customWidth="1"/>
    <col min="514" max="514" width="13" style="165" hidden="1" customWidth="1"/>
    <col min="515" max="515" width="1.7109375" style="165" customWidth="1"/>
    <col min="516" max="516" width="0.5703125" style="165" customWidth="1"/>
    <col min="517" max="517" width="2.42578125" style="165" customWidth="1"/>
    <col min="518" max="518" width="15.85546875" style="165" customWidth="1"/>
    <col min="519" max="519" width="12.140625" style="165" customWidth="1"/>
    <col min="520" max="520" width="13" style="165" hidden="1" customWidth="1"/>
    <col min="521" max="521" width="6.140625" style="165" customWidth="1"/>
    <col min="522" max="522" width="2.28515625" style="165" customWidth="1"/>
    <col min="523" max="523" width="0.5703125" style="165" customWidth="1"/>
    <col min="524" max="524" width="3.140625" style="165" customWidth="1"/>
    <col min="525" max="525" width="6.140625" style="165" customWidth="1"/>
    <col min="526" max="526" width="2.85546875" style="165" customWidth="1"/>
    <col min="527" max="527" width="13" style="165" hidden="1" customWidth="1"/>
    <col min="528" max="528" width="4" style="165" customWidth="1"/>
    <col min="529" max="529" width="6.140625" style="165" customWidth="1"/>
    <col min="530" max="530" width="4.42578125" style="165" customWidth="1"/>
    <col min="531" max="531" width="1.5703125" style="165" customWidth="1"/>
    <col min="532" max="532" width="5.140625" style="165" customWidth="1"/>
    <col min="533" max="533" width="1.7109375" style="165" customWidth="1"/>
    <col min="534" max="535" width="6.140625" style="165" customWidth="1"/>
    <col min="536" max="536" width="7.28515625" style="165" customWidth="1"/>
    <col min="537" max="537" width="0.5703125" style="165" customWidth="1"/>
    <col min="538" max="538" width="7.140625" style="165" customWidth="1"/>
    <col min="539" max="539" width="13" style="165" hidden="1" customWidth="1"/>
    <col min="540" max="540" width="4.85546875" style="165" customWidth="1"/>
    <col min="541" max="542" width="6.140625" style="165" customWidth="1"/>
    <col min="543" max="543" width="7.140625" style="165" customWidth="1"/>
    <col min="544" max="544" width="3.7109375" style="165" customWidth="1"/>
    <col min="545" max="545" width="13" style="165" hidden="1" customWidth="1"/>
    <col min="546" max="546" width="0.140625" style="165" customWidth="1"/>
    <col min="547" max="547" width="5.7109375" style="165" customWidth="1"/>
    <col min="548" max="548" width="13" style="165" hidden="1" customWidth="1"/>
    <col min="549" max="768" width="9.140625" style="165" customWidth="1"/>
    <col min="769" max="769" width="0.42578125" style="165" customWidth="1"/>
    <col min="770" max="770" width="13" style="165" hidden="1" customWidth="1"/>
    <col min="771" max="771" width="1.7109375" style="165" customWidth="1"/>
    <col min="772" max="772" width="0.5703125" style="165" customWidth="1"/>
    <col min="773" max="773" width="2.42578125" style="165" customWidth="1"/>
    <col min="774" max="774" width="15.85546875" style="165" customWidth="1"/>
    <col min="775" max="775" width="12.140625" style="165" customWidth="1"/>
    <col min="776" max="776" width="13" style="165" hidden="1" customWidth="1"/>
    <col min="777" max="777" width="6.140625" style="165" customWidth="1"/>
    <col min="778" max="778" width="2.28515625" style="165" customWidth="1"/>
    <col min="779" max="779" width="0.5703125" style="165" customWidth="1"/>
    <col min="780" max="780" width="3.140625" style="165" customWidth="1"/>
    <col min="781" max="781" width="6.140625" style="165" customWidth="1"/>
    <col min="782" max="782" width="2.85546875" style="165" customWidth="1"/>
    <col min="783" max="783" width="13" style="165" hidden="1" customWidth="1"/>
    <col min="784" max="784" width="4" style="165" customWidth="1"/>
    <col min="785" max="785" width="6.140625" style="165" customWidth="1"/>
    <col min="786" max="786" width="4.42578125" style="165" customWidth="1"/>
    <col min="787" max="787" width="1.5703125" style="165" customWidth="1"/>
    <col min="788" max="788" width="5.140625" style="165" customWidth="1"/>
    <col min="789" max="789" width="1.7109375" style="165" customWidth="1"/>
    <col min="790" max="791" width="6.140625" style="165" customWidth="1"/>
    <col min="792" max="792" width="7.28515625" style="165" customWidth="1"/>
    <col min="793" max="793" width="0.5703125" style="165" customWidth="1"/>
    <col min="794" max="794" width="7.140625" style="165" customWidth="1"/>
    <col min="795" max="795" width="13" style="165" hidden="1" customWidth="1"/>
    <col min="796" max="796" width="4.85546875" style="165" customWidth="1"/>
    <col min="797" max="798" width="6.140625" style="165" customWidth="1"/>
    <col min="799" max="799" width="7.140625" style="165" customWidth="1"/>
    <col min="800" max="800" width="3.7109375" style="165" customWidth="1"/>
    <col min="801" max="801" width="13" style="165" hidden="1" customWidth="1"/>
    <col min="802" max="802" width="0.140625" style="165" customWidth="1"/>
    <col min="803" max="803" width="5.7109375" style="165" customWidth="1"/>
    <col min="804" max="804" width="13" style="165" hidden="1" customWidth="1"/>
    <col min="805" max="1024" width="9.140625" style="165" customWidth="1"/>
    <col min="1025" max="1025" width="0.42578125" style="165" customWidth="1"/>
    <col min="1026" max="1026" width="13" style="165" hidden="1" customWidth="1"/>
    <col min="1027" max="1027" width="1.7109375" style="165" customWidth="1"/>
    <col min="1028" max="1028" width="0.5703125" style="165" customWidth="1"/>
    <col min="1029" max="1029" width="2.42578125" style="165" customWidth="1"/>
    <col min="1030" max="1030" width="15.85546875" style="165" customWidth="1"/>
    <col min="1031" max="1031" width="12.140625" style="165" customWidth="1"/>
    <col min="1032" max="1032" width="13" style="165" hidden="1" customWidth="1"/>
    <col min="1033" max="1033" width="6.140625" style="165" customWidth="1"/>
    <col min="1034" max="1034" width="2.28515625" style="165" customWidth="1"/>
    <col min="1035" max="1035" width="0.5703125" style="165" customWidth="1"/>
    <col min="1036" max="1036" width="3.140625" style="165" customWidth="1"/>
    <col min="1037" max="1037" width="6.140625" style="165" customWidth="1"/>
    <col min="1038" max="1038" width="2.85546875" style="165" customWidth="1"/>
    <col min="1039" max="1039" width="13" style="165" hidden="1" customWidth="1"/>
    <col min="1040" max="1040" width="4" style="165" customWidth="1"/>
    <col min="1041" max="1041" width="6.140625" style="165" customWidth="1"/>
    <col min="1042" max="1042" width="4.42578125" style="165" customWidth="1"/>
    <col min="1043" max="1043" width="1.5703125" style="165" customWidth="1"/>
    <col min="1044" max="1044" width="5.140625" style="165" customWidth="1"/>
    <col min="1045" max="1045" width="1.7109375" style="165" customWidth="1"/>
    <col min="1046" max="1047" width="6.140625" style="165" customWidth="1"/>
    <col min="1048" max="1048" width="7.28515625" style="165" customWidth="1"/>
    <col min="1049" max="1049" width="0.5703125" style="165" customWidth="1"/>
    <col min="1050" max="1050" width="7.140625" style="165" customWidth="1"/>
    <col min="1051" max="1051" width="13" style="165" hidden="1" customWidth="1"/>
    <col min="1052" max="1052" width="4.85546875" style="165" customWidth="1"/>
    <col min="1053" max="1054" width="6.140625" style="165" customWidth="1"/>
    <col min="1055" max="1055" width="7.140625" style="165" customWidth="1"/>
    <col min="1056" max="1056" width="3.7109375" style="165" customWidth="1"/>
    <col min="1057" max="1057" width="13" style="165" hidden="1" customWidth="1"/>
    <col min="1058" max="1058" width="0.140625" style="165" customWidth="1"/>
    <col min="1059" max="1059" width="5.7109375" style="165" customWidth="1"/>
    <col min="1060" max="1060" width="13" style="165" hidden="1" customWidth="1"/>
    <col min="1061" max="1280" width="9.140625" style="165" customWidth="1"/>
    <col min="1281" max="1281" width="0.42578125" style="165" customWidth="1"/>
    <col min="1282" max="1282" width="13" style="165" hidden="1" customWidth="1"/>
    <col min="1283" max="1283" width="1.7109375" style="165" customWidth="1"/>
    <col min="1284" max="1284" width="0.5703125" style="165" customWidth="1"/>
    <col min="1285" max="1285" width="2.42578125" style="165" customWidth="1"/>
    <col min="1286" max="1286" width="15.85546875" style="165" customWidth="1"/>
    <col min="1287" max="1287" width="12.140625" style="165" customWidth="1"/>
    <col min="1288" max="1288" width="13" style="165" hidden="1" customWidth="1"/>
    <col min="1289" max="1289" width="6.140625" style="165" customWidth="1"/>
    <col min="1290" max="1290" width="2.28515625" style="165" customWidth="1"/>
    <col min="1291" max="1291" width="0.5703125" style="165" customWidth="1"/>
    <col min="1292" max="1292" width="3.140625" style="165" customWidth="1"/>
    <col min="1293" max="1293" width="6.140625" style="165" customWidth="1"/>
    <col min="1294" max="1294" width="2.85546875" style="165" customWidth="1"/>
    <col min="1295" max="1295" width="13" style="165" hidden="1" customWidth="1"/>
    <col min="1296" max="1296" width="4" style="165" customWidth="1"/>
    <col min="1297" max="1297" width="6.140625" style="165" customWidth="1"/>
    <col min="1298" max="1298" width="4.42578125" style="165" customWidth="1"/>
    <col min="1299" max="1299" width="1.5703125" style="165" customWidth="1"/>
    <col min="1300" max="1300" width="5.140625" style="165" customWidth="1"/>
    <col min="1301" max="1301" width="1.7109375" style="165" customWidth="1"/>
    <col min="1302" max="1303" width="6.140625" style="165" customWidth="1"/>
    <col min="1304" max="1304" width="7.28515625" style="165" customWidth="1"/>
    <col min="1305" max="1305" width="0.5703125" style="165" customWidth="1"/>
    <col min="1306" max="1306" width="7.140625" style="165" customWidth="1"/>
    <col min="1307" max="1307" width="13" style="165" hidden="1" customWidth="1"/>
    <col min="1308" max="1308" width="4.85546875" style="165" customWidth="1"/>
    <col min="1309" max="1310" width="6.140625" style="165" customWidth="1"/>
    <col min="1311" max="1311" width="7.140625" style="165" customWidth="1"/>
    <col min="1312" max="1312" width="3.7109375" style="165" customWidth="1"/>
    <col min="1313" max="1313" width="13" style="165" hidden="1" customWidth="1"/>
    <col min="1314" max="1314" width="0.140625" style="165" customWidth="1"/>
    <col min="1315" max="1315" width="5.7109375" style="165" customWidth="1"/>
    <col min="1316" max="1316" width="13" style="165" hidden="1" customWidth="1"/>
    <col min="1317" max="1536" width="9.140625" style="165" customWidth="1"/>
    <col min="1537" max="1537" width="0.42578125" style="165" customWidth="1"/>
    <col min="1538" max="1538" width="13" style="165" hidden="1" customWidth="1"/>
    <col min="1539" max="1539" width="1.7109375" style="165" customWidth="1"/>
    <col min="1540" max="1540" width="0.5703125" style="165" customWidth="1"/>
    <col min="1541" max="1541" width="2.42578125" style="165" customWidth="1"/>
    <col min="1542" max="1542" width="15.85546875" style="165" customWidth="1"/>
    <col min="1543" max="1543" width="12.140625" style="165" customWidth="1"/>
    <col min="1544" max="1544" width="13" style="165" hidden="1" customWidth="1"/>
    <col min="1545" max="1545" width="6.140625" style="165" customWidth="1"/>
    <col min="1546" max="1546" width="2.28515625" style="165" customWidth="1"/>
    <col min="1547" max="1547" width="0.5703125" style="165" customWidth="1"/>
    <col min="1548" max="1548" width="3.140625" style="165" customWidth="1"/>
    <col min="1549" max="1549" width="6.140625" style="165" customWidth="1"/>
    <col min="1550" max="1550" width="2.85546875" style="165" customWidth="1"/>
    <col min="1551" max="1551" width="13" style="165" hidden="1" customWidth="1"/>
    <col min="1552" max="1552" width="4" style="165" customWidth="1"/>
    <col min="1553" max="1553" width="6.140625" style="165" customWidth="1"/>
    <col min="1554" max="1554" width="4.42578125" style="165" customWidth="1"/>
    <col min="1555" max="1555" width="1.5703125" style="165" customWidth="1"/>
    <col min="1556" max="1556" width="5.140625" style="165" customWidth="1"/>
    <col min="1557" max="1557" width="1.7109375" style="165" customWidth="1"/>
    <col min="1558" max="1559" width="6.140625" style="165" customWidth="1"/>
    <col min="1560" max="1560" width="7.28515625" style="165" customWidth="1"/>
    <col min="1561" max="1561" width="0.5703125" style="165" customWidth="1"/>
    <col min="1562" max="1562" width="7.140625" style="165" customWidth="1"/>
    <col min="1563" max="1563" width="13" style="165" hidden="1" customWidth="1"/>
    <col min="1564" max="1564" width="4.85546875" style="165" customWidth="1"/>
    <col min="1565" max="1566" width="6.140625" style="165" customWidth="1"/>
    <col min="1567" max="1567" width="7.140625" style="165" customWidth="1"/>
    <col min="1568" max="1568" width="3.7109375" style="165" customWidth="1"/>
    <col min="1569" max="1569" width="13" style="165" hidden="1" customWidth="1"/>
    <col min="1570" max="1570" width="0.140625" style="165" customWidth="1"/>
    <col min="1571" max="1571" width="5.7109375" style="165" customWidth="1"/>
    <col min="1572" max="1572" width="13" style="165" hidden="1" customWidth="1"/>
    <col min="1573" max="1792" width="9.140625" style="165" customWidth="1"/>
    <col min="1793" max="1793" width="0.42578125" style="165" customWidth="1"/>
    <col min="1794" max="1794" width="13" style="165" hidden="1" customWidth="1"/>
    <col min="1795" max="1795" width="1.7109375" style="165" customWidth="1"/>
    <col min="1796" max="1796" width="0.5703125" style="165" customWidth="1"/>
    <col min="1797" max="1797" width="2.42578125" style="165" customWidth="1"/>
    <col min="1798" max="1798" width="15.85546875" style="165" customWidth="1"/>
    <col min="1799" max="1799" width="12.140625" style="165" customWidth="1"/>
    <col min="1800" max="1800" width="13" style="165" hidden="1" customWidth="1"/>
    <col min="1801" max="1801" width="6.140625" style="165" customWidth="1"/>
    <col min="1802" max="1802" width="2.28515625" style="165" customWidth="1"/>
    <col min="1803" max="1803" width="0.5703125" style="165" customWidth="1"/>
    <col min="1804" max="1804" width="3.140625" style="165" customWidth="1"/>
    <col min="1805" max="1805" width="6.140625" style="165" customWidth="1"/>
    <col min="1806" max="1806" width="2.85546875" style="165" customWidth="1"/>
    <col min="1807" max="1807" width="13" style="165" hidden="1" customWidth="1"/>
    <col min="1808" max="1808" width="4" style="165" customWidth="1"/>
    <col min="1809" max="1809" width="6.140625" style="165" customWidth="1"/>
    <col min="1810" max="1810" width="4.42578125" style="165" customWidth="1"/>
    <col min="1811" max="1811" width="1.5703125" style="165" customWidth="1"/>
    <col min="1812" max="1812" width="5.140625" style="165" customWidth="1"/>
    <col min="1813" max="1813" width="1.7109375" style="165" customWidth="1"/>
    <col min="1814" max="1815" width="6.140625" style="165" customWidth="1"/>
    <col min="1816" max="1816" width="7.28515625" style="165" customWidth="1"/>
    <col min="1817" max="1817" width="0.5703125" style="165" customWidth="1"/>
    <col min="1818" max="1818" width="7.140625" style="165" customWidth="1"/>
    <col min="1819" max="1819" width="13" style="165" hidden="1" customWidth="1"/>
    <col min="1820" max="1820" width="4.85546875" style="165" customWidth="1"/>
    <col min="1821" max="1822" width="6.140625" style="165" customWidth="1"/>
    <col min="1823" max="1823" width="7.140625" style="165" customWidth="1"/>
    <col min="1824" max="1824" width="3.7109375" style="165" customWidth="1"/>
    <col min="1825" max="1825" width="13" style="165" hidden="1" customWidth="1"/>
    <col min="1826" max="1826" width="0.140625" style="165" customWidth="1"/>
    <col min="1827" max="1827" width="5.7109375" style="165" customWidth="1"/>
    <col min="1828" max="1828" width="13" style="165" hidden="1" customWidth="1"/>
    <col min="1829" max="2048" width="9.140625" style="165" customWidth="1"/>
    <col min="2049" max="2049" width="0.42578125" style="165" customWidth="1"/>
    <col min="2050" max="2050" width="13" style="165" hidden="1" customWidth="1"/>
    <col min="2051" max="2051" width="1.7109375" style="165" customWidth="1"/>
    <col min="2052" max="2052" width="0.5703125" style="165" customWidth="1"/>
    <col min="2053" max="2053" width="2.42578125" style="165" customWidth="1"/>
    <col min="2054" max="2054" width="15.85546875" style="165" customWidth="1"/>
    <col min="2055" max="2055" width="12.140625" style="165" customWidth="1"/>
    <col min="2056" max="2056" width="13" style="165" hidden="1" customWidth="1"/>
    <col min="2057" max="2057" width="6.140625" style="165" customWidth="1"/>
    <col min="2058" max="2058" width="2.28515625" style="165" customWidth="1"/>
    <col min="2059" max="2059" width="0.5703125" style="165" customWidth="1"/>
    <col min="2060" max="2060" width="3.140625" style="165" customWidth="1"/>
    <col min="2061" max="2061" width="6.140625" style="165" customWidth="1"/>
    <col min="2062" max="2062" width="2.85546875" style="165" customWidth="1"/>
    <col min="2063" max="2063" width="13" style="165" hidden="1" customWidth="1"/>
    <col min="2064" max="2064" width="4" style="165" customWidth="1"/>
    <col min="2065" max="2065" width="6.140625" style="165" customWidth="1"/>
    <col min="2066" max="2066" width="4.42578125" style="165" customWidth="1"/>
    <col min="2067" max="2067" width="1.5703125" style="165" customWidth="1"/>
    <col min="2068" max="2068" width="5.140625" style="165" customWidth="1"/>
    <col min="2069" max="2069" width="1.7109375" style="165" customWidth="1"/>
    <col min="2070" max="2071" width="6.140625" style="165" customWidth="1"/>
    <col min="2072" max="2072" width="7.28515625" style="165" customWidth="1"/>
    <col min="2073" max="2073" width="0.5703125" style="165" customWidth="1"/>
    <col min="2074" max="2074" width="7.140625" style="165" customWidth="1"/>
    <col min="2075" max="2075" width="13" style="165" hidden="1" customWidth="1"/>
    <col min="2076" max="2076" width="4.85546875" style="165" customWidth="1"/>
    <col min="2077" max="2078" width="6.140625" style="165" customWidth="1"/>
    <col min="2079" max="2079" width="7.140625" style="165" customWidth="1"/>
    <col min="2080" max="2080" width="3.7109375" style="165" customWidth="1"/>
    <col min="2081" max="2081" width="13" style="165" hidden="1" customWidth="1"/>
    <col min="2082" max="2082" width="0.140625" style="165" customWidth="1"/>
    <col min="2083" max="2083" width="5.7109375" style="165" customWidth="1"/>
    <col min="2084" max="2084" width="13" style="165" hidden="1" customWidth="1"/>
    <col min="2085" max="2304" width="9.140625" style="165" customWidth="1"/>
    <col min="2305" max="2305" width="0.42578125" style="165" customWidth="1"/>
    <col min="2306" max="2306" width="13" style="165" hidden="1" customWidth="1"/>
    <col min="2307" max="2307" width="1.7109375" style="165" customWidth="1"/>
    <col min="2308" max="2308" width="0.5703125" style="165" customWidth="1"/>
    <col min="2309" max="2309" width="2.42578125" style="165" customWidth="1"/>
    <col min="2310" max="2310" width="15.85546875" style="165" customWidth="1"/>
    <col min="2311" max="2311" width="12.140625" style="165" customWidth="1"/>
    <col min="2312" max="2312" width="13" style="165" hidden="1" customWidth="1"/>
    <col min="2313" max="2313" width="6.140625" style="165" customWidth="1"/>
    <col min="2314" max="2314" width="2.28515625" style="165" customWidth="1"/>
    <col min="2315" max="2315" width="0.5703125" style="165" customWidth="1"/>
    <col min="2316" max="2316" width="3.140625" style="165" customWidth="1"/>
    <col min="2317" max="2317" width="6.140625" style="165" customWidth="1"/>
    <col min="2318" max="2318" width="2.85546875" style="165" customWidth="1"/>
    <col min="2319" max="2319" width="13" style="165" hidden="1" customWidth="1"/>
    <col min="2320" max="2320" width="4" style="165" customWidth="1"/>
    <col min="2321" max="2321" width="6.140625" style="165" customWidth="1"/>
    <col min="2322" max="2322" width="4.42578125" style="165" customWidth="1"/>
    <col min="2323" max="2323" width="1.5703125" style="165" customWidth="1"/>
    <col min="2324" max="2324" width="5.140625" style="165" customWidth="1"/>
    <col min="2325" max="2325" width="1.7109375" style="165" customWidth="1"/>
    <col min="2326" max="2327" width="6.140625" style="165" customWidth="1"/>
    <col min="2328" max="2328" width="7.28515625" style="165" customWidth="1"/>
    <col min="2329" max="2329" width="0.5703125" style="165" customWidth="1"/>
    <col min="2330" max="2330" width="7.140625" style="165" customWidth="1"/>
    <col min="2331" max="2331" width="13" style="165" hidden="1" customWidth="1"/>
    <col min="2332" max="2332" width="4.85546875" style="165" customWidth="1"/>
    <col min="2333" max="2334" width="6.140625" style="165" customWidth="1"/>
    <col min="2335" max="2335" width="7.140625" style="165" customWidth="1"/>
    <col min="2336" max="2336" width="3.7109375" style="165" customWidth="1"/>
    <col min="2337" max="2337" width="13" style="165" hidden="1" customWidth="1"/>
    <col min="2338" max="2338" width="0.140625" style="165" customWidth="1"/>
    <col min="2339" max="2339" width="5.7109375" style="165" customWidth="1"/>
    <col min="2340" max="2340" width="13" style="165" hidden="1" customWidth="1"/>
    <col min="2341" max="2560" width="9.140625" style="165" customWidth="1"/>
    <col min="2561" max="2561" width="0.42578125" style="165" customWidth="1"/>
    <col min="2562" max="2562" width="13" style="165" hidden="1" customWidth="1"/>
    <col min="2563" max="2563" width="1.7109375" style="165" customWidth="1"/>
    <col min="2564" max="2564" width="0.5703125" style="165" customWidth="1"/>
    <col min="2565" max="2565" width="2.42578125" style="165" customWidth="1"/>
    <col min="2566" max="2566" width="15.85546875" style="165" customWidth="1"/>
    <col min="2567" max="2567" width="12.140625" style="165" customWidth="1"/>
    <col min="2568" max="2568" width="13" style="165" hidden="1" customWidth="1"/>
    <col min="2569" max="2569" width="6.140625" style="165" customWidth="1"/>
    <col min="2570" max="2570" width="2.28515625" style="165" customWidth="1"/>
    <col min="2571" max="2571" width="0.5703125" style="165" customWidth="1"/>
    <col min="2572" max="2572" width="3.140625" style="165" customWidth="1"/>
    <col min="2573" max="2573" width="6.140625" style="165" customWidth="1"/>
    <col min="2574" max="2574" width="2.85546875" style="165" customWidth="1"/>
    <col min="2575" max="2575" width="13" style="165" hidden="1" customWidth="1"/>
    <col min="2576" max="2576" width="4" style="165" customWidth="1"/>
    <col min="2577" max="2577" width="6.140625" style="165" customWidth="1"/>
    <col min="2578" max="2578" width="4.42578125" style="165" customWidth="1"/>
    <col min="2579" max="2579" width="1.5703125" style="165" customWidth="1"/>
    <col min="2580" max="2580" width="5.140625" style="165" customWidth="1"/>
    <col min="2581" max="2581" width="1.7109375" style="165" customWidth="1"/>
    <col min="2582" max="2583" width="6.140625" style="165" customWidth="1"/>
    <col min="2584" max="2584" width="7.28515625" style="165" customWidth="1"/>
    <col min="2585" max="2585" width="0.5703125" style="165" customWidth="1"/>
    <col min="2586" max="2586" width="7.140625" style="165" customWidth="1"/>
    <col min="2587" max="2587" width="13" style="165" hidden="1" customWidth="1"/>
    <col min="2588" max="2588" width="4.85546875" style="165" customWidth="1"/>
    <col min="2589" max="2590" width="6.140625" style="165" customWidth="1"/>
    <col min="2591" max="2591" width="7.140625" style="165" customWidth="1"/>
    <col min="2592" max="2592" width="3.7109375" style="165" customWidth="1"/>
    <col min="2593" max="2593" width="13" style="165" hidden="1" customWidth="1"/>
    <col min="2594" max="2594" width="0.140625" style="165" customWidth="1"/>
    <col min="2595" max="2595" width="5.7109375" style="165" customWidth="1"/>
    <col min="2596" max="2596" width="13" style="165" hidden="1" customWidth="1"/>
    <col min="2597" max="2816" width="9.140625" style="165" customWidth="1"/>
    <col min="2817" max="2817" width="0.42578125" style="165" customWidth="1"/>
    <col min="2818" max="2818" width="13" style="165" hidden="1" customWidth="1"/>
    <col min="2819" max="2819" width="1.7109375" style="165" customWidth="1"/>
    <col min="2820" max="2820" width="0.5703125" style="165" customWidth="1"/>
    <col min="2821" max="2821" width="2.42578125" style="165" customWidth="1"/>
    <col min="2822" max="2822" width="15.85546875" style="165" customWidth="1"/>
    <col min="2823" max="2823" width="12.140625" style="165" customWidth="1"/>
    <col min="2824" max="2824" width="13" style="165" hidden="1" customWidth="1"/>
    <col min="2825" max="2825" width="6.140625" style="165" customWidth="1"/>
    <col min="2826" max="2826" width="2.28515625" style="165" customWidth="1"/>
    <col min="2827" max="2827" width="0.5703125" style="165" customWidth="1"/>
    <col min="2828" max="2828" width="3.140625" style="165" customWidth="1"/>
    <col min="2829" max="2829" width="6.140625" style="165" customWidth="1"/>
    <col min="2830" max="2830" width="2.85546875" style="165" customWidth="1"/>
    <col min="2831" max="2831" width="13" style="165" hidden="1" customWidth="1"/>
    <col min="2832" max="2832" width="4" style="165" customWidth="1"/>
    <col min="2833" max="2833" width="6.140625" style="165" customWidth="1"/>
    <col min="2834" max="2834" width="4.42578125" style="165" customWidth="1"/>
    <col min="2835" max="2835" width="1.5703125" style="165" customWidth="1"/>
    <col min="2836" max="2836" width="5.140625" style="165" customWidth="1"/>
    <col min="2837" max="2837" width="1.7109375" style="165" customWidth="1"/>
    <col min="2838" max="2839" width="6.140625" style="165" customWidth="1"/>
    <col min="2840" max="2840" width="7.28515625" style="165" customWidth="1"/>
    <col min="2841" max="2841" width="0.5703125" style="165" customWidth="1"/>
    <col min="2842" max="2842" width="7.140625" style="165" customWidth="1"/>
    <col min="2843" max="2843" width="13" style="165" hidden="1" customWidth="1"/>
    <col min="2844" max="2844" width="4.85546875" style="165" customWidth="1"/>
    <col min="2845" max="2846" width="6.140625" style="165" customWidth="1"/>
    <col min="2847" max="2847" width="7.140625" style="165" customWidth="1"/>
    <col min="2848" max="2848" width="3.7109375" style="165" customWidth="1"/>
    <col min="2849" max="2849" width="13" style="165" hidden="1" customWidth="1"/>
    <col min="2850" max="2850" width="0.140625" style="165" customWidth="1"/>
    <col min="2851" max="2851" width="5.7109375" style="165" customWidth="1"/>
    <col min="2852" max="2852" width="13" style="165" hidden="1" customWidth="1"/>
    <col min="2853" max="3072" width="9.140625" style="165" customWidth="1"/>
    <col min="3073" max="3073" width="0.42578125" style="165" customWidth="1"/>
    <col min="3074" max="3074" width="13" style="165" hidden="1" customWidth="1"/>
    <col min="3075" max="3075" width="1.7109375" style="165" customWidth="1"/>
    <col min="3076" max="3076" width="0.5703125" style="165" customWidth="1"/>
    <col min="3077" max="3077" width="2.42578125" style="165" customWidth="1"/>
    <col min="3078" max="3078" width="15.85546875" style="165" customWidth="1"/>
    <col min="3079" max="3079" width="12.140625" style="165" customWidth="1"/>
    <col min="3080" max="3080" width="13" style="165" hidden="1" customWidth="1"/>
    <col min="3081" max="3081" width="6.140625" style="165" customWidth="1"/>
    <col min="3082" max="3082" width="2.28515625" style="165" customWidth="1"/>
    <col min="3083" max="3083" width="0.5703125" style="165" customWidth="1"/>
    <col min="3084" max="3084" width="3.140625" style="165" customWidth="1"/>
    <col min="3085" max="3085" width="6.140625" style="165" customWidth="1"/>
    <col min="3086" max="3086" width="2.85546875" style="165" customWidth="1"/>
    <col min="3087" max="3087" width="13" style="165" hidden="1" customWidth="1"/>
    <col min="3088" max="3088" width="4" style="165" customWidth="1"/>
    <col min="3089" max="3089" width="6.140625" style="165" customWidth="1"/>
    <col min="3090" max="3090" width="4.42578125" style="165" customWidth="1"/>
    <col min="3091" max="3091" width="1.5703125" style="165" customWidth="1"/>
    <col min="3092" max="3092" width="5.140625" style="165" customWidth="1"/>
    <col min="3093" max="3093" width="1.7109375" style="165" customWidth="1"/>
    <col min="3094" max="3095" width="6.140625" style="165" customWidth="1"/>
    <col min="3096" max="3096" width="7.28515625" style="165" customWidth="1"/>
    <col min="3097" max="3097" width="0.5703125" style="165" customWidth="1"/>
    <col min="3098" max="3098" width="7.140625" style="165" customWidth="1"/>
    <col min="3099" max="3099" width="13" style="165" hidden="1" customWidth="1"/>
    <col min="3100" max="3100" width="4.85546875" style="165" customWidth="1"/>
    <col min="3101" max="3102" width="6.140625" style="165" customWidth="1"/>
    <col min="3103" max="3103" width="7.140625" style="165" customWidth="1"/>
    <col min="3104" max="3104" width="3.7109375" style="165" customWidth="1"/>
    <col min="3105" max="3105" width="13" style="165" hidden="1" customWidth="1"/>
    <col min="3106" max="3106" width="0.140625" style="165" customWidth="1"/>
    <col min="3107" max="3107" width="5.7109375" style="165" customWidth="1"/>
    <col min="3108" max="3108" width="13" style="165" hidden="1" customWidth="1"/>
    <col min="3109" max="3328" width="9.140625" style="165" customWidth="1"/>
    <col min="3329" max="3329" width="0.42578125" style="165" customWidth="1"/>
    <col min="3330" max="3330" width="13" style="165" hidden="1" customWidth="1"/>
    <col min="3331" max="3331" width="1.7109375" style="165" customWidth="1"/>
    <col min="3332" max="3332" width="0.5703125" style="165" customWidth="1"/>
    <col min="3333" max="3333" width="2.42578125" style="165" customWidth="1"/>
    <col min="3334" max="3334" width="15.85546875" style="165" customWidth="1"/>
    <col min="3335" max="3335" width="12.140625" style="165" customWidth="1"/>
    <col min="3336" max="3336" width="13" style="165" hidden="1" customWidth="1"/>
    <col min="3337" max="3337" width="6.140625" style="165" customWidth="1"/>
    <col min="3338" max="3338" width="2.28515625" style="165" customWidth="1"/>
    <col min="3339" max="3339" width="0.5703125" style="165" customWidth="1"/>
    <col min="3340" max="3340" width="3.140625" style="165" customWidth="1"/>
    <col min="3341" max="3341" width="6.140625" style="165" customWidth="1"/>
    <col min="3342" max="3342" width="2.85546875" style="165" customWidth="1"/>
    <col min="3343" max="3343" width="13" style="165" hidden="1" customWidth="1"/>
    <col min="3344" max="3344" width="4" style="165" customWidth="1"/>
    <col min="3345" max="3345" width="6.140625" style="165" customWidth="1"/>
    <col min="3346" max="3346" width="4.42578125" style="165" customWidth="1"/>
    <col min="3347" max="3347" width="1.5703125" style="165" customWidth="1"/>
    <col min="3348" max="3348" width="5.140625" style="165" customWidth="1"/>
    <col min="3349" max="3349" width="1.7109375" style="165" customWidth="1"/>
    <col min="3350" max="3351" width="6.140625" style="165" customWidth="1"/>
    <col min="3352" max="3352" width="7.28515625" style="165" customWidth="1"/>
    <col min="3353" max="3353" width="0.5703125" style="165" customWidth="1"/>
    <col min="3354" max="3354" width="7.140625" style="165" customWidth="1"/>
    <col min="3355" max="3355" width="13" style="165" hidden="1" customWidth="1"/>
    <col min="3356" max="3356" width="4.85546875" style="165" customWidth="1"/>
    <col min="3357" max="3358" width="6.140625" style="165" customWidth="1"/>
    <col min="3359" max="3359" width="7.140625" style="165" customWidth="1"/>
    <col min="3360" max="3360" width="3.7109375" style="165" customWidth="1"/>
    <col min="3361" max="3361" width="13" style="165" hidden="1" customWidth="1"/>
    <col min="3362" max="3362" width="0.140625" style="165" customWidth="1"/>
    <col min="3363" max="3363" width="5.7109375" style="165" customWidth="1"/>
    <col min="3364" max="3364" width="13" style="165" hidden="1" customWidth="1"/>
    <col min="3365" max="3584" width="9.140625" style="165" customWidth="1"/>
    <col min="3585" max="3585" width="0.42578125" style="165" customWidth="1"/>
    <col min="3586" max="3586" width="13" style="165" hidden="1" customWidth="1"/>
    <col min="3587" max="3587" width="1.7109375" style="165" customWidth="1"/>
    <col min="3588" max="3588" width="0.5703125" style="165" customWidth="1"/>
    <col min="3589" max="3589" width="2.42578125" style="165" customWidth="1"/>
    <col min="3590" max="3590" width="15.85546875" style="165" customWidth="1"/>
    <col min="3591" max="3591" width="12.140625" style="165" customWidth="1"/>
    <col min="3592" max="3592" width="13" style="165" hidden="1" customWidth="1"/>
    <col min="3593" max="3593" width="6.140625" style="165" customWidth="1"/>
    <col min="3594" max="3594" width="2.28515625" style="165" customWidth="1"/>
    <col min="3595" max="3595" width="0.5703125" style="165" customWidth="1"/>
    <col min="3596" max="3596" width="3.140625" style="165" customWidth="1"/>
    <col min="3597" max="3597" width="6.140625" style="165" customWidth="1"/>
    <col min="3598" max="3598" width="2.85546875" style="165" customWidth="1"/>
    <col min="3599" max="3599" width="13" style="165" hidden="1" customWidth="1"/>
    <col min="3600" max="3600" width="4" style="165" customWidth="1"/>
    <col min="3601" max="3601" width="6.140625" style="165" customWidth="1"/>
    <col min="3602" max="3602" width="4.42578125" style="165" customWidth="1"/>
    <col min="3603" max="3603" width="1.5703125" style="165" customWidth="1"/>
    <col min="3604" max="3604" width="5.140625" style="165" customWidth="1"/>
    <col min="3605" max="3605" width="1.7109375" style="165" customWidth="1"/>
    <col min="3606" max="3607" width="6.140625" style="165" customWidth="1"/>
    <col min="3608" max="3608" width="7.28515625" style="165" customWidth="1"/>
    <col min="3609" max="3609" width="0.5703125" style="165" customWidth="1"/>
    <col min="3610" max="3610" width="7.140625" style="165" customWidth="1"/>
    <col min="3611" max="3611" width="13" style="165" hidden="1" customWidth="1"/>
    <col min="3612" max="3612" width="4.85546875" style="165" customWidth="1"/>
    <col min="3613" max="3614" width="6.140625" style="165" customWidth="1"/>
    <col min="3615" max="3615" width="7.140625" style="165" customWidth="1"/>
    <col min="3616" max="3616" width="3.7109375" style="165" customWidth="1"/>
    <col min="3617" max="3617" width="13" style="165" hidden="1" customWidth="1"/>
    <col min="3618" max="3618" width="0.140625" style="165" customWidth="1"/>
    <col min="3619" max="3619" width="5.7109375" style="165" customWidth="1"/>
    <col min="3620" max="3620" width="13" style="165" hidden="1" customWidth="1"/>
    <col min="3621" max="3840" width="9.140625" style="165" customWidth="1"/>
    <col min="3841" max="3841" width="0.42578125" style="165" customWidth="1"/>
    <col min="3842" max="3842" width="13" style="165" hidden="1" customWidth="1"/>
    <col min="3843" max="3843" width="1.7109375" style="165" customWidth="1"/>
    <col min="3844" max="3844" width="0.5703125" style="165" customWidth="1"/>
    <col min="3845" max="3845" width="2.42578125" style="165" customWidth="1"/>
    <col min="3846" max="3846" width="15.85546875" style="165" customWidth="1"/>
    <col min="3847" max="3847" width="12.140625" style="165" customWidth="1"/>
    <col min="3848" max="3848" width="13" style="165" hidden="1" customWidth="1"/>
    <col min="3849" max="3849" width="6.140625" style="165" customWidth="1"/>
    <col min="3850" max="3850" width="2.28515625" style="165" customWidth="1"/>
    <col min="3851" max="3851" width="0.5703125" style="165" customWidth="1"/>
    <col min="3852" max="3852" width="3.140625" style="165" customWidth="1"/>
    <col min="3853" max="3853" width="6.140625" style="165" customWidth="1"/>
    <col min="3854" max="3854" width="2.85546875" style="165" customWidth="1"/>
    <col min="3855" max="3855" width="13" style="165" hidden="1" customWidth="1"/>
    <col min="3856" max="3856" width="4" style="165" customWidth="1"/>
    <col min="3857" max="3857" width="6.140625" style="165" customWidth="1"/>
    <col min="3858" max="3858" width="4.42578125" style="165" customWidth="1"/>
    <col min="3859" max="3859" width="1.5703125" style="165" customWidth="1"/>
    <col min="3860" max="3860" width="5.140625" style="165" customWidth="1"/>
    <col min="3861" max="3861" width="1.7109375" style="165" customWidth="1"/>
    <col min="3862" max="3863" width="6.140625" style="165" customWidth="1"/>
    <col min="3864" max="3864" width="7.28515625" style="165" customWidth="1"/>
    <col min="3865" max="3865" width="0.5703125" style="165" customWidth="1"/>
    <col min="3866" max="3866" width="7.140625" style="165" customWidth="1"/>
    <col min="3867" max="3867" width="13" style="165" hidden="1" customWidth="1"/>
    <col min="3868" max="3868" width="4.85546875" style="165" customWidth="1"/>
    <col min="3869" max="3870" width="6.140625" style="165" customWidth="1"/>
    <col min="3871" max="3871" width="7.140625" style="165" customWidth="1"/>
    <col min="3872" max="3872" width="3.7109375" style="165" customWidth="1"/>
    <col min="3873" max="3873" width="13" style="165" hidden="1" customWidth="1"/>
    <col min="3874" max="3874" width="0.140625" style="165" customWidth="1"/>
    <col min="3875" max="3875" width="5.7109375" style="165" customWidth="1"/>
    <col min="3876" max="3876" width="13" style="165" hidden="1" customWidth="1"/>
    <col min="3877" max="4096" width="9.140625" style="165" customWidth="1"/>
    <col min="4097" max="4097" width="0.42578125" style="165" customWidth="1"/>
    <col min="4098" max="4098" width="13" style="165" hidden="1" customWidth="1"/>
    <col min="4099" max="4099" width="1.7109375" style="165" customWidth="1"/>
    <col min="4100" max="4100" width="0.5703125" style="165" customWidth="1"/>
    <col min="4101" max="4101" width="2.42578125" style="165" customWidth="1"/>
    <col min="4102" max="4102" width="15.85546875" style="165" customWidth="1"/>
    <col min="4103" max="4103" width="12.140625" style="165" customWidth="1"/>
    <col min="4104" max="4104" width="13" style="165" hidden="1" customWidth="1"/>
    <col min="4105" max="4105" width="6.140625" style="165" customWidth="1"/>
    <col min="4106" max="4106" width="2.28515625" style="165" customWidth="1"/>
    <col min="4107" max="4107" width="0.5703125" style="165" customWidth="1"/>
    <col min="4108" max="4108" width="3.140625" style="165" customWidth="1"/>
    <col min="4109" max="4109" width="6.140625" style="165" customWidth="1"/>
    <col min="4110" max="4110" width="2.85546875" style="165" customWidth="1"/>
    <col min="4111" max="4111" width="13" style="165" hidden="1" customWidth="1"/>
    <col min="4112" max="4112" width="4" style="165" customWidth="1"/>
    <col min="4113" max="4113" width="6.140625" style="165" customWidth="1"/>
    <col min="4114" max="4114" width="4.42578125" style="165" customWidth="1"/>
    <col min="4115" max="4115" width="1.5703125" style="165" customWidth="1"/>
    <col min="4116" max="4116" width="5.140625" style="165" customWidth="1"/>
    <col min="4117" max="4117" width="1.7109375" style="165" customWidth="1"/>
    <col min="4118" max="4119" width="6.140625" style="165" customWidth="1"/>
    <col min="4120" max="4120" width="7.28515625" style="165" customWidth="1"/>
    <col min="4121" max="4121" width="0.5703125" style="165" customWidth="1"/>
    <col min="4122" max="4122" width="7.140625" style="165" customWidth="1"/>
    <col min="4123" max="4123" width="13" style="165" hidden="1" customWidth="1"/>
    <col min="4124" max="4124" width="4.85546875" style="165" customWidth="1"/>
    <col min="4125" max="4126" width="6.140625" style="165" customWidth="1"/>
    <col min="4127" max="4127" width="7.140625" style="165" customWidth="1"/>
    <col min="4128" max="4128" width="3.7109375" style="165" customWidth="1"/>
    <col min="4129" max="4129" width="13" style="165" hidden="1" customWidth="1"/>
    <col min="4130" max="4130" width="0.140625" style="165" customWidth="1"/>
    <col min="4131" max="4131" width="5.7109375" style="165" customWidth="1"/>
    <col min="4132" max="4132" width="13" style="165" hidden="1" customWidth="1"/>
    <col min="4133" max="4352" width="9.140625" style="165" customWidth="1"/>
    <col min="4353" max="4353" width="0.42578125" style="165" customWidth="1"/>
    <col min="4354" max="4354" width="13" style="165" hidden="1" customWidth="1"/>
    <col min="4355" max="4355" width="1.7109375" style="165" customWidth="1"/>
    <col min="4356" max="4356" width="0.5703125" style="165" customWidth="1"/>
    <col min="4357" max="4357" width="2.42578125" style="165" customWidth="1"/>
    <col min="4358" max="4358" width="15.85546875" style="165" customWidth="1"/>
    <col min="4359" max="4359" width="12.140625" style="165" customWidth="1"/>
    <col min="4360" max="4360" width="13" style="165" hidden="1" customWidth="1"/>
    <col min="4361" max="4361" width="6.140625" style="165" customWidth="1"/>
    <col min="4362" max="4362" width="2.28515625" style="165" customWidth="1"/>
    <col min="4363" max="4363" width="0.5703125" style="165" customWidth="1"/>
    <col min="4364" max="4364" width="3.140625" style="165" customWidth="1"/>
    <col min="4365" max="4365" width="6.140625" style="165" customWidth="1"/>
    <col min="4366" max="4366" width="2.85546875" style="165" customWidth="1"/>
    <col min="4367" max="4367" width="13" style="165" hidden="1" customWidth="1"/>
    <col min="4368" max="4368" width="4" style="165" customWidth="1"/>
    <col min="4369" max="4369" width="6.140625" style="165" customWidth="1"/>
    <col min="4370" max="4370" width="4.42578125" style="165" customWidth="1"/>
    <col min="4371" max="4371" width="1.5703125" style="165" customWidth="1"/>
    <col min="4372" max="4372" width="5.140625" style="165" customWidth="1"/>
    <col min="4373" max="4373" width="1.7109375" style="165" customWidth="1"/>
    <col min="4374" max="4375" width="6.140625" style="165" customWidth="1"/>
    <col min="4376" max="4376" width="7.28515625" style="165" customWidth="1"/>
    <col min="4377" max="4377" width="0.5703125" style="165" customWidth="1"/>
    <col min="4378" max="4378" width="7.140625" style="165" customWidth="1"/>
    <col min="4379" max="4379" width="13" style="165" hidden="1" customWidth="1"/>
    <col min="4380" max="4380" width="4.85546875" style="165" customWidth="1"/>
    <col min="4381" max="4382" width="6.140625" style="165" customWidth="1"/>
    <col min="4383" max="4383" width="7.140625" style="165" customWidth="1"/>
    <col min="4384" max="4384" width="3.7109375" style="165" customWidth="1"/>
    <col min="4385" max="4385" width="13" style="165" hidden="1" customWidth="1"/>
    <col min="4386" max="4386" width="0.140625" style="165" customWidth="1"/>
    <col min="4387" max="4387" width="5.7109375" style="165" customWidth="1"/>
    <col min="4388" max="4388" width="13" style="165" hidden="1" customWidth="1"/>
    <col min="4389" max="4608" width="9.140625" style="165" customWidth="1"/>
    <col min="4609" max="4609" width="0.42578125" style="165" customWidth="1"/>
    <col min="4610" max="4610" width="13" style="165" hidden="1" customWidth="1"/>
    <col min="4611" max="4611" width="1.7109375" style="165" customWidth="1"/>
    <col min="4612" max="4612" width="0.5703125" style="165" customWidth="1"/>
    <col min="4613" max="4613" width="2.42578125" style="165" customWidth="1"/>
    <col min="4614" max="4614" width="15.85546875" style="165" customWidth="1"/>
    <col min="4615" max="4615" width="12.140625" style="165" customWidth="1"/>
    <col min="4616" max="4616" width="13" style="165" hidden="1" customWidth="1"/>
    <col min="4617" max="4617" width="6.140625" style="165" customWidth="1"/>
    <col min="4618" max="4618" width="2.28515625" style="165" customWidth="1"/>
    <col min="4619" max="4619" width="0.5703125" style="165" customWidth="1"/>
    <col min="4620" max="4620" width="3.140625" style="165" customWidth="1"/>
    <col min="4621" max="4621" width="6.140625" style="165" customWidth="1"/>
    <col min="4622" max="4622" width="2.85546875" style="165" customWidth="1"/>
    <col min="4623" max="4623" width="13" style="165" hidden="1" customWidth="1"/>
    <col min="4624" max="4624" width="4" style="165" customWidth="1"/>
    <col min="4625" max="4625" width="6.140625" style="165" customWidth="1"/>
    <col min="4626" max="4626" width="4.42578125" style="165" customWidth="1"/>
    <col min="4627" max="4627" width="1.5703125" style="165" customWidth="1"/>
    <col min="4628" max="4628" width="5.140625" style="165" customWidth="1"/>
    <col min="4629" max="4629" width="1.7109375" style="165" customWidth="1"/>
    <col min="4630" max="4631" width="6.140625" style="165" customWidth="1"/>
    <col min="4632" max="4632" width="7.28515625" style="165" customWidth="1"/>
    <col min="4633" max="4633" width="0.5703125" style="165" customWidth="1"/>
    <col min="4634" max="4634" width="7.140625" style="165" customWidth="1"/>
    <col min="4635" max="4635" width="13" style="165" hidden="1" customWidth="1"/>
    <col min="4636" max="4636" width="4.85546875" style="165" customWidth="1"/>
    <col min="4637" max="4638" width="6.140625" style="165" customWidth="1"/>
    <col min="4639" max="4639" width="7.140625" style="165" customWidth="1"/>
    <col min="4640" max="4640" width="3.7109375" style="165" customWidth="1"/>
    <col min="4641" max="4641" width="13" style="165" hidden="1" customWidth="1"/>
    <col min="4642" max="4642" width="0.140625" style="165" customWidth="1"/>
    <col min="4643" max="4643" width="5.7109375" style="165" customWidth="1"/>
    <col min="4644" max="4644" width="13" style="165" hidden="1" customWidth="1"/>
    <col min="4645" max="4864" width="9.140625" style="165" customWidth="1"/>
    <col min="4865" max="4865" width="0.42578125" style="165" customWidth="1"/>
    <col min="4866" max="4866" width="13" style="165" hidden="1" customWidth="1"/>
    <col min="4867" max="4867" width="1.7109375" style="165" customWidth="1"/>
    <col min="4868" max="4868" width="0.5703125" style="165" customWidth="1"/>
    <col min="4869" max="4869" width="2.42578125" style="165" customWidth="1"/>
    <col min="4870" max="4870" width="15.85546875" style="165" customWidth="1"/>
    <col min="4871" max="4871" width="12.140625" style="165" customWidth="1"/>
    <col min="4872" max="4872" width="13" style="165" hidden="1" customWidth="1"/>
    <col min="4873" max="4873" width="6.140625" style="165" customWidth="1"/>
    <col min="4874" max="4874" width="2.28515625" style="165" customWidth="1"/>
    <col min="4875" max="4875" width="0.5703125" style="165" customWidth="1"/>
    <col min="4876" max="4876" width="3.140625" style="165" customWidth="1"/>
    <col min="4877" max="4877" width="6.140625" style="165" customWidth="1"/>
    <col min="4878" max="4878" width="2.85546875" style="165" customWidth="1"/>
    <col min="4879" max="4879" width="13" style="165" hidden="1" customWidth="1"/>
    <col min="4880" max="4880" width="4" style="165" customWidth="1"/>
    <col min="4881" max="4881" width="6.140625" style="165" customWidth="1"/>
    <col min="4882" max="4882" width="4.42578125" style="165" customWidth="1"/>
    <col min="4883" max="4883" width="1.5703125" style="165" customWidth="1"/>
    <col min="4884" max="4884" width="5.140625" style="165" customWidth="1"/>
    <col min="4885" max="4885" width="1.7109375" style="165" customWidth="1"/>
    <col min="4886" max="4887" width="6.140625" style="165" customWidth="1"/>
    <col min="4888" max="4888" width="7.28515625" style="165" customWidth="1"/>
    <col min="4889" max="4889" width="0.5703125" style="165" customWidth="1"/>
    <col min="4890" max="4890" width="7.140625" style="165" customWidth="1"/>
    <col min="4891" max="4891" width="13" style="165" hidden="1" customWidth="1"/>
    <col min="4892" max="4892" width="4.85546875" style="165" customWidth="1"/>
    <col min="4893" max="4894" width="6.140625" style="165" customWidth="1"/>
    <col min="4895" max="4895" width="7.140625" style="165" customWidth="1"/>
    <col min="4896" max="4896" width="3.7109375" style="165" customWidth="1"/>
    <col min="4897" max="4897" width="13" style="165" hidden="1" customWidth="1"/>
    <col min="4898" max="4898" width="0.140625" style="165" customWidth="1"/>
    <col min="4899" max="4899" width="5.7109375" style="165" customWidth="1"/>
    <col min="4900" max="4900" width="13" style="165" hidden="1" customWidth="1"/>
    <col min="4901" max="5120" width="9.140625" style="165" customWidth="1"/>
    <col min="5121" max="5121" width="0.42578125" style="165" customWidth="1"/>
    <col min="5122" max="5122" width="13" style="165" hidden="1" customWidth="1"/>
    <col min="5123" max="5123" width="1.7109375" style="165" customWidth="1"/>
    <col min="5124" max="5124" width="0.5703125" style="165" customWidth="1"/>
    <col min="5125" max="5125" width="2.42578125" style="165" customWidth="1"/>
    <col min="5126" max="5126" width="15.85546875" style="165" customWidth="1"/>
    <col min="5127" max="5127" width="12.140625" style="165" customWidth="1"/>
    <col min="5128" max="5128" width="13" style="165" hidden="1" customWidth="1"/>
    <col min="5129" max="5129" width="6.140625" style="165" customWidth="1"/>
    <col min="5130" max="5130" width="2.28515625" style="165" customWidth="1"/>
    <col min="5131" max="5131" width="0.5703125" style="165" customWidth="1"/>
    <col min="5132" max="5132" width="3.140625" style="165" customWidth="1"/>
    <col min="5133" max="5133" width="6.140625" style="165" customWidth="1"/>
    <col min="5134" max="5134" width="2.85546875" style="165" customWidth="1"/>
    <col min="5135" max="5135" width="13" style="165" hidden="1" customWidth="1"/>
    <col min="5136" max="5136" width="4" style="165" customWidth="1"/>
    <col min="5137" max="5137" width="6.140625" style="165" customWidth="1"/>
    <col min="5138" max="5138" width="4.42578125" style="165" customWidth="1"/>
    <col min="5139" max="5139" width="1.5703125" style="165" customWidth="1"/>
    <col min="5140" max="5140" width="5.140625" style="165" customWidth="1"/>
    <col min="5141" max="5141" width="1.7109375" style="165" customWidth="1"/>
    <col min="5142" max="5143" width="6.140625" style="165" customWidth="1"/>
    <col min="5144" max="5144" width="7.28515625" style="165" customWidth="1"/>
    <col min="5145" max="5145" width="0.5703125" style="165" customWidth="1"/>
    <col min="5146" max="5146" width="7.140625" style="165" customWidth="1"/>
    <col min="5147" max="5147" width="13" style="165" hidden="1" customWidth="1"/>
    <col min="5148" max="5148" width="4.85546875" style="165" customWidth="1"/>
    <col min="5149" max="5150" width="6.140625" style="165" customWidth="1"/>
    <col min="5151" max="5151" width="7.140625" style="165" customWidth="1"/>
    <col min="5152" max="5152" width="3.7109375" style="165" customWidth="1"/>
    <col min="5153" max="5153" width="13" style="165" hidden="1" customWidth="1"/>
    <col min="5154" max="5154" width="0.140625" style="165" customWidth="1"/>
    <col min="5155" max="5155" width="5.7109375" style="165" customWidth="1"/>
    <col min="5156" max="5156" width="13" style="165" hidden="1" customWidth="1"/>
    <col min="5157" max="5376" width="9.140625" style="165" customWidth="1"/>
    <col min="5377" max="5377" width="0.42578125" style="165" customWidth="1"/>
    <col min="5378" max="5378" width="13" style="165" hidden="1" customWidth="1"/>
    <col min="5379" max="5379" width="1.7109375" style="165" customWidth="1"/>
    <col min="5380" max="5380" width="0.5703125" style="165" customWidth="1"/>
    <col min="5381" max="5381" width="2.42578125" style="165" customWidth="1"/>
    <col min="5382" max="5382" width="15.85546875" style="165" customWidth="1"/>
    <col min="5383" max="5383" width="12.140625" style="165" customWidth="1"/>
    <col min="5384" max="5384" width="13" style="165" hidden="1" customWidth="1"/>
    <col min="5385" max="5385" width="6.140625" style="165" customWidth="1"/>
    <col min="5386" max="5386" width="2.28515625" style="165" customWidth="1"/>
    <col min="5387" max="5387" width="0.5703125" style="165" customWidth="1"/>
    <col min="5388" max="5388" width="3.140625" style="165" customWidth="1"/>
    <col min="5389" max="5389" width="6.140625" style="165" customWidth="1"/>
    <col min="5390" max="5390" width="2.85546875" style="165" customWidth="1"/>
    <col min="5391" max="5391" width="13" style="165" hidden="1" customWidth="1"/>
    <col min="5392" max="5392" width="4" style="165" customWidth="1"/>
    <col min="5393" max="5393" width="6.140625" style="165" customWidth="1"/>
    <col min="5394" max="5394" width="4.42578125" style="165" customWidth="1"/>
    <col min="5395" max="5395" width="1.5703125" style="165" customWidth="1"/>
    <col min="5396" max="5396" width="5.140625" style="165" customWidth="1"/>
    <col min="5397" max="5397" width="1.7109375" style="165" customWidth="1"/>
    <col min="5398" max="5399" width="6.140625" style="165" customWidth="1"/>
    <col min="5400" max="5400" width="7.28515625" style="165" customWidth="1"/>
    <col min="5401" max="5401" width="0.5703125" style="165" customWidth="1"/>
    <col min="5402" max="5402" width="7.140625" style="165" customWidth="1"/>
    <col min="5403" max="5403" width="13" style="165" hidden="1" customWidth="1"/>
    <col min="5404" max="5404" width="4.85546875" style="165" customWidth="1"/>
    <col min="5405" max="5406" width="6.140625" style="165" customWidth="1"/>
    <col min="5407" max="5407" width="7.140625" style="165" customWidth="1"/>
    <col min="5408" max="5408" width="3.7109375" style="165" customWidth="1"/>
    <col min="5409" max="5409" width="13" style="165" hidden="1" customWidth="1"/>
    <col min="5410" max="5410" width="0.140625" style="165" customWidth="1"/>
    <col min="5411" max="5411" width="5.7109375" style="165" customWidth="1"/>
    <col min="5412" max="5412" width="13" style="165" hidden="1" customWidth="1"/>
    <col min="5413" max="5632" width="9.140625" style="165" customWidth="1"/>
    <col min="5633" max="5633" width="0.42578125" style="165" customWidth="1"/>
    <col min="5634" max="5634" width="13" style="165" hidden="1" customWidth="1"/>
    <col min="5635" max="5635" width="1.7109375" style="165" customWidth="1"/>
    <col min="5636" max="5636" width="0.5703125" style="165" customWidth="1"/>
    <col min="5637" max="5637" width="2.42578125" style="165" customWidth="1"/>
    <col min="5638" max="5638" width="15.85546875" style="165" customWidth="1"/>
    <col min="5639" max="5639" width="12.140625" style="165" customWidth="1"/>
    <col min="5640" max="5640" width="13" style="165" hidden="1" customWidth="1"/>
    <col min="5641" max="5641" width="6.140625" style="165" customWidth="1"/>
    <col min="5642" max="5642" width="2.28515625" style="165" customWidth="1"/>
    <col min="5643" max="5643" width="0.5703125" style="165" customWidth="1"/>
    <col min="5644" max="5644" width="3.140625" style="165" customWidth="1"/>
    <col min="5645" max="5645" width="6.140625" style="165" customWidth="1"/>
    <col min="5646" max="5646" width="2.85546875" style="165" customWidth="1"/>
    <col min="5647" max="5647" width="13" style="165" hidden="1" customWidth="1"/>
    <col min="5648" max="5648" width="4" style="165" customWidth="1"/>
    <col min="5649" max="5649" width="6.140625" style="165" customWidth="1"/>
    <col min="5650" max="5650" width="4.42578125" style="165" customWidth="1"/>
    <col min="5651" max="5651" width="1.5703125" style="165" customWidth="1"/>
    <col min="5652" max="5652" width="5.140625" style="165" customWidth="1"/>
    <col min="5653" max="5653" width="1.7109375" style="165" customWidth="1"/>
    <col min="5654" max="5655" width="6.140625" style="165" customWidth="1"/>
    <col min="5656" max="5656" width="7.28515625" style="165" customWidth="1"/>
    <col min="5657" max="5657" width="0.5703125" style="165" customWidth="1"/>
    <col min="5658" max="5658" width="7.140625" style="165" customWidth="1"/>
    <col min="5659" max="5659" width="13" style="165" hidden="1" customWidth="1"/>
    <col min="5660" max="5660" width="4.85546875" style="165" customWidth="1"/>
    <col min="5661" max="5662" width="6.140625" style="165" customWidth="1"/>
    <col min="5663" max="5663" width="7.140625" style="165" customWidth="1"/>
    <col min="5664" max="5664" width="3.7109375" style="165" customWidth="1"/>
    <col min="5665" max="5665" width="13" style="165" hidden="1" customWidth="1"/>
    <col min="5666" max="5666" width="0.140625" style="165" customWidth="1"/>
    <col min="5667" max="5667" width="5.7109375" style="165" customWidth="1"/>
    <col min="5668" max="5668" width="13" style="165" hidden="1" customWidth="1"/>
    <col min="5669" max="5888" width="9.140625" style="165" customWidth="1"/>
    <col min="5889" max="5889" width="0.42578125" style="165" customWidth="1"/>
    <col min="5890" max="5890" width="13" style="165" hidden="1" customWidth="1"/>
    <col min="5891" max="5891" width="1.7109375" style="165" customWidth="1"/>
    <col min="5892" max="5892" width="0.5703125" style="165" customWidth="1"/>
    <col min="5893" max="5893" width="2.42578125" style="165" customWidth="1"/>
    <col min="5894" max="5894" width="15.85546875" style="165" customWidth="1"/>
    <col min="5895" max="5895" width="12.140625" style="165" customWidth="1"/>
    <col min="5896" max="5896" width="13" style="165" hidden="1" customWidth="1"/>
    <col min="5897" max="5897" width="6.140625" style="165" customWidth="1"/>
    <col min="5898" max="5898" width="2.28515625" style="165" customWidth="1"/>
    <col min="5899" max="5899" width="0.5703125" style="165" customWidth="1"/>
    <col min="5900" max="5900" width="3.140625" style="165" customWidth="1"/>
    <col min="5901" max="5901" width="6.140625" style="165" customWidth="1"/>
    <col min="5902" max="5902" width="2.85546875" style="165" customWidth="1"/>
    <col min="5903" max="5903" width="13" style="165" hidden="1" customWidth="1"/>
    <col min="5904" max="5904" width="4" style="165" customWidth="1"/>
    <col min="5905" max="5905" width="6.140625" style="165" customWidth="1"/>
    <col min="5906" max="5906" width="4.42578125" style="165" customWidth="1"/>
    <col min="5907" max="5907" width="1.5703125" style="165" customWidth="1"/>
    <col min="5908" max="5908" width="5.140625" style="165" customWidth="1"/>
    <col min="5909" max="5909" width="1.7109375" style="165" customWidth="1"/>
    <col min="5910" max="5911" width="6.140625" style="165" customWidth="1"/>
    <col min="5912" max="5912" width="7.28515625" style="165" customWidth="1"/>
    <col min="5913" max="5913" width="0.5703125" style="165" customWidth="1"/>
    <col min="5914" max="5914" width="7.140625" style="165" customWidth="1"/>
    <col min="5915" max="5915" width="13" style="165" hidden="1" customWidth="1"/>
    <col min="5916" max="5916" width="4.85546875" style="165" customWidth="1"/>
    <col min="5917" max="5918" width="6.140625" style="165" customWidth="1"/>
    <col min="5919" max="5919" width="7.140625" style="165" customWidth="1"/>
    <col min="5920" max="5920" width="3.7109375" style="165" customWidth="1"/>
    <col min="5921" max="5921" width="13" style="165" hidden="1" customWidth="1"/>
    <col min="5922" max="5922" width="0.140625" style="165" customWidth="1"/>
    <col min="5923" max="5923" width="5.7109375" style="165" customWidth="1"/>
    <col min="5924" max="5924" width="13" style="165" hidden="1" customWidth="1"/>
    <col min="5925" max="6144" width="9.140625" style="165" customWidth="1"/>
    <col min="6145" max="6145" width="0.42578125" style="165" customWidth="1"/>
    <col min="6146" max="6146" width="13" style="165" hidden="1" customWidth="1"/>
    <col min="6147" max="6147" width="1.7109375" style="165" customWidth="1"/>
    <col min="6148" max="6148" width="0.5703125" style="165" customWidth="1"/>
    <col min="6149" max="6149" width="2.42578125" style="165" customWidth="1"/>
    <col min="6150" max="6150" width="15.85546875" style="165" customWidth="1"/>
    <col min="6151" max="6151" width="12.140625" style="165" customWidth="1"/>
    <col min="6152" max="6152" width="13" style="165" hidden="1" customWidth="1"/>
    <col min="6153" max="6153" width="6.140625" style="165" customWidth="1"/>
    <col min="6154" max="6154" width="2.28515625" style="165" customWidth="1"/>
    <col min="6155" max="6155" width="0.5703125" style="165" customWidth="1"/>
    <col min="6156" max="6156" width="3.140625" style="165" customWidth="1"/>
    <col min="6157" max="6157" width="6.140625" style="165" customWidth="1"/>
    <col min="6158" max="6158" width="2.85546875" style="165" customWidth="1"/>
    <col min="6159" max="6159" width="13" style="165" hidden="1" customWidth="1"/>
    <col min="6160" max="6160" width="4" style="165" customWidth="1"/>
    <col min="6161" max="6161" width="6.140625" style="165" customWidth="1"/>
    <col min="6162" max="6162" width="4.42578125" style="165" customWidth="1"/>
    <col min="6163" max="6163" width="1.5703125" style="165" customWidth="1"/>
    <col min="6164" max="6164" width="5.140625" style="165" customWidth="1"/>
    <col min="6165" max="6165" width="1.7109375" style="165" customWidth="1"/>
    <col min="6166" max="6167" width="6.140625" style="165" customWidth="1"/>
    <col min="6168" max="6168" width="7.28515625" style="165" customWidth="1"/>
    <col min="6169" max="6169" width="0.5703125" style="165" customWidth="1"/>
    <col min="6170" max="6170" width="7.140625" style="165" customWidth="1"/>
    <col min="6171" max="6171" width="13" style="165" hidden="1" customWidth="1"/>
    <col min="6172" max="6172" width="4.85546875" style="165" customWidth="1"/>
    <col min="6173" max="6174" width="6.140625" style="165" customWidth="1"/>
    <col min="6175" max="6175" width="7.140625" style="165" customWidth="1"/>
    <col min="6176" max="6176" width="3.7109375" style="165" customWidth="1"/>
    <col min="6177" max="6177" width="13" style="165" hidden="1" customWidth="1"/>
    <col min="6178" max="6178" width="0.140625" style="165" customWidth="1"/>
    <col min="6179" max="6179" width="5.7109375" style="165" customWidth="1"/>
    <col min="6180" max="6180" width="13" style="165" hidden="1" customWidth="1"/>
    <col min="6181" max="6400" width="9.140625" style="165" customWidth="1"/>
    <col min="6401" max="6401" width="0.42578125" style="165" customWidth="1"/>
    <col min="6402" max="6402" width="13" style="165" hidden="1" customWidth="1"/>
    <col min="6403" max="6403" width="1.7109375" style="165" customWidth="1"/>
    <col min="6404" max="6404" width="0.5703125" style="165" customWidth="1"/>
    <col min="6405" max="6405" width="2.42578125" style="165" customWidth="1"/>
    <col min="6406" max="6406" width="15.85546875" style="165" customWidth="1"/>
    <col min="6407" max="6407" width="12.140625" style="165" customWidth="1"/>
    <col min="6408" max="6408" width="13" style="165" hidden="1" customWidth="1"/>
    <col min="6409" max="6409" width="6.140625" style="165" customWidth="1"/>
    <col min="6410" max="6410" width="2.28515625" style="165" customWidth="1"/>
    <col min="6411" max="6411" width="0.5703125" style="165" customWidth="1"/>
    <col min="6412" max="6412" width="3.140625" style="165" customWidth="1"/>
    <col min="6413" max="6413" width="6.140625" style="165" customWidth="1"/>
    <col min="6414" max="6414" width="2.85546875" style="165" customWidth="1"/>
    <col min="6415" max="6415" width="13" style="165" hidden="1" customWidth="1"/>
    <col min="6416" max="6416" width="4" style="165" customWidth="1"/>
    <col min="6417" max="6417" width="6.140625" style="165" customWidth="1"/>
    <col min="6418" max="6418" width="4.42578125" style="165" customWidth="1"/>
    <col min="6419" max="6419" width="1.5703125" style="165" customWidth="1"/>
    <col min="6420" max="6420" width="5.140625" style="165" customWidth="1"/>
    <col min="6421" max="6421" width="1.7109375" style="165" customWidth="1"/>
    <col min="6422" max="6423" width="6.140625" style="165" customWidth="1"/>
    <col min="6424" max="6424" width="7.28515625" style="165" customWidth="1"/>
    <col min="6425" max="6425" width="0.5703125" style="165" customWidth="1"/>
    <col min="6426" max="6426" width="7.140625" style="165" customWidth="1"/>
    <col min="6427" max="6427" width="13" style="165" hidden="1" customWidth="1"/>
    <col min="6428" max="6428" width="4.85546875" style="165" customWidth="1"/>
    <col min="6429" max="6430" width="6.140625" style="165" customWidth="1"/>
    <col min="6431" max="6431" width="7.140625" style="165" customWidth="1"/>
    <col min="6432" max="6432" width="3.7109375" style="165" customWidth="1"/>
    <col min="6433" max="6433" width="13" style="165" hidden="1" customWidth="1"/>
    <col min="6434" max="6434" width="0.140625" style="165" customWidth="1"/>
    <col min="6435" max="6435" width="5.7109375" style="165" customWidth="1"/>
    <col min="6436" max="6436" width="13" style="165" hidden="1" customWidth="1"/>
    <col min="6437" max="6656" width="9.140625" style="165" customWidth="1"/>
    <col min="6657" max="6657" width="0.42578125" style="165" customWidth="1"/>
    <col min="6658" max="6658" width="13" style="165" hidden="1" customWidth="1"/>
    <col min="6659" max="6659" width="1.7109375" style="165" customWidth="1"/>
    <col min="6660" max="6660" width="0.5703125" style="165" customWidth="1"/>
    <col min="6661" max="6661" width="2.42578125" style="165" customWidth="1"/>
    <col min="6662" max="6662" width="15.85546875" style="165" customWidth="1"/>
    <col min="6663" max="6663" width="12.140625" style="165" customWidth="1"/>
    <col min="6664" max="6664" width="13" style="165" hidden="1" customWidth="1"/>
    <col min="6665" max="6665" width="6.140625" style="165" customWidth="1"/>
    <col min="6666" max="6666" width="2.28515625" style="165" customWidth="1"/>
    <col min="6667" max="6667" width="0.5703125" style="165" customWidth="1"/>
    <col min="6668" max="6668" width="3.140625" style="165" customWidth="1"/>
    <col min="6669" max="6669" width="6.140625" style="165" customWidth="1"/>
    <col min="6670" max="6670" width="2.85546875" style="165" customWidth="1"/>
    <col min="6671" max="6671" width="13" style="165" hidden="1" customWidth="1"/>
    <col min="6672" max="6672" width="4" style="165" customWidth="1"/>
    <col min="6673" max="6673" width="6.140625" style="165" customWidth="1"/>
    <col min="6674" max="6674" width="4.42578125" style="165" customWidth="1"/>
    <col min="6675" max="6675" width="1.5703125" style="165" customWidth="1"/>
    <col min="6676" max="6676" width="5.140625" style="165" customWidth="1"/>
    <col min="6677" max="6677" width="1.7109375" style="165" customWidth="1"/>
    <col min="6678" max="6679" width="6.140625" style="165" customWidth="1"/>
    <col min="6680" max="6680" width="7.28515625" style="165" customWidth="1"/>
    <col min="6681" max="6681" width="0.5703125" style="165" customWidth="1"/>
    <col min="6682" max="6682" width="7.140625" style="165" customWidth="1"/>
    <col min="6683" max="6683" width="13" style="165" hidden="1" customWidth="1"/>
    <col min="6684" max="6684" width="4.85546875" style="165" customWidth="1"/>
    <col min="6685" max="6686" width="6.140625" style="165" customWidth="1"/>
    <col min="6687" max="6687" width="7.140625" style="165" customWidth="1"/>
    <col min="6688" max="6688" width="3.7109375" style="165" customWidth="1"/>
    <col min="6689" max="6689" width="13" style="165" hidden="1" customWidth="1"/>
    <col min="6690" max="6690" width="0.140625" style="165" customWidth="1"/>
    <col min="6691" max="6691" width="5.7109375" style="165" customWidth="1"/>
    <col min="6692" max="6692" width="13" style="165" hidden="1" customWidth="1"/>
    <col min="6693" max="6912" width="9.140625" style="165" customWidth="1"/>
    <col min="6913" max="6913" width="0.42578125" style="165" customWidth="1"/>
    <col min="6914" max="6914" width="13" style="165" hidden="1" customWidth="1"/>
    <col min="6915" max="6915" width="1.7109375" style="165" customWidth="1"/>
    <col min="6916" max="6916" width="0.5703125" style="165" customWidth="1"/>
    <col min="6917" max="6917" width="2.42578125" style="165" customWidth="1"/>
    <col min="6918" max="6918" width="15.85546875" style="165" customWidth="1"/>
    <col min="6919" max="6919" width="12.140625" style="165" customWidth="1"/>
    <col min="6920" max="6920" width="13" style="165" hidden="1" customWidth="1"/>
    <col min="6921" max="6921" width="6.140625" style="165" customWidth="1"/>
    <col min="6922" max="6922" width="2.28515625" style="165" customWidth="1"/>
    <col min="6923" max="6923" width="0.5703125" style="165" customWidth="1"/>
    <col min="6924" max="6924" width="3.140625" style="165" customWidth="1"/>
    <col min="6925" max="6925" width="6.140625" style="165" customWidth="1"/>
    <col min="6926" max="6926" width="2.85546875" style="165" customWidth="1"/>
    <col min="6927" max="6927" width="13" style="165" hidden="1" customWidth="1"/>
    <col min="6928" max="6928" width="4" style="165" customWidth="1"/>
    <col min="6929" max="6929" width="6.140625" style="165" customWidth="1"/>
    <col min="6930" max="6930" width="4.42578125" style="165" customWidth="1"/>
    <col min="6931" max="6931" width="1.5703125" style="165" customWidth="1"/>
    <col min="6932" max="6932" width="5.140625" style="165" customWidth="1"/>
    <col min="6933" max="6933" width="1.7109375" style="165" customWidth="1"/>
    <col min="6934" max="6935" width="6.140625" style="165" customWidth="1"/>
    <col min="6936" max="6936" width="7.28515625" style="165" customWidth="1"/>
    <col min="6937" max="6937" width="0.5703125" style="165" customWidth="1"/>
    <col min="6938" max="6938" width="7.140625" style="165" customWidth="1"/>
    <col min="6939" max="6939" width="13" style="165" hidden="1" customWidth="1"/>
    <col min="6940" max="6940" width="4.85546875" style="165" customWidth="1"/>
    <col min="6941" max="6942" width="6.140625" style="165" customWidth="1"/>
    <col min="6943" max="6943" width="7.140625" style="165" customWidth="1"/>
    <col min="6944" max="6944" width="3.7109375" style="165" customWidth="1"/>
    <col min="6945" max="6945" width="13" style="165" hidden="1" customWidth="1"/>
    <col min="6946" max="6946" width="0.140625" style="165" customWidth="1"/>
    <col min="6947" max="6947" width="5.7109375" style="165" customWidth="1"/>
    <col min="6948" max="6948" width="13" style="165" hidden="1" customWidth="1"/>
    <col min="6949" max="7168" width="9.140625" style="165" customWidth="1"/>
    <col min="7169" max="7169" width="0.42578125" style="165" customWidth="1"/>
    <col min="7170" max="7170" width="13" style="165" hidden="1" customWidth="1"/>
    <col min="7171" max="7171" width="1.7109375" style="165" customWidth="1"/>
    <col min="7172" max="7172" width="0.5703125" style="165" customWidth="1"/>
    <col min="7173" max="7173" width="2.42578125" style="165" customWidth="1"/>
    <col min="7174" max="7174" width="15.85546875" style="165" customWidth="1"/>
    <col min="7175" max="7175" width="12.140625" style="165" customWidth="1"/>
    <col min="7176" max="7176" width="13" style="165" hidden="1" customWidth="1"/>
    <col min="7177" max="7177" width="6.140625" style="165" customWidth="1"/>
    <col min="7178" max="7178" width="2.28515625" style="165" customWidth="1"/>
    <col min="7179" max="7179" width="0.5703125" style="165" customWidth="1"/>
    <col min="7180" max="7180" width="3.140625" style="165" customWidth="1"/>
    <col min="7181" max="7181" width="6.140625" style="165" customWidth="1"/>
    <col min="7182" max="7182" width="2.85546875" style="165" customWidth="1"/>
    <col min="7183" max="7183" width="13" style="165" hidden="1" customWidth="1"/>
    <col min="7184" max="7184" width="4" style="165" customWidth="1"/>
    <col min="7185" max="7185" width="6.140625" style="165" customWidth="1"/>
    <col min="7186" max="7186" width="4.42578125" style="165" customWidth="1"/>
    <col min="7187" max="7187" width="1.5703125" style="165" customWidth="1"/>
    <col min="7188" max="7188" width="5.140625" style="165" customWidth="1"/>
    <col min="7189" max="7189" width="1.7109375" style="165" customWidth="1"/>
    <col min="7190" max="7191" width="6.140625" style="165" customWidth="1"/>
    <col min="7192" max="7192" width="7.28515625" style="165" customWidth="1"/>
    <col min="7193" max="7193" width="0.5703125" style="165" customWidth="1"/>
    <col min="7194" max="7194" width="7.140625" style="165" customWidth="1"/>
    <col min="7195" max="7195" width="13" style="165" hidden="1" customWidth="1"/>
    <col min="7196" max="7196" width="4.85546875" style="165" customWidth="1"/>
    <col min="7197" max="7198" width="6.140625" style="165" customWidth="1"/>
    <col min="7199" max="7199" width="7.140625" style="165" customWidth="1"/>
    <col min="7200" max="7200" width="3.7109375" style="165" customWidth="1"/>
    <col min="7201" max="7201" width="13" style="165" hidden="1" customWidth="1"/>
    <col min="7202" max="7202" width="0.140625" style="165" customWidth="1"/>
    <col min="7203" max="7203" width="5.7109375" style="165" customWidth="1"/>
    <col min="7204" max="7204" width="13" style="165" hidden="1" customWidth="1"/>
    <col min="7205" max="7424" width="9.140625" style="165" customWidth="1"/>
    <col min="7425" max="7425" width="0.42578125" style="165" customWidth="1"/>
    <col min="7426" max="7426" width="13" style="165" hidden="1" customWidth="1"/>
    <col min="7427" max="7427" width="1.7109375" style="165" customWidth="1"/>
    <col min="7428" max="7428" width="0.5703125" style="165" customWidth="1"/>
    <col min="7429" max="7429" width="2.42578125" style="165" customWidth="1"/>
    <col min="7430" max="7430" width="15.85546875" style="165" customWidth="1"/>
    <col min="7431" max="7431" width="12.140625" style="165" customWidth="1"/>
    <col min="7432" max="7432" width="13" style="165" hidden="1" customWidth="1"/>
    <col min="7433" max="7433" width="6.140625" style="165" customWidth="1"/>
    <col min="7434" max="7434" width="2.28515625" style="165" customWidth="1"/>
    <col min="7435" max="7435" width="0.5703125" style="165" customWidth="1"/>
    <col min="7436" max="7436" width="3.140625" style="165" customWidth="1"/>
    <col min="7437" max="7437" width="6.140625" style="165" customWidth="1"/>
    <col min="7438" max="7438" width="2.85546875" style="165" customWidth="1"/>
    <col min="7439" max="7439" width="13" style="165" hidden="1" customWidth="1"/>
    <col min="7440" max="7440" width="4" style="165" customWidth="1"/>
    <col min="7441" max="7441" width="6.140625" style="165" customWidth="1"/>
    <col min="7442" max="7442" width="4.42578125" style="165" customWidth="1"/>
    <col min="7443" max="7443" width="1.5703125" style="165" customWidth="1"/>
    <col min="7444" max="7444" width="5.140625" style="165" customWidth="1"/>
    <col min="7445" max="7445" width="1.7109375" style="165" customWidth="1"/>
    <col min="7446" max="7447" width="6.140625" style="165" customWidth="1"/>
    <col min="7448" max="7448" width="7.28515625" style="165" customWidth="1"/>
    <col min="7449" max="7449" width="0.5703125" style="165" customWidth="1"/>
    <col min="7450" max="7450" width="7.140625" style="165" customWidth="1"/>
    <col min="7451" max="7451" width="13" style="165" hidden="1" customWidth="1"/>
    <col min="7452" max="7452" width="4.85546875" style="165" customWidth="1"/>
    <col min="7453" max="7454" width="6.140625" style="165" customWidth="1"/>
    <col min="7455" max="7455" width="7.140625" style="165" customWidth="1"/>
    <col min="7456" max="7456" width="3.7109375" style="165" customWidth="1"/>
    <col min="7457" max="7457" width="13" style="165" hidden="1" customWidth="1"/>
    <col min="7458" max="7458" width="0.140625" style="165" customWidth="1"/>
    <col min="7459" max="7459" width="5.7109375" style="165" customWidth="1"/>
    <col min="7460" max="7460" width="13" style="165" hidden="1" customWidth="1"/>
    <col min="7461" max="7680" width="9.140625" style="165" customWidth="1"/>
    <col min="7681" max="7681" width="0.42578125" style="165" customWidth="1"/>
    <col min="7682" max="7682" width="13" style="165" hidden="1" customWidth="1"/>
    <col min="7683" max="7683" width="1.7109375" style="165" customWidth="1"/>
    <col min="7684" max="7684" width="0.5703125" style="165" customWidth="1"/>
    <col min="7685" max="7685" width="2.42578125" style="165" customWidth="1"/>
    <col min="7686" max="7686" width="15.85546875" style="165" customWidth="1"/>
    <col min="7687" max="7687" width="12.140625" style="165" customWidth="1"/>
    <col min="7688" max="7688" width="13" style="165" hidden="1" customWidth="1"/>
    <col min="7689" max="7689" width="6.140625" style="165" customWidth="1"/>
    <col min="7690" max="7690" width="2.28515625" style="165" customWidth="1"/>
    <col min="7691" max="7691" width="0.5703125" style="165" customWidth="1"/>
    <col min="7692" max="7692" width="3.140625" style="165" customWidth="1"/>
    <col min="7693" max="7693" width="6.140625" style="165" customWidth="1"/>
    <col min="7694" max="7694" width="2.85546875" style="165" customWidth="1"/>
    <col min="7695" max="7695" width="13" style="165" hidden="1" customWidth="1"/>
    <col min="7696" max="7696" width="4" style="165" customWidth="1"/>
    <col min="7697" max="7697" width="6.140625" style="165" customWidth="1"/>
    <col min="7698" max="7698" width="4.42578125" style="165" customWidth="1"/>
    <col min="7699" max="7699" width="1.5703125" style="165" customWidth="1"/>
    <col min="7700" max="7700" width="5.140625" style="165" customWidth="1"/>
    <col min="7701" max="7701" width="1.7109375" style="165" customWidth="1"/>
    <col min="7702" max="7703" width="6.140625" style="165" customWidth="1"/>
    <col min="7704" max="7704" width="7.28515625" style="165" customWidth="1"/>
    <col min="7705" max="7705" width="0.5703125" style="165" customWidth="1"/>
    <col min="7706" max="7706" width="7.140625" style="165" customWidth="1"/>
    <col min="7707" max="7707" width="13" style="165" hidden="1" customWidth="1"/>
    <col min="7708" max="7708" width="4.85546875" style="165" customWidth="1"/>
    <col min="7709" max="7710" width="6.140625" style="165" customWidth="1"/>
    <col min="7711" max="7711" width="7.140625" style="165" customWidth="1"/>
    <col min="7712" max="7712" width="3.7109375" style="165" customWidth="1"/>
    <col min="7713" max="7713" width="13" style="165" hidden="1" customWidth="1"/>
    <col min="7714" max="7714" width="0.140625" style="165" customWidth="1"/>
    <col min="7715" max="7715" width="5.7109375" style="165" customWidth="1"/>
    <col min="7716" max="7716" width="13" style="165" hidden="1" customWidth="1"/>
    <col min="7717" max="7936" width="9.140625" style="165" customWidth="1"/>
    <col min="7937" max="7937" width="0.42578125" style="165" customWidth="1"/>
    <col min="7938" max="7938" width="13" style="165" hidden="1" customWidth="1"/>
    <col min="7939" max="7939" width="1.7109375" style="165" customWidth="1"/>
    <col min="7940" max="7940" width="0.5703125" style="165" customWidth="1"/>
    <col min="7941" max="7941" width="2.42578125" style="165" customWidth="1"/>
    <col min="7942" max="7942" width="15.85546875" style="165" customWidth="1"/>
    <col min="7943" max="7943" width="12.140625" style="165" customWidth="1"/>
    <col min="7944" max="7944" width="13" style="165" hidden="1" customWidth="1"/>
    <col min="7945" max="7945" width="6.140625" style="165" customWidth="1"/>
    <col min="7946" max="7946" width="2.28515625" style="165" customWidth="1"/>
    <col min="7947" max="7947" width="0.5703125" style="165" customWidth="1"/>
    <col min="7948" max="7948" width="3.140625" style="165" customWidth="1"/>
    <col min="7949" max="7949" width="6.140625" style="165" customWidth="1"/>
    <col min="7950" max="7950" width="2.85546875" style="165" customWidth="1"/>
    <col min="7951" max="7951" width="13" style="165" hidden="1" customWidth="1"/>
    <col min="7952" max="7952" width="4" style="165" customWidth="1"/>
    <col min="7953" max="7953" width="6.140625" style="165" customWidth="1"/>
    <col min="7954" max="7954" width="4.42578125" style="165" customWidth="1"/>
    <col min="7955" max="7955" width="1.5703125" style="165" customWidth="1"/>
    <col min="7956" max="7956" width="5.140625" style="165" customWidth="1"/>
    <col min="7957" max="7957" width="1.7109375" style="165" customWidth="1"/>
    <col min="7958" max="7959" width="6.140625" style="165" customWidth="1"/>
    <col min="7960" max="7960" width="7.28515625" style="165" customWidth="1"/>
    <col min="7961" max="7961" width="0.5703125" style="165" customWidth="1"/>
    <col min="7962" max="7962" width="7.140625" style="165" customWidth="1"/>
    <col min="7963" max="7963" width="13" style="165" hidden="1" customWidth="1"/>
    <col min="7964" max="7964" width="4.85546875" style="165" customWidth="1"/>
    <col min="7965" max="7966" width="6.140625" style="165" customWidth="1"/>
    <col min="7967" max="7967" width="7.140625" style="165" customWidth="1"/>
    <col min="7968" max="7968" width="3.7109375" style="165" customWidth="1"/>
    <col min="7969" max="7969" width="13" style="165" hidden="1" customWidth="1"/>
    <col min="7970" max="7970" width="0.140625" style="165" customWidth="1"/>
    <col min="7971" max="7971" width="5.7109375" style="165" customWidth="1"/>
    <col min="7972" max="7972" width="13" style="165" hidden="1" customWidth="1"/>
    <col min="7973" max="8192" width="9.140625" style="165" customWidth="1"/>
    <col min="8193" max="8193" width="0.42578125" style="165" customWidth="1"/>
    <col min="8194" max="8194" width="13" style="165" hidden="1" customWidth="1"/>
    <col min="8195" max="8195" width="1.7109375" style="165" customWidth="1"/>
    <col min="8196" max="8196" width="0.5703125" style="165" customWidth="1"/>
    <col min="8197" max="8197" width="2.42578125" style="165" customWidth="1"/>
    <col min="8198" max="8198" width="15.85546875" style="165" customWidth="1"/>
    <col min="8199" max="8199" width="12.140625" style="165" customWidth="1"/>
    <col min="8200" max="8200" width="13" style="165" hidden="1" customWidth="1"/>
    <col min="8201" max="8201" width="6.140625" style="165" customWidth="1"/>
    <col min="8202" max="8202" width="2.28515625" style="165" customWidth="1"/>
    <col min="8203" max="8203" width="0.5703125" style="165" customWidth="1"/>
    <col min="8204" max="8204" width="3.140625" style="165" customWidth="1"/>
    <col min="8205" max="8205" width="6.140625" style="165" customWidth="1"/>
    <col min="8206" max="8206" width="2.85546875" style="165" customWidth="1"/>
    <col min="8207" max="8207" width="13" style="165" hidden="1" customWidth="1"/>
    <col min="8208" max="8208" width="4" style="165" customWidth="1"/>
    <col min="8209" max="8209" width="6.140625" style="165" customWidth="1"/>
    <col min="8210" max="8210" width="4.42578125" style="165" customWidth="1"/>
    <col min="8211" max="8211" width="1.5703125" style="165" customWidth="1"/>
    <col min="8212" max="8212" width="5.140625" style="165" customWidth="1"/>
    <col min="8213" max="8213" width="1.7109375" style="165" customWidth="1"/>
    <col min="8214" max="8215" width="6.140625" style="165" customWidth="1"/>
    <col min="8216" max="8216" width="7.28515625" style="165" customWidth="1"/>
    <col min="8217" max="8217" width="0.5703125" style="165" customWidth="1"/>
    <col min="8218" max="8218" width="7.140625" style="165" customWidth="1"/>
    <col min="8219" max="8219" width="13" style="165" hidden="1" customWidth="1"/>
    <col min="8220" max="8220" width="4.85546875" style="165" customWidth="1"/>
    <col min="8221" max="8222" width="6.140625" style="165" customWidth="1"/>
    <col min="8223" max="8223" width="7.140625" style="165" customWidth="1"/>
    <col min="8224" max="8224" width="3.7109375" style="165" customWidth="1"/>
    <col min="8225" max="8225" width="13" style="165" hidden="1" customWidth="1"/>
    <col min="8226" max="8226" width="0.140625" style="165" customWidth="1"/>
    <col min="8227" max="8227" width="5.7109375" style="165" customWidth="1"/>
    <col min="8228" max="8228" width="13" style="165" hidden="1" customWidth="1"/>
    <col min="8229" max="8448" width="9.140625" style="165" customWidth="1"/>
    <col min="8449" max="8449" width="0.42578125" style="165" customWidth="1"/>
    <col min="8450" max="8450" width="13" style="165" hidden="1" customWidth="1"/>
    <col min="8451" max="8451" width="1.7109375" style="165" customWidth="1"/>
    <col min="8452" max="8452" width="0.5703125" style="165" customWidth="1"/>
    <col min="8453" max="8453" width="2.42578125" style="165" customWidth="1"/>
    <col min="8454" max="8454" width="15.85546875" style="165" customWidth="1"/>
    <col min="8455" max="8455" width="12.140625" style="165" customWidth="1"/>
    <col min="8456" max="8456" width="13" style="165" hidden="1" customWidth="1"/>
    <col min="8457" max="8457" width="6.140625" style="165" customWidth="1"/>
    <col min="8458" max="8458" width="2.28515625" style="165" customWidth="1"/>
    <col min="8459" max="8459" width="0.5703125" style="165" customWidth="1"/>
    <col min="8460" max="8460" width="3.140625" style="165" customWidth="1"/>
    <col min="8461" max="8461" width="6.140625" style="165" customWidth="1"/>
    <col min="8462" max="8462" width="2.85546875" style="165" customWidth="1"/>
    <col min="8463" max="8463" width="13" style="165" hidden="1" customWidth="1"/>
    <col min="8464" max="8464" width="4" style="165" customWidth="1"/>
    <col min="8465" max="8465" width="6.140625" style="165" customWidth="1"/>
    <col min="8466" max="8466" width="4.42578125" style="165" customWidth="1"/>
    <col min="8467" max="8467" width="1.5703125" style="165" customWidth="1"/>
    <col min="8468" max="8468" width="5.140625" style="165" customWidth="1"/>
    <col min="8469" max="8469" width="1.7109375" style="165" customWidth="1"/>
    <col min="8470" max="8471" width="6.140625" style="165" customWidth="1"/>
    <col min="8472" max="8472" width="7.28515625" style="165" customWidth="1"/>
    <col min="8473" max="8473" width="0.5703125" style="165" customWidth="1"/>
    <col min="8474" max="8474" width="7.140625" style="165" customWidth="1"/>
    <col min="8475" max="8475" width="13" style="165" hidden="1" customWidth="1"/>
    <col min="8476" max="8476" width="4.85546875" style="165" customWidth="1"/>
    <col min="8477" max="8478" width="6.140625" style="165" customWidth="1"/>
    <col min="8479" max="8479" width="7.140625" style="165" customWidth="1"/>
    <col min="8480" max="8480" width="3.7109375" style="165" customWidth="1"/>
    <col min="8481" max="8481" width="13" style="165" hidden="1" customWidth="1"/>
    <col min="8482" max="8482" width="0.140625" style="165" customWidth="1"/>
    <col min="8483" max="8483" width="5.7109375" style="165" customWidth="1"/>
    <col min="8484" max="8484" width="13" style="165" hidden="1" customWidth="1"/>
    <col min="8485" max="8704" width="9.140625" style="165" customWidth="1"/>
    <col min="8705" max="8705" width="0.42578125" style="165" customWidth="1"/>
    <col min="8706" max="8706" width="13" style="165" hidden="1" customWidth="1"/>
    <col min="8707" max="8707" width="1.7109375" style="165" customWidth="1"/>
    <col min="8708" max="8708" width="0.5703125" style="165" customWidth="1"/>
    <col min="8709" max="8709" width="2.42578125" style="165" customWidth="1"/>
    <col min="8710" max="8710" width="15.85546875" style="165" customWidth="1"/>
    <col min="8711" max="8711" width="12.140625" style="165" customWidth="1"/>
    <col min="8712" max="8712" width="13" style="165" hidden="1" customWidth="1"/>
    <col min="8713" max="8713" width="6.140625" style="165" customWidth="1"/>
    <col min="8714" max="8714" width="2.28515625" style="165" customWidth="1"/>
    <col min="8715" max="8715" width="0.5703125" style="165" customWidth="1"/>
    <col min="8716" max="8716" width="3.140625" style="165" customWidth="1"/>
    <col min="8717" max="8717" width="6.140625" style="165" customWidth="1"/>
    <col min="8718" max="8718" width="2.85546875" style="165" customWidth="1"/>
    <col min="8719" max="8719" width="13" style="165" hidden="1" customWidth="1"/>
    <col min="8720" max="8720" width="4" style="165" customWidth="1"/>
    <col min="8721" max="8721" width="6.140625" style="165" customWidth="1"/>
    <col min="8722" max="8722" width="4.42578125" style="165" customWidth="1"/>
    <col min="8723" max="8723" width="1.5703125" style="165" customWidth="1"/>
    <col min="8724" max="8724" width="5.140625" style="165" customWidth="1"/>
    <col min="8725" max="8725" width="1.7109375" style="165" customWidth="1"/>
    <col min="8726" max="8727" width="6.140625" style="165" customWidth="1"/>
    <col min="8728" max="8728" width="7.28515625" style="165" customWidth="1"/>
    <col min="8729" max="8729" width="0.5703125" style="165" customWidth="1"/>
    <col min="8730" max="8730" width="7.140625" style="165" customWidth="1"/>
    <col min="8731" max="8731" width="13" style="165" hidden="1" customWidth="1"/>
    <col min="8732" max="8732" width="4.85546875" style="165" customWidth="1"/>
    <col min="8733" max="8734" width="6.140625" style="165" customWidth="1"/>
    <col min="8735" max="8735" width="7.140625" style="165" customWidth="1"/>
    <col min="8736" max="8736" width="3.7109375" style="165" customWidth="1"/>
    <col min="8737" max="8737" width="13" style="165" hidden="1" customWidth="1"/>
    <col min="8738" max="8738" width="0.140625" style="165" customWidth="1"/>
    <col min="8739" max="8739" width="5.7109375" style="165" customWidth="1"/>
    <col min="8740" max="8740" width="13" style="165" hidden="1" customWidth="1"/>
    <col min="8741" max="8960" width="9.140625" style="165" customWidth="1"/>
    <col min="8961" max="8961" width="0.42578125" style="165" customWidth="1"/>
    <col min="8962" max="8962" width="13" style="165" hidden="1" customWidth="1"/>
    <col min="8963" max="8963" width="1.7109375" style="165" customWidth="1"/>
    <col min="8964" max="8964" width="0.5703125" style="165" customWidth="1"/>
    <col min="8965" max="8965" width="2.42578125" style="165" customWidth="1"/>
    <col min="8966" max="8966" width="15.85546875" style="165" customWidth="1"/>
    <col min="8967" max="8967" width="12.140625" style="165" customWidth="1"/>
    <col min="8968" max="8968" width="13" style="165" hidden="1" customWidth="1"/>
    <col min="8969" max="8969" width="6.140625" style="165" customWidth="1"/>
    <col min="8970" max="8970" width="2.28515625" style="165" customWidth="1"/>
    <col min="8971" max="8971" width="0.5703125" style="165" customWidth="1"/>
    <col min="8972" max="8972" width="3.140625" style="165" customWidth="1"/>
    <col min="8973" max="8973" width="6.140625" style="165" customWidth="1"/>
    <col min="8974" max="8974" width="2.85546875" style="165" customWidth="1"/>
    <col min="8975" max="8975" width="13" style="165" hidden="1" customWidth="1"/>
    <col min="8976" max="8976" width="4" style="165" customWidth="1"/>
    <col min="8977" max="8977" width="6.140625" style="165" customWidth="1"/>
    <col min="8978" max="8978" width="4.42578125" style="165" customWidth="1"/>
    <col min="8979" max="8979" width="1.5703125" style="165" customWidth="1"/>
    <col min="8980" max="8980" width="5.140625" style="165" customWidth="1"/>
    <col min="8981" max="8981" width="1.7109375" style="165" customWidth="1"/>
    <col min="8982" max="8983" width="6.140625" style="165" customWidth="1"/>
    <col min="8984" max="8984" width="7.28515625" style="165" customWidth="1"/>
    <col min="8985" max="8985" width="0.5703125" style="165" customWidth="1"/>
    <col min="8986" max="8986" width="7.140625" style="165" customWidth="1"/>
    <col min="8987" max="8987" width="13" style="165" hidden="1" customWidth="1"/>
    <col min="8988" max="8988" width="4.85546875" style="165" customWidth="1"/>
    <col min="8989" max="8990" width="6.140625" style="165" customWidth="1"/>
    <col min="8991" max="8991" width="7.140625" style="165" customWidth="1"/>
    <col min="8992" max="8992" width="3.7109375" style="165" customWidth="1"/>
    <col min="8993" max="8993" width="13" style="165" hidden="1" customWidth="1"/>
    <col min="8994" max="8994" width="0.140625" style="165" customWidth="1"/>
    <col min="8995" max="8995" width="5.7109375" style="165" customWidth="1"/>
    <col min="8996" max="8996" width="13" style="165" hidden="1" customWidth="1"/>
    <col min="8997" max="9216" width="9.140625" style="165" customWidth="1"/>
    <col min="9217" max="9217" width="0.42578125" style="165" customWidth="1"/>
    <col min="9218" max="9218" width="13" style="165" hidden="1" customWidth="1"/>
    <col min="9219" max="9219" width="1.7109375" style="165" customWidth="1"/>
    <col min="9220" max="9220" width="0.5703125" style="165" customWidth="1"/>
    <col min="9221" max="9221" width="2.42578125" style="165" customWidth="1"/>
    <col min="9222" max="9222" width="15.85546875" style="165" customWidth="1"/>
    <col min="9223" max="9223" width="12.140625" style="165" customWidth="1"/>
    <col min="9224" max="9224" width="13" style="165" hidden="1" customWidth="1"/>
    <col min="9225" max="9225" width="6.140625" style="165" customWidth="1"/>
    <col min="9226" max="9226" width="2.28515625" style="165" customWidth="1"/>
    <col min="9227" max="9227" width="0.5703125" style="165" customWidth="1"/>
    <col min="9228" max="9228" width="3.140625" style="165" customWidth="1"/>
    <col min="9229" max="9229" width="6.140625" style="165" customWidth="1"/>
    <col min="9230" max="9230" width="2.85546875" style="165" customWidth="1"/>
    <col min="9231" max="9231" width="13" style="165" hidden="1" customWidth="1"/>
    <col min="9232" max="9232" width="4" style="165" customWidth="1"/>
    <col min="9233" max="9233" width="6.140625" style="165" customWidth="1"/>
    <col min="9234" max="9234" width="4.42578125" style="165" customWidth="1"/>
    <col min="9235" max="9235" width="1.5703125" style="165" customWidth="1"/>
    <col min="9236" max="9236" width="5.140625" style="165" customWidth="1"/>
    <col min="9237" max="9237" width="1.7109375" style="165" customWidth="1"/>
    <col min="9238" max="9239" width="6.140625" style="165" customWidth="1"/>
    <col min="9240" max="9240" width="7.28515625" style="165" customWidth="1"/>
    <col min="9241" max="9241" width="0.5703125" style="165" customWidth="1"/>
    <col min="9242" max="9242" width="7.140625" style="165" customWidth="1"/>
    <col min="9243" max="9243" width="13" style="165" hidden="1" customWidth="1"/>
    <col min="9244" max="9244" width="4.85546875" style="165" customWidth="1"/>
    <col min="9245" max="9246" width="6.140625" style="165" customWidth="1"/>
    <col min="9247" max="9247" width="7.140625" style="165" customWidth="1"/>
    <col min="9248" max="9248" width="3.7109375" style="165" customWidth="1"/>
    <col min="9249" max="9249" width="13" style="165" hidden="1" customWidth="1"/>
    <col min="9250" max="9250" width="0.140625" style="165" customWidth="1"/>
    <col min="9251" max="9251" width="5.7109375" style="165" customWidth="1"/>
    <col min="9252" max="9252" width="13" style="165" hidden="1" customWidth="1"/>
    <col min="9253" max="9472" width="9.140625" style="165" customWidth="1"/>
    <col min="9473" max="9473" width="0.42578125" style="165" customWidth="1"/>
    <col min="9474" max="9474" width="13" style="165" hidden="1" customWidth="1"/>
    <col min="9475" max="9475" width="1.7109375" style="165" customWidth="1"/>
    <col min="9476" max="9476" width="0.5703125" style="165" customWidth="1"/>
    <col min="9477" max="9477" width="2.42578125" style="165" customWidth="1"/>
    <col min="9478" max="9478" width="15.85546875" style="165" customWidth="1"/>
    <col min="9479" max="9479" width="12.140625" style="165" customWidth="1"/>
    <col min="9480" max="9480" width="13" style="165" hidden="1" customWidth="1"/>
    <col min="9481" max="9481" width="6.140625" style="165" customWidth="1"/>
    <col min="9482" max="9482" width="2.28515625" style="165" customWidth="1"/>
    <col min="9483" max="9483" width="0.5703125" style="165" customWidth="1"/>
    <col min="9484" max="9484" width="3.140625" style="165" customWidth="1"/>
    <col min="9485" max="9485" width="6.140625" style="165" customWidth="1"/>
    <col min="9486" max="9486" width="2.85546875" style="165" customWidth="1"/>
    <col min="9487" max="9487" width="13" style="165" hidden="1" customWidth="1"/>
    <col min="9488" max="9488" width="4" style="165" customWidth="1"/>
    <col min="9489" max="9489" width="6.140625" style="165" customWidth="1"/>
    <col min="9490" max="9490" width="4.42578125" style="165" customWidth="1"/>
    <col min="9491" max="9491" width="1.5703125" style="165" customWidth="1"/>
    <col min="9492" max="9492" width="5.140625" style="165" customWidth="1"/>
    <col min="9493" max="9493" width="1.7109375" style="165" customWidth="1"/>
    <col min="9494" max="9495" width="6.140625" style="165" customWidth="1"/>
    <col min="9496" max="9496" width="7.28515625" style="165" customWidth="1"/>
    <col min="9497" max="9497" width="0.5703125" style="165" customWidth="1"/>
    <col min="9498" max="9498" width="7.140625" style="165" customWidth="1"/>
    <col min="9499" max="9499" width="13" style="165" hidden="1" customWidth="1"/>
    <col min="9500" max="9500" width="4.85546875" style="165" customWidth="1"/>
    <col min="9501" max="9502" width="6.140625" style="165" customWidth="1"/>
    <col min="9503" max="9503" width="7.140625" style="165" customWidth="1"/>
    <col min="9504" max="9504" width="3.7109375" style="165" customWidth="1"/>
    <col min="9505" max="9505" width="13" style="165" hidden="1" customWidth="1"/>
    <col min="9506" max="9506" width="0.140625" style="165" customWidth="1"/>
    <col min="9507" max="9507" width="5.7109375" style="165" customWidth="1"/>
    <col min="9508" max="9508" width="13" style="165" hidden="1" customWidth="1"/>
    <col min="9509" max="9728" width="9.140625" style="165" customWidth="1"/>
    <col min="9729" max="9729" width="0.42578125" style="165" customWidth="1"/>
    <col min="9730" max="9730" width="13" style="165" hidden="1" customWidth="1"/>
    <col min="9731" max="9731" width="1.7109375" style="165" customWidth="1"/>
    <col min="9732" max="9732" width="0.5703125" style="165" customWidth="1"/>
    <col min="9733" max="9733" width="2.42578125" style="165" customWidth="1"/>
    <col min="9734" max="9734" width="15.85546875" style="165" customWidth="1"/>
    <col min="9735" max="9735" width="12.140625" style="165" customWidth="1"/>
    <col min="9736" max="9736" width="13" style="165" hidden="1" customWidth="1"/>
    <col min="9737" max="9737" width="6.140625" style="165" customWidth="1"/>
    <col min="9738" max="9738" width="2.28515625" style="165" customWidth="1"/>
    <col min="9739" max="9739" width="0.5703125" style="165" customWidth="1"/>
    <col min="9740" max="9740" width="3.140625" style="165" customWidth="1"/>
    <col min="9741" max="9741" width="6.140625" style="165" customWidth="1"/>
    <col min="9742" max="9742" width="2.85546875" style="165" customWidth="1"/>
    <col min="9743" max="9743" width="13" style="165" hidden="1" customWidth="1"/>
    <col min="9744" max="9744" width="4" style="165" customWidth="1"/>
    <col min="9745" max="9745" width="6.140625" style="165" customWidth="1"/>
    <col min="9746" max="9746" width="4.42578125" style="165" customWidth="1"/>
    <col min="9747" max="9747" width="1.5703125" style="165" customWidth="1"/>
    <col min="9748" max="9748" width="5.140625" style="165" customWidth="1"/>
    <col min="9749" max="9749" width="1.7109375" style="165" customWidth="1"/>
    <col min="9750" max="9751" width="6.140625" style="165" customWidth="1"/>
    <col min="9752" max="9752" width="7.28515625" style="165" customWidth="1"/>
    <col min="9753" max="9753" width="0.5703125" style="165" customWidth="1"/>
    <col min="9754" max="9754" width="7.140625" style="165" customWidth="1"/>
    <col min="9755" max="9755" width="13" style="165" hidden="1" customWidth="1"/>
    <col min="9756" max="9756" width="4.85546875" style="165" customWidth="1"/>
    <col min="9757" max="9758" width="6.140625" style="165" customWidth="1"/>
    <col min="9759" max="9759" width="7.140625" style="165" customWidth="1"/>
    <col min="9760" max="9760" width="3.7109375" style="165" customWidth="1"/>
    <col min="9761" max="9761" width="13" style="165" hidden="1" customWidth="1"/>
    <col min="9762" max="9762" width="0.140625" style="165" customWidth="1"/>
    <col min="9763" max="9763" width="5.7109375" style="165" customWidth="1"/>
    <col min="9764" max="9764" width="13" style="165" hidden="1" customWidth="1"/>
    <col min="9765" max="9984" width="9.140625" style="165" customWidth="1"/>
    <col min="9985" max="9985" width="0.42578125" style="165" customWidth="1"/>
    <col min="9986" max="9986" width="13" style="165" hidden="1" customWidth="1"/>
    <col min="9987" max="9987" width="1.7109375" style="165" customWidth="1"/>
    <col min="9988" max="9988" width="0.5703125" style="165" customWidth="1"/>
    <col min="9989" max="9989" width="2.42578125" style="165" customWidth="1"/>
    <col min="9990" max="9990" width="15.85546875" style="165" customWidth="1"/>
    <col min="9991" max="9991" width="12.140625" style="165" customWidth="1"/>
    <col min="9992" max="9992" width="13" style="165" hidden="1" customWidth="1"/>
    <col min="9993" max="9993" width="6.140625" style="165" customWidth="1"/>
    <col min="9994" max="9994" width="2.28515625" style="165" customWidth="1"/>
    <col min="9995" max="9995" width="0.5703125" style="165" customWidth="1"/>
    <col min="9996" max="9996" width="3.140625" style="165" customWidth="1"/>
    <col min="9997" max="9997" width="6.140625" style="165" customWidth="1"/>
    <col min="9998" max="9998" width="2.85546875" style="165" customWidth="1"/>
    <col min="9999" max="9999" width="13" style="165" hidden="1" customWidth="1"/>
    <col min="10000" max="10000" width="4" style="165" customWidth="1"/>
    <col min="10001" max="10001" width="6.140625" style="165" customWidth="1"/>
    <col min="10002" max="10002" width="4.42578125" style="165" customWidth="1"/>
    <col min="10003" max="10003" width="1.5703125" style="165" customWidth="1"/>
    <col min="10004" max="10004" width="5.140625" style="165" customWidth="1"/>
    <col min="10005" max="10005" width="1.7109375" style="165" customWidth="1"/>
    <col min="10006" max="10007" width="6.140625" style="165" customWidth="1"/>
    <col min="10008" max="10008" width="7.28515625" style="165" customWidth="1"/>
    <col min="10009" max="10009" width="0.5703125" style="165" customWidth="1"/>
    <col min="10010" max="10010" width="7.140625" style="165" customWidth="1"/>
    <col min="10011" max="10011" width="13" style="165" hidden="1" customWidth="1"/>
    <col min="10012" max="10012" width="4.85546875" style="165" customWidth="1"/>
    <col min="10013" max="10014" width="6.140625" style="165" customWidth="1"/>
    <col min="10015" max="10015" width="7.140625" style="165" customWidth="1"/>
    <col min="10016" max="10016" width="3.7109375" style="165" customWidth="1"/>
    <col min="10017" max="10017" width="13" style="165" hidden="1" customWidth="1"/>
    <col min="10018" max="10018" width="0.140625" style="165" customWidth="1"/>
    <col min="10019" max="10019" width="5.7109375" style="165" customWidth="1"/>
    <col min="10020" max="10020" width="13" style="165" hidden="1" customWidth="1"/>
    <col min="10021" max="10240" width="9.140625" style="165" customWidth="1"/>
    <col min="10241" max="10241" width="0.42578125" style="165" customWidth="1"/>
    <col min="10242" max="10242" width="13" style="165" hidden="1" customWidth="1"/>
    <col min="10243" max="10243" width="1.7109375" style="165" customWidth="1"/>
    <col min="10244" max="10244" width="0.5703125" style="165" customWidth="1"/>
    <col min="10245" max="10245" width="2.42578125" style="165" customWidth="1"/>
    <col min="10246" max="10246" width="15.85546875" style="165" customWidth="1"/>
    <col min="10247" max="10247" width="12.140625" style="165" customWidth="1"/>
    <col min="10248" max="10248" width="13" style="165" hidden="1" customWidth="1"/>
    <col min="10249" max="10249" width="6.140625" style="165" customWidth="1"/>
    <col min="10250" max="10250" width="2.28515625" style="165" customWidth="1"/>
    <col min="10251" max="10251" width="0.5703125" style="165" customWidth="1"/>
    <col min="10252" max="10252" width="3.140625" style="165" customWidth="1"/>
    <col min="10253" max="10253" width="6.140625" style="165" customWidth="1"/>
    <col min="10254" max="10254" width="2.85546875" style="165" customWidth="1"/>
    <col min="10255" max="10255" width="13" style="165" hidden="1" customWidth="1"/>
    <col min="10256" max="10256" width="4" style="165" customWidth="1"/>
    <col min="10257" max="10257" width="6.140625" style="165" customWidth="1"/>
    <col min="10258" max="10258" width="4.42578125" style="165" customWidth="1"/>
    <col min="10259" max="10259" width="1.5703125" style="165" customWidth="1"/>
    <col min="10260" max="10260" width="5.140625" style="165" customWidth="1"/>
    <col min="10261" max="10261" width="1.7109375" style="165" customWidth="1"/>
    <col min="10262" max="10263" width="6.140625" style="165" customWidth="1"/>
    <col min="10264" max="10264" width="7.28515625" style="165" customWidth="1"/>
    <col min="10265" max="10265" width="0.5703125" style="165" customWidth="1"/>
    <col min="10266" max="10266" width="7.140625" style="165" customWidth="1"/>
    <col min="10267" max="10267" width="13" style="165" hidden="1" customWidth="1"/>
    <col min="10268" max="10268" width="4.85546875" style="165" customWidth="1"/>
    <col min="10269" max="10270" width="6.140625" style="165" customWidth="1"/>
    <col min="10271" max="10271" width="7.140625" style="165" customWidth="1"/>
    <col min="10272" max="10272" width="3.7109375" style="165" customWidth="1"/>
    <col min="10273" max="10273" width="13" style="165" hidden="1" customWidth="1"/>
    <col min="10274" max="10274" width="0.140625" style="165" customWidth="1"/>
    <col min="10275" max="10275" width="5.7109375" style="165" customWidth="1"/>
    <col min="10276" max="10276" width="13" style="165" hidden="1" customWidth="1"/>
    <col min="10277" max="10496" width="9.140625" style="165" customWidth="1"/>
    <col min="10497" max="10497" width="0.42578125" style="165" customWidth="1"/>
    <col min="10498" max="10498" width="13" style="165" hidden="1" customWidth="1"/>
    <col min="10499" max="10499" width="1.7109375" style="165" customWidth="1"/>
    <col min="10500" max="10500" width="0.5703125" style="165" customWidth="1"/>
    <col min="10501" max="10501" width="2.42578125" style="165" customWidth="1"/>
    <col min="10502" max="10502" width="15.85546875" style="165" customWidth="1"/>
    <col min="10503" max="10503" width="12.140625" style="165" customWidth="1"/>
    <col min="10504" max="10504" width="13" style="165" hidden="1" customWidth="1"/>
    <col min="10505" max="10505" width="6.140625" style="165" customWidth="1"/>
    <col min="10506" max="10506" width="2.28515625" style="165" customWidth="1"/>
    <col min="10507" max="10507" width="0.5703125" style="165" customWidth="1"/>
    <col min="10508" max="10508" width="3.140625" style="165" customWidth="1"/>
    <col min="10509" max="10509" width="6.140625" style="165" customWidth="1"/>
    <col min="10510" max="10510" width="2.85546875" style="165" customWidth="1"/>
    <col min="10511" max="10511" width="13" style="165" hidden="1" customWidth="1"/>
    <col min="10512" max="10512" width="4" style="165" customWidth="1"/>
    <col min="10513" max="10513" width="6.140625" style="165" customWidth="1"/>
    <col min="10514" max="10514" width="4.42578125" style="165" customWidth="1"/>
    <col min="10515" max="10515" width="1.5703125" style="165" customWidth="1"/>
    <col min="10516" max="10516" width="5.140625" style="165" customWidth="1"/>
    <col min="10517" max="10517" width="1.7109375" style="165" customWidth="1"/>
    <col min="10518" max="10519" width="6.140625" style="165" customWidth="1"/>
    <col min="10520" max="10520" width="7.28515625" style="165" customWidth="1"/>
    <col min="10521" max="10521" width="0.5703125" style="165" customWidth="1"/>
    <col min="10522" max="10522" width="7.140625" style="165" customWidth="1"/>
    <col min="10523" max="10523" width="13" style="165" hidden="1" customWidth="1"/>
    <col min="10524" max="10524" width="4.85546875" style="165" customWidth="1"/>
    <col min="10525" max="10526" width="6.140625" style="165" customWidth="1"/>
    <col min="10527" max="10527" width="7.140625" style="165" customWidth="1"/>
    <col min="10528" max="10528" width="3.7109375" style="165" customWidth="1"/>
    <col min="10529" max="10529" width="13" style="165" hidden="1" customWidth="1"/>
    <col min="10530" max="10530" width="0.140625" style="165" customWidth="1"/>
    <col min="10531" max="10531" width="5.7109375" style="165" customWidth="1"/>
    <col min="10532" max="10532" width="13" style="165" hidden="1" customWidth="1"/>
    <col min="10533" max="10752" width="9.140625" style="165" customWidth="1"/>
    <col min="10753" max="10753" width="0.42578125" style="165" customWidth="1"/>
    <col min="10754" max="10754" width="13" style="165" hidden="1" customWidth="1"/>
    <col min="10755" max="10755" width="1.7109375" style="165" customWidth="1"/>
    <col min="10756" max="10756" width="0.5703125" style="165" customWidth="1"/>
    <col min="10757" max="10757" width="2.42578125" style="165" customWidth="1"/>
    <col min="10758" max="10758" width="15.85546875" style="165" customWidth="1"/>
    <col min="10759" max="10759" width="12.140625" style="165" customWidth="1"/>
    <col min="10760" max="10760" width="13" style="165" hidden="1" customWidth="1"/>
    <col min="10761" max="10761" width="6.140625" style="165" customWidth="1"/>
    <col min="10762" max="10762" width="2.28515625" style="165" customWidth="1"/>
    <col min="10763" max="10763" width="0.5703125" style="165" customWidth="1"/>
    <col min="10764" max="10764" width="3.140625" style="165" customWidth="1"/>
    <col min="10765" max="10765" width="6.140625" style="165" customWidth="1"/>
    <col min="10766" max="10766" width="2.85546875" style="165" customWidth="1"/>
    <col min="10767" max="10767" width="13" style="165" hidden="1" customWidth="1"/>
    <col min="10768" max="10768" width="4" style="165" customWidth="1"/>
    <col min="10769" max="10769" width="6.140625" style="165" customWidth="1"/>
    <col min="10770" max="10770" width="4.42578125" style="165" customWidth="1"/>
    <col min="10771" max="10771" width="1.5703125" style="165" customWidth="1"/>
    <col min="10772" max="10772" width="5.140625" style="165" customWidth="1"/>
    <col min="10773" max="10773" width="1.7109375" style="165" customWidth="1"/>
    <col min="10774" max="10775" width="6.140625" style="165" customWidth="1"/>
    <col min="10776" max="10776" width="7.28515625" style="165" customWidth="1"/>
    <col min="10777" max="10777" width="0.5703125" style="165" customWidth="1"/>
    <col min="10778" max="10778" width="7.140625" style="165" customWidth="1"/>
    <col min="10779" max="10779" width="13" style="165" hidden="1" customWidth="1"/>
    <col min="10780" max="10780" width="4.85546875" style="165" customWidth="1"/>
    <col min="10781" max="10782" width="6.140625" style="165" customWidth="1"/>
    <col min="10783" max="10783" width="7.140625" style="165" customWidth="1"/>
    <col min="10784" max="10784" width="3.7109375" style="165" customWidth="1"/>
    <col min="10785" max="10785" width="13" style="165" hidden="1" customWidth="1"/>
    <col min="10786" max="10786" width="0.140625" style="165" customWidth="1"/>
    <col min="10787" max="10787" width="5.7109375" style="165" customWidth="1"/>
    <col min="10788" max="10788" width="13" style="165" hidden="1" customWidth="1"/>
    <col min="10789" max="11008" width="9.140625" style="165" customWidth="1"/>
    <col min="11009" max="11009" width="0.42578125" style="165" customWidth="1"/>
    <col min="11010" max="11010" width="13" style="165" hidden="1" customWidth="1"/>
    <col min="11011" max="11011" width="1.7109375" style="165" customWidth="1"/>
    <col min="11012" max="11012" width="0.5703125" style="165" customWidth="1"/>
    <col min="11013" max="11013" width="2.42578125" style="165" customWidth="1"/>
    <col min="11014" max="11014" width="15.85546875" style="165" customWidth="1"/>
    <col min="11015" max="11015" width="12.140625" style="165" customWidth="1"/>
    <col min="11016" max="11016" width="13" style="165" hidden="1" customWidth="1"/>
    <col min="11017" max="11017" width="6.140625" style="165" customWidth="1"/>
    <col min="11018" max="11018" width="2.28515625" style="165" customWidth="1"/>
    <col min="11019" max="11019" width="0.5703125" style="165" customWidth="1"/>
    <col min="11020" max="11020" width="3.140625" style="165" customWidth="1"/>
    <col min="11021" max="11021" width="6.140625" style="165" customWidth="1"/>
    <col min="11022" max="11022" width="2.85546875" style="165" customWidth="1"/>
    <col min="11023" max="11023" width="13" style="165" hidden="1" customWidth="1"/>
    <col min="11024" max="11024" width="4" style="165" customWidth="1"/>
    <col min="11025" max="11025" width="6.140625" style="165" customWidth="1"/>
    <col min="11026" max="11026" width="4.42578125" style="165" customWidth="1"/>
    <col min="11027" max="11027" width="1.5703125" style="165" customWidth="1"/>
    <col min="11028" max="11028" width="5.140625" style="165" customWidth="1"/>
    <col min="11029" max="11029" width="1.7109375" style="165" customWidth="1"/>
    <col min="11030" max="11031" width="6.140625" style="165" customWidth="1"/>
    <col min="11032" max="11032" width="7.28515625" style="165" customWidth="1"/>
    <col min="11033" max="11033" width="0.5703125" style="165" customWidth="1"/>
    <col min="11034" max="11034" width="7.140625" style="165" customWidth="1"/>
    <col min="11035" max="11035" width="13" style="165" hidden="1" customWidth="1"/>
    <col min="11036" max="11036" width="4.85546875" style="165" customWidth="1"/>
    <col min="11037" max="11038" width="6.140625" style="165" customWidth="1"/>
    <col min="11039" max="11039" width="7.140625" style="165" customWidth="1"/>
    <col min="11040" max="11040" width="3.7109375" style="165" customWidth="1"/>
    <col min="11041" max="11041" width="13" style="165" hidden="1" customWidth="1"/>
    <col min="11042" max="11042" width="0.140625" style="165" customWidth="1"/>
    <col min="11043" max="11043" width="5.7109375" style="165" customWidth="1"/>
    <col min="11044" max="11044" width="13" style="165" hidden="1" customWidth="1"/>
    <col min="11045" max="11264" width="9.140625" style="165" customWidth="1"/>
    <col min="11265" max="11265" width="0.42578125" style="165" customWidth="1"/>
    <col min="11266" max="11266" width="13" style="165" hidden="1" customWidth="1"/>
    <col min="11267" max="11267" width="1.7109375" style="165" customWidth="1"/>
    <col min="11268" max="11268" width="0.5703125" style="165" customWidth="1"/>
    <col min="11269" max="11269" width="2.42578125" style="165" customWidth="1"/>
    <col min="11270" max="11270" width="15.85546875" style="165" customWidth="1"/>
    <col min="11271" max="11271" width="12.140625" style="165" customWidth="1"/>
    <col min="11272" max="11272" width="13" style="165" hidden="1" customWidth="1"/>
    <col min="11273" max="11273" width="6.140625" style="165" customWidth="1"/>
    <col min="11274" max="11274" width="2.28515625" style="165" customWidth="1"/>
    <col min="11275" max="11275" width="0.5703125" style="165" customWidth="1"/>
    <col min="11276" max="11276" width="3.140625" style="165" customWidth="1"/>
    <col min="11277" max="11277" width="6.140625" style="165" customWidth="1"/>
    <col min="11278" max="11278" width="2.85546875" style="165" customWidth="1"/>
    <col min="11279" max="11279" width="13" style="165" hidden="1" customWidth="1"/>
    <col min="11280" max="11280" width="4" style="165" customWidth="1"/>
    <col min="11281" max="11281" width="6.140625" style="165" customWidth="1"/>
    <col min="11282" max="11282" width="4.42578125" style="165" customWidth="1"/>
    <col min="11283" max="11283" width="1.5703125" style="165" customWidth="1"/>
    <col min="11284" max="11284" width="5.140625" style="165" customWidth="1"/>
    <col min="11285" max="11285" width="1.7109375" style="165" customWidth="1"/>
    <col min="11286" max="11287" width="6.140625" style="165" customWidth="1"/>
    <col min="11288" max="11288" width="7.28515625" style="165" customWidth="1"/>
    <col min="11289" max="11289" width="0.5703125" style="165" customWidth="1"/>
    <col min="11290" max="11290" width="7.140625" style="165" customWidth="1"/>
    <col min="11291" max="11291" width="13" style="165" hidden="1" customWidth="1"/>
    <col min="11292" max="11292" width="4.85546875" style="165" customWidth="1"/>
    <col min="11293" max="11294" width="6.140625" style="165" customWidth="1"/>
    <col min="11295" max="11295" width="7.140625" style="165" customWidth="1"/>
    <col min="11296" max="11296" width="3.7109375" style="165" customWidth="1"/>
    <col min="11297" max="11297" width="13" style="165" hidden="1" customWidth="1"/>
    <col min="11298" max="11298" width="0.140625" style="165" customWidth="1"/>
    <col min="11299" max="11299" width="5.7109375" style="165" customWidth="1"/>
    <col min="11300" max="11300" width="13" style="165" hidden="1" customWidth="1"/>
    <col min="11301" max="11520" width="9.140625" style="165" customWidth="1"/>
    <col min="11521" max="11521" width="0.42578125" style="165" customWidth="1"/>
    <col min="11522" max="11522" width="13" style="165" hidden="1" customWidth="1"/>
    <col min="11523" max="11523" width="1.7109375" style="165" customWidth="1"/>
    <col min="11524" max="11524" width="0.5703125" style="165" customWidth="1"/>
    <col min="11525" max="11525" width="2.42578125" style="165" customWidth="1"/>
    <col min="11526" max="11526" width="15.85546875" style="165" customWidth="1"/>
    <col min="11527" max="11527" width="12.140625" style="165" customWidth="1"/>
    <col min="11528" max="11528" width="13" style="165" hidden="1" customWidth="1"/>
    <col min="11529" max="11529" width="6.140625" style="165" customWidth="1"/>
    <col min="11530" max="11530" width="2.28515625" style="165" customWidth="1"/>
    <col min="11531" max="11531" width="0.5703125" style="165" customWidth="1"/>
    <col min="11532" max="11532" width="3.140625" style="165" customWidth="1"/>
    <col min="11533" max="11533" width="6.140625" style="165" customWidth="1"/>
    <col min="11534" max="11534" width="2.85546875" style="165" customWidth="1"/>
    <col min="11535" max="11535" width="13" style="165" hidden="1" customWidth="1"/>
    <col min="11536" max="11536" width="4" style="165" customWidth="1"/>
    <col min="11537" max="11537" width="6.140625" style="165" customWidth="1"/>
    <col min="11538" max="11538" width="4.42578125" style="165" customWidth="1"/>
    <col min="11539" max="11539" width="1.5703125" style="165" customWidth="1"/>
    <col min="11540" max="11540" width="5.140625" style="165" customWidth="1"/>
    <col min="11541" max="11541" width="1.7109375" style="165" customWidth="1"/>
    <col min="11542" max="11543" width="6.140625" style="165" customWidth="1"/>
    <col min="11544" max="11544" width="7.28515625" style="165" customWidth="1"/>
    <col min="11545" max="11545" width="0.5703125" style="165" customWidth="1"/>
    <col min="11546" max="11546" width="7.140625" style="165" customWidth="1"/>
    <col min="11547" max="11547" width="13" style="165" hidden="1" customWidth="1"/>
    <col min="11548" max="11548" width="4.85546875" style="165" customWidth="1"/>
    <col min="11549" max="11550" width="6.140625" style="165" customWidth="1"/>
    <col min="11551" max="11551" width="7.140625" style="165" customWidth="1"/>
    <col min="11552" max="11552" width="3.7109375" style="165" customWidth="1"/>
    <col min="11553" max="11553" width="13" style="165" hidden="1" customWidth="1"/>
    <col min="11554" max="11554" width="0.140625" style="165" customWidth="1"/>
    <col min="11555" max="11555" width="5.7109375" style="165" customWidth="1"/>
    <col min="11556" max="11556" width="13" style="165" hidden="1" customWidth="1"/>
    <col min="11557" max="11776" width="9.140625" style="165" customWidth="1"/>
    <col min="11777" max="11777" width="0.42578125" style="165" customWidth="1"/>
    <col min="11778" max="11778" width="13" style="165" hidden="1" customWidth="1"/>
    <col min="11779" max="11779" width="1.7109375" style="165" customWidth="1"/>
    <col min="11780" max="11780" width="0.5703125" style="165" customWidth="1"/>
    <col min="11781" max="11781" width="2.42578125" style="165" customWidth="1"/>
    <col min="11782" max="11782" width="15.85546875" style="165" customWidth="1"/>
    <col min="11783" max="11783" width="12.140625" style="165" customWidth="1"/>
    <col min="11784" max="11784" width="13" style="165" hidden="1" customWidth="1"/>
    <col min="11785" max="11785" width="6.140625" style="165" customWidth="1"/>
    <col min="11786" max="11786" width="2.28515625" style="165" customWidth="1"/>
    <col min="11787" max="11787" width="0.5703125" style="165" customWidth="1"/>
    <col min="11788" max="11788" width="3.140625" style="165" customWidth="1"/>
    <col min="11789" max="11789" width="6.140625" style="165" customWidth="1"/>
    <col min="11790" max="11790" width="2.85546875" style="165" customWidth="1"/>
    <col min="11791" max="11791" width="13" style="165" hidden="1" customWidth="1"/>
    <col min="11792" max="11792" width="4" style="165" customWidth="1"/>
    <col min="11793" max="11793" width="6.140625" style="165" customWidth="1"/>
    <col min="11794" max="11794" width="4.42578125" style="165" customWidth="1"/>
    <col min="11795" max="11795" width="1.5703125" style="165" customWidth="1"/>
    <col min="11796" max="11796" width="5.140625" style="165" customWidth="1"/>
    <col min="11797" max="11797" width="1.7109375" style="165" customWidth="1"/>
    <col min="11798" max="11799" width="6.140625" style="165" customWidth="1"/>
    <col min="11800" max="11800" width="7.28515625" style="165" customWidth="1"/>
    <col min="11801" max="11801" width="0.5703125" style="165" customWidth="1"/>
    <col min="11802" max="11802" width="7.140625" style="165" customWidth="1"/>
    <col min="11803" max="11803" width="13" style="165" hidden="1" customWidth="1"/>
    <col min="11804" max="11804" width="4.85546875" style="165" customWidth="1"/>
    <col min="11805" max="11806" width="6.140625" style="165" customWidth="1"/>
    <col min="11807" max="11807" width="7.140625" style="165" customWidth="1"/>
    <col min="11808" max="11808" width="3.7109375" style="165" customWidth="1"/>
    <col min="11809" max="11809" width="13" style="165" hidden="1" customWidth="1"/>
    <col min="11810" max="11810" width="0.140625" style="165" customWidth="1"/>
    <col min="11811" max="11811" width="5.7109375" style="165" customWidth="1"/>
    <col min="11812" max="11812" width="13" style="165" hidden="1" customWidth="1"/>
    <col min="11813" max="12032" width="9.140625" style="165" customWidth="1"/>
    <col min="12033" max="12033" width="0.42578125" style="165" customWidth="1"/>
    <col min="12034" max="12034" width="13" style="165" hidden="1" customWidth="1"/>
    <col min="12035" max="12035" width="1.7109375" style="165" customWidth="1"/>
    <col min="12036" max="12036" width="0.5703125" style="165" customWidth="1"/>
    <col min="12037" max="12037" width="2.42578125" style="165" customWidth="1"/>
    <col min="12038" max="12038" width="15.85546875" style="165" customWidth="1"/>
    <col min="12039" max="12039" width="12.140625" style="165" customWidth="1"/>
    <col min="12040" max="12040" width="13" style="165" hidden="1" customWidth="1"/>
    <col min="12041" max="12041" width="6.140625" style="165" customWidth="1"/>
    <col min="12042" max="12042" width="2.28515625" style="165" customWidth="1"/>
    <col min="12043" max="12043" width="0.5703125" style="165" customWidth="1"/>
    <col min="12044" max="12044" width="3.140625" style="165" customWidth="1"/>
    <col min="12045" max="12045" width="6.140625" style="165" customWidth="1"/>
    <col min="12046" max="12046" width="2.85546875" style="165" customWidth="1"/>
    <col min="12047" max="12047" width="13" style="165" hidden="1" customWidth="1"/>
    <col min="12048" max="12048" width="4" style="165" customWidth="1"/>
    <col min="12049" max="12049" width="6.140625" style="165" customWidth="1"/>
    <col min="12050" max="12050" width="4.42578125" style="165" customWidth="1"/>
    <col min="12051" max="12051" width="1.5703125" style="165" customWidth="1"/>
    <col min="12052" max="12052" width="5.140625" style="165" customWidth="1"/>
    <col min="12053" max="12053" width="1.7109375" style="165" customWidth="1"/>
    <col min="12054" max="12055" width="6.140625" style="165" customWidth="1"/>
    <col min="12056" max="12056" width="7.28515625" style="165" customWidth="1"/>
    <col min="12057" max="12057" width="0.5703125" style="165" customWidth="1"/>
    <col min="12058" max="12058" width="7.140625" style="165" customWidth="1"/>
    <col min="12059" max="12059" width="13" style="165" hidden="1" customWidth="1"/>
    <col min="12060" max="12060" width="4.85546875" style="165" customWidth="1"/>
    <col min="12061" max="12062" width="6.140625" style="165" customWidth="1"/>
    <col min="12063" max="12063" width="7.140625" style="165" customWidth="1"/>
    <col min="12064" max="12064" width="3.7109375" style="165" customWidth="1"/>
    <col min="12065" max="12065" width="13" style="165" hidden="1" customWidth="1"/>
    <col min="12066" max="12066" width="0.140625" style="165" customWidth="1"/>
    <col min="12067" max="12067" width="5.7109375" style="165" customWidth="1"/>
    <col min="12068" max="12068" width="13" style="165" hidden="1" customWidth="1"/>
    <col min="12069" max="12288" width="9.140625" style="165" customWidth="1"/>
    <col min="12289" max="12289" width="0.42578125" style="165" customWidth="1"/>
    <col min="12290" max="12290" width="13" style="165" hidden="1" customWidth="1"/>
    <col min="12291" max="12291" width="1.7109375" style="165" customWidth="1"/>
    <col min="12292" max="12292" width="0.5703125" style="165" customWidth="1"/>
    <col min="12293" max="12293" width="2.42578125" style="165" customWidth="1"/>
    <col min="12294" max="12294" width="15.85546875" style="165" customWidth="1"/>
    <col min="12295" max="12295" width="12.140625" style="165" customWidth="1"/>
    <col min="12296" max="12296" width="13" style="165" hidden="1" customWidth="1"/>
    <col min="12297" max="12297" width="6.140625" style="165" customWidth="1"/>
    <col min="12298" max="12298" width="2.28515625" style="165" customWidth="1"/>
    <col min="12299" max="12299" width="0.5703125" style="165" customWidth="1"/>
    <col min="12300" max="12300" width="3.140625" style="165" customWidth="1"/>
    <col min="12301" max="12301" width="6.140625" style="165" customWidth="1"/>
    <col min="12302" max="12302" width="2.85546875" style="165" customWidth="1"/>
    <col min="12303" max="12303" width="13" style="165" hidden="1" customWidth="1"/>
    <col min="12304" max="12304" width="4" style="165" customWidth="1"/>
    <col min="12305" max="12305" width="6.140625" style="165" customWidth="1"/>
    <col min="12306" max="12306" width="4.42578125" style="165" customWidth="1"/>
    <col min="12307" max="12307" width="1.5703125" style="165" customWidth="1"/>
    <col min="12308" max="12308" width="5.140625" style="165" customWidth="1"/>
    <col min="12309" max="12309" width="1.7109375" style="165" customWidth="1"/>
    <col min="12310" max="12311" width="6.140625" style="165" customWidth="1"/>
    <col min="12312" max="12312" width="7.28515625" style="165" customWidth="1"/>
    <col min="12313" max="12313" width="0.5703125" style="165" customWidth="1"/>
    <col min="12314" max="12314" width="7.140625" style="165" customWidth="1"/>
    <col min="12315" max="12315" width="13" style="165" hidden="1" customWidth="1"/>
    <col min="12316" max="12316" width="4.85546875" style="165" customWidth="1"/>
    <col min="12317" max="12318" width="6.140625" style="165" customWidth="1"/>
    <col min="12319" max="12319" width="7.140625" style="165" customWidth="1"/>
    <col min="12320" max="12320" width="3.7109375" style="165" customWidth="1"/>
    <col min="12321" max="12321" width="13" style="165" hidden="1" customWidth="1"/>
    <col min="12322" max="12322" width="0.140625" style="165" customWidth="1"/>
    <col min="12323" max="12323" width="5.7109375" style="165" customWidth="1"/>
    <col min="12324" max="12324" width="13" style="165" hidden="1" customWidth="1"/>
    <col min="12325" max="12544" width="9.140625" style="165" customWidth="1"/>
    <col min="12545" max="12545" width="0.42578125" style="165" customWidth="1"/>
    <col min="12546" max="12546" width="13" style="165" hidden="1" customWidth="1"/>
    <col min="12547" max="12547" width="1.7109375" style="165" customWidth="1"/>
    <col min="12548" max="12548" width="0.5703125" style="165" customWidth="1"/>
    <col min="12549" max="12549" width="2.42578125" style="165" customWidth="1"/>
    <col min="12550" max="12550" width="15.85546875" style="165" customWidth="1"/>
    <col min="12551" max="12551" width="12.140625" style="165" customWidth="1"/>
    <col min="12552" max="12552" width="13" style="165" hidden="1" customWidth="1"/>
    <col min="12553" max="12553" width="6.140625" style="165" customWidth="1"/>
    <col min="12554" max="12554" width="2.28515625" style="165" customWidth="1"/>
    <col min="12555" max="12555" width="0.5703125" style="165" customWidth="1"/>
    <col min="12556" max="12556" width="3.140625" style="165" customWidth="1"/>
    <col min="12557" max="12557" width="6.140625" style="165" customWidth="1"/>
    <col min="12558" max="12558" width="2.85546875" style="165" customWidth="1"/>
    <col min="12559" max="12559" width="13" style="165" hidden="1" customWidth="1"/>
    <col min="12560" max="12560" width="4" style="165" customWidth="1"/>
    <col min="12561" max="12561" width="6.140625" style="165" customWidth="1"/>
    <col min="12562" max="12562" width="4.42578125" style="165" customWidth="1"/>
    <col min="12563" max="12563" width="1.5703125" style="165" customWidth="1"/>
    <col min="12564" max="12564" width="5.140625" style="165" customWidth="1"/>
    <col min="12565" max="12565" width="1.7109375" style="165" customWidth="1"/>
    <col min="12566" max="12567" width="6.140625" style="165" customWidth="1"/>
    <col min="12568" max="12568" width="7.28515625" style="165" customWidth="1"/>
    <col min="12569" max="12569" width="0.5703125" style="165" customWidth="1"/>
    <col min="12570" max="12570" width="7.140625" style="165" customWidth="1"/>
    <col min="12571" max="12571" width="13" style="165" hidden="1" customWidth="1"/>
    <col min="12572" max="12572" width="4.85546875" style="165" customWidth="1"/>
    <col min="12573" max="12574" width="6.140625" style="165" customWidth="1"/>
    <col min="12575" max="12575" width="7.140625" style="165" customWidth="1"/>
    <col min="12576" max="12576" width="3.7109375" style="165" customWidth="1"/>
    <col min="12577" max="12577" width="13" style="165" hidden="1" customWidth="1"/>
    <col min="12578" max="12578" width="0.140625" style="165" customWidth="1"/>
    <col min="12579" max="12579" width="5.7109375" style="165" customWidth="1"/>
    <col min="12580" max="12580" width="13" style="165" hidden="1" customWidth="1"/>
    <col min="12581" max="12800" width="9.140625" style="165" customWidth="1"/>
    <col min="12801" max="12801" width="0.42578125" style="165" customWidth="1"/>
    <col min="12802" max="12802" width="13" style="165" hidden="1" customWidth="1"/>
    <col min="12803" max="12803" width="1.7109375" style="165" customWidth="1"/>
    <col min="12804" max="12804" width="0.5703125" style="165" customWidth="1"/>
    <col min="12805" max="12805" width="2.42578125" style="165" customWidth="1"/>
    <col min="12806" max="12806" width="15.85546875" style="165" customWidth="1"/>
    <col min="12807" max="12807" width="12.140625" style="165" customWidth="1"/>
    <col min="12808" max="12808" width="13" style="165" hidden="1" customWidth="1"/>
    <col min="12809" max="12809" width="6.140625" style="165" customWidth="1"/>
    <col min="12810" max="12810" width="2.28515625" style="165" customWidth="1"/>
    <col min="12811" max="12811" width="0.5703125" style="165" customWidth="1"/>
    <col min="12812" max="12812" width="3.140625" style="165" customWidth="1"/>
    <col min="12813" max="12813" width="6.140625" style="165" customWidth="1"/>
    <col min="12814" max="12814" width="2.85546875" style="165" customWidth="1"/>
    <col min="12815" max="12815" width="13" style="165" hidden="1" customWidth="1"/>
    <col min="12816" max="12816" width="4" style="165" customWidth="1"/>
    <col min="12817" max="12817" width="6.140625" style="165" customWidth="1"/>
    <col min="12818" max="12818" width="4.42578125" style="165" customWidth="1"/>
    <col min="12819" max="12819" width="1.5703125" style="165" customWidth="1"/>
    <col min="12820" max="12820" width="5.140625" style="165" customWidth="1"/>
    <col min="12821" max="12821" width="1.7109375" style="165" customWidth="1"/>
    <col min="12822" max="12823" width="6.140625" style="165" customWidth="1"/>
    <col min="12824" max="12824" width="7.28515625" style="165" customWidth="1"/>
    <col min="12825" max="12825" width="0.5703125" style="165" customWidth="1"/>
    <col min="12826" max="12826" width="7.140625" style="165" customWidth="1"/>
    <col min="12827" max="12827" width="13" style="165" hidden="1" customWidth="1"/>
    <col min="12828" max="12828" width="4.85546875" style="165" customWidth="1"/>
    <col min="12829" max="12830" width="6.140625" style="165" customWidth="1"/>
    <col min="12831" max="12831" width="7.140625" style="165" customWidth="1"/>
    <col min="12832" max="12832" width="3.7109375" style="165" customWidth="1"/>
    <col min="12833" max="12833" width="13" style="165" hidden="1" customWidth="1"/>
    <col min="12834" max="12834" width="0.140625" style="165" customWidth="1"/>
    <col min="12835" max="12835" width="5.7109375" style="165" customWidth="1"/>
    <col min="12836" max="12836" width="13" style="165" hidden="1" customWidth="1"/>
    <col min="12837" max="13056" width="9.140625" style="165" customWidth="1"/>
    <col min="13057" max="13057" width="0.42578125" style="165" customWidth="1"/>
    <col min="13058" max="13058" width="13" style="165" hidden="1" customWidth="1"/>
    <col min="13059" max="13059" width="1.7109375" style="165" customWidth="1"/>
    <col min="13060" max="13060" width="0.5703125" style="165" customWidth="1"/>
    <col min="13061" max="13061" width="2.42578125" style="165" customWidth="1"/>
    <col min="13062" max="13062" width="15.85546875" style="165" customWidth="1"/>
    <col min="13063" max="13063" width="12.140625" style="165" customWidth="1"/>
    <col min="13064" max="13064" width="13" style="165" hidden="1" customWidth="1"/>
    <col min="13065" max="13065" width="6.140625" style="165" customWidth="1"/>
    <col min="13066" max="13066" width="2.28515625" style="165" customWidth="1"/>
    <col min="13067" max="13067" width="0.5703125" style="165" customWidth="1"/>
    <col min="13068" max="13068" width="3.140625" style="165" customWidth="1"/>
    <col min="13069" max="13069" width="6.140625" style="165" customWidth="1"/>
    <col min="13070" max="13070" width="2.85546875" style="165" customWidth="1"/>
    <col min="13071" max="13071" width="13" style="165" hidden="1" customWidth="1"/>
    <col min="13072" max="13072" width="4" style="165" customWidth="1"/>
    <col min="13073" max="13073" width="6.140625" style="165" customWidth="1"/>
    <col min="13074" max="13074" width="4.42578125" style="165" customWidth="1"/>
    <col min="13075" max="13075" width="1.5703125" style="165" customWidth="1"/>
    <col min="13076" max="13076" width="5.140625" style="165" customWidth="1"/>
    <col min="13077" max="13077" width="1.7109375" style="165" customWidth="1"/>
    <col min="13078" max="13079" width="6.140625" style="165" customWidth="1"/>
    <col min="13080" max="13080" width="7.28515625" style="165" customWidth="1"/>
    <col min="13081" max="13081" width="0.5703125" style="165" customWidth="1"/>
    <col min="13082" max="13082" width="7.140625" style="165" customWidth="1"/>
    <col min="13083" max="13083" width="13" style="165" hidden="1" customWidth="1"/>
    <col min="13084" max="13084" width="4.85546875" style="165" customWidth="1"/>
    <col min="13085" max="13086" width="6.140625" style="165" customWidth="1"/>
    <col min="13087" max="13087" width="7.140625" style="165" customWidth="1"/>
    <col min="13088" max="13088" width="3.7109375" style="165" customWidth="1"/>
    <col min="13089" max="13089" width="13" style="165" hidden="1" customWidth="1"/>
    <col min="13090" max="13090" width="0.140625" style="165" customWidth="1"/>
    <col min="13091" max="13091" width="5.7109375" style="165" customWidth="1"/>
    <col min="13092" max="13092" width="13" style="165" hidden="1" customWidth="1"/>
    <col min="13093" max="13312" width="9.140625" style="165" customWidth="1"/>
    <col min="13313" max="13313" width="0.42578125" style="165" customWidth="1"/>
    <col min="13314" max="13314" width="13" style="165" hidden="1" customWidth="1"/>
    <col min="13315" max="13315" width="1.7109375" style="165" customWidth="1"/>
    <col min="13316" max="13316" width="0.5703125" style="165" customWidth="1"/>
    <col min="13317" max="13317" width="2.42578125" style="165" customWidth="1"/>
    <col min="13318" max="13318" width="15.85546875" style="165" customWidth="1"/>
    <col min="13319" max="13319" width="12.140625" style="165" customWidth="1"/>
    <col min="13320" max="13320" width="13" style="165" hidden="1" customWidth="1"/>
    <col min="13321" max="13321" width="6.140625" style="165" customWidth="1"/>
    <col min="13322" max="13322" width="2.28515625" style="165" customWidth="1"/>
    <col min="13323" max="13323" width="0.5703125" style="165" customWidth="1"/>
    <col min="13324" max="13324" width="3.140625" style="165" customWidth="1"/>
    <col min="13325" max="13325" width="6.140625" style="165" customWidth="1"/>
    <col min="13326" max="13326" width="2.85546875" style="165" customWidth="1"/>
    <col min="13327" max="13327" width="13" style="165" hidden="1" customWidth="1"/>
    <col min="13328" max="13328" width="4" style="165" customWidth="1"/>
    <col min="13329" max="13329" width="6.140625" style="165" customWidth="1"/>
    <col min="13330" max="13330" width="4.42578125" style="165" customWidth="1"/>
    <col min="13331" max="13331" width="1.5703125" style="165" customWidth="1"/>
    <col min="13332" max="13332" width="5.140625" style="165" customWidth="1"/>
    <col min="13333" max="13333" width="1.7109375" style="165" customWidth="1"/>
    <col min="13334" max="13335" width="6.140625" style="165" customWidth="1"/>
    <col min="13336" max="13336" width="7.28515625" style="165" customWidth="1"/>
    <col min="13337" max="13337" width="0.5703125" style="165" customWidth="1"/>
    <col min="13338" max="13338" width="7.140625" style="165" customWidth="1"/>
    <col min="13339" max="13339" width="13" style="165" hidden="1" customWidth="1"/>
    <col min="13340" max="13340" width="4.85546875" style="165" customWidth="1"/>
    <col min="13341" max="13342" width="6.140625" style="165" customWidth="1"/>
    <col min="13343" max="13343" width="7.140625" style="165" customWidth="1"/>
    <col min="13344" max="13344" width="3.7109375" style="165" customWidth="1"/>
    <col min="13345" max="13345" width="13" style="165" hidden="1" customWidth="1"/>
    <col min="13346" max="13346" width="0.140625" style="165" customWidth="1"/>
    <col min="13347" max="13347" width="5.7109375" style="165" customWidth="1"/>
    <col min="13348" max="13348" width="13" style="165" hidden="1" customWidth="1"/>
    <col min="13349" max="13568" width="9.140625" style="165" customWidth="1"/>
    <col min="13569" max="13569" width="0.42578125" style="165" customWidth="1"/>
    <col min="13570" max="13570" width="13" style="165" hidden="1" customWidth="1"/>
    <col min="13571" max="13571" width="1.7109375" style="165" customWidth="1"/>
    <col min="13572" max="13572" width="0.5703125" style="165" customWidth="1"/>
    <col min="13573" max="13573" width="2.42578125" style="165" customWidth="1"/>
    <col min="13574" max="13574" width="15.85546875" style="165" customWidth="1"/>
    <col min="13575" max="13575" width="12.140625" style="165" customWidth="1"/>
    <col min="13576" max="13576" width="13" style="165" hidden="1" customWidth="1"/>
    <col min="13577" max="13577" width="6.140625" style="165" customWidth="1"/>
    <col min="13578" max="13578" width="2.28515625" style="165" customWidth="1"/>
    <col min="13579" max="13579" width="0.5703125" style="165" customWidth="1"/>
    <col min="13580" max="13580" width="3.140625" style="165" customWidth="1"/>
    <col min="13581" max="13581" width="6.140625" style="165" customWidth="1"/>
    <col min="13582" max="13582" width="2.85546875" style="165" customWidth="1"/>
    <col min="13583" max="13583" width="13" style="165" hidden="1" customWidth="1"/>
    <col min="13584" max="13584" width="4" style="165" customWidth="1"/>
    <col min="13585" max="13585" width="6.140625" style="165" customWidth="1"/>
    <col min="13586" max="13586" width="4.42578125" style="165" customWidth="1"/>
    <col min="13587" max="13587" width="1.5703125" style="165" customWidth="1"/>
    <col min="13588" max="13588" width="5.140625" style="165" customWidth="1"/>
    <col min="13589" max="13589" width="1.7109375" style="165" customWidth="1"/>
    <col min="13590" max="13591" width="6.140625" style="165" customWidth="1"/>
    <col min="13592" max="13592" width="7.28515625" style="165" customWidth="1"/>
    <col min="13593" max="13593" width="0.5703125" style="165" customWidth="1"/>
    <col min="13594" max="13594" width="7.140625" style="165" customWidth="1"/>
    <col min="13595" max="13595" width="13" style="165" hidden="1" customWidth="1"/>
    <col min="13596" max="13596" width="4.85546875" style="165" customWidth="1"/>
    <col min="13597" max="13598" width="6.140625" style="165" customWidth="1"/>
    <col min="13599" max="13599" width="7.140625" style="165" customWidth="1"/>
    <col min="13600" max="13600" width="3.7109375" style="165" customWidth="1"/>
    <col min="13601" max="13601" width="13" style="165" hidden="1" customWidth="1"/>
    <col min="13602" max="13602" width="0.140625" style="165" customWidth="1"/>
    <col min="13603" max="13603" width="5.7109375" style="165" customWidth="1"/>
    <col min="13604" max="13604" width="13" style="165" hidden="1" customWidth="1"/>
    <col min="13605" max="13824" width="9.140625" style="165" customWidth="1"/>
    <col min="13825" max="13825" width="0.42578125" style="165" customWidth="1"/>
    <col min="13826" max="13826" width="13" style="165" hidden="1" customWidth="1"/>
    <col min="13827" max="13827" width="1.7109375" style="165" customWidth="1"/>
    <col min="13828" max="13828" width="0.5703125" style="165" customWidth="1"/>
    <col min="13829" max="13829" width="2.42578125" style="165" customWidth="1"/>
    <col min="13830" max="13830" width="15.85546875" style="165" customWidth="1"/>
    <col min="13831" max="13831" width="12.140625" style="165" customWidth="1"/>
    <col min="13832" max="13832" width="13" style="165" hidden="1" customWidth="1"/>
    <col min="13833" max="13833" width="6.140625" style="165" customWidth="1"/>
    <col min="13834" max="13834" width="2.28515625" style="165" customWidth="1"/>
    <col min="13835" max="13835" width="0.5703125" style="165" customWidth="1"/>
    <col min="13836" max="13836" width="3.140625" style="165" customWidth="1"/>
    <col min="13837" max="13837" width="6.140625" style="165" customWidth="1"/>
    <col min="13838" max="13838" width="2.85546875" style="165" customWidth="1"/>
    <col min="13839" max="13839" width="13" style="165" hidden="1" customWidth="1"/>
    <col min="13840" max="13840" width="4" style="165" customWidth="1"/>
    <col min="13841" max="13841" width="6.140625" style="165" customWidth="1"/>
    <col min="13842" max="13842" width="4.42578125" style="165" customWidth="1"/>
    <col min="13843" max="13843" width="1.5703125" style="165" customWidth="1"/>
    <col min="13844" max="13844" width="5.140625" style="165" customWidth="1"/>
    <col min="13845" max="13845" width="1.7109375" style="165" customWidth="1"/>
    <col min="13846" max="13847" width="6.140625" style="165" customWidth="1"/>
    <col min="13848" max="13848" width="7.28515625" style="165" customWidth="1"/>
    <col min="13849" max="13849" width="0.5703125" style="165" customWidth="1"/>
    <col min="13850" max="13850" width="7.140625" style="165" customWidth="1"/>
    <col min="13851" max="13851" width="13" style="165" hidden="1" customWidth="1"/>
    <col min="13852" max="13852" width="4.85546875" style="165" customWidth="1"/>
    <col min="13853" max="13854" width="6.140625" style="165" customWidth="1"/>
    <col min="13855" max="13855" width="7.140625" style="165" customWidth="1"/>
    <col min="13856" max="13856" width="3.7109375" style="165" customWidth="1"/>
    <col min="13857" max="13857" width="13" style="165" hidden="1" customWidth="1"/>
    <col min="13858" max="13858" width="0.140625" style="165" customWidth="1"/>
    <col min="13859" max="13859" width="5.7109375" style="165" customWidth="1"/>
    <col min="13860" max="13860" width="13" style="165" hidden="1" customWidth="1"/>
    <col min="13861" max="14080" width="9.140625" style="165" customWidth="1"/>
    <col min="14081" max="14081" width="0.42578125" style="165" customWidth="1"/>
    <col min="14082" max="14082" width="13" style="165" hidden="1" customWidth="1"/>
    <col min="14083" max="14083" width="1.7109375" style="165" customWidth="1"/>
    <col min="14084" max="14084" width="0.5703125" style="165" customWidth="1"/>
    <col min="14085" max="14085" width="2.42578125" style="165" customWidth="1"/>
    <col min="14086" max="14086" width="15.85546875" style="165" customWidth="1"/>
    <col min="14087" max="14087" width="12.140625" style="165" customWidth="1"/>
    <col min="14088" max="14088" width="13" style="165" hidden="1" customWidth="1"/>
    <col min="14089" max="14089" width="6.140625" style="165" customWidth="1"/>
    <col min="14090" max="14090" width="2.28515625" style="165" customWidth="1"/>
    <col min="14091" max="14091" width="0.5703125" style="165" customWidth="1"/>
    <col min="14092" max="14092" width="3.140625" style="165" customWidth="1"/>
    <col min="14093" max="14093" width="6.140625" style="165" customWidth="1"/>
    <col min="14094" max="14094" width="2.85546875" style="165" customWidth="1"/>
    <col min="14095" max="14095" width="13" style="165" hidden="1" customWidth="1"/>
    <col min="14096" max="14096" width="4" style="165" customWidth="1"/>
    <col min="14097" max="14097" width="6.140625" style="165" customWidth="1"/>
    <col min="14098" max="14098" width="4.42578125" style="165" customWidth="1"/>
    <col min="14099" max="14099" width="1.5703125" style="165" customWidth="1"/>
    <col min="14100" max="14100" width="5.140625" style="165" customWidth="1"/>
    <col min="14101" max="14101" width="1.7109375" style="165" customWidth="1"/>
    <col min="14102" max="14103" width="6.140625" style="165" customWidth="1"/>
    <col min="14104" max="14104" width="7.28515625" style="165" customWidth="1"/>
    <col min="14105" max="14105" width="0.5703125" style="165" customWidth="1"/>
    <col min="14106" max="14106" width="7.140625" style="165" customWidth="1"/>
    <col min="14107" max="14107" width="13" style="165" hidden="1" customWidth="1"/>
    <col min="14108" max="14108" width="4.85546875" style="165" customWidth="1"/>
    <col min="14109" max="14110" width="6.140625" style="165" customWidth="1"/>
    <col min="14111" max="14111" width="7.140625" style="165" customWidth="1"/>
    <col min="14112" max="14112" width="3.7109375" style="165" customWidth="1"/>
    <col min="14113" max="14113" width="13" style="165" hidden="1" customWidth="1"/>
    <col min="14114" max="14114" width="0.140625" style="165" customWidth="1"/>
    <col min="14115" max="14115" width="5.7109375" style="165" customWidth="1"/>
    <col min="14116" max="14116" width="13" style="165" hidden="1" customWidth="1"/>
    <col min="14117" max="14336" width="9.140625" style="165" customWidth="1"/>
    <col min="14337" max="14337" width="0.42578125" style="165" customWidth="1"/>
    <col min="14338" max="14338" width="13" style="165" hidden="1" customWidth="1"/>
    <col min="14339" max="14339" width="1.7109375" style="165" customWidth="1"/>
    <col min="14340" max="14340" width="0.5703125" style="165" customWidth="1"/>
    <col min="14341" max="14341" width="2.42578125" style="165" customWidth="1"/>
    <col min="14342" max="14342" width="15.85546875" style="165" customWidth="1"/>
    <col min="14343" max="14343" width="12.140625" style="165" customWidth="1"/>
    <col min="14344" max="14344" width="13" style="165" hidden="1" customWidth="1"/>
    <col min="14345" max="14345" width="6.140625" style="165" customWidth="1"/>
    <col min="14346" max="14346" width="2.28515625" style="165" customWidth="1"/>
    <col min="14347" max="14347" width="0.5703125" style="165" customWidth="1"/>
    <col min="14348" max="14348" width="3.140625" style="165" customWidth="1"/>
    <col min="14349" max="14349" width="6.140625" style="165" customWidth="1"/>
    <col min="14350" max="14350" width="2.85546875" style="165" customWidth="1"/>
    <col min="14351" max="14351" width="13" style="165" hidden="1" customWidth="1"/>
    <col min="14352" max="14352" width="4" style="165" customWidth="1"/>
    <col min="14353" max="14353" width="6.140625" style="165" customWidth="1"/>
    <col min="14354" max="14354" width="4.42578125" style="165" customWidth="1"/>
    <col min="14355" max="14355" width="1.5703125" style="165" customWidth="1"/>
    <col min="14356" max="14356" width="5.140625" style="165" customWidth="1"/>
    <col min="14357" max="14357" width="1.7109375" style="165" customWidth="1"/>
    <col min="14358" max="14359" width="6.140625" style="165" customWidth="1"/>
    <col min="14360" max="14360" width="7.28515625" style="165" customWidth="1"/>
    <col min="14361" max="14361" width="0.5703125" style="165" customWidth="1"/>
    <col min="14362" max="14362" width="7.140625" style="165" customWidth="1"/>
    <col min="14363" max="14363" width="13" style="165" hidden="1" customWidth="1"/>
    <col min="14364" max="14364" width="4.85546875" style="165" customWidth="1"/>
    <col min="14365" max="14366" width="6.140625" style="165" customWidth="1"/>
    <col min="14367" max="14367" width="7.140625" style="165" customWidth="1"/>
    <col min="14368" max="14368" width="3.7109375" style="165" customWidth="1"/>
    <col min="14369" max="14369" width="13" style="165" hidden="1" customWidth="1"/>
    <col min="14370" max="14370" width="0.140625" style="165" customWidth="1"/>
    <col min="14371" max="14371" width="5.7109375" style="165" customWidth="1"/>
    <col min="14372" max="14372" width="13" style="165" hidden="1" customWidth="1"/>
    <col min="14373" max="14592" width="9.140625" style="165" customWidth="1"/>
    <col min="14593" max="14593" width="0.42578125" style="165" customWidth="1"/>
    <col min="14594" max="14594" width="13" style="165" hidden="1" customWidth="1"/>
    <col min="14595" max="14595" width="1.7109375" style="165" customWidth="1"/>
    <col min="14596" max="14596" width="0.5703125" style="165" customWidth="1"/>
    <col min="14597" max="14597" width="2.42578125" style="165" customWidth="1"/>
    <col min="14598" max="14598" width="15.85546875" style="165" customWidth="1"/>
    <col min="14599" max="14599" width="12.140625" style="165" customWidth="1"/>
    <col min="14600" max="14600" width="13" style="165" hidden="1" customWidth="1"/>
    <col min="14601" max="14601" width="6.140625" style="165" customWidth="1"/>
    <col min="14602" max="14602" width="2.28515625" style="165" customWidth="1"/>
    <col min="14603" max="14603" width="0.5703125" style="165" customWidth="1"/>
    <col min="14604" max="14604" width="3.140625" style="165" customWidth="1"/>
    <col min="14605" max="14605" width="6.140625" style="165" customWidth="1"/>
    <col min="14606" max="14606" width="2.85546875" style="165" customWidth="1"/>
    <col min="14607" max="14607" width="13" style="165" hidden="1" customWidth="1"/>
    <col min="14608" max="14608" width="4" style="165" customWidth="1"/>
    <col min="14609" max="14609" width="6.140625" style="165" customWidth="1"/>
    <col min="14610" max="14610" width="4.42578125" style="165" customWidth="1"/>
    <col min="14611" max="14611" width="1.5703125" style="165" customWidth="1"/>
    <col min="14612" max="14612" width="5.140625" style="165" customWidth="1"/>
    <col min="14613" max="14613" width="1.7109375" style="165" customWidth="1"/>
    <col min="14614" max="14615" width="6.140625" style="165" customWidth="1"/>
    <col min="14616" max="14616" width="7.28515625" style="165" customWidth="1"/>
    <col min="14617" max="14617" width="0.5703125" style="165" customWidth="1"/>
    <col min="14618" max="14618" width="7.140625" style="165" customWidth="1"/>
    <col min="14619" max="14619" width="13" style="165" hidden="1" customWidth="1"/>
    <col min="14620" max="14620" width="4.85546875" style="165" customWidth="1"/>
    <col min="14621" max="14622" width="6.140625" style="165" customWidth="1"/>
    <col min="14623" max="14623" width="7.140625" style="165" customWidth="1"/>
    <col min="14624" max="14624" width="3.7109375" style="165" customWidth="1"/>
    <col min="14625" max="14625" width="13" style="165" hidden="1" customWidth="1"/>
    <col min="14626" max="14626" width="0.140625" style="165" customWidth="1"/>
    <col min="14627" max="14627" width="5.7109375" style="165" customWidth="1"/>
    <col min="14628" max="14628" width="13" style="165" hidden="1" customWidth="1"/>
    <col min="14629" max="14848" width="9.140625" style="165" customWidth="1"/>
    <col min="14849" max="14849" width="0.42578125" style="165" customWidth="1"/>
    <col min="14850" max="14850" width="13" style="165" hidden="1" customWidth="1"/>
    <col min="14851" max="14851" width="1.7109375" style="165" customWidth="1"/>
    <col min="14852" max="14852" width="0.5703125" style="165" customWidth="1"/>
    <col min="14853" max="14853" width="2.42578125" style="165" customWidth="1"/>
    <col min="14854" max="14854" width="15.85546875" style="165" customWidth="1"/>
    <col min="14855" max="14855" width="12.140625" style="165" customWidth="1"/>
    <col min="14856" max="14856" width="13" style="165" hidden="1" customWidth="1"/>
    <col min="14857" max="14857" width="6.140625" style="165" customWidth="1"/>
    <col min="14858" max="14858" width="2.28515625" style="165" customWidth="1"/>
    <col min="14859" max="14859" width="0.5703125" style="165" customWidth="1"/>
    <col min="14860" max="14860" width="3.140625" style="165" customWidth="1"/>
    <col min="14861" max="14861" width="6.140625" style="165" customWidth="1"/>
    <col min="14862" max="14862" width="2.85546875" style="165" customWidth="1"/>
    <col min="14863" max="14863" width="13" style="165" hidden="1" customWidth="1"/>
    <col min="14864" max="14864" width="4" style="165" customWidth="1"/>
    <col min="14865" max="14865" width="6.140625" style="165" customWidth="1"/>
    <col min="14866" max="14866" width="4.42578125" style="165" customWidth="1"/>
    <col min="14867" max="14867" width="1.5703125" style="165" customWidth="1"/>
    <col min="14868" max="14868" width="5.140625" style="165" customWidth="1"/>
    <col min="14869" max="14869" width="1.7109375" style="165" customWidth="1"/>
    <col min="14870" max="14871" width="6.140625" style="165" customWidth="1"/>
    <col min="14872" max="14872" width="7.28515625" style="165" customWidth="1"/>
    <col min="14873" max="14873" width="0.5703125" style="165" customWidth="1"/>
    <col min="14874" max="14874" width="7.140625" style="165" customWidth="1"/>
    <col min="14875" max="14875" width="13" style="165" hidden="1" customWidth="1"/>
    <col min="14876" max="14876" width="4.85546875" style="165" customWidth="1"/>
    <col min="14877" max="14878" width="6.140625" style="165" customWidth="1"/>
    <col min="14879" max="14879" width="7.140625" style="165" customWidth="1"/>
    <col min="14880" max="14880" width="3.7109375" style="165" customWidth="1"/>
    <col min="14881" max="14881" width="13" style="165" hidden="1" customWidth="1"/>
    <col min="14882" max="14882" width="0.140625" style="165" customWidth="1"/>
    <col min="14883" max="14883" width="5.7109375" style="165" customWidth="1"/>
    <col min="14884" max="14884" width="13" style="165" hidden="1" customWidth="1"/>
    <col min="14885" max="15104" width="9.140625" style="165" customWidth="1"/>
    <col min="15105" max="15105" width="0.42578125" style="165" customWidth="1"/>
    <col min="15106" max="15106" width="13" style="165" hidden="1" customWidth="1"/>
    <col min="15107" max="15107" width="1.7109375" style="165" customWidth="1"/>
    <col min="15108" max="15108" width="0.5703125" style="165" customWidth="1"/>
    <col min="15109" max="15109" width="2.42578125" style="165" customWidth="1"/>
    <col min="15110" max="15110" width="15.85546875" style="165" customWidth="1"/>
    <col min="15111" max="15111" width="12.140625" style="165" customWidth="1"/>
    <col min="15112" max="15112" width="13" style="165" hidden="1" customWidth="1"/>
    <col min="15113" max="15113" width="6.140625" style="165" customWidth="1"/>
    <col min="15114" max="15114" width="2.28515625" style="165" customWidth="1"/>
    <col min="15115" max="15115" width="0.5703125" style="165" customWidth="1"/>
    <col min="15116" max="15116" width="3.140625" style="165" customWidth="1"/>
    <col min="15117" max="15117" width="6.140625" style="165" customWidth="1"/>
    <col min="15118" max="15118" width="2.85546875" style="165" customWidth="1"/>
    <col min="15119" max="15119" width="13" style="165" hidden="1" customWidth="1"/>
    <col min="15120" max="15120" width="4" style="165" customWidth="1"/>
    <col min="15121" max="15121" width="6.140625" style="165" customWidth="1"/>
    <col min="15122" max="15122" width="4.42578125" style="165" customWidth="1"/>
    <col min="15123" max="15123" width="1.5703125" style="165" customWidth="1"/>
    <col min="15124" max="15124" width="5.140625" style="165" customWidth="1"/>
    <col min="15125" max="15125" width="1.7109375" style="165" customWidth="1"/>
    <col min="15126" max="15127" width="6.140625" style="165" customWidth="1"/>
    <col min="15128" max="15128" width="7.28515625" style="165" customWidth="1"/>
    <col min="15129" max="15129" width="0.5703125" style="165" customWidth="1"/>
    <col min="15130" max="15130" width="7.140625" style="165" customWidth="1"/>
    <col min="15131" max="15131" width="13" style="165" hidden="1" customWidth="1"/>
    <col min="15132" max="15132" width="4.85546875" style="165" customWidth="1"/>
    <col min="15133" max="15134" width="6.140625" style="165" customWidth="1"/>
    <col min="15135" max="15135" width="7.140625" style="165" customWidth="1"/>
    <col min="15136" max="15136" width="3.7109375" style="165" customWidth="1"/>
    <col min="15137" max="15137" width="13" style="165" hidden="1" customWidth="1"/>
    <col min="15138" max="15138" width="0.140625" style="165" customWidth="1"/>
    <col min="15139" max="15139" width="5.7109375" style="165" customWidth="1"/>
    <col min="15140" max="15140" width="13" style="165" hidden="1" customWidth="1"/>
    <col min="15141" max="15360" width="9.140625" style="165" customWidth="1"/>
    <col min="15361" max="15361" width="0.42578125" style="165" customWidth="1"/>
    <col min="15362" max="15362" width="13" style="165" hidden="1" customWidth="1"/>
    <col min="15363" max="15363" width="1.7109375" style="165" customWidth="1"/>
    <col min="15364" max="15364" width="0.5703125" style="165" customWidth="1"/>
    <col min="15365" max="15365" width="2.42578125" style="165" customWidth="1"/>
    <col min="15366" max="15366" width="15.85546875" style="165" customWidth="1"/>
    <col min="15367" max="15367" width="12.140625" style="165" customWidth="1"/>
    <col min="15368" max="15368" width="13" style="165" hidden="1" customWidth="1"/>
    <col min="15369" max="15369" width="6.140625" style="165" customWidth="1"/>
    <col min="15370" max="15370" width="2.28515625" style="165" customWidth="1"/>
    <col min="15371" max="15371" width="0.5703125" style="165" customWidth="1"/>
    <col min="15372" max="15372" width="3.140625" style="165" customWidth="1"/>
    <col min="15373" max="15373" width="6.140625" style="165" customWidth="1"/>
    <col min="15374" max="15374" width="2.85546875" style="165" customWidth="1"/>
    <col min="15375" max="15375" width="13" style="165" hidden="1" customWidth="1"/>
    <col min="15376" max="15376" width="4" style="165" customWidth="1"/>
    <col min="15377" max="15377" width="6.140625" style="165" customWidth="1"/>
    <col min="15378" max="15378" width="4.42578125" style="165" customWidth="1"/>
    <col min="15379" max="15379" width="1.5703125" style="165" customWidth="1"/>
    <col min="15380" max="15380" width="5.140625" style="165" customWidth="1"/>
    <col min="15381" max="15381" width="1.7109375" style="165" customWidth="1"/>
    <col min="15382" max="15383" width="6.140625" style="165" customWidth="1"/>
    <col min="15384" max="15384" width="7.28515625" style="165" customWidth="1"/>
    <col min="15385" max="15385" width="0.5703125" style="165" customWidth="1"/>
    <col min="15386" max="15386" width="7.140625" style="165" customWidth="1"/>
    <col min="15387" max="15387" width="13" style="165" hidden="1" customWidth="1"/>
    <col min="15388" max="15388" width="4.85546875" style="165" customWidth="1"/>
    <col min="15389" max="15390" width="6.140625" style="165" customWidth="1"/>
    <col min="15391" max="15391" width="7.140625" style="165" customWidth="1"/>
    <col min="15392" max="15392" width="3.7109375" style="165" customWidth="1"/>
    <col min="15393" max="15393" width="13" style="165" hidden="1" customWidth="1"/>
    <col min="15394" max="15394" width="0.140625" style="165" customWidth="1"/>
    <col min="15395" max="15395" width="5.7109375" style="165" customWidth="1"/>
    <col min="15396" max="15396" width="13" style="165" hidden="1" customWidth="1"/>
    <col min="15397" max="15616" width="9.140625" style="165" customWidth="1"/>
    <col min="15617" max="15617" width="0.42578125" style="165" customWidth="1"/>
    <col min="15618" max="15618" width="13" style="165" hidden="1" customWidth="1"/>
    <col min="15619" max="15619" width="1.7109375" style="165" customWidth="1"/>
    <col min="15620" max="15620" width="0.5703125" style="165" customWidth="1"/>
    <col min="15621" max="15621" width="2.42578125" style="165" customWidth="1"/>
    <col min="15622" max="15622" width="15.85546875" style="165" customWidth="1"/>
    <col min="15623" max="15623" width="12.140625" style="165" customWidth="1"/>
    <col min="15624" max="15624" width="13" style="165" hidden="1" customWidth="1"/>
    <col min="15625" max="15625" width="6.140625" style="165" customWidth="1"/>
    <col min="15626" max="15626" width="2.28515625" style="165" customWidth="1"/>
    <col min="15627" max="15627" width="0.5703125" style="165" customWidth="1"/>
    <col min="15628" max="15628" width="3.140625" style="165" customWidth="1"/>
    <col min="15629" max="15629" width="6.140625" style="165" customWidth="1"/>
    <col min="15630" max="15630" width="2.85546875" style="165" customWidth="1"/>
    <col min="15631" max="15631" width="13" style="165" hidden="1" customWidth="1"/>
    <col min="15632" max="15632" width="4" style="165" customWidth="1"/>
    <col min="15633" max="15633" width="6.140625" style="165" customWidth="1"/>
    <col min="15634" max="15634" width="4.42578125" style="165" customWidth="1"/>
    <col min="15635" max="15635" width="1.5703125" style="165" customWidth="1"/>
    <col min="15636" max="15636" width="5.140625" style="165" customWidth="1"/>
    <col min="15637" max="15637" width="1.7109375" style="165" customWidth="1"/>
    <col min="15638" max="15639" width="6.140625" style="165" customWidth="1"/>
    <col min="15640" max="15640" width="7.28515625" style="165" customWidth="1"/>
    <col min="15641" max="15641" width="0.5703125" style="165" customWidth="1"/>
    <col min="15642" max="15642" width="7.140625" style="165" customWidth="1"/>
    <col min="15643" max="15643" width="13" style="165" hidden="1" customWidth="1"/>
    <col min="15644" max="15644" width="4.85546875" style="165" customWidth="1"/>
    <col min="15645" max="15646" width="6.140625" style="165" customWidth="1"/>
    <col min="15647" max="15647" width="7.140625" style="165" customWidth="1"/>
    <col min="15648" max="15648" width="3.7109375" style="165" customWidth="1"/>
    <col min="15649" max="15649" width="13" style="165" hidden="1" customWidth="1"/>
    <col min="15650" max="15650" width="0.140625" style="165" customWidth="1"/>
    <col min="15651" max="15651" width="5.7109375" style="165" customWidth="1"/>
    <col min="15652" max="15652" width="13" style="165" hidden="1" customWidth="1"/>
    <col min="15653" max="15872" width="9.140625" style="165" customWidth="1"/>
    <col min="15873" max="15873" width="0.42578125" style="165" customWidth="1"/>
    <col min="15874" max="15874" width="13" style="165" hidden="1" customWidth="1"/>
    <col min="15875" max="15875" width="1.7109375" style="165" customWidth="1"/>
    <col min="15876" max="15876" width="0.5703125" style="165" customWidth="1"/>
    <col min="15877" max="15877" width="2.42578125" style="165" customWidth="1"/>
    <col min="15878" max="15878" width="15.85546875" style="165" customWidth="1"/>
    <col min="15879" max="15879" width="12.140625" style="165" customWidth="1"/>
    <col min="15880" max="15880" width="13" style="165" hidden="1" customWidth="1"/>
    <col min="15881" max="15881" width="6.140625" style="165" customWidth="1"/>
    <col min="15882" max="15882" width="2.28515625" style="165" customWidth="1"/>
    <col min="15883" max="15883" width="0.5703125" style="165" customWidth="1"/>
    <col min="15884" max="15884" width="3.140625" style="165" customWidth="1"/>
    <col min="15885" max="15885" width="6.140625" style="165" customWidth="1"/>
    <col min="15886" max="15886" width="2.85546875" style="165" customWidth="1"/>
    <col min="15887" max="15887" width="13" style="165" hidden="1" customWidth="1"/>
    <col min="15888" max="15888" width="4" style="165" customWidth="1"/>
    <col min="15889" max="15889" width="6.140625" style="165" customWidth="1"/>
    <col min="15890" max="15890" width="4.42578125" style="165" customWidth="1"/>
    <col min="15891" max="15891" width="1.5703125" style="165" customWidth="1"/>
    <col min="15892" max="15892" width="5.140625" style="165" customWidth="1"/>
    <col min="15893" max="15893" width="1.7109375" style="165" customWidth="1"/>
    <col min="15894" max="15895" width="6.140625" style="165" customWidth="1"/>
    <col min="15896" max="15896" width="7.28515625" style="165" customWidth="1"/>
    <col min="15897" max="15897" width="0.5703125" style="165" customWidth="1"/>
    <col min="15898" max="15898" width="7.140625" style="165" customWidth="1"/>
    <col min="15899" max="15899" width="13" style="165" hidden="1" customWidth="1"/>
    <col min="15900" max="15900" width="4.85546875" style="165" customWidth="1"/>
    <col min="15901" max="15902" width="6.140625" style="165" customWidth="1"/>
    <col min="15903" max="15903" width="7.140625" style="165" customWidth="1"/>
    <col min="15904" max="15904" width="3.7109375" style="165" customWidth="1"/>
    <col min="15905" max="15905" width="13" style="165" hidden="1" customWidth="1"/>
    <col min="15906" max="15906" width="0.140625" style="165" customWidth="1"/>
    <col min="15907" max="15907" width="5.7109375" style="165" customWidth="1"/>
    <col min="15908" max="15908" width="13" style="165" hidden="1" customWidth="1"/>
    <col min="15909" max="16128" width="9.140625" style="165" customWidth="1"/>
    <col min="16129" max="16129" width="0.42578125" style="165" customWidth="1"/>
    <col min="16130" max="16130" width="13" style="165" hidden="1" customWidth="1"/>
    <col min="16131" max="16131" width="1.7109375" style="165" customWidth="1"/>
    <col min="16132" max="16132" width="0.5703125" style="165" customWidth="1"/>
    <col min="16133" max="16133" width="2.42578125" style="165" customWidth="1"/>
    <col min="16134" max="16134" width="15.85546875" style="165" customWidth="1"/>
    <col min="16135" max="16135" width="12.140625" style="165" customWidth="1"/>
    <col min="16136" max="16136" width="13" style="165" hidden="1" customWidth="1"/>
    <col min="16137" max="16137" width="6.140625" style="165" customWidth="1"/>
    <col min="16138" max="16138" width="2.28515625" style="165" customWidth="1"/>
    <col min="16139" max="16139" width="0.5703125" style="165" customWidth="1"/>
    <col min="16140" max="16140" width="3.140625" style="165" customWidth="1"/>
    <col min="16141" max="16141" width="6.140625" style="165" customWidth="1"/>
    <col min="16142" max="16142" width="2.85546875" style="165" customWidth="1"/>
    <col min="16143" max="16143" width="13" style="165" hidden="1" customWidth="1"/>
    <col min="16144" max="16144" width="4" style="165" customWidth="1"/>
    <col min="16145" max="16145" width="6.140625" style="165" customWidth="1"/>
    <col min="16146" max="16146" width="4.42578125" style="165" customWidth="1"/>
    <col min="16147" max="16147" width="1.5703125" style="165" customWidth="1"/>
    <col min="16148" max="16148" width="5.140625" style="165" customWidth="1"/>
    <col min="16149" max="16149" width="1.7109375" style="165" customWidth="1"/>
    <col min="16150" max="16151" width="6.140625" style="165" customWidth="1"/>
    <col min="16152" max="16152" width="7.28515625" style="165" customWidth="1"/>
    <col min="16153" max="16153" width="0.5703125" style="165" customWidth="1"/>
    <col min="16154" max="16154" width="7.140625" style="165" customWidth="1"/>
    <col min="16155" max="16155" width="13" style="165" hidden="1" customWidth="1"/>
    <col min="16156" max="16156" width="4.85546875" style="165" customWidth="1"/>
    <col min="16157" max="16158" width="6.140625" style="165" customWidth="1"/>
    <col min="16159" max="16159" width="7.140625" style="165" customWidth="1"/>
    <col min="16160" max="16160" width="3.7109375" style="165" customWidth="1"/>
    <col min="16161" max="16161" width="13" style="165" hidden="1" customWidth="1"/>
    <col min="16162" max="16162" width="0.140625" style="165" customWidth="1"/>
    <col min="16163" max="16163" width="5.7109375" style="165" customWidth="1"/>
    <col min="16164" max="16164" width="13" style="165" hidden="1" customWidth="1"/>
    <col min="16165" max="16384" width="9.140625" style="165" customWidth="1"/>
  </cols>
  <sheetData>
    <row r="1" spans="1:35" ht="15" customHeight="1" x14ac:dyDescent="0.2"/>
    <row r="2" spans="1:35" ht="20.85" customHeight="1" x14ac:dyDescent="0.25">
      <c r="E2" s="353"/>
      <c r="F2" s="353"/>
      <c r="G2" s="353"/>
      <c r="H2" s="353"/>
      <c r="I2" s="353"/>
      <c r="J2" s="353"/>
      <c r="U2" s="356" t="s">
        <v>9</v>
      </c>
      <c r="V2" s="319"/>
      <c r="W2" s="319"/>
      <c r="X2" s="319"/>
      <c r="Y2" s="319"/>
      <c r="Z2" s="319"/>
      <c r="AA2" s="319"/>
      <c r="AB2" s="319"/>
      <c r="AC2" s="319"/>
      <c r="AD2" s="319"/>
      <c r="AE2" s="319"/>
      <c r="AF2" s="319"/>
    </row>
    <row r="3" spans="1:35" ht="2.1" customHeight="1" x14ac:dyDescent="0.2">
      <c r="E3" s="353"/>
      <c r="F3" s="353"/>
      <c r="G3" s="353"/>
      <c r="H3" s="353"/>
      <c r="I3" s="353"/>
      <c r="J3" s="353"/>
    </row>
    <row r="4" spans="1:35" ht="20.85" customHeight="1" x14ac:dyDescent="0.25">
      <c r="E4" s="353"/>
      <c r="F4" s="353"/>
      <c r="G4" s="353"/>
      <c r="H4" s="353"/>
      <c r="I4" s="353"/>
      <c r="J4" s="353"/>
      <c r="U4" s="350" t="s">
        <v>10</v>
      </c>
      <c r="V4" s="319"/>
      <c r="W4" s="319"/>
      <c r="X4" s="319"/>
      <c r="Y4" s="319"/>
      <c r="Z4" s="319"/>
      <c r="AA4" s="319"/>
      <c r="AB4" s="319"/>
      <c r="AC4" s="319"/>
      <c r="AD4" s="319"/>
      <c r="AE4" s="319"/>
      <c r="AF4" s="319"/>
    </row>
    <row r="5" spans="1:35" ht="2.85" customHeight="1" x14ac:dyDescent="0.2">
      <c r="E5" s="353"/>
      <c r="F5" s="353"/>
      <c r="G5" s="353"/>
      <c r="H5" s="353"/>
      <c r="I5" s="353"/>
      <c r="J5" s="353"/>
    </row>
    <row r="6" spans="1:35" ht="14.85" customHeight="1" x14ac:dyDescent="0.25">
      <c r="E6" s="353"/>
      <c r="F6" s="353"/>
      <c r="G6" s="353"/>
      <c r="H6" s="353"/>
      <c r="I6" s="353"/>
      <c r="J6" s="353"/>
      <c r="L6" s="355" t="s">
        <v>11</v>
      </c>
      <c r="M6" s="319"/>
      <c r="N6" s="319"/>
      <c r="O6" s="318" t="s">
        <v>12</v>
      </c>
      <c r="P6" s="319"/>
      <c r="Q6" s="319"/>
      <c r="R6" s="319"/>
      <c r="S6" s="319"/>
      <c r="T6" s="319"/>
      <c r="U6" s="319"/>
      <c r="V6" s="319"/>
      <c r="W6" s="319"/>
      <c r="X6" s="319"/>
      <c r="Y6" s="319"/>
      <c r="Z6" s="319"/>
      <c r="AA6" s="319"/>
      <c r="AB6" s="319"/>
      <c r="AC6" s="319"/>
      <c r="AD6" s="319"/>
      <c r="AE6" s="319"/>
      <c r="AF6" s="319"/>
    </row>
    <row r="7" spans="1:35" ht="14.1" customHeight="1" x14ac:dyDescent="0.25">
      <c r="E7" s="353"/>
      <c r="F7" s="353"/>
      <c r="G7" s="353"/>
      <c r="H7" s="353"/>
      <c r="I7" s="353"/>
      <c r="J7" s="353"/>
      <c r="L7" s="355" t="s">
        <v>13</v>
      </c>
      <c r="M7" s="319"/>
      <c r="N7" s="319"/>
      <c r="O7" s="340">
        <v>45215.376922546297</v>
      </c>
      <c r="P7" s="319"/>
      <c r="Q7" s="319"/>
      <c r="R7" s="319"/>
      <c r="S7" s="319"/>
      <c r="T7" s="319"/>
      <c r="U7" s="319"/>
      <c r="V7" s="319"/>
      <c r="W7" s="319"/>
      <c r="X7" s="319"/>
      <c r="Y7" s="319"/>
      <c r="Z7" s="319"/>
      <c r="AA7" s="319"/>
      <c r="AB7" s="319"/>
      <c r="AC7" s="319"/>
      <c r="AD7" s="319"/>
      <c r="AE7" s="319"/>
      <c r="AF7" s="319"/>
    </row>
    <row r="8" spans="1:35" ht="14.1" customHeight="1" x14ac:dyDescent="0.2">
      <c r="E8" s="353"/>
      <c r="F8" s="353"/>
      <c r="G8" s="353"/>
      <c r="H8" s="353"/>
      <c r="I8" s="353"/>
      <c r="J8" s="353"/>
      <c r="L8" s="355" t="s">
        <v>14</v>
      </c>
      <c r="M8" s="319"/>
      <c r="N8" s="319"/>
      <c r="O8" s="318" t="s">
        <v>15</v>
      </c>
      <c r="P8" s="319"/>
      <c r="Q8" s="319"/>
      <c r="R8" s="319"/>
      <c r="S8" s="319"/>
      <c r="T8" s="319"/>
      <c r="U8" s="319"/>
      <c r="V8" s="319"/>
      <c r="W8" s="319"/>
      <c r="X8" s="319"/>
      <c r="Y8" s="319"/>
      <c r="Z8" s="319"/>
      <c r="AA8" s="319"/>
      <c r="AB8" s="319"/>
      <c r="AC8" s="319"/>
      <c r="AD8" s="319"/>
      <c r="AE8" s="319"/>
      <c r="AF8" s="319"/>
    </row>
    <row r="9" spans="1:35" x14ac:dyDescent="0.2">
      <c r="L9" s="319"/>
      <c r="M9" s="319"/>
      <c r="N9" s="319"/>
      <c r="O9" s="319"/>
      <c r="P9" s="319"/>
      <c r="Q9" s="319"/>
      <c r="R9" s="319"/>
      <c r="S9" s="319"/>
      <c r="T9" s="319"/>
      <c r="U9" s="319"/>
      <c r="V9" s="319"/>
      <c r="W9" s="319"/>
      <c r="X9" s="319"/>
      <c r="Y9" s="319"/>
      <c r="Z9" s="319"/>
      <c r="AA9" s="319"/>
      <c r="AB9" s="319"/>
      <c r="AC9" s="319"/>
      <c r="AD9" s="319"/>
      <c r="AE9" s="319"/>
      <c r="AF9" s="319"/>
    </row>
    <row r="10" spans="1:35" ht="2.4500000000000002" customHeight="1" x14ac:dyDescent="0.2"/>
    <row r="11" spans="1:35" ht="18.2" customHeight="1" x14ac:dyDescent="0.25">
      <c r="D11" s="351" t="s">
        <v>16</v>
      </c>
      <c r="E11" s="333"/>
      <c r="F11" s="333"/>
      <c r="G11" s="333"/>
      <c r="H11" s="333"/>
      <c r="I11" s="333"/>
      <c r="J11" s="333"/>
      <c r="K11" s="333"/>
      <c r="L11" s="333"/>
      <c r="M11" s="333"/>
      <c r="N11" s="333"/>
      <c r="O11" s="334"/>
      <c r="P11" s="332" t="s">
        <v>17</v>
      </c>
      <c r="Q11" s="333"/>
      <c r="R11" s="333"/>
      <c r="S11" s="333"/>
      <c r="T11" s="333"/>
      <c r="U11" s="333"/>
      <c r="V11" s="333"/>
      <c r="W11" s="333"/>
      <c r="X11" s="333"/>
      <c r="Y11" s="334"/>
      <c r="Z11" s="352" t="s">
        <v>18</v>
      </c>
      <c r="AA11" s="333"/>
      <c r="AB11" s="333"/>
      <c r="AC11" s="333"/>
      <c r="AD11" s="333"/>
      <c r="AE11" s="333"/>
      <c r="AF11" s="333"/>
      <c r="AG11" s="333"/>
      <c r="AH11" s="333"/>
      <c r="AI11" s="334"/>
    </row>
    <row r="12" spans="1:35" ht="0.95" customHeight="1" x14ac:dyDescent="0.2"/>
    <row r="13" spans="1:35" ht="17.100000000000001" customHeight="1" x14ac:dyDescent="0.25">
      <c r="B13" s="361" t="s">
        <v>19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19"/>
      <c r="M13" s="319"/>
      <c r="N13" s="319"/>
      <c r="O13" s="319"/>
      <c r="P13" s="319"/>
      <c r="Q13" s="319"/>
      <c r="R13" s="319"/>
      <c r="S13" s="319"/>
      <c r="T13" s="319"/>
      <c r="U13" s="319"/>
      <c r="V13" s="319"/>
      <c r="W13" s="319"/>
      <c r="X13" s="319"/>
      <c r="Y13" s="319"/>
      <c r="Z13" s="319"/>
      <c r="AA13" s="319"/>
      <c r="AB13" s="319"/>
      <c r="AC13" s="319"/>
      <c r="AD13" s="319"/>
      <c r="AE13" s="319"/>
      <c r="AF13" s="319"/>
      <c r="AG13" s="319"/>
      <c r="AH13" s="319"/>
      <c r="AI13" s="319"/>
    </row>
    <row r="14" spans="1:35" ht="3.2" customHeight="1" x14ac:dyDescent="0.2"/>
    <row r="15" spans="1:35" ht="24.75" customHeight="1" x14ac:dyDescent="0.25">
      <c r="A15" s="166"/>
      <c r="C15" s="335" t="s">
        <v>20</v>
      </c>
      <c r="D15" s="322"/>
      <c r="E15" s="322"/>
      <c r="F15" s="322"/>
      <c r="G15" s="322"/>
      <c r="H15" s="322"/>
      <c r="I15" s="322"/>
      <c r="J15" s="322"/>
      <c r="K15" s="322"/>
      <c r="L15" s="322"/>
      <c r="M15" s="322"/>
      <c r="N15" s="322"/>
      <c r="O15" s="322"/>
      <c r="P15" s="321"/>
      <c r="Q15" s="335" t="s">
        <v>21</v>
      </c>
      <c r="R15" s="322"/>
      <c r="S15" s="322"/>
      <c r="T15" s="322"/>
      <c r="U15" s="321"/>
      <c r="V15" s="335" t="s">
        <v>22</v>
      </c>
      <c r="W15" s="322"/>
      <c r="X15" s="321"/>
      <c r="Y15" s="335" t="s">
        <v>23</v>
      </c>
      <c r="Z15" s="322"/>
      <c r="AA15" s="322"/>
      <c r="AB15" s="321"/>
      <c r="AC15" s="335" t="s">
        <v>24</v>
      </c>
      <c r="AD15" s="322"/>
      <c r="AE15" s="321"/>
      <c r="AF15" s="330" t="s">
        <v>25</v>
      </c>
      <c r="AG15" s="322"/>
      <c r="AH15" s="322"/>
      <c r="AI15" s="321"/>
    </row>
    <row r="16" spans="1:35" ht="18" customHeight="1" x14ac:dyDescent="0.25">
      <c r="A16" s="166"/>
      <c r="C16" s="330" t="s">
        <v>26</v>
      </c>
      <c r="D16" s="322"/>
      <c r="E16" s="321"/>
      <c r="F16" s="74" t="s">
        <v>27</v>
      </c>
      <c r="G16" s="330" t="s">
        <v>28</v>
      </c>
      <c r="H16" s="321"/>
      <c r="I16" s="74" t="s">
        <v>29</v>
      </c>
      <c r="J16" s="330" t="s">
        <v>30</v>
      </c>
      <c r="K16" s="322"/>
      <c r="L16" s="321"/>
      <c r="M16" s="74" t="s">
        <v>31</v>
      </c>
      <c r="N16" s="330" t="s">
        <v>32</v>
      </c>
      <c r="O16" s="322"/>
      <c r="P16" s="321"/>
      <c r="Q16" s="74" t="s">
        <v>30</v>
      </c>
      <c r="R16" s="330" t="s">
        <v>31</v>
      </c>
      <c r="S16" s="321"/>
      <c r="T16" s="330" t="s">
        <v>32</v>
      </c>
      <c r="U16" s="321"/>
      <c r="V16" s="74" t="s">
        <v>30</v>
      </c>
      <c r="W16" s="74" t="s">
        <v>31</v>
      </c>
      <c r="X16" s="74" t="s">
        <v>32</v>
      </c>
      <c r="Y16" s="330" t="s">
        <v>33</v>
      </c>
      <c r="Z16" s="322"/>
      <c r="AA16" s="322"/>
      <c r="AB16" s="321"/>
      <c r="AC16" s="74" t="s">
        <v>30</v>
      </c>
      <c r="AD16" s="74" t="s">
        <v>31</v>
      </c>
      <c r="AE16" s="74" t="s">
        <v>32</v>
      </c>
      <c r="AF16" s="330" t="s">
        <v>34</v>
      </c>
      <c r="AG16" s="322"/>
      <c r="AH16" s="322"/>
      <c r="AI16" s="321"/>
    </row>
    <row r="17" spans="1:35" ht="15" customHeight="1" x14ac:dyDescent="0.25">
      <c r="A17" s="327"/>
      <c r="C17" s="331" t="s">
        <v>35</v>
      </c>
      <c r="D17" s="322"/>
      <c r="E17" s="322"/>
      <c r="F17" s="322"/>
      <c r="G17" s="322"/>
      <c r="H17" s="321"/>
      <c r="I17" s="326"/>
      <c r="J17" s="322"/>
      <c r="K17" s="322"/>
      <c r="L17" s="322"/>
      <c r="M17" s="322"/>
      <c r="N17" s="322"/>
      <c r="O17" s="322"/>
      <c r="P17" s="322"/>
      <c r="Q17" s="322"/>
      <c r="R17" s="322"/>
      <c r="S17" s="322"/>
      <c r="T17" s="322"/>
      <c r="U17" s="322"/>
      <c r="V17" s="322"/>
      <c r="W17" s="322"/>
      <c r="X17" s="322"/>
      <c r="Y17" s="322"/>
      <c r="Z17" s="322"/>
      <c r="AA17" s="322"/>
      <c r="AB17" s="322"/>
      <c r="AC17" s="322"/>
      <c r="AD17" s="322"/>
      <c r="AE17" s="322"/>
      <c r="AF17" s="322"/>
      <c r="AG17" s="322"/>
      <c r="AH17" s="322"/>
      <c r="AI17" s="321"/>
    </row>
    <row r="18" spans="1:35" ht="20.100000000000001" customHeight="1" x14ac:dyDescent="0.25">
      <c r="A18" s="328"/>
      <c r="C18" s="320">
        <v>2</v>
      </c>
      <c r="D18" s="322"/>
      <c r="E18" s="321"/>
      <c r="F18" s="72" t="s">
        <v>36</v>
      </c>
      <c r="G18" s="324" t="s">
        <v>37</v>
      </c>
      <c r="H18" s="321"/>
      <c r="I18" s="71" t="s">
        <v>38</v>
      </c>
      <c r="J18" s="320">
        <v>2478478</v>
      </c>
      <c r="K18" s="322"/>
      <c r="L18" s="321"/>
      <c r="M18" s="71">
        <v>2478480</v>
      </c>
      <c r="N18" s="320">
        <v>3</v>
      </c>
      <c r="O18" s="322"/>
      <c r="P18" s="321"/>
      <c r="Q18" s="71">
        <v>2478478</v>
      </c>
      <c r="R18" s="320">
        <v>2478480</v>
      </c>
      <c r="S18" s="321"/>
      <c r="T18" s="323">
        <v>3</v>
      </c>
      <c r="U18" s="321"/>
      <c r="V18" s="71"/>
      <c r="W18" s="71"/>
      <c r="X18" s="71"/>
      <c r="Y18" s="320"/>
      <c r="Z18" s="322"/>
      <c r="AA18" s="322"/>
      <c r="AB18" s="321"/>
      <c r="AC18" s="71"/>
      <c r="AD18" s="71"/>
      <c r="AE18" s="71"/>
      <c r="AF18" s="320">
        <v>3</v>
      </c>
      <c r="AG18" s="322"/>
      <c r="AH18" s="322"/>
      <c r="AI18" s="321"/>
    </row>
    <row r="19" spans="1:35" ht="20.100000000000001" customHeight="1" x14ac:dyDescent="0.25">
      <c r="A19" s="328"/>
      <c r="C19" s="320">
        <v>2</v>
      </c>
      <c r="D19" s="322"/>
      <c r="E19" s="321"/>
      <c r="F19" s="72" t="s">
        <v>36</v>
      </c>
      <c r="G19" s="324" t="s">
        <v>37</v>
      </c>
      <c r="H19" s="321"/>
      <c r="I19" s="71" t="s">
        <v>38</v>
      </c>
      <c r="J19" s="320">
        <v>2478481</v>
      </c>
      <c r="K19" s="322"/>
      <c r="L19" s="321"/>
      <c r="M19" s="71">
        <v>2478481</v>
      </c>
      <c r="N19" s="320">
        <v>1</v>
      </c>
      <c r="O19" s="322"/>
      <c r="P19" s="321"/>
      <c r="Q19" s="71"/>
      <c r="R19" s="320"/>
      <c r="S19" s="321"/>
      <c r="T19" s="323"/>
      <c r="U19" s="321"/>
      <c r="V19" s="71">
        <v>2478481</v>
      </c>
      <c r="W19" s="71">
        <v>2478481</v>
      </c>
      <c r="X19" s="71">
        <v>1</v>
      </c>
      <c r="Y19" s="320" t="s">
        <v>39</v>
      </c>
      <c r="Z19" s="322"/>
      <c r="AA19" s="322"/>
      <c r="AB19" s="321"/>
      <c r="AC19" s="71"/>
      <c r="AD19" s="71"/>
      <c r="AE19" s="71"/>
      <c r="AF19" s="320">
        <v>1</v>
      </c>
      <c r="AG19" s="322"/>
      <c r="AH19" s="322"/>
      <c r="AI19" s="321"/>
    </row>
    <row r="20" spans="1:35" ht="20.100000000000001" customHeight="1" x14ac:dyDescent="0.25">
      <c r="A20" s="328"/>
      <c r="C20" s="320">
        <v>2</v>
      </c>
      <c r="D20" s="322"/>
      <c r="E20" s="321"/>
      <c r="F20" s="72" t="s">
        <v>36</v>
      </c>
      <c r="G20" s="324" t="s">
        <v>37</v>
      </c>
      <c r="H20" s="321"/>
      <c r="I20" s="71" t="s">
        <v>38</v>
      </c>
      <c r="J20" s="320">
        <v>2478482</v>
      </c>
      <c r="K20" s="322"/>
      <c r="L20" s="321"/>
      <c r="M20" s="71">
        <v>2478482</v>
      </c>
      <c r="N20" s="320">
        <v>1</v>
      </c>
      <c r="O20" s="322"/>
      <c r="P20" s="321"/>
      <c r="Q20" s="71">
        <v>2478482</v>
      </c>
      <c r="R20" s="320">
        <v>2478482</v>
      </c>
      <c r="S20" s="321"/>
      <c r="T20" s="323">
        <v>1</v>
      </c>
      <c r="U20" s="321"/>
      <c r="V20" s="71"/>
      <c r="W20" s="71"/>
      <c r="X20" s="71"/>
      <c r="Y20" s="320"/>
      <c r="Z20" s="322"/>
      <c r="AA20" s="322"/>
      <c r="AB20" s="321"/>
      <c r="AC20" s="71"/>
      <c r="AD20" s="71"/>
      <c r="AE20" s="71"/>
      <c r="AF20" s="320">
        <v>1</v>
      </c>
      <c r="AG20" s="322"/>
      <c r="AH20" s="322"/>
      <c r="AI20" s="321"/>
    </row>
    <row r="21" spans="1:35" ht="20.100000000000001" customHeight="1" x14ac:dyDescent="0.25">
      <c r="A21" s="328"/>
      <c r="C21" s="320">
        <v>2</v>
      </c>
      <c r="D21" s="322"/>
      <c r="E21" s="321"/>
      <c r="F21" s="72" t="s">
        <v>36</v>
      </c>
      <c r="G21" s="324" t="s">
        <v>37</v>
      </c>
      <c r="H21" s="321"/>
      <c r="I21" s="71" t="s">
        <v>38</v>
      </c>
      <c r="J21" s="320">
        <v>2478483</v>
      </c>
      <c r="K21" s="322"/>
      <c r="L21" s="321"/>
      <c r="M21" s="71">
        <v>2478483</v>
      </c>
      <c r="N21" s="320">
        <v>1</v>
      </c>
      <c r="O21" s="322"/>
      <c r="P21" s="321"/>
      <c r="Q21" s="71"/>
      <c r="R21" s="320"/>
      <c r="S21" s="321"/>
      <c r="T21" s="323"/>
      <c r="U21" s="321"/>
      <c r="V21" s="71">
        <v>2478483</v>
      </c>
      <c r="W21" s="71">
        <v>2478483</v>
      </c>
      <c r="X21" s="71">
        <v>1</v>
      </c>
      <c r="Y21" s="320" t="s">
        <v>39</v>
      </c>
      <c r="Z21" s="322"/>
      <c r="AA21" s="322"/>
      <c r="AB21" s="321"/>
      <c r="AC21" s="71"/>
      <c r="AD21" s="71"/>
      <c r="AE21" s="71"/>
      <c r="AF21" s="320">
        <v>1</v>
      </c>
      <c r="AG21" s="322"/>
      <c r="AH21" s="322"/>
      <c r="AI21" s="321"/>
    </row>
    <row r="22" spans="1:35" ht="20.100000000000001" customHeight="1" x14ac:dyDescent="0.25">
      <c r="A22" s="328"/>
      <c r="C22" s="320">
        <v>2</v>
      </c>
      <c r="D22" s="322"/>
      <c r="E22" s="321"/>
      <c r="F22" s="72" t="s">
        <v>36</v>
      </c>
      <c r="G22" s="324" t="s">
        <v>37</v>
      </c>
      <c r="H22" s="321"/>
      <c r="I22" s="71" t="s">
        <v>38</v>
      </c>
      <c r="J22" s="320">
        <v>2478484</v>
      </c>
      <c r="K22" s="322"/>
      <c r="L22" s="321"/>
      <c r="M22" s="71">
        <v>2478484</v>
      </c>
      <c r="N22" s="320">
        <v>1</v>
      </c>
      <c r="O22" s="322"/>
      <c r="P22" s="321"/>
      <c r="Q22" s="71">
        <v>2478484</v>
      </c>
      <c r="R22" s="320">
        <v>2478484</v>
      </c>
      <c r="S22" s="321"/>
      <c r="T22" s="323">
        <v>1</v>
      </c>
      <c r="U22" s="321"/>
      <c r="V22" s="71"/>
      <c r="W22" s="71"/>
      <c r="X22" s="71"/>
      <c r="Y22" s="320"/>
      <c r="Z22" s="322"/>
      <c r="AA22" s="322"/>
      <c r="AB22" s="321"/>
      <c r="AC22" s="71"/>
      <c r="AD22" s="71"/>
      <c r="AE22" s="71"/>
      <c r="AF22" s="320">
        <v>1</v>
      </c>
      <c r="AG22" s="322"/>
      <c r="AH22" s="322"/>
      <c r="AI22" s="321"/>
    </row>
    <row r="23" spans="1:35" ht="20.100000000000001" customHeight="1" x14ac:dyDescent="0.25">
      <c r="A23" s="328"/>
      <c r="C23" s="320">
        <v>2</v>
      </c>
      <c r="D23" s="322"/>
      <c r="E23" s="321"/>
      <c r="F23" s="72" t="s">
        <v>36</v>
      </c>
      <c r="G23" s="324" t="s">
        <v>37</v>
      </c>
      <c r="H23" s="321"/>
      <c r="I23" s="71" t="s">
        <v>38</v>
      </c>
      <c r="J23" s="320">
        <v>2478485</v>
      </c>
      <c r="K23" s="322"/>
      <c r="L23" s="321"/>
      <c r="M23" s="71">
        <v>2478485</v>
      </c>
      <c r="N23" s="320">
        <v>1</v>
      </c>
      <c r="O23" s="322"/>
      <c r="P23" s="321"/>
      <c r="Q23" s="71"/>
      <c r="R23" s="320"/>
      <c r="S23" s="321"/>
      <c r="T23" s="323"/>
      <c r="U23" s="321"/>
      <c r="V23" s="71">
        <v>2478485</v>
      </c>
      <c r="W23" s="71">
        <v>2478485</v>
      </c>
      <c r="X23" s="71">
        <v>1</v>
      </c>
      <c r="Y23" s="320" t="s">
        <v>39</v>
      </c>
      <c r="Z23" s="322"/>
      <c r="AA23" s="322"/>
      <c r="AB23" s="321"/>
      <c r="AC23" s="71"/>
      <c r="AD23" s="71"/>
      <c r="AE23" s="71"/>
      <c r="AF23" s="320">
        <v>1</v>
      </c>
      <c r="AG23" s="322"/>
      <c r="AH23" s="322"/>
      <c r="AI23" s="321"/>
    </row>
    <row r="24" spans="1:35" ht="20.100000000000001" customHeight="1" x14ac:dyDescent="0.25">
      <c r="A24" s="328"/>
      <c r="C24" s="320">
        <v>2</v>
      </c>
      <c r="D24" s="322"/>
      <c r="E24" s="321"/>
      <c r="F24" s="72" t="s">
        <v>36</v>
      </c>
      <c r="G24" s="324" t="s">
        <v>37</v>
      </c>
      <c r="H24" s="321"/>
      <c r="I24" s="71" t="s">
        <v>38</v>
      </c>
      <c r="J24" s="320">
        <v>2478486</v>
      </c>
      <c r="K24" s="322"/>
      <c r="L24" s="321"/>
      <c r="M24" s="71">
        <v>2478488</v>
      </c>
      <c r="N24" s="320">
        <v>3</v>
      </c>
      <c r="O24" s="322"/>
      <c r="P24" s="321"/>
      <c r="Q24" s="71">
        <v>2478486</v>
      </c>
      <c r="R24" s="320">
        <v>2478488</v>
      </c>
      <c r="S24" s="321"/>
      <c r="T24" s="323">
        <v>3</v>
      </c>
      <c r="U24" s="321"/>
      <c r="V24" s="71"/>
      <c r="W24" s="71"/>
      <c r="X24" s="71"/>
      <c r="Y24" s="320"/>
      <c r="Z24" s="322"/>
      <c r="AA24" s="322"/>
      <c r="AB24" s="321"/>
      <c r="AC24" s="71"/>
      <c r="AD24" s="71"/>
      <c r="AE24" s="71"/>
      <c r="AF24" s="320">
        <v>3</v>
      </c>
      <c r="AG24" s="322"/>
      <c r="AH24" s="322"/>
      <c r="AI24" s="321"/>
    </row>
    <row r="25" spans="1:35" ht="20.100000000000001" customHeight="1" x14ac:dyDescent="0.25">
      <c r="A25" s="328"/>
      <c r="C25" s="320">
        <v>2</v>
      </c>
      <c r="D25" s="322"/>
      <c r="E25" s="321"/>
      <c r="F25" s="72" t="s">
        <v>36</v>
      </c>
      <c r="G25" s="324" t="s">
        <v>37</v>
      </c>
      <c r="H25" s="321"/>
      <c r="I25" s="71" t="s">
        <v>38</v>
      </c>
      <c r="J25" s="320">
        <v>2478489</v>
      </c>
      <c r="K25" s="322"/>
      <c r="L25" s="321"/>
      <c r="M25" s="71">
        <v>2478489</v>
      </c>
      <c r="N25" s="320">
        <v>1</v>
      </c>
      <c r="O25" s="322"/>
      <c r="P25" s="321"/>
      <c r="Q25" s="71"/>
      <c r="R25" s="320"/>
      <c r="S25" s="321"/>
      <c r="T25" s="323"/>
      <c r="U25" s="321"/>
      <c r="V25" s="71">
        <v>2478489</v>
      </c>
      <c r="W25" s="71">
        <v>2478489</v>
      </c>
      <c r="X25" s="71">
        <v>1</v>
      </c>
      <c r="Y25" s="320" t="s">
        <v>39</v>
      </c>
      <c r="Z25" s="322"/>
      <c r="AA25" s="322"/>
      <c r="AB25" s="321"/>
      <c r="AC25" s="71"/>
      <c r="AD25" s="71"/>
      <c r="AE25" s="71"/>
      <c r="AF25" s="320">
        <v>1</v>
      </c>
      <c r="AG25" s="322"/>
      <c r="AH25" s="322"/>
      <c r="AI25" s="321"/>
    </row>
    <row r="26" spans="1:35" ht="20.100000000000001" customHeight="1" x14ac:dyDescent="0.25">
      <c r="A26" s="328"/>
      <c r="C26" s="320">
        <v>2</v>
      </c>
      <c r="D26" s="322"/>
      <c r="E26" s="321"/>
      <c r="F26" s="72" t="s">
        <v>36</v>
      </c>
      <c r="G26" s="324" t="s">
        <v>37</v>
      </c>
      <c r="H26" s="321"/>
      <c r="I26" s="71" t="s">
        <v>38</v>
      </c>
      <c r="J26" s="320">
        <v>2478490</v>
      </c>
      <c r="K26" s="322"/>
      <c r="L26" s="321"/>
      <c r="M26" s="71">
        <v>2478491</v>
      </c>
      <c r="N26" s="320">
        <v>2</v>
      </c>
      <c r="O26" s="322"/>
      <c r="P26" s="321"/>
      <c r="Q26" s="71">
        <v>2478490</v>
      </c>
      <c r="R26" s="320">
        <v>2478491</v>
      </c>
      <c r="S26" s="321"/>
      <c r="T26" s="323">
        <v>2</v>
      </c>
      <c r="U26" s="321"/>
      <c r="V26" s="71"/>
      <c r="W26" s="71"/>
      <c r="X26" s="71"/>
      <c r="Y26" s="320"/>
      <c r="Z26" s="322"/>
      <c r="AA26" s="322"/>
      <c r="AB26" s="321"/>
      <c r="AC26" s="71"/>
      <c r="AD26" s="71"/>
      <c r="AE26" s="71"/>
      <c r="AF26" s="320">
        <v>2</v>
      </c>
      <c r="AG26" s="322"/>
      <c r="AH26" s="322"/>
      <c r="AI26" s="321"/>
    </row>
    <row r="27" spans="1:35" ht="20.100000000000001" customHeight="1" x14ac:dyDescent="0.25">
      <c r="A27" s="328"/>
      <c r="C27" s="320">
        <v>2</v>
      </c>
      <c r="D27" s="322"/>
      <c r="E27" s="321"/>
      <c r="F27" s="72" t="s">
        <v>36</v>
      </c>
      <c r="G27" s="324" t="s">
        <v>37</v>
      </c>
      <c r="H27" s="321"/>
      <c r="I27" s="71" t="s">
        <v>38</v>
      </c>
      <c r="J27" s="320">
        <v>2478492</v>
      </c>
      <c r="K27" s="322"/>
      <c r="L27" s="321"/>
      <c r="M27" s="71">
        <v>2478500</v>
      </c>
      <c r="N27" s="320">
        <v>9</v>
      </c>
      <c r="O27" s="322"/>
      <c r="P27" s="321"/>
      <c r="Q27" s="71"/>
      <c r="R27" s="320"/>
      <c r="S27" s="321"/>
      <c r="T27" s="323"/>
      <c r="U27" s="321"/>
      <c r="V27" s="71"/>
      <c r="W27" s="71"/>
      <c r="X27" s="71"/>
      <c r="Y27" s="320"/>
      <c r="Z27" s="322"/>
      <c r="AA27" s="322"/>
      <c r="AB27" s="321"/>
      <c r="AC27" s="71">
        <v>2478492</v>
      </c>
      <c r="AD27" s="71">
        <v>2478500</v>
      </c>
      <c r="AE27" s="71">
        <v>9</v>
      </c>
      <c r="AF27" s="320">
        <v>9</v>
      </c>
      <c r="AG27" s="322"/>
      <c r="AH27" s="322"/>
      <c r="AI27" s="321"/>
    </row>
    <row r="28" spans="1:35" ht="20.100000000000001" customHeight="1" x14ac:dyDescent="0.25">
      <c r="A28" s="328"/>
      <c r="C28" s="320">
        <v>2</v>
      </c>
      <c r="D28" s="322"/>
      <c r="E28" s="321"/>
      <c r="F28" s="72" t="s">
        <v>36</v>
      </c>
      <c r="G28" s="324" t="s">
        <v>40</v>
      </c>
      <c r="H28" s="321"/>
      <c r="I28" s="71" t="s">
        <v>38</v>
      </c>
      <c r="J28" s="320">
        <v>507985</v>
      </c>
      <c r="K28" s="322"/>
      <c r="L28" s="321"/>
      <c r="M28" s="71">
        <v>507994</v>
      </c>
      <c r="N28" s="320">
        <v>10</v>
      </c>
      <c r="O28" s="322"/>
      <c r="P28" s="321"/>
      <c r="Q28" s="71">
        <v>507985</v>
      </c>
      <c r="R28" s="320">
        <v>507994</v>
      </c>
      <c r="S28" s="321"/>
      <c r="T28" s="323">
        <v>10</v>
      </c>
      <c r="U28" s="321"/>
      <c r="V28" s="71"/>
      <c r="W28" s="71"/>
      <c r="X28" s="71"/>
      <c r="Y28" s="320"/>
      <c r="Z28" s="322"/>
      <c r="AA28" s="322"/>
      <c r="AB28" s="321"/>
      <c r="AC28" s="71"/>
      <c r="AD28" s="71"/>
      <c r="AE28" s="71"/>
      <c r="AF28" s="320">
        <v>10</v>
      </c>
      <c r="AG28" s="322"/>
      <c r="AH28" s="322"/>
      <c r="AI28" s="321"/>
    </row>
    <row r="29" spans="1:35" ht="20.100000000000001" customHeight="1" x14ac:dyDescent="0.25">
      <c r="A29" s="328"/>
      <c r="C29" s="320">
        <v>2</v>
      </c>
      <c r="D29" s="322"/>
      <c r="E29" s="321"/>
      <c r="F29" s="72" t="s">
        <v>36</v>
      </c>
      <c r="G29" s="324" t="s">
        <v>40</v>
      </c>
      <c r="H29" s="321"/>
      <c r="I29" s="71" t="s">
        <v>38</v>
      </c>
      <c r="J29" s="320">
        <v>507995</v>
      </c>
      <c r="K29" s="322"/>
      <c r="L29" s="321"/>
      <c r="M29" s="71">
        <v>508008</v>
      </c>
      <c r="N29" s="320">
        <v>14</v>
      </c>
      <c r="O29" s="322"/>
      <c r="P29" s="321"/>
      <c r="Q29" s="71"/>
      <c r="R29" s="320"/>
      <c r="S29" s="321"/>
      <c r="T29" s="323"/>
      <c r="U29" s="321"/>
      <c r="V29" s="71"/>
      <c r="W29" s="71"/>
      <c r="X29" s="71"/>
      <c r="Y29" s="320"/>
      <c r="Z29" s="322"/>
      <c r="AA29" s="322"/>
      <c r="AB29" s="321"/>
      <c r="AC29" s="71">
        <v>507995</v>
      </c>
      <c r="AD29" s="71">
        <v>508008</v>
      </c>
      <c r="AE29" s="71">
        <v>14</v>
      </c>
      <c r="AF29" s="320">
        <v>14</v>
      </c>
      <c r="AG29" s="322"/>
      <c r="AH29" s="322"/>
      <c r="AI29" s="321"/>
    </row>
    <row r="30" spans="1:35" ht="20.100000000000001" customHeight="1" x14ac:dyDescent="0.25">
      <c r="A30" s="328"/>
      <c r="C30" s="320"/>
      <c r="D30" s="322"/>
      <c r="E30" s="321"/>
      <c r="F30" s="72"/>
      <c r="G30" s="324"/>
      <c r="H30" s="321"/>
      <c r="I30" s="71"/>
      <c r="J30" s="320"/>
      <c r="K30" s="322"/>
      <c r="L30" s="321"/>
      <c r="M30" s="71"/>
      <c r="N30" s="320"/>
      <c r="O30" s="322"/>
      <c r="P30" s="321"/>
      <c r="Q30" s="71"/>
      <c r="R30" s="320"/>
      <c r="S30" s="321"/>
      <c r="T30" s="323"/>
      <c r="U30" s="321"/>
      <c r="V30" s="71"/>
      <c r="W30" s="71"/>
      <c r="X30" s="71"/>
      <c r="Y30" s="320"/>
      <c r="Z30" s="322"/>
      <c r="AA30" s="322"/>
      <c r="AB30" s="321"/>
      <c r="AC30" s="71"/>
      <c r="AD30" s="71"/>
      <c r="AE30" s="71"/>
      <c r="AF30" s="325">
        <f>SUM(T18:U29)*17/2</f>
        <v>170</v>
      </c>
      <c r="AG30" s="322"/>
      <c r="AH30" s="322"/>
      <c r="AI30" s="321"/>
    </row>
    <row r="31" spans="1:35" ht="20.100000000000001" customHeight="1" x14ac:dyDescent="0.25">
      <c r="A31" s="328"/>
      <c r="C31" s="320">
        <v>6</v>
      </c>
      <c r="D31" s="322"/>
      <c r="E31" s="321"/>
      <c r="F31" s="72" t="s">
        <v>41</v>
      </c>
      <c r="G31" s="324" t="s">
        <v>37</v>
      </c>
      <c r="H31" s="321"/>
      <c r="I31" s="71" t="s">
        <v>38</v>
      </c>
      <c r="J31" s="320">
        <v>2347239</v>
      </c>
      <c r="K31" s="322"/>
      <c r="L31" s="321"/>
      <c r="M31" s="71">
        <v>2347240</v>
      </c>
      <c r="N31" s="320">
        <v>2</v>
      </c>
      <c r="O31" s="322"/>
      <c r="P31" s="321"/>
      <c r="Q31" s="71">
        <v>2347239</v>
      </c>
      <c r="R31" s="320">
        <v>2347240</v>
      </c>
      <c r="S31" s="321"/>
      <c r="T31" s="323">
        <v>2</v>
      </c>
      <c r="U31" s="321"/>
      <c r="V31" s="71"/>
      <c r="W31" s="71"/>
      <c r="X31" s="71"/>
      <c r="Y31" s="320"/>
      <c r="Z31" s="322"/>
      <c r="AA31" s="322"/>
      <c r="AB31" s="321"/>
      <c r="AC31" s="71"/>
      <c r="AD31" s="71"/>
      <c r="AE31" s="71"/>
      <c r="AF31" s="320">
        <v>2</v>
      </c>
      <c r="AG31" s="322"/>
      <c r="AH31" s="322"/>
      <c r="AI31" s="321"/>
    </row>
    <row r="32" spans="1:35" ht="20.100000000000001" customHeight="1" x14ac:dyDescent="0.25">
      <c r="A32" s="328"/>
      <c r="C32" s="320">
        <v>6</v>
      </c>
      <c r="D32" s="322"/>
      <c r="E32" s="321"/>
      <c r="F32" s="72" t="s">
        <v>41</v>
      </c>
      <c r="G32" s="324" t="s">
        <v>37</v>
      </c>
      <c r="H32" s="321"/>
      <c r="I32" s="71" t="s">
        <v>38</v>
      </c>
      <c r="J32" s="320">
        <v>2347241</v>
      </c>
      <c r="K32" s="322"/>
      <c r="L32" s="321"/>
      <c r="M32" s="71">
        <v>2347241</v>
      </c>
      <c r="N32" s="320">
        <v>1</v>
      </c>
      <c r="O32" s="322"/>
      <c r="P32" s="321"/>
      <c r="Q32" s="71"/>
      <c r="R32" s="320"/>
      <c r="S32" s="321"/>
      <c r="T32" s="323"/>
      <c r="U32" s="321"/>
      <c r="V32" s="71">
        <v>2347241</v>
      </c>
      <c r="W32" s="71">
        <v>2347241</v>
      </c>
      <c r="X32" s="71">
        <v>1</v>
      </c>
      <c r="Y32" s="320" t="s">
        <v>39</v>
      </c>
      <c r="Z32" s="322"/>
      <c r="AA32" s="322"/>
      <c r="AB32" s="321"/>
      <c r="AC32" s="71"/>
      <c r="AD32" s="71"/>
      <c r="AE32" s="71"/>
      <c r="AF32" s="320">
        <v>1</v>
      </c>
      <c r="AG32" s="322"/>
      <c r="AH32" s="322"/>
      <c r="AI32" s="321"/>
    </row>
    <row r="33" spans="1:35" ht="20.100000000000001" customHeight="1" x14ac:dyDescent="0.25">
      <c r="A33" s="328"/>
      <c r="C33" s="320">
        <v>6</v>
      </c>
      <c r="D33" s="322"/>
      <c r="E33" s="321"/>
      <c r="F33" s="72" t="s">
        <v>41</v>
      </c>
      <c r="G33" s="324" t="s">
        <v>37</v>
      </c>
      <c r="H33" s="321"/>
      <c r="I33" s="71" t="s">
        <v>38</v>
      </c>
      <c r="J33" s="320">
        <v>2347242</v>
      </c>
      <c r="K33" s="322"/>
      <c r="L33" s="321"/>
      <c r="M33" s="71">
        <v>2347256</v>
      </c>
      <c r="N33" s="320">
        <v>15</v>
      </c>
      <c r="O33" s="322"/>
      <c r="P33" s="321"/>
      <c r="Q33" s="71">
        <v>2347242</v>
      </c>
      <c r="R33" s="320">
        <v>2347256</v>
      </c>
      <c r="S33" s="321"/>
      <c r="T33" s="323">
        <v>15</v>
      </c>
      <c r="U33" s="321"/>
      <c r="V33" s="71"/>
      <c r="W33" s="71"/>
      <c r="X33" s="71"/>
      <c r="Y33" s="320"/>
      <c r="Z33" s="322"/>
      <c r="AA33" s="322"/>
      <c r="AB33" s="321"/>
      <c r="AC33" s="71"/>
      <c r="AD33" s="71"/>
      <c r="AE33" s="71"/>
      <c r="AF33" s="320">
        <v>15</v>
      </c>
      <c r="AG33" s="322"/>
      <c r="AH33" s="322"/>
      <c r="AI33" s="321"/>
    </row>
    <row r="34" spans="1:35" ht="20.100000000000001" customHeight="1" x14ac:dyDescent="0.25">
      <c r="A34" s="328"/>
      <c r="C34" s="320">
        <v>6</v>
      </c>
      <c r="D34" s="322"/>
      <c r="E34" s="321"/>
      <c r="F34" s="72" t="s">
        <v>41</v>
      </c>
      <c r="G34" s="324" t="s">
        <v>37</v>
      </c>
      <c r="H34" s="321"/>
      <c r="I34" s="71" t="s">
        <v>38</v>
      </c>
      <c r="J34" s="320">
        <v>2347761</v>
      </c>
      <c r="K34" s="322"/>
      <c r="L34" s="321"/>
      <c r="M34" s="71">
        <v>2347789</v>
      </c>
      <c r="N34" s="320">
        <v>29</v>
      </c>
      <c r="O34" s="322"/>
      <c r="P34" s="321"/>
      <c r="Q34" s="71">
        <v>2347761</v>
      </c>
      <c r="R34" s="320">
        <v>2347789</v>
      </c>
      <c r="S34" s="321"/>
      <c r="T34" s="323">
        <v>29</v>
      </c>
      <c r="U34" s="321"/>
      <c r="V34" s="71"/>
      <c r="W34" s="71"/>
      <c r="X34" s="71"/>
      <c r="Y34" s="320"/>
      <c r="Z34" s="322"/>
      <c r="AA34" s="322"/>
      <c r="AB34" s="321"/>
      <c r="AC34" s="71"/>
      <c r="AD34" s="71"/>
      <c r="AE34" s="71"/>
      <c r="AF34" s="320">
        <v>29</v>
      </c>
      <c r="AG34" s="322"/>
      <c r="AH34" s="322"/>
      <c r="AI34" s="321"/>
    </row>
    <row r="35" spans="1:35" ht="20.100000000000001" customHeight="1" x14ac:dyDescent="0.25">
      <c r="A35" s="328"/>
      <c r="C35" s="320">
        <v>6</v>
      </c>
      <c r="D35" s="322"/>
      <c r="E35" s="321"/>
      <c r="F35" s="72" t="s">
        <v>41</v>
      </c>
      <c r="G35" s="324" t="s">
        <v>37</v>
      </c>
      <c r="H35" s="321"/>
      <c r="I35" s="71" t="s">
        <v>38</v>
      </c>
      <c r="J35" s="320">
        <v>2347790</v>
      </c>
      <c r="K35" s="322"/>
      <c r="L35" s="321"/>
      <c r="M35" s="71">
        <v>2347812</v>
      </c>
      <c r="N35" s="320">
        <v>23</v>
      </c>
      <c r="O35" s="322"/>
      <c r="P35" s="321"/>
      <c r="Q35" s="71"/>
      <c r="R35" s="320"/>
      <c r="S35" s="321"/>
      <c r="T35" s="323"/>
      <c r="U35" s="321"/>
      <c r="V35" s="71"/>
      <c r="W35" s="71"/>
      <c r="X35" s="71"/>
      <c r="Y35" s="320"/>
      <c r="Z35" s="322"/>
      <c r="AA35" s="322"/>
      <c r="AB35" s="321"/>
      <c r="AC35" s="71">
        <v>2347790</v>
      </c>
      <c r="AD35" s="71">
        <v>2347812</v>
      </c>
      <c r="AE35" s="71">
        <v>23</v>
      </c>
      <c r="AF35" s="320">
        <v>23</v>
      </c>
      <c r="AG35" s="322"/>
      <c r="AH35" s="322"/>
      <c r="AI35" s="321"/>
    </row>
    <row r="36" spans="1:35" ht="20.100000000000001" customHeight="1" x14ac:dyDescent="0.25">
      <c r="A36" s="328"/>
      <c r="C36" s="320">
        <v>6</v>
      </c>
      <c r="D36" s="322"/>
      <c r="E36" s="321"/>
      <c r="F36" s="72" t="s">
        <v>41</v>
      </c>
      <c r="G36" s="324" t="s">
        <v>40</v>
      </c>
      <c r="H36" s="321"/>
      <c r="I36" s="71" t="s">
        <v>38</v>
      </c>
      <c r="J36" s="320">
        <v>508215</v>
      </c>
      <c r="K36" s="322"/>
      <c r="L36" s="321"/>
      <c r="M36" s="71">
        <v>508232</v>
      </c>
      <c r="N36" s="320">
        <v>18</v>
      </c>
      <c r="O36" s="322"/>
      <c r="P36" s="321"/>
      <c r="Q36" s="71">
        <v>508215</v>
      </c>
      <c r="R36" s="320">
        <v>508232</v>
      </c>
      <c r="S36" s="321"/>
      <c r="T36" s="323">
        <v>18</v>
      </c>
      <c r="U36" s="321"/>
      <c r="V36" s="71"/>
      <c r="W36" s="71"/>
      <c r="X36" s="71"/>
      <c r="Y36" s="320"/>
      <c r="Z36" s="322"/>
      <c r="AA36" s="322"/>
      <c r="AB36" s="321"/>
      <c r="AC36" s="71"/>
      <c r="AD36" s="71"/>
      <c r="AE36" s="71"/>
      <c r="AF36" s="320">
        <v>18</v>
      </c>
      <c r="AG36" s="322"/>
      <c r="AH36" s="322"/>
      <c r="AI36" s="321"/>
    </row>
    <row r="37" spans="1:35" ht="20.100000000000001" customHeight="1" x14ac:dyDescent="0.25">
      <c r="A37" s="328"/>
      <c r="C37" s="320">
        <v>6</v>
      </c>
      <c r="D37" s="322"/>
      <c r="E37" s="321"/>
      <c r="F37" s="72" t="s">
        <v>41</v>
      </c>
      <c r="G37" s="324" t="s">
        <v>40</v>
      </c>
      <c r="H37" s="321"/>
      <c r="I37" s="71" t="s">
        <v>38</v>
      </c>
      <c r="J37" s="320">
        <v>508731</v>
      </c>
      <c r="K37" s="322"/>
      <c r="L37" s="321"/>
      <c r="M37" s="71">
        <v>508758</v>
      </c>
      <c r="N37" s="320">
        <v>28</v>
      </c>
      <c r="O37" s="322"/>
      <c r="P37" s="321"/>
      <c r="Q37" s="71">
        <v>508731</v>
      </c>
      <c r="R37" s="320">
        <v>508758</v>
      </c>
      <c r="S37" s="321"/>
      <c r="T37" s="323">
        <v>28</v>
      </c>
      <c r="U37" s="321"/>
      <c r="V37" s="71"/>
      <c r="W37" s="71"/>
      <c r="X37" s="71"/>
      <c r="Y37" s="320"/>
      <c r="Z37" s="322"/>
      <c r="AA37" s="322"/>
      <c r="AB37" s="321"/>
      <c r="AC37" s="71"/>
      <c r="AD37" s="71"/>
      <c r="AE37" s="71"/>
      <c r="AF37" s="320">
        <v>28</v>
      </c>
      <c r="AG37" s="322"/>
      <c r="AH37" s="322"/>
      <c r="AI37" s="321"/>
    </row>
    <row r="38" spans="1:35" ht="20.100000000000001" customHeight="1" x14ac:dyDescent="0.25">
      <c r="A38" s="328"/>
      <c r="C38" s="320">
        <v>6</v>
      </c>
      <c r="D38" s="322"/>
      <c r="E38" s="321"/>
      <c r="F38" s="72" t="s">
        <v>41</v>
      </c>
      <c r="G38" s="324" t="s">
        <v>40</v>
      </c>
      <c r="H38" s="321"/>
      <c r="I38" s="71" t="s">
        <v>38</v>
      </c>
      <c r="J38" s="320">
        <v>508759</v>
      </c>
      <c r="K38" s="322"/>
      <c r="L38" s="321"/>
      <c r="M38" s="71">
        <v>508782</v>
      </c>
      <c r="N38" s="320">
        <v>24</v>
      </c>
      <c r="O38" s="322"/>
      <c r="P38" s="321"/>
      <c r="Q38" s="71"/>
      <c r="R38" s="320"/>
      <c r="S38" s="321"/>
      <c r="T38" s="323"/>
      <c r="U38" s="321"/>
      <c r="V38" s="71"/>
      <c r="W38" s="71"/>
      <c r="X38" s="71"/>
      <c r="Y38" s="320"/>
      <c r="Z38" s="322"/>
      <c r="AA38" s="322"/>
      <c r="AB38" s="321"/>
      <c r="AC38" s="71">
        <v>508759</v>
      </c>
      <c r="AD38" s="71">
        <v>508782</v>
      </c>
      <c r="AE38" s="71">
        <v>24</v>
      </c>
      <c r="AF38" s="320">
        <v>24</v>
      </c>
      <c r="AG38" s="322"/>
      <c r="AH38" s="322"/>
      <c r="AI38" s="321"/>
    </row>
    <row r="39" spans="1:35" ht="20.100000000000001" customHeight="1" x14ac:dyDescent="0.25">
      <c r="A39" s="328"/>
      <c r="C39" s="320"/>
      <c r="D39" s="322"/>
      <c r="E39" s="321"/>
      <c r="F39" s="72"/>
      <c r="G39" s="324"/>
      <c r="H39" s="321"/>
      <c r="I39" s="71"/>
      <c r="J39" s="320"/>
      <c r="K39" s="322"/>
      <c r="L39" s="321"/>
      <c r="M39" s="71"/>
      <c r="N39" s="320"/>
      <c r="O39" s="322"/>
      <c r="P39" s="321"/>
      <c r="Q39" s="71"/>
      <c r="R39" s="320"/>
      <c r="S39" s="321"/>
      <c r="T39" s="323"/>
      <c r="U39" s="321"/>
      <c r="V39" s="71"/>
      <c r="W39" s="71"/>
      <c r="X39" s="71"/>
      <c r="Y39" s="320"/>
      <c r="Z39" s="322"/>
      <c r="AA39" s="322"/>
      <c r="AB39" s="321"/>
      <c r="AC39" s="71"/>
      <c r="AD39" s="71"/>
      <c r="AE39" s="71"/>
      <c r="AF39" s="325">
        <f>SUM(T31:U38)*17/2</f>
        <v>782</v>
      </c>
      <c r="AG39" s="322"/>
      <c r="AH39" s="322"/>
      <c r="AI39" s="321"/>
    </row>
    <row r="40" spans="1:35" ht="20.100000000000001" customHeight="1" x14ac:dyDescent="0.25">
      <c r="A40" s="328"/>
      <c r="C40" s="320">
        <v>5</v>
      </c>
      <c r="D40" s="322"/>
      <c r="E40" s="321"/>
      <c r="F40" s="72" t="s">
        <v>42</v>
      </c>
      <c r="G40" s="324" t="s">
        <v>37</v>
      </c>
      <c r="H40" s="321"/>
      <c r="I40" s="71" t="s">
        <v>38</v>
      </c>
      <c r="J40" s="320">
        <v>2347649</v>
      </c>
      <c r="K40" s="322"/>
      <c r="L40" s="321"/>
      <c r="M40" s="71">
        <v>2347666</v>
      </c>
      <c r="N40" s="320">
        <v>18</v>
      </c>
      <c r="O40" s="322"/>
      <c r="P40" s="321"/>
      <c r="Q40" s="71">
        <v>2347649</v>
      </c>
      <c r="R40" s="320">
        <v>2347666</v>
      </c>
      <c r="S40" s="321"/>
      <c r="T40" s="323">
        <v>18</v>
      </c>
      <c r="U40" s="321"/>
      <c r="V40" s="71"/>
      <c r="W40" s="71"/>
      <c r="X40" s="71"/>
      <c r="Y40" s="320"/>
      <c r="Z40" s="322"/>
      <c r="AA40" s="322"/>
      <c r="AB40" s="321"/>
      <c r="AC40" s="71"/>
      <c r="AD40" s="71"/>
      <c r="AE40" s="71"/>
      <c r="AF40" s="320">
        <v>18</v>
      </c>
      <c r="AG40" s="322"/>
      <c r="AH40" s="322"/>
      <c r="AI40" s="321"/>
    </row>
    <row r="41" spans="1:35" ht="20.100000000000001" customHeight="1" x14ac:dyDescent="0.25">
      <c r="A41" s="328"/>
      <c r="C41" s="320">
        <v>5</v>
      </c>
      <c r="D41" s="322"/>
      <c r="E41" s="321"/>
      <c r="F41" s="72" t="s">
        <v>42</v>
      </c>
      <c r="G41" s="324" t="s">
        <v>37</v>
      </c>
      <c r="H41" s="321"/>
      <c r="I41" s="71" t="s">
        <v>38</v>
      </c>
      <c r="J41" s="320">
        <v>2347667</v>
      </c>
      <c r="K41" s="322"/>
      <c r="L41" s="321"/>
      <c r="M41" s="71">
        <v>2347667</v>
      </c>
      <c r="N41" s="320">
        <v>1</v>
      </c>
      <c r="O41" s="322"/>
      <c r="P41" s="321"/>
      <c r="Q41" s="71"/>
      <c r="R41" s="320"/>
      <c r="S41" s="321"/>
      <c r="T41" s="323"/>
      <c r="U41" s="321"/>
      <c r="V41" s="71">
        <v>2347667</v>
      </c>
      <c r="W41" s="71">
        <v>2347667</v>
      </c>
      <c r="X41" s="71">
        <v>1</v>
      </c>
      <c r="Y41" s="320" t="s">
        <v>39</v>
      </c>
      <c r="Z41" s="322"/>
      <c r="AA41" s="322"/>
      <c r="AB41" s="321"/>
      <c r="AC41" s="71"/>
      <c r="AD41" s="71"/>
      <c r="AE41" s="71"/>
      <c r="AF41" s="320">
        <v>1</v>
      </c>
      <c r="AG41" s="322"/>
      <c r="AH41" s="322"/>
      <c r="AI41" s="321"/>
    </row>
    <row r="42" spans="1:35" ht="20.100000000000001" customHeight="1" x14ac:dyDescent="0.25">
      <c r="A42" s="328"/>
      <c r="C42" s="320">
        <v>5</v>
      </c>
      <c r="D42" s="322"/>
      <c r="E42" s="321"/>
      <c r="F42" s="72" t="s">
        <v>42</v>
      </c>
      <c r="G42" s="324" t="s">
        <v>37</v>
      </c>
      <c r="H42" s="321"/>
      <c r="I42" s="71" t="s">
        <v>38</v>
      </c>
      <c r="J42" s="320">
        <v>2347668</v>
      </c>
      <c r="K42" s="322"/>
      <c r="L42" s="321"/>
      <c r="M42" s="71">
        <v>2347672</v>
      </c>
      <c r="N42" s="320">
        <v>5</v>
      </c>
      <c r="O42" s="322"/>
      <c r="P42" s="321"/>
      <c r="Q42" s="71">
        <v>2347668</v>
      </c>
      <c r="R42" s="320">
        <v>2347672</v>
      </c>
      <c r="S42" s="321"/>
      <c r="T42" s="323">
        <v>5</v>
      </c>
      <c r="U42" s="321"/>
      <c r="V42" s="71"/>
      <c r="W42" s="71"/>
      <c r="X42" s="71"/>
      <c r="Y42" s="320"/>
      <c r="Z42" s="322"/>
      <c r="AA42" s="322"/>
      <c r="AB42" s="321"/>
      <c r="AC42" s="71"/>
      <c r="AD42" s="71"/>
      <c r="AE42" s="71"/>
      <c r="AF42" s="320">
        <v>5</v>
      </c>
      <c r="AG42" s="322"/>
      <c r="AH42" s="322"/>
      <c r="AI42" s="321"/>
    </row>
    <row r="43" spans="1:35" ht="20.100000000000001" customHeight="1" x14ac:dyDescent="0.25">
      <c r="A43" s="328"/>
      <c r="C43" s="320">
        <v>5</v>
      </c>
      <c r="D43" s="322"/>
      <c r="E43" s="321"/>
      <c r="F43" s="72" t="s">
        <v>42</v>
      </c>
      <c r="G43" s="324" t="s">
        <v>37</v>
      </c>
      <c r="H43" s="321"/>
      <c r="I43" s="71" t="s">
        <v>38</v>
      </c>
      <c r="J43" s="320">
        <v>2347713</v>
      </c>
      <c r="K43" s="322"/>
      <c r="L43" s="321"/>
      <c r="M43" s="71">
        <v>2347735</v>
      </c>
      <c r="N43" s="320">
        <v>23</v>
      </c>
      <c r="O43" s="322"/>
      <c r="P43" s="321"/>
      <c r="Q43" s="71">
        <v>2347713</v>
      </c>
      <c r="R43" s="320">
        <v>2347735</v>
      </c>
      <c r="S43" s="321"/>
      <c r="T43" s="323">
        <v>23</v>
      </c>
      <c r="U43" s="321"/>
      <c r="V43" s="71"/>
      <c r="W43" s="71"/>
      <c r="X43" s="71"/>
      <c r="Y43" s="320"/>
      <c r="Z43" s="322"/>
      <c r="AA43" s="322"/>
      <c r="AB43" s="321"/>
      <c r="AC43" s="71"/>
      <c r="AD43" s="71"/>
      <c r="AE43" s="71"/>
      <c r="AF43" s="320">
        <v>23</v>
      </c>
      <c r="AG43" s="322"/>
      <c r="AH43" s="322"/>
      <c r="AI43" s="321"/>
    </row>
    <row r="44" spans="1:35" ht="20.100000000000001" customHeight="1" x14ac:dyDescent="0.25">
      <c r="A44" s="328"/>
      <c r="C44" s="320">
        <v>5</v>
      </c>
      <c r="D44" s="322"/>
      <c r="E44" s="321"/>
      <c r="F44" s="72" t="s">
        <v>42</v>
      </c>
      <c r="G44" s="324" t="s">
        <v>37</v>
      </c>
      <c r="H44" s="321"/>
      <c r="I44" s="71" t="s">
        <v>38</v>
      </c>
      <c r="J44" s="320">
        <v>2347736</v>
      </c>
      <c r="K44" s="322"/>
      <c r="L44" s="321"/>
      <c r="M44" s="71">
        <v>2347760</v>
      </c>
      <c r="N44" s="320">
        <v>25</v>
      </c>
      <c r="O44" s="322"/>
      <c r="P44" s="321"/>
      <c r="Q44" s="71"/>
      <c r="R44" s="320"/>
      <c r="S44" s="321"/>
      <c r="T44" s="323"/>
      <c r="U44" s="321"/>
      <c r="V44" s="71"/>
      <c r="W44" s="71"/>
      <c r="X44" s="71"/>
      <c r="Y44" s="320"/>
      <c r="Z44" s="322"/>
      <c r="AA44" s="322"/>
      <c r="AB44" s="321"/>
      <c r="AC44" s="71">
        <v>2347736</v>
      </c>
      <c r="AD44" s="71">
        <v>2347760</v>
      </c>
      <c r="AE44" s="71">
        <v>25</v>
      </c>
      <c r="AF44" s="320">
        <v>25</v>
      </c>
      <c r="AG44" s="322"/>
      <c r="AH44" s="322"/>
      <c r="AI44" s="321"/>
    </row>
    <row r="45" spans="1:35" ht="20.100000000000001" customHeight="1" x14ac:dyDescent="0.25">
      <c r="A45" s="328"/>
      <c r="C45" s="320">
        <v>5</v>
      </c>
      <c r="D45" s="322"/>
      <c r="E45" s="321"/>
      <c r="F45" s="72" t="s">
        <v>42</v>
      </c>
      <c r="G45" s="324" t="s">
        <v>40</v>
      </c>
      <c r="H45" s="321"/>
      <c r="I45" s="71" t="s">
        <v>38</v>
      </c>
      <c r="J45" s="320">
        <v>508619</v>
      </c>
      <c r="K45" s="322"/>
      <c r="L45" s="321"/>
      <c r="M45" s="71">
        <v>508642</v>
      </c>
      <c r="N45" s="320">
        <v>24</v>
      </c>
      <c r="O45" s="322"/>
      <c r="P45" s="321"/>
      <c r="Q45" s="71">
        <v>508619</v>
      </c>
      <c r="R45" s="320">
        <v>508642</v>
      </c>
      <c r="S45" s="321"/>
      <c r="T45" s="323">
        <v>24</v>
      </c>
      <c r="U45" s="321"/>
      <c r="V45" s="71"/>
      <c r="W45" s="71"/>
      <c r="X45" s="71"/>
      <c r="Y45" s="320"/>
      <c r="Z45" s="322"/>
      <c r="AA45" s="322"/>
      <c r="AB45" s="321"/>
      <c r="AC45" s="71"/>
      <c r="AD45" s="71"/>
      <c r="AE45" s="71"/>
      <c r="AF45" s="320">
        <v>24</v>
      </c>
      <c r="AG45" s="322"/>
      <c r="AH45" s="322"/>
      <c r="AI45" s="321"/>
    </row>
    <row r="46" spans="1:35" ht="20.100000000000001" customHeight="1" x14ac:dyDescent="0.25">
      <c r="A46" s="328"/>
      <c r="C46" s="320">
        <v>5</v>
      </c>
      <c r="D46" s="322"/>
      <c r="E46" s="321"/>
      <c r="F46" s="72" t="s">
        <v>42</v>
      </c>
      <c r="G46" s="324" t="s">
        <v>40</v>
      </c>
      <c r="H46" s="321"/>
      <c r="I46" s="71" t="s">
        <v>38</v>
      </c>
      <c r="J46" s="320">
        <v>508683</v>
      </c>
      <c r="K46" s="322"/>
      <c r="L46" s="321"/>
      <c r="M46" s="71">
        <v>508704</v>
      </c>
      <c r="N46" s="320">
        <v>22</v>
      </c>
      <c r="O46" s="322"/>
      <c r="P46" s="321"/>
      <c r="Q46" s="71">
        <v>508683</v>
      </c>
      <c r="R46" s="320">
        <v>508704</v>
      </c>
      <c r="S46" s="321"/>
      <c r="T46" s="323">
        <v>22</v>
      </c>
      <c r="U46" s="321"/>
      <c r="V46" s="71"/>
      <c r="W46" s="71"/>
      <c r="X46" s="71"/>
      <c r="Y46" s="320"/>
      <c r="Z46" s="322"/>
      <c r="AA46" s="322"/>
      <c r="AB46" s="321"/>
      <c r="AC46" s="71"/>
      <c r="AD46" s="71"/>
      <c r="AE46" s="71"/>
      <c r="AF46" s="320">
        <v>22</v>
      </c>
      <c r="AG46" s="322"/>
      <c r="AH46" s="322"/>
      <c r="AI46" s="321"/>
    </row>
    <row r="47" spans="1:35" ht="20.100000000000001" customHeight="1" x14ac:dyDescent="0.25">
      <c r="A47" s="328"/>
      <c r="C47" s="320">
        <v>5</v>
      </c>
      <c r="D47" s="322"/>
      <c r="E47" s="321"/>
      <c r="F47" s="72" t="s">
        <v>42</v>
      </c>
      <c r="G47" s="324" t="s">
        <v>40</v>
      </c>
      <c r="H47" s="321"/>
      <c r="I47" s="71" t="s">
        <v>38</v>
      </c>
      <c r="J47" s="320">
        <v>508705</v>
      </c>
      <c r="K47" s="322"/>
      <c r="L47" s="321"/>
      <c r="M47" s="71">
        <v>508730</v>
      </c>
      <c r="N47" s="320">
        <v>26</v>
      </c>
      <c r="O47" s="322"/>
      <c r="P47" s="321"/>
      <c r="Q47" s="71"/>
      <c r="R47" s="320"/>
      <c r="S47" s="321"/>
      <c r="T47" s="323"/>
      <c r="U47" s="321"/>
      <c r="V47" s="71"/>
      <c r="W47" s="71"/>
      <c r="X47" s="71"/>
      <c r="Y47" s="320"/>
      <c r="Z47" s="322"/>
      <c r="AA47" s="322"/>
      <c r="AB47" s="321"/>
      <c r="AC47" s="71">
        <v>508705</v>
      </c>
      <c r="AD47" s="71">
        <v>508730</v>
      </c>
      <c r="AE47" s="71">
        <v>26</v>
      </c>
      <c r="AF47" s="320">
        <v>26</v>
      </c>
      <c r="AG47" s="322"/>
      <c r="AH47" s="322"/>
      <c r="AI47" s="321"/>
    </row>
    <row r="48" spans="1:35" ht="20.100000000000001" customHeight="1" x14ac:dyDescent="0.25">
      <c r="A48" s="328"/>
      <c r="C48" s="320"/>
      <c r="D48" s="322"/>
      <c r="E48" s="321"/>
      <c r="F48" s="72"/>
      <c r="G48" s="324"/>
      <c r="H48" s="321"/>
      <c r="I48" s="71"/>
      <c r="J48" s="320"/>
      <c r="K48" s="322"/>
      <c r="L48" s="321"/>
      <c r="M48" s="71"/>
      <c r="N48" s="320"/>
      <c r="O48" s="322"/>
      <c r="P48" s="321"/>
      <c r="Q48" s="71"/>
      <c r="R48" s="320"/>
      <c r="S48" s="321"/>
      <c r="T48" s="323"/>
      <c r="U48" s="321"/>
      <c r="V48" s="71"/>
      <c r="W48" s="71"/>
      <c r="X48" s="71"/>
      <c r="Y48" s="320"/>
      <c r="Z48" s="322"/>
      <c r="AA48" s="322"/>
      <c r="AB48" s="321"/>
      <c r="AC48" s="71"/>
      <c r="AD48" s="71"/>
      <c r="AE48" s="71"/>
      <c r="AF48" s="325">
        <f>SUM(T40:U47)*17/2</f>
        <v>782</v>
      </c>
      <c r="AG48" s="322"/>
      <c r="AH48" s="322"/>
      <c r="AI48" s="321"/>
    </row>
    <row r="49" spans="1:35" ht="20.100000000000001" customHeight="1" x14ac:dyDescent="0.25">
      <c r="A49" s="328"/>
      <c r="C49" s="320">
        <v>4</v>
      </c>
      <c r="D49" s="322"/>
      <c r="E49" s="321"/>
      <c r="F49" s="72" t="s">
        <v>43</v>
      </c>
      <c r="G49" s="324" t="s">
        <v>37</v>
      </c>
      <c r="H49" s="321"/>
      <c r="I49" s="71" t="s">
        <v>38</v>
      </c>
      <c r="J49" s="320">
        <v>2347384</v>
      </c>
      <c r="K49" s="322"/>
      <c r="L49" s="321"/>
      <c r="M49" s="71">
        <v>2347396</v>
      </c>
      <c r="N49" s="320">
        <v>13</v>
      </c>
      <c r="O49" s="322"/>
      <c r="P49" s="321"/>
      <c r="Q49" s="71">
        <v>2347384</v>
      </c>
      <c r="R49" s="320">
        <v>2347396</v>
      </c>
      <c r="S49" s="321"/>
      <c r="T49" s="323">
        <v>13</v>
      </c>
      <c r="U49" s="321"/>
      <c r="V49" s="71"/>
      <c r="W49" s="71"/>
      <c r="X49" s="71"/>
      <c r="Y49" s="320"/>
      <c r="Z49" s="322"/>
      <c r="AA49" s="322"/>
      <c r="AB49" s="321"/>
      <c r="AC49" s="71"/>
      <c r="AD49" s="71"/>
      <c r="AE49" s="71"/>
      <c r="AF49" s="320">
        <v>13</v>
      </c>
      <c r="AG49" s="322"/>
      <c r="AH49" s="322"/>
      <c r="AI49" s="321"/>
    </row>
    <row r="50" spans="1:35" ht="20.100000000000001" customHeight="1" x14ac:dyDescent="0.25">
      <c r="A50" s="328"/>
      <c r="C50" s="320">
        <v>4</v>
      </c>
      <c r="D50" s="322"/>
      <c r="E50" s="321"/>
      <c r="F50" s="72" t="s">
        <v>43</v>
      </c>
      <c r="G50" s="324" t="s">
        <v>37</v>
      </c>
      <c r="H50" s="321"/>
      <c r="I50" s="71" t="s">
        <v>38</v>
      </c>
      <c r="J50" s="320">
        <v>2347541</v>
      </c>
      <c r="K50" s="322"/>
      <c r="L50" s="321"/>
      <c r="M50" s="71">
        <v>2347580</v>
      </c>
      <c r="N50" s="320">
        <v>40</v>
      </c>
      <c r="O50" s="322"/>
      <c r="P50" s="321"/>
      <c r="Q50" s="71">
        <v>2347541</v>
      </c>
      <c r="R50" s="320">
        <v>2347580</v>
      </c>
      <c r="S50" s="321"/>
      <c r="T50" s="323">
        <v>40</v>
      </c>
      <c r="U50" s="321"/>
      <c r="V50" s="71"/>
      <c r="W50" s="71"/>
      <c r="X50" s="71"/>
      <c r="Y50" s="320"/>
      <c r="Z50" s="322"/>
      <c r="AA50" s="322"/>
      <c r="AB50" s="321"/>
      <c r="AC50" s="71"/>
      <c r="AD50" s="71"/>
      <c r="AE50" s="71"/>
      <c r="AF50" s="320">
        <v>40</v>
      </c>
      <c r="AG50" s="322"/>
      <c r="AH50" s="322"/>
      <c r="AI50" s="321"/>
    </row>
    <row r="51" spans="1:35" ht="20.100000000000001" customHeight="1" x14ac:dyDescent="0.25">
      <c r="A51" s="328"/>
      <c r="C51" s="320">
        <v>4</v>
      </c>
      <c r="D51" s="322"/>
      <c r="E51" s="321"/>
      <c r="F51" s="72" t="s">
        <v>43</v>
      </c>
      <c r="G51" s="324" t="s">
        <v>40</v>
      </c>
      <c r="H51" s="321"/>
      <c r="I51" s="71" t="s">
        <v>38</v>
      </c>
      <c r="J51" s="320">
        <v>508354</v>
      </c>
      <c r="K51" s="322"/>
      <c r="L51" s="321"/>
      <c r="M51" s="71">
        <v>508366</v>
      </c>
      <c r="N51" s="320">
        <v>13</v>
      </c>
      <c r="O51" s="322"/>
      <c r="P51" s="321"/>
      <c r="Q51" s="71">
        <v>508354</v>
      </c>
      <c r="R51" s="320">
        <v>508366</v>
      </c>
      <c r="S51" s="321"/>
      <c r="T51" s="323">
        <v>13</v>
      </c>
      <c r="U51" s="321"/>
      <c r="V51" s="71"/>
      <c r="W51" s="71"/>
      <c r="X51" s="71"/>
      <c r="Y51" s="320"/>
      <c r="Z51" s="322"/>
      <c r="AA51" s="322"/>
      <c r="AB51" s="321"/>
      <c r="AC51" s="71"/>
      <c r="AD51" s="71"/>
      <c r="AE51" s="71"/>
      <c r="AF51" s="320">
        <v>13</v>
      </c>
      <c r="AG51" s="322"/>
      <c r="AH51" s="322"/>
      <c r="AI51" s="321"/>
    </row>
    <row r="52" spans="1:35" ht="20.100000000000001" customHeight="1" x14ac:dyDescent="0.25">
      <c r="A52" s="328"/>
      <c r="C52" s="320">
        <v>4</v>
      </c>
      <c r="D52" s="322"/>
      <c r="E52" s="321"/>
      <c r="F52" s="72" t="s">
        <v>43</v>
      </c>
      <c r="G52" s="324" t="s">
        <v>40</v>
      </c>
      <c r="H52" s="321"/>
      <c r="I52" s="71" t="s">
        <v>38</v>
      </c>
      <c r="J52" s="320">
        <v>508511</v>
      </c>
      <c r="K52" s="322"/>
      <c r="L52" s="321"/>
      <c r="M52" s="71">
        <v>508550</v>
      </c>
      <c r="N52" s="320">
        <v>40</v>
      </c>
      <c r="O52" s="322"/>
      <c r="P52" s="321"/>
      <c r="Q52" s="71">
        <v>508511</v>
      </c>
      <c r="R52" s="320">
        <v>508550</v>
      </c>
      <c r="S52" s="321"/>
      <c r="T52" s="323">
        <v>40</v>
      </c>
      <c r="U52" s="321"/>
      <c r="V52" s="71"/>
      <c r="W52" s="71"/>
      <c r="X52" s="71"/>
      <c r="Y52" s="320"/>
      <c r="Z52" s="322"/>
      <c r="AA52" s="322"/>
      <c r="AB52" s="321"/>
      <c r="AC52" s="71"/>
      <c r="AD52" s="71"/>
      <c r="AE52" s="71"/>
      <c r="AF52" s="320">
        <v>40</v>
      </c>
      <c r="AG52" s="322"/>
      <c r="AH52" s="322"/>
      <c r="AI52" s="321"/>
    </row>
    <row r="53" spans="1:35" ht="20.100000000000001" customHeight="1" x14ac:dyDescent="0.25">
      <c r="A53" s="328"/>
      <c r="C53" s="320"/>
      <c r="D53" s="322"/>
      <c r="E53" s="321"/>
      <c r="F53" s="72"/>
      <c r="G53" s="324"/>
      <c r="H53" s="321"/>
      <c r="I53" s="71"/>
      <c r="J53" s="320"/>
      <c r="K53" s="322"/>
      <c r="L53" s="321"/>
      <c r="M53" s="71"/>
      <c r="N53" s="320"/>
      <c r="O53" s="322"/>
      <c r="P53" s="321"/>
      <c r="Q53" s="71"/>
      <c r="R53" s="320"/>
      <c r="S53" s="321"/>
      <c r="T53" s="323"/>
      <c r="U53" s="321"/>
      <c r="V53" s="71"/>
      <c r="W53" s="71"/>
      <c r="X53" s="71"/>
      <c r="Y53" s="320"/>
      <c r="Z53" s="322"/>
      <c r="AA53" s="322"/>
      <c r="AB53" s="321"/>
      <c r="AC53" s="71"/>
      <c r="AD53" s="71"/>
      <c r="AE53" s="71"/>
      <c r="AF53" s="325">
        <f>SUM(T49:U52)*17/2</f>
        <v>901</v>
      </c>
      <c r="AG53" s="322"/>
      <c r="AH53" s="322"/>
      <c r="AI53" s="321"/>
    </row>
    <row r="54" spans="1:35" ht="20.100000000000001" customHeight="1" x14ac:dyDescent="0.25">
      <c r="A54" s="328"/>
      <c r="C54" s="320">
        <v>1</v>
      </c>
      <c r="D54" s="322"/>
      <c r="E54" s="321"/>
      <c r="F54" s="72" t="s">
        <v>44</v>
      </c>
      <c r="G54" s="324" t="s">
        <v>37</v>
      </c>
      <c r="H54" s="321"/>
      <c r="I54" s="71" t="s">
        <v>38</v>
      </c>
      <c r="J54" s="320">
        <v>2347475</v>
      </c>
      <c r="K54" s="322"/>
      <c r="L54" s="321"/>
      <c r="M54" s="71">
        <v>2347500</v>
      </c>
      <c r="N54" s="320">
        <v>26</v>
      </c>
      <c r="O54" s="322"/>
      <c r="P54" s="321"/>
      <c r="Q54" s="71">
        <v>2347475</v>
      </c>
      <c r="R54" s="320">
        <v>2347500</v>
      </c>
      <c r="S54" s="321"/>
      <c r="T54" s="323">
        <v>26</v>
      </c>
      <c r="U54" s="321"/>
      <c r="V54" s="71"/>
      <c r="W54" s="71"/>
      <c r="X54" s="71"/>
      <c r="Y54" s="320"/>
      <c r="Z54" s="322"/>
      <c r="AA54" s="322"/>
      <c r="AB54" s="321"/>
      <c r="AC54" s="71"/>
      <c r="AD54" s="71"/>
      <c r="AE54" s="71"/>
      <c r="AF54" s="320">
        <v>26</v>
      </c>
      <c r="AG54" s="322"/>
      <c r="AH54" s="322"/>
      <c r="AI54" s="321"/>
    </row>
    <row r="55" spans="1:35" ht="20.100000000000001" customHeight="1" x14ac:dyDescent="0.25">
      <c r="A55" s="328"/>
      <c r="C55" s="320">
        <v>1</v>
      </c>
      <c r="D55" s="322"/>
      <c r="E55" s="321"/>
      <c r="F55" s="72" t="s">
        <v>44</v>
      </c>
      <c r="G55" s="324" t="s">
        <v>37</v>
      </c>
      <c r="H55" s="321"/>
      <c r="I55" s="71" t="s">
        <v>38</v>
      </c>
      <c r="J55" s="320">
        <v>2347673</v>
      </c>
      <c r="K55" s="322"/>
      <c r="L55" s="321"/>
      <c r="M55" s="71">
        <v>2347700</v>
      </c>
      <c r="N55" s="320">
        <v>28</v>
      </c>
      <c r="O55" s="322"/>
      <c r="P55" s="321"/>
      <c r="Q55" s="71">
        <v>2347673</v>
      </c>
      <c r="R55" s="320">
        <v>2347700</v>
      </c>
      <c r="S55" s="321"/>
      <c r="T55" s="323">
        <v>28</v>
      </c>
      <c r="U55" s="321"/>
      <c r="V55" s="71"/>
      <c r="W55" s="71"/>
      <c r="X55" s="71"/>
      <c r="Y55" s="320"/>
      <c r="Z55" s="322"/>
      <c r="AA55" s="322"/>
      <c r="AB55" s="321"/>
      <c r="AC55" s="71"/>
      <c r="AD55" s="71"/>
      <c r="AE55" s="71"/>
      <c r="AF55" s="320">
        <v>28</v>
      </c>
      <c r="AG55" s="322"/>
      <c r="AH55" s="322"/>
      <c r="AI55" s="321"/>
    </row>
    <row r="56" spans="1:35" ht="20.100000000000001" customHeight="1" x14ac:dyDescent="0.25">
      <c r="A56" s="328"/>
      <c r="C56" s="320">
        <v>1</v>
      </c>
      <c r="D56" s="322"/>
      <c r="E56" s="321"/>
      <c r="F56" s="72" t="s">
        <v>44</v>
      </c>
      <c r="G56" s="324" t="s">
        <v>37</v>
      </c>
      <c r="H56" s="321"/>
      <c r="I56" s="71" t="s">
        <v>38</v>
      </c>
      <c r="J56" s="320">
        <v>2347701</v>
      </c>
      <c r="K56" s="322"/>
      <c r="L56" s="321"/>
      <c r="M56" s="71">
        <v>2347712</v>
      </c>
      <c r="N56" s="320">
        <v>12</v>
      </c>
      <c r="O56" s="322"/>
      <c r="P56" s="321"/>
      <c r="Q56" s="71"/>
      <c r="R56" s="320"/>
      <c r="S56" s="321"/>
      <c r="T56" s="323"/>
      <c r="U56" s="321"/>
      <c r="V56" s="71"/>
      <c r="W56" s="71"/>
      <c r="X56" s="71"/>
      <c r="Y56" s="320"/>
      <c r="Z56" s="322"/>
      <c r="AA56" s="322"/>
      <c r="AB56" s="321"/>
      <c r="AC56" s="71">
        <v>2347701</v>
      </c>
      <c r="AD56" s="71">
        <v>2347712</v>
      </c>
      <c r="AE56" s="71">
        <v>12</v>
      </c>
      <c r="AF56" s="320">
        <v>12</v>
      </c>
      <c r="AG56" s="322"/>
      <c r="AH56" s="322"/>
      <c r="AI56" s="321"/>
    </row>
    <row r="57" spans="1:35" ht="20.100000000000001" customHeight="1" x14ac:dyDescent="0.25">
      <c r="A57" s="328"/>
      <c r="C57" s="320">
        <v>1</v>
      </c>
      <c r="D57" s="322"/>
      <c r="E57" s="321"/>
      <c r="F57" s="72" t="s">
        <v>44</v>
      </c>
      <c r="G57" s="324" t="s">
        <v>40</v>
      </c>
      <c r="H57" s="321"/>
      <c r="I57" s="71" t="s">
        <v>38</v>
      </c>
      <c r="J57" s="320">
        <v>508445</v>
      </c>
      <c r="K57" s="322"/>
      <c r="L57" s="321"/>
      <c r="M57" s="71">
        <v>508470</v>
      </c>
      <c r="N57" s="320">
        <v>26</v>
      </c>
      <c r="O57" s="322"/>
      <c r="P57" s="321"/>
      <c r="Q57" s="71">
        <v>508445</v>
      </c>
      <c r="R57" s="320">
        <v>508470</v>
      </c>
      <c r="S57" s="321"/>
      <c r="T57" s="323">
        <v>26</v>
      </c>
      <c r="U57" s="321"/>
      <c r="V57" s="71"/>
      <c r="W57" s="71"/>
      <c r="X57" s="71"/>
      <c r="Y57" s="320"/>
      <c r="Z57" s="322"/>
      <c r="AA57" s="322"/>
      <c r="AB57" s="321"/>
      <c r="AC57" s="71"/>
      <c r="AD57" s="71"/>
      <c r="AE57" s="71"/>
      <c r="AF57" s="320">
        <v>26</v>
      </c>
      <c r="AG57" s="322"/>
      <c r="AH57" s="322"/>
      <c r="AI57" s="321"/>
    </row>
    <row r="58" spans="1:35" ht="20.100000000000001" customHeight="1" x14ac:dyDescent="0.25">
      <c r="A58" s="328"/>
      <c r="C58" s="320">
        <v>1</v>
      </c>
      <c r="D58" s="322"/>
      <c r="E58" s="321"/>
      <c r="F58" s="72" t="s">
        <v>44</v>
      </c>
      <c r="G58" s="324" t="s">
        <v>40</v>
      </c>
      <c r="H58" s="321"/>
      <c r="I58" s="71" t="s">
        <v>38</v>
      </c>
      <c r="J58" s="320">
        <v>508643</v>
      </c>
      <c r="K58" s="322"/>
      <c r="L58" s="321"/>
      <c r="M58" s="71">
        <v>508670</v>
      </c>
      <c r="N58" s="320">
        <v>28</v>
      </c>
      <c r="O58" s="322"/>
      <c r="P58" s="321"/>
      <c r="Q58" s="71">
        <v>508643</v>
      </c>
      <c r="R58" s="320">
        <v>508670</v>
      </c>
      <c r="S58" s="321"/>
      <c r="T58" s="323">
        <v>28</v>
      </c>
      <c r="U58" s="321"/>
      <c r="V58" s="71"/>
      <c r="W58" s="71"/>
      <c r="X58" s="71"/>
      <c r="Y58" s="320"/>
      <c r="Z58" s="322"/>
      <c r="AA58" s="322"/>
      <c r="AB58" s="321"/>
      <c r="AC58" s="71"/>
      <c r="AD58" s="71"/>
      <c r="AE58" s="71"/>
      <c r="AF58" s="320">
        <v>28</v>
      </c>
      <c r="AG58" s="322"/>
      <c r="AH58" s="322"/>
      <c r="AI58" s="321"/>
    </row>
    <row r="59" spans="1:35" ht="20.100000000000001" customHeight="1" x14ac:dyDescent="0.25">
      <c r="A59" s="328"/>
      <c r="C59" s="320">
        <v>1</v>
      </c>
      <c r="D59" s="322"/>
      <c r="E59" s="321"/>
      <c r="F59" s="72" t="s">
        <v>44</v>
      </c>
      <c r="G59" s="324" t="s">
        <v>40</v>
      </c>
      <c r="H59" s="321"/>
      <c r="I59" s="71" t="s">
        <v>38</v>
      </c>
      <c r="J59" s="320">
        <v>508671</v>
      </c>
      <c r="K59" s="322"/>
      <c r="L59" s="321"/>
      <c r="M59" s="71">
        <v>508682</v>
      </c>
      <c r="N59" s="320">
        <v>12</v>
      </c>
      <c r="O59" s="322"/>
      <c r="P59" s="321"/>
      <c r="Q59" s="71"/>
      <c r="R59" s="320"/>
      <c r="S59" s="321"/>
      <c r="T59" s="323"/>
      <c r="U59" s="321"/>
      <c r="V59" s="71"/>
      <c r="W59" s="71"/>
      <c r="X59" s="71"/>
      <c r="Y59" s="320"/>
      <c r="Z59" s="322"/>
      <c r="AA59" s="322"/>
      <c r="AB59" s="321"/>
      <c r="AC59" s="71">
        <v>508671</v>
      </c>
      <c r="AD59" s="71">
        <v>508682</v>
      </c>
      <c r="AE59" s="71">
        <v>12</v>
      </c>
      <c r="AF59" s="320">
        <v>12</v>
      </c>
      <c r="AG59" s="322"/>
      <c r="AH59" s="322"/>
      <c r="AI59" s="321"/>
    </row>
    <row r="60" spans="1:35" ht="20.100000000000001" customHeight="1" x14ac:dyDescent="0.25">
      <c r="A60" s="328"/>
      <c r="C60" s="320"/>
      <c r="D60" s="322"/>
      <c r="E60" s="321"/>
      <c r="F60" s="72"/>
      <c r="G60" s="324"/>
      <c r="H60" s="321"/>
      <c r="I60" s="71"/>
      <c r="J60" s="320"/>
      <c r="K60" s="322"/>
      <c r="L60" s="321"/>
      <c r="M60" s="71"/>
      <c r="N60" s="320"/>
      <c r="O60" s="322"/>
      <c r="P60" s="321"/>
      <c r="Q60" s="71"/>
      <c r="R60" s="320"/>
      <c r="S60" s="321"/>
      <c r="T60" s="323"/>
      <c r="U60" s="321"/>
      <c r="V60" s="71"/>
      <c r="W60" s="71"/>
      <c r="X60" s="71"/>
      <c r="Y60" s="320"/>
      <c r="Z60" s="322"/>
      <c r="AA60" s="322"/>
      <c r="AB60" s="321"/>
      <c r="AC60" s="71"/>
      <c r="AD60" s="71"/>
      <c r="AE60" s="71"/>
      <c r="AF60" s="325">
        <f>SUM(T54:U59)*17/2</f>
        <v>918</v>
      </c>
      <c r="AG60" s="322"/>
      <c r="AH60" s="322"/>
      <c r="AI60" s="321"/>
    </row>
    <row r="61" spans="1:35" ht="20.100000000000001" customHeight="1" x14ac:dyDescent="0.25">
      <c r="A61" s="328"/>
      <c r="C61" s="320">
        <v>7</v>
      </c>
      <c r="D61" s="322"/>
      <c r="E61" s="321"/>
      <c r="F61" s="72" t="s">
        <v>45</v>
      </c>
      <c r="G61" s="324" t="s">
        <v>37</v>
      </c>
      <c r="H61" s="321"/>
      <c r="I61" s="71" t="s">
        <v>38</v>
      </c>
      <c r="J61" s="320">
        <v>2347618</v>
      </c>
      <c r="K61" s="322"/>
      <c r="L61" s="321"/>
      <c r="M61" s="71">
        <v>2347632</v>
      </c>
      <c r="N61" s="320">
        <v>15</v>
      </c>
      <c r="O61" s="322"/>
      <c r="P61" s="321"/>
      <c r="Q61" s="71">
        <v>2347618</v>
      </c>
      <c r="R61" s="320">
        <v>2347632</v>
      </c>
      <c r="S61" s="321"/>
      <c r="T61" s="323">
        <v>15</v>
      </c>
      <c r="U61" s="321"/>
      <c r="V61" s="71"/>
      <c r="W61" s="71"/>
      <c r="X61" s="71"/>
      <c r="Y61" s="320"/>
      <c r="Z61" s="322"/>
      <c r="AA61" s="322"/>
      <c r="AB61" s="321"/>
      <c r="AC61" s="71"/>
      <c r="AD61" s="71"/>
      <c r="AE61" s="71"/>
      <c r="AF61" s="320">
        <v>15</v>
      </c>
      <c r="AG61" s="322"/>
      <c r="AH61" s="322"/>
      <c r="AI61" s="321"/>
    </row>
    <row r="62" spans="1:35" ht="20.100000000000001" customHeight="1" x14ac:dyDescent="0.25">
      <c r="A62" s="328"/>
      <c r="C62" s="320">
        <v>7</v>
      </c>
      <c r="D62" s="322"/>
      <c r="E62" s="321"/>
      <c r="F62" s="72" t="s">
        <v>45</v>
      </c>
      <c r="G62" s="324" t="s">
        <v>37</v>
      </c>
      <c r="H62" s="321"/>
      <c r="I62" s="71" t="s">
        <v>38</v>
      </c>
      <c r="J62" s="320">
        <v>2347813</v>
      </c>
      <c r="K62" s="322"/>
      <c r="L62" s="321"/>
      <c r="M62" s="71">
        <v>2347849</v>
      </c>
      <c r="N62" s="320">
        <v>37</v>
      </c>
      <c r="O62" s="322"/>
      <c r="P62" s="321"/>
      <c r="Q62" s="71">
        <v>2347813</v>
      </c>
      <c r="R62" s="320">
        <v>2347849</v>
      </c>
      <c r="S62" s="321"/>
      <c r="T62" s="323">
        <v>37</v>
      </c>
      <c r="U62" s="321"/>
      <c r="V62" s="71"/>
      <c r="W62" s="71"/>
      <c r="X62" s="71"/>
      <c r="Y62" s="320"/>
      <c r="Z62" s="322"/>
      <c r="AA62" s="322"/>
      <c r="AB62" s="321"/>
      <c r="AC62" s="71"/>
      <c r="AD62" s="71"/>
      <c r="AE62" s="71"/>
      <c r="AF62" s="320">
        <v>37</v>
      </c>
      <c r="AG62" s="322"/>
      <c r="AH62" s="322"/>
      <c r="AI62" s="321"/>
    </row>
    <row r="63" spans="1:35" ht="20.100000000000001" customHeight="1" x14ac:dyDescent="0.25">
      <c r="A63" s="328"/>
      <c r="C63" s="320">
        <v>7</v>
      </c>
      <c r="D63" s="322"/>
      <c r="E63" s="321"/>
      <c r="F63" s="72" t="s">
        <v>45</v>
      </c>
      <c r="G63" s="324" t="s">
        <v>37</v>
      </c>
      <c r="H63" s="321"/>
      <c r="I63" s="71" t="s">
        <v>38</v>
      </c>
      <c r="J63" s="320">
        <v>2347850</v>
      </c>
      <c r="K63" s="322"/>
      <c r="L63" s="321"/>
      <c r="M63" s="71">
        <v>2347864</v>
      </c>
      <c r="N63" s="320">
        <v>15</v>
      </c>
      <c r="O63" s="322"/>
      <c r="P63" s="321"/>
      <c r="Q63" s="71"/>
      <c r="R63" s="320"/>
      <c r="S63" s="321"/>
      <c r="T63" s="323"/>
      <c r="U63" s="321"/>
      <c r="V63" s="71"/>
      <c r="W63" s="71"/>
      <c r="X63" s="71"/>
      <c r="Y63" s="320"/>
      <c r="Z63" s="322"/>
      <c r="AA63" s="322"/>
      <c r="AB63" s="321"/>
      <c r="AC63" s="71">
        <v>2347850</v>
      </c>
      <c r="AD63" s="71">
        <v>2347864</v>
      </c>
      <c r="AE63" s="71">
        <v>15</v>
      </c>
      <c r="AF63" s="320">
        <v>15</v>
      </c>
      <c r="AG63" s="322"/>
      <c r="AH63" s="322"/>
      <c r="AI63" s="321"/>
    </row>
    <row r="64" spans="1:35" ht="20.100000000000001" customHeight="1" x14ac:dyDescent="0.25">
      <c r="A64" s="328"/>
      <c r="C64" s="320">
        <v>7</v>
      </c>
      <c r="D64" s="322"/>
      <c r="E64" s="321"/>
      <c r="F64" s="72" t="s">
        <v>45</v>
      </c>
      <c r="G64" s="324" t="s">
        <v>40</v>
      </c>
      <c r="H64" s="321"/>
      <c r="I64" s="71" t="s">
        <v>38</v>
      </c>
      <c r="J64" s="320">
        <v>508588</v>
      </c>
      <c r="K64" s="322"/>
      <c r="L64" s="321"/>
      <c r="M64" s="71">
        <v>508602</v>
      </c>
      <c r="N64" s="320">
        <v>15</v>
      </c>
      <c r="O64" s="322"/>
      <c r="P64" s="321"/>
      <c r="Q64" s="71">
        <v>508588</v>
      </c>
      <c r="R64" s="320">
        <v>508602</v>
      </c>
      <c r="S64" s="321"/>
      <c r="T64" s="323">
        <v>15</v>
      </c>
      <c r="U64" s="321"/>
      <c r="V64" s="71"/>
      <c r="W64" s="71"/>
      <c r="X64" s="71"/>
      <c r="Y64" s="320"/>
      <c r="Z64" s="322"/>
      <c r="AA64" s="322"/>
      <c r="AB64" s="321"/>
      <c r="AC64" s="71"/>
      <c r="AD64" s="71"/>
      <c r="AE64" s="71"/>
      <c r="AF64" s="320">
        <v>15</v>
      </c>
      <c r="AG64" s="322"/>
      <c r="AH64" s="322"/>
      <c r="AI64" s="321"/>
    </row>
    <row r="65" spans="1:35" ht="20.100000000000001" customHeight="1" x14ac:dyDescent="0.25">
      <c r="A65" s="328"/>
      <c r="C65" s="320">
        <v>7</v>
      </c>
      <c r="D65" s="322"/>
      <c r="E65" s="321"/>
      <c r="F65" s="72" t="s">
        <v>45</v>
      </c>
      <c r="G65" s="324" t="s">
        <v>40</v>
      </c>
      <c r="H65" s="321"/>
      <c r="I65" s="71" t="s">
        <v>38</v>
      </c>
      <c r="J65" s="320">
        <v>508783</v>
      </c>
      <c r="K65" s="322"/>
      <c r="L65" s="321"/>
      <c r="M65" s="71">
        <v>508819</v>
      </c>
      <c r="N65" s="320">
        <v>37</v>
      </c>
      <c r="O65" s="322"/>
      <c r="P65" s="321"/>
      <c r="Q65" s="71">
        <v>508783</v>
      </c>
      <c r="R65" s="320">
        <v>508819</v>
      </c>
      <c r="S65" s="321"/>
      <c r="T65" s="323">
        <v>37</v>
      </c>
      <c r="U65" s="321"/>
      <c r="V65" s="71"/>
      <c r="W65" s="71"/>
      <c r="X65" s="71"/>
      <c r="Y65" s="320"/>
      <c r="Z65" s="322"/>
      <c r="AA65" s="322"/>
      <c r="AB65" s="321"/>
      <c r="AC65" s="71"/>
      <c r="AD65" s="71"/>
      <c r="AE65" s="71"/>
      <c r="AF65" s="320">
        <v>37</v>
      </c>
      <c r="AG65" s="322"/>
      <c r="AH65" s="322"/>
      <c r="AI65" s="321"/>
    </row>
    <row r="66" spans="1:35" ht="20.100000000000001" customHeight="1" x14ac:dyDescent="0.25">
      <c r="A66" s="328"/>
      <c r="C66" s="320">
        <v>7</v>
      </c>
      <c r="D66" s="322"/>
      <c r="E66" s="321"/>
      <c r="F66" s="72" t="s">
        <v>45</v>
      </c>
      <c r="G66" s="324" t="s">
        <v>40</v>
      </c>
      <c r="H66" s="321"/>
      <c r="I66" s="71" t="s">
        <v>38</v>
      </c>
      <c r="J66" s="320">
        <v>508820</v>
      </c>
      <c r="K66" s="322"/>
      <c r="L66" s="321"/>
      <c r="M66" s="71">
        <v>508834</v>
      </c>
      <c r="N66" s="320">
        <v>15</v>
      </c>
      <c r="O66" s="322"/>
      <c r="P66" s="321"/>
      <c r="Q66" s="71"/>
      <c r="R66" s="320"/>
      <c r="S66" s="321"/>
      <c r="T66" s="323"/>
      <c r="U66" s="321"/>
      <c r="V66" s="71"/>
      <c r="W66" s="71"/>
      <c r="X66" s="71"/>
      <c r="Y66" s="320"/>
      <c r="Z66" s="322"/>
      <c r="AA66" s="322"/>
      <c r="AB66" s="321"/>
      <c r="AC66" s="71">
        <v>508820</v>
      </c>
      <c r="AD66" s="71">
        <v>508834</v>
      </c>
      <c r="AE66" s="71">
        <v>15</v>
      </c>
      <c r="AF66" s="320">
        <v>15</v>
      </c>
      <c r="AG66" s="322"/>
      <c r="AH66" s="322"/>
      <c r="AI66" s="321"/>
    </row>
    <row r="67" spans="1:35" ht="20.100000000000001" customHeight="1" x14ac:dyDescent="0.25">
      <c r="A67" s="328"/>
      <c r="C67" s="320"/>
      <c r="D67" s="322"/>
      <c r="E67" s="321"/>
      <c r="F67" s="72"/>
      <c r="G67" s="324"/>
      <c r="H67" s="321"/>
      <c r="I67" s="71"/>
      <c r="J67" s="320"/>
      <c r="K67" s="322"/>
      <c r="L67" s="321"/>
      <c r="M67" s="71"/>
      <c r="N67" s="320"/>
      <c r="O67" s="322"/>
      <c r="P67" s="321"/>
      <c r="Q67" s="71"/>
      <c r="R67" s="320"/>
      <c r="S67" s="321"/>
      <c r="T67" s="323"/>
      <c r="U67" s="321"/>
      <c r="V67" s="71"/>
      <c r="W67" s="71"/>
      <c r="X67" s="71"/>
      <c r="Y67" s="320"/>
      <c r="Z67" s="322"/>
      <c r="AA67" s="322"/>
      <c r="AB67" s="321"/>
      <c r="AC67" s="71"/>
      <c r="AD67" s="71"/>
      <c r="AE67" s="71"/>
      <c r="AF67" s="325">
        <f>SUM(T61:U66)*17/2</f>
        <v>884</v>
      </c>
      <c r="AG67" s="322"/>
      <c r="AH67" s="322"/>
      <c r="AI67" s="321"/>
    </row>
    <row r="68" spans="1:35" ht="20.100000000000001" customHeight="1" x14ac:dyDescent="0.25">
      <c r="A68" s="328"/>
      <c r="C68" s="320">
        <v>3</v>
      </c>
      <c r="D68" s="322"/>
      <c r="E68" s="321"/>
      <c r="F68" s="72" t="s">
        <v>46</v>
      </c>
      <c r="G68" s="324" t="s">
        <v>37</v>
      </c>
      <c r="H68" s="321"/>
      <c r="I68" s="71" t="s">
        <v>38</v>
      </c>
      <c r="J68" s="320">
        <v>2347525</v>
      </c>
      <c r="K68" s="322"/>
      <c r="L68" s="321"/>
      <c r="M68" s="71">
        <v>2347536</v>
      </c>
      <c r="N68" s="320">
        <v>12</v>
      </c>
      <c r="O68" s="322"/>
      <c r="P68" s="321"/>
      <c r="Q68" s="71">
        <v>2347525</v>
      </c>
      <c r="R68" s="320">
        <v>2347536</v>
      </c>
      <c r="S68" s="321"/>
      <c r="T68" s="323">
        <v>12</v>
      </c>
      <c r="U68" s="321"/>
      <c r="V68" s="71"/>
      <c r="W68" s="71"/>
      <c r="X68" s="71"/>
      <c r="Y68" s="320"/>
      <c r="Z68" s="322"/>
      <c r="AA68" s="322"/>
      <c r="AB68" s="321"/>
      <c r="AC68" s="71"/>
      <c r="AD68" s="71"/>
      <c r="AE68" s="71"/>
      <c r="AF68" s="320">
        <v>12</v>
      </c>
      <c r="AG68" s="322"/>
      <c r="AH68" s="322"/>
      <c r="AI68" s="321"/>
    </row>
    <row r="69" spans="1:35" ht="20.100000000000001" customHeight="1" x14ac:dyDescent="0.25">
      <c r="A69" s="328"/>
      <c r="C69" s="320">
        <v>3</v>
      </c>
      <c r="D69" s="322"/>
      <c r="E69" s="321"/>
      <c r="F69" s="72" t="s">
        <v>46</v>
      </c>
      <c r="G69" s="324" t="s">
        <v>37</v>
      </c>
      <c r="H69" s="321"/>
      <c r="I69" s="71" t="s">
        <v>38</v>
      </c>
      <c r="J69" s="320">
        <v>2347537</v>
      </c>
      <c r="K69" s="322"/>
      <c r="L69" s="321"/>
      <c r="M69" s="71">
        <v>2347537</v>
      </c>
      <c r="N69" s="320">
        <v>1</v>
      </c>
      <c r="O69" s="322"/>
      <c r="P69" s="321"/>
      <c r="Q69" s="71"/>
      <c r="R69" s="320"/>
      <c r="S69" s="321"/>
      <c r="T69" s="323"/>
      <c r="U69" s="321"/>
      <c r="V69" s="71">
        <v>2347537</v>
      </c>
      <c r="W69" s="71">
        <v>2347537</v>
      </c>
      <c r="X69" s="71">
        <v>1</v>
      </c>
      <c r="Y69" s="320" t="s">
        <v>39</v>
      </c>
      <c r="Z69" s="322"/>
      <c r="AA69" s="322"/>
      <c r="AB69" s="321"/>
      <c r="AC69" s="71"/>
      <c r="AD69" s="71"/>
      <c r="AE69" s="71"/>
      <c r="AF69" s="320">
        <v>1</v>
      </c>
      <c r="AG69" s="322"/>
      <c r="AH69" s="322"/>
      <c r="AI69" s="321"/>
    </row>
    <row r="70" spans="1:35" ht="20.100000000000001" customHeight="1" x14ac:dyDescent="0.25">
      <c r="A70" s="328"/>
      <c r="C70" s="320">
        <v>3</v>
      </c>
      <c r="D70" s="322"/>
      <c r="E70" s="321"/>
      <c r="F70" s="72" t="s">
        <v>46</v>
      </c>
      <c r="G70" s="324" t="s">
        <v>37</v>
      </c>
      <c r="H70" s="321"/>
      <c r="I70" s="71" t="s">
        <v>38</v>
      </c>
      <c r="J70" s="320">
        <v>2347538</v>
      </c>
      <c r="K70" s="322"/>
      <c r="L70" s="321"/>
      <c r="M70" s="71">
        <v>2347540</v>
      </c>
      <c r="N70" s="320">
        <v>3</v>
      </c>
      <c r="O70" s="322"/>
      <c r="P70" s="321"/>
      <c r="Q70" s="71">
        <v>2347538</v>
      </c>
      <c r="R70" s="320">
        <v>2347540</v>
      </c>
      <c r="S70" s="321"/>
      <c r="T70" s="323">
        <v>3</v>
      </c>
      <c r="U70" s="321"/>
      <c r="V70" s="71"/>
      <c r="W70" s="71"/>
      <c r="X70" s="71"/>
      <c r="Y70" s="320"/>
      <c r="Z70" s="322"/>
      <c r="AA70" s="322"/>
      <c r="AB70" s="321"/>
      <c r="AC70" s="71"/>
      <c r="AD70" s="71"/>
      <c r="AE70" s="71"/>
      <c r="AF70" s="320">
        <v>3</v>
      </c>
      <c r="AG70" s="322"/>
      <c r="AH70" s="322"/>
      <c r="AI70" s="321"/>
    </row>
    <row r="71" spans="1:35" ht="20.100000000000001" customHeight="1" x14ac:dyDescent="0.25">
      <c r="A71" s="328"/>
      <c r="C71" s="320">
        <v>3</v>
      </c>
      <c r="D71" s="322"/>
      <c r="E71" s="321"/>
      <c r="F71" s="72" t="s">
        <v>46</v>
      </c>
      <c r="G71" s="324" t="s">
        <v>37</v>
      </c>
      <c r="H71" s="321"/>
      <c r="I71" s="71" t="s">
        <v>38</v>
      </c>
      <c r="J71" s="320">
        <v>2478326</v>
      </c>
      <c r="K71" s="322"/>
      <c r="L71" s="321"/>
      <c r="M71" s="71">
        <v>2478342</v>
      </c>
      <c r="N71" s="320">
        <v>17</v>
      </c>
      <c r="O71" s="322"/>
      <c r="P71" s="321"/>
      <c r="Q71" s="71">
        <v>2478326</v>
      </c>
      <c r="R71" s="320">
        <v>2478342</v>
      </c>
      <c r="S71" s="321"/>
      <c r="T71" s="323">
        <v>17</v>
      </c>
      <c r="U71" s="321"/>
      <c r="V71" s="71"/>
      <c r="W71" s="71"/>
      <c r="X71" s="71"/>
      <c r="Y71" s="320"/>
      <c r="Z71" s="322"/>
      <c r="AA71" s="322"/>
      <c r="AB71" s="321"/>
      <c r="AC71" s="71"/>
      <c r="AD71" s="71"/>
      <c r="AE71" s="71"/>
      <c r="AF71" s="320">
        <v>17</v>
      </c>
      <c r="AG71" s="322"/>
      <c r="AH71" s="322"/>
      <c r="AI71" s="321"/>
    </row>
    <row r="72" spans="1:35" ht="20.100000000000001" customHeight="1" x14ac:dyDescent="0.25">
      <c r="A72" s="328"/>
      <c r="C72" s="320">
        <v>3</v>
      </c>
      <c r="D72" s="322"/>
      <c r="E72" s="321"/>
      <c r="F72" s="72" t="s">
        <v>46</v>
      </c>
      <c r="G72" s="324" t="s">
        <v>37</v>
      </c>
      <c r="H72" s="321"/>
      <c r="I72" s="71" t="s">
        <v>38</v>
      </c>
      <c r="J72" s="320">
        <v>2478343</v>
      </c>
      <c r="K72" s="322"/>
      <c r="L72" s="321"/>
      <c r="M72" s="71">
        <v>2478348</v>
      </c>
      <c r="N72" s="320">
        <v>6</v>
      </c>
      <c r="O72" s="322"/>
      <c r="P72" s="321"/>
      <c r="Q72" s="71"/>
      <c r="R72" s="320"/>
      <c r="S72" s="321"/>
      <c r="T72" s="323"/>
      <c r="U72" s="321"/>
      <c r="V72" s="71"/>
      <c r="W72" s="71"/>
      <c r="X72" s="71"/>
      <c r="Y72" s="320"/>
      <c r="Z72" s="322"/>
      <c r="AA72" s="322"/>
      <c r="AB72" s="321"/>
      <c r="AC72" s="71">
        <v>2478343</v>
      </c>
      <c r="AD72" s="71">
        <v>2478348</v>
      </c>
      <c r="AE72" s="71">
        <v>6</v>
      </c>
      <c r="AF72" s="320">
        <v>6</v>
      </c>
      <c r="AG72" s="322"/>
      <c r="AH72" s="322"/>
      <c r="AI72" s="321"/>
    </row>
    <row r="73" spans="1:35" ht="20.100000000000001" customHeight="1" x14ac:dyDescent="0.25">
      <c r="A73" s="328"/>
      <c r="C73" s="320">
        <v>3</v>
      </c>
      <c r="D73" s="322"/>
      <c r="E73" s="321"/>
      <c r="F73" s="72" t="s">
        <v>46</v>
      </c>
      <c r="G73" s="324" t="s">
        <v>40</v>
      </c>
      <c r="H73" s="321"/>
      <c r="I73" s="71" t="s">
        <v>38</v>
      </c>
      <c r="J73" s="320">
        <v>507809</v>
      </c>
      <c r="K73" s="322"/>
      <c r="L73" s="321"/>
      <c r="M73" s="71">
        <v>507824</v>
      </c>
      <c r="N73" s="320">
        <v>16</v>
      </c>
      <c r="O73" s="322"/>
      <c r="P73" s="321"/>
      <c r="Q73" s="71">
        <v>507809</v>
      </c>
      <c r="R73" s="320">
        <v>507824</v>
      </c>
      <c r="S73" s="321"/>
      <c r="T73" s="323">
        <v>16</v>
      </c>
      <c r="U73" s="321"/>
      <c r="V73" s="71"/>
      <c r="W73" s="71"/>
      <c r="X73" s="71"/>
      <c r="Y73" s="320"/>
      <c r="Z73" s="322"/>
      <c r="AA73" s="322"/>
      <c r="AB73" s="321"/>
      <c r="AC73" s="71"/>
      <c r="AD73" s="71"/>
      <c r="AE73" s="71"/>
      <c r="AF73" s="320">
        <v>16</v>
      </c>
      <c r="AG73" s="322"/>
      <c r="AH73" s="322"/>
      <c r="AI73" s="321"/>
    </row>
    <row r="74" spans="1:35" ht="20.100000000000001" customHeight="1" x14ac:dyDescent="0.25">
      <c r="A74" s="328"/>
      <c r="C74" s="320">
        <v>3</v>
      </c>
      <c r="D74" s="322"/>
      <c r="E74" s="321"/>
      <c r="F74" s="72" t="s">
        <v>46</v>
      </c>
      <c r="G74" s="324" t="s">
        <v>40</v>
      </c>
      <c r="H74" s="321"/>
      <c r="I74" s="71" t="s">
        <v>38</v>
      </c>
      <c r="J74" s="320">
        <v>507825</v>
      </c>
      <c r="K74" s="322"/>
      <c r="L74" s="321"/>
      <c r="M74" s="71">
        <v>507831</v>
      </c>
      <c r="N74" s="320">
        <v>7</v>
      </c>
      <c r="O74" s="322"/>
      <c r="P74" s="321"/>
      <c r="Q74" s="71"/>
      <c r="R74" s="320"/>
      <c r="S74" s="321"/>
      <c r="T74" s="323"/>
      <c r="U74" s="321"/>
      <c r="V74" s="71"/>
      <c r="W74" s="71"/>
      <c r="X74" s="71"/>
      <c r="Y74" s="320"/>
      <c r="Z74" s="322"/>
      <c r="AA74" s="322"/>
      <c r="AB74" s="321"/>
      <c r="AC74" s="71">
        <v>507825</v>
      </c>
      <c r="AD74" s="71">
        <v>507831</v>
      </c>
      <c r="AE74" s="71">
        <v>7</v>
      </c>
      <c r="AF74" s="320">
        <v>7</v>
      </c>
      <c r="AG74" s="322"/>
      <c r="AH74" s="322"/>
      <c r="AI74" s="321"/>
    </row>
    <row r="75" spans="1:35" ht="20.100000000000001" customHeight="1" x14ac:dyDescent="0.25">
      <c r="A75" s="328"/>
      <c r="C75" s="320">
        <v>3</v>
      </c>
      <c r="D75" s="322"/>
      <c r="E75" s="321"/>
      <c r="F75" s="72" t="s">
        <v>46</v>
      </c>
      <c r="G75" s="324" t="s">
        <v>40</v>
      </c>
      <c r="H75" s="321"/>
      <c r="I75" s="71" t="s">
        <v>38</v>
      </c>
      <c r="J75" s="320">
        <v>508495</v>
      </c>
      <c r="K75" s="322"/>
      <c r="L75" s="321"/>
      <c r="M75" s="71">
        <v>508510</v>
      </c>
      <c r="N75" s="320">
        <v>16</v>
      </c>
      <c r="O75" s="322"/>
      <c r="P75" s="321"/>
      <c r="Q75" s="71">
        <v>508495</v>
      </c>
      <c r="R75" s="320">
        <v>508510</v>
      </c>
      <c r="S75" s="321"/>
      <c r="T75" s="323">
        <v>16</v>
      </c>
      <c r="U75" s="321"/>
      <c r="V75" s="71"/>
      <c r="W75" s="71"/>
      <c r="X75" s="71"/>
      <c r="Y75" s="320"/>
      <c r="Z75" s="322"/>
      <c r="AA75" s="322"/>
      <c r="AB75" s="321"/>
      <c r="AC75" s="71"/>
      <c r="AD75" s="71"/>
      <c r="AE75" s="71"/>
      <c r="AF75" s="320">
        <v>16</v>
      </c>
      <c r="AG75" s="322"/>
      <c r="AH75" s="322"/>
      <c r="AI75" s="321"/>
    </row>
    <row r="76" spans="1:35" ht="20.100000000000001" customHeight="1" x14ac:dyDescent="0.25">
      <c r="A76" s="329"/>
      <c r="C76" s="320"/>
      <c r="D76" s="322"/>
      <c r="E76" s="321"/>
      <c r="F76" s="72"/>
      <c r="G76" s="324"/>
      <c r="H76" s="321"/>
      <c r="I76" s="71"/>
      <c r="J76" s="320"/>
      <c r="K76" s="322"/>
      <c r="L76" s="321"/>
      <c r="M76" s="71"/>
      <c r="N76" s="320"/>
      <c r="O76" s="322"/>
      <c r="P76" s="321"/>
      <c r="Q76" s="71"/>
      <c r="R76" s="320"/>
      <c r="S76" s="321"/>
      <c r="T76" s="323"/>
      <c r="U76" s="321"/>
      <c r="V76" s="71"/>
      <c r="W76" s="71"/>
      <c r="X76" s="71"/>
      <c r="Y76" s="320"/>
      <c r="Z76" s="322"/>
      <c r="AA76" s="322"/>
      <c r="AB76" s="321"/>
      <c r="AC76" s="71"/>
      <c r="AD76" s="71"/>
      <c r="AE76" s="71"/>
      <c r="AF76" s="325">
        <f>SUM(T68:U75)*17/2</f>
        <v>544</v>
      </c>
      <c r="AG76" s="322"/>
      <c r="AH76" s="322"/>
      <c r="AI76" s="321"/>
    </row>
    <row r="77" spans="1:35" ht="15" customHeight="1" x14ac:dyDescent="0.25">
      <c r="A77" s="327"/>
      <c r="C77" s="331" t="s">
        <v>47</v>
      </c>
      <c r="D77" s="322"/>
      <c r="E77" s="322"/>
      <c r="F77" s="322"/>
      <c r="G77" s="322"/>
      <c r="H77" s="321"/>
      <c r="I77" s="326"/>
      <c r="J77" s="322"/>
      <c r="K77" s="322"/>
      <c r="L77" s="322"/>
      <c r="M77" s="322"/>
      <c r="N77" s="322"/>
      <c r="O77" s="322"/>
      <c r="P77" s="322"/>
      <c r="Q77" s="322"/>
      <c r="R77" s="322"/>
      <c r="S77" s="322"/>
      <c r="T77" s="322"/>
      <c r="U77" s="322"/>
      <c r="V77" s="322"/>
      <c r="W77" s="322"/>
      <c r="X77" s="322"/>
      <c r="Y77" s="322"/>
      <c r="Z77" s="322"/>
      <c r="AA77" s="322"/>
      <c r="AB77" s="322"/>
      <c r="AC77" s="322"/>
      <c r="AD77" s="322"/>
      <c r="AE77" s="322"/>
      <c r="AF77" s="322"/>
      <c r="AG77" s="322"/>
      <c r="AH77" s="322"/>
      <c r="AI77" s="321"/>
    </row>
    <row r="78" spans="1:35" ht="20.100000000000001" customHeight="1" x14ac:dyDescent="0.25">
      <c r="A78" s="328"/>
      <c r="C78" s="320">
        <v>2</v>
      </c>
      <c r="D78" s="322"/>
      <c r="E78" s="321"/>
      <c r="F78" s="72" t="s">
        <v>36</v>
      </c>
      <c r="G78" s="324" t="s">
        <v>37</v>
      </c>
      <c r="H78" s="321"/>
      <c r="I78" s="71" t="s">
        <v>38</v>
      </c>
      <c r="J78" s="320">
        <v>2478492</v>
      </c>
      <c r="K78" s="322"/>
      <c r="L78" s="321"/>
      <c r="M78" s="71">
        <v>2478492</v>
      </c>
      <c r="N78" s="320">
        <v>1</v>
      </c>
      <c r="O78" s="322"/>
      <c r="P78" s="321"/>
      <c r="Q78" s="71">
        <v>2478492</v>
      </c>
      <c r="R78" s="320">
        <v>2478492</v>
      </c>
      <c r="S78" s="321"/>
      <c r="T78" s="323">
        <v>1</v>
      </c>
      <c r="U78" s="321"/>
      <c r="V78" s="71"/>
      <c r="W78" s="71"/>
      <c r="X78" s="71"/>
      <c r="Y78" s="320"/>
      <c r="Z78" s="322"/>
      <c r="AA78" s="322"/>
      <c r="AB78" s="321"/>
      <c r="AC78" s="71"/>
      <c r="AD78" s="71"/>
      <c r="AE78" s="71"/>
      <c r="AF78" s="320">
        <v>1</v>
      </c>
      <c r="AG78" s="322"/>
      <c r="AH78" s="322"/>
      <c r="AI78" s="321"/>
    </row>
    <row r="79" spans="1:35" ht="20.100000000000001" customHeight="1" x14ac:dyDescent="0.25">
      <c r="A79" s="328"/>
      <c r="C79" s="320">
        <v>2</v>
      </c>
      <c r="D79" s="322"/>
      <c r="E79" s="321"/>
      <c r="F79" s="72" t="s">
        <v>36</v>
      </c>
      <c r="G79" s="324" t="s">
        <v>37</v>
      </c>
      <c r="H79" s="321"/>
      <c r="I79" s="71" t="s">
        <v>38</v>
      </c>
      <c r="J79" s="320">
        <v>2478493</v>
      </c>
      <c r="K79" s="322"/>
      <c r="L79" s="321"/>
      <c r="M79" s="71">
        <v>2478493</v>
      </c>
      <c r="N79" s="320">
        <v>1</v>
      </c>
      <c r="O79" s="322"/>
      <c r="P79" s="321"/>
      <c r="Q79" s="71"/>
      <c r="R79" s="320"/>
      <c r="S79" s="321"/>
      <c r="T79" s="323"/>
      <c r="U79" s="321"/>
      <c r="V79" s="71">
        <v>2478493</v>
      </c>
      <c r="W79" s="71">
        <v>2478493</v>
      </c>
      <c r="X79" s="71">
        <v>1</v>
      </c>
      <c r="Y79" s="320" t="s">
        <v>39</v>
      </c>
      <c r="Z79" s="322"/>
      <c r="AA79" s="322"/>
      <c r="AB79" s="321"/>
      <c r="AC79" s="71"/>
      <c r="AD79" s="71"/>
      <c r="AE79" s="71"/>
      <c r="AF79" s="320">
        <v>1</v>
      </c>
      <c r="AG79" s="322"/>
      <c r="AH79" s="322"/>
      <c r="AI79" s="321"/>
    </row>
    <row r="80" spans="1:35" ht="20.100000000000001" customHeight="1" x14ac:dyDescent="0.25">
      <c r="A80" s="328"/>
      <c r="C80" s="320">
        <v>2</v>
      </c>
      <c r="D80" s="322"/>
      <c r="E80" s="321"/>
      <c r="F80" s="72" t="s">
        <v>36</v>
      </c>
      <c r="G80" s="324" t="s">
        <v>37</v>
      </c>
      <c r="H80" s="321"/>
      <c r="I80" s="71" t="s">
        <v>38</v>
      </c>
      <c r="J80" s="320">
        <v>2478494</v>
      </c>
      <c r="K80" s="322"/>
      <c r="L80" s="321"/>
      <c r="M80" s="71">
        <v>2478500</v>
      </c>
      <c r="N80" s="320">
        <v>7</v>
      </c>
      <c r="O80" s="322"/>
      <c r="P80" s="321"/>
      <c r="Q80" s="71">
        <v>2478494</v>
      </c>
      <c r="R80" s="320">
        <v>2478500</v>
      </c>
      <c r="S80" s="321"/>
      <c r="T80" s="323">
        <v>7</v>
      </c>
      <c r="U80" s="321"/>
      <c r="V80" s="71"/>
      <c r="W80" s="71"/>
      <c r="X80" s="71"/>
      <c r="Y80" s="320"/>
      <c r="Z80" s="322"/>
      <c r="AA80" s="322"/>
      <c r="AB80" s="321"/>
      <c r="AC80" s="71"/>
      <c r="AD80" s="71"/>
      <c r="AE80" s="71"/>
      <c r="AF80" s="320">
        <v>7</v>
      </c>
      <c r="AG80" s="322"/>
      <c r="AH80" s="322"/>
      <c r="AI80" s="321"/>
    </row>
    <row r="81" spans="1:35" ht="20.100000000000001" customHeight="1" x14ac:dyDescent="0.25">
      <c r="A81" s="328"/>
      <c r="C81" s="320">
        <v>2</v>
      </c>
      <c r="D81" s="322"/>
      <c r="E81" s="321"/>
      <c r="F81" s="72" t="s">
        <v>36</v>
      </c>
      <c r="G81" s="324" t="s">
        <v>37</v>
      </c>
      <c r="H81" s="321"/>
      <c r="I81" s="71" t="s">
        <v>38</v>
      </c>
      <c r="J81" s="320">
        <v>2505001</v>
      </c>
      <c r="K81" s="322"/>
      <c r="L81" s="321"/>
      <c r="M81" s="71">
        <v>2505007</v>
      </c>
      <c r="N81" s="320">
        <v>7</v>
      </c>
      <c r="O81" s="322"/>
      <c r="P81" s="321"/>
      <c r="Q81" s="71">
        <v>2505001</v>
      </c>
      <c r="R81" s="320">
        <v>2505007</v>
      </c>
      <c r="S81" s="321"/>
      <c r="T81" s="323">
        <v>7</v>
      </c>
      <c r="U81" s="321"/>
      <c r="V81" s="71"/>
      <c r="W81" s="71"/>
      <c r="X81" s="71"/>
      <c r="Y81" s="320"/>
      <c r="Z81" s="322"/>
      <c r="AA81" s="322"/>
      <c r="AB81" s="321"/>
      <c r="AC81" s="71"/>
      <c r="AD81" s="71"/>
      <c r="AE81" s="71"/>
      <c r="AF81" s="320">
        <v>7</v>
      </c>
      <c r="AG81" s="322"/>
      <c r="AH81" s="322"/>
      <c r="AI81" s="321"/>
    </row>
    <row r="82" spans="1:35" ht="20.100000000000001" customHeight="1" x14ac:dyDescent="0.25">
      <c r="A82" s="328"/>
      <c r="C82" s="320">
        <v>2</v>
      </c>
      <c r="D82" s="322"/>
      <c r="E82" s="321"/>
      <c r="F82" s="72" t="s">
        <v>36</v>
      </c>
      <c r="G82" s="324" t="s">
        <v>37</v>
      </c>
      <c r="H82" s="321"/>
      <c r="I82" s="71" t="s">
        <v>38</v>
      </c>
      <c r="J82" s="320">
        <v>2505008</v>
      </c>
      <c r="K82" s="322"/>
      <c r="L82" s="321"/>
      <c r="M82" s="71">
        <v>2505040</v>
      </c>
      <c r="N82" s="320">
        <v>33</v>
      </c>
      <c r="O82" s="322"/>
      <c r="P82" s="321"/>
      <c r="Q82" s="71"/>
      <c r="R82" s="320"/>
      <c r="S82" s="321"/>
      <c r="T82" s="323"/>
      <c r="U82" s="321"/>
      <c r="V82" s="71"/>
      <c r="W82" s="71"/>
      <c r="X82" s="71"/>
      <c r="Y82" s="320"/>
      <c r="Z82" s="322"/>
      <c r="AA82" s="322"/>
      <c r="AB82" s="321"/>
      <c r="AC82" s="71">
        <v>2505008</v>
      </c>
      <c r="AD82" s="71">
        <v>2505040</v>
      </c>
      <c r="AE82" s="71">
        <v>33</v>
      </c>
      <c r="AF82" s="320">
        <v>33</v>
      </c>
      <c r="AG82" s="322"/>
      <c r="AH82" s="322"/>
      <c r="AI82" s="321"/>
    </row>
    <row r="83" spans="1:35" ht="20.100000000000001" customHeight="1" x14ac:dyDescent="0.25">
      <c r="A83" s="328"/>
      <c r="C83" s="320">
        <v>2</v>
      </c>
      <c r="D83" s="322"/>
      <c r="E83" s="321"/>
      <c r="F83" s="72" t="s">
        <v>36</v>
      </c>
      <c r="G83" s="324" t="s">
        <v>40</v>
      </c>
      <c r="H83" s="321"/>
      <c r="I83" s="71" t="s">
        <v>38</v>
      </c>
      <c r="J83" s="320">
        <v>507995</v>
      </c>
      <c r="K83" s="322"/>
      <c r="L83" s="321"/>
      <c r="M83" s="71">
        <v>508008</v>
      </c>
      <c r="N83" s="320">
        <v>14</v>
      </c>
      <c r="O83" s="322"/>
      <c r="P83" s="321"/>
      <c r="Q83" s="71">
        <v>507995</v>
      </c>
      <c r="R83" s="320">
        <v>508008</v>
      </c>
      <c r="S83" s="321"/>
      <c r="T83" s="323">
        <v>14</v>
      </c>
      <c r="U83" s="321"/>
      <c r="V83" s="71"/>
      <c r="W83" s="71"/>
      <c r="X83" s="71"/>
      <c r="Y83" s="320"/>
      <c r="Z83" s="322"/>
      <c r="AA83" s="322"/>
      <c r="AB83" s="321"/>
      <c r="AC83" s="71"/>
      <c r="AD83" s="71"/>
      <c r="AE83" s="71"/>
      <c r="AF83" s="320">
        <v>14</v>
      </c>
      <c r="AG83" s="322"/>
      <c r="AH83" s="322"/>
      <c r="AI83" s="321"/>
    </row>
    <row r="84" spans="1:35" ht="20.100000000000001" customHeight="1" x14ac:dyDescent="0.25">
      <c r="A84" s="328"/>
      <c r="C84" s="320">
        <v>2</v>
      </c>
      <c r="D84" s="322"/>
      <c r="E84" s="321"/>
      <c r="F84" s="72" t="s">
        <v>36</v>
      </c>
      <c r="G84" s="324" t="s">
        <v>40</v>
      </c>
      <c r="H84" s="321"/>
      <c r="I84" s="71" t="s">
        <v>38</v>
      </c>
      <c r="J84" s="320">
        <v>508971</v>
      </c>
      <c r="K84" s="322"/>
      <c r="L84" s="321"/>
      <c r="M84" s="71">
        <v>508971</v>
      </c>
      <c r="N84" s="320">
        <v>1</v>
      </c>
      <c r="O84" s="322"/>
      <c r="P84" s="321"/>
      <c r="Q84" s="71">
        <v>508971</v>
      </c>
      <c r="R84" s="320">
        <v>508971</v>
      </c>
      <c r="S84" s="321"/>
      <c r="T84" s="323">
        <v>1</v>
      </c>
      <c r="U84" s="321"/>
      <c r="V84" s="71"/>
      <c r="W84" s="71"/>
      <c r="X84" s="71"/>
      <c r="Y84" s="320"/>
      <c r="Z84" s="322"/>
      <c r="AA84" s="322"/>
      <c r="AB84" s="321"/>
      <c r="AC84" s="71"/>
      <c r="AD84" s="71"/>
      <c r="AE84" s="71"/>
      <c r="AF84" s="320">
        <v>1</v>
      </c>
      <c r="AG84" s="322"/>
      <c r="AH84" s="322"/>
      <c r="AI84" s="321"/>
    </row>
    <row r="85" spans="1:35" ht="20.100000000000001" customHeight="1" x14ac:dyDescent="0.25">
      <c r="A85" s="328"/>
      <c r="C85" s="320">
        <v>2</v>
      </c>
      <c r="D85" s="322"/>
      <c r="E85" s="321"/>
      <c r="F85" s="72" t="s">
        <v>36</v>
      </c>
      <c r="G85" s="324" t="s">
        <v>40</v>
      </c>
      <c r="H85" s="321"/>
      <c r="I85" s="71" t="s">
        <v>38</v>
      </c>
      <c r="J85" s="320">
        <v>508972</v>
      </c>
      <c r="K85" s="322"/>
      <c r="L85" s="321"/>
      <c r="M85" s="71">
        <v>509000</v>
      </c>
      <c r="N85" s="320">
        <v>29</v>
      </c>
      <c r="O85" s="322"/>
      <c r="P85" s="321"/>
      <c r="Q85" s="71"/>
      <c r="R85" s="320"/>
      <c r="S85" s="321"/>
      <c r="T85" s="323"/>
      <c r="U85" s="321"/>
      <c r="V85" s="71"/>
      <c r="W85" s="71"/>
      <c r="X85" s="71"/>
      <c r="Y85" s="320"/>
      <c r="Z85" s="322"/>
      <c r="AA85" s="322"/>
      <c r="AB85" s="321"/>
      <c r="AC85" s="71">
        <v>508972</v>
      </c>
      <c r="AD85" s="71">
        <v>509000</v>
      </c>
      <c r="AE85" s="71">
        <v>29</v>
      </c>
      <c r="AF85" s="320">
        <v>29</v>
      </c>
      <c r="AG85" s="322"/>
      <c r="AH85" s="322"/>
      <c r="AI85" s="321"/>
    </row>
    <row r="86" spans="1:35" ht="20.100000000000001" customHeight="1" x14ac:dyDescent="0.25">
      <c r="A86" s="328"/>
      <c r="C86" s="320">
        <v>2</v>
      </c>
      <c r="D86" s="322"/>
      <c r="E86" s="321"/>
      <c r="F86" s="72" t="s">
        <v>36</v>
      </c>
      <c r="G86" s="324" t="s">
        <v>40</v>
      </c>
      <c r="H86" s="321"/>
      <c r="I86" s="71" t="s">
        <v>38</v>
      </c>
      <c r="J86" s="320">
        <v>533901</v>
      </c>
      <c r="K86" s="322"/>
      <c r="L86" s="321"/>
      <c r="M86" s="71">
        <v>533904</v>
      </c>
      <c r="N86" s="320">
        <v>4</v>
      </c>
      <c r="O86" s="322"/>
      <c r="P86" s="321"/>
      <c r="Q86" s="71"/>
      <c r="R86" s="320"/>
      <c r="S86" s="321"/>
      <c r="T86" s="323"/>
      <c r="U86" s="321"/>
      <c r="V86" s="71"/>
      <c r="W86" s="71"/>
      <c r="X86" s="71"/>
      <c r="Y86" s="320"/>
      <c r="Z86" s="322"/>
      <c r="AA86" s="322"/>
      <c r="AB86" s="321"/>
      <c r="AC86" s="71">
        <v>533901</v>
      </c>
      <c r="AD86" s="71">
        <v>533904</v>
      </c>
      <c r="AE86" s="71">
        <v>4</v>
      </c>
      <c r="AF86" s="320">
        <v>4</v>
      </c>
      <c r="AG86" s="322"/>
      <c r="AH86" s="322"/>
      <c r="AI86" s="321"/>
    </row>
    <row r="87" spans="1:35" ht="20.100000000000001" customHeight="1" x14ac:dyDescent="0.25">
      <c r="A87" s="328"/>
      <c r="C87" s="320"/>
      <c r="D87" s="322"/>
      <c r="E87" s="321"/>
      <c r="F87" s="72"/>
      <c r="G87" s="324"/>
      <c r="H87" s="321"/>
      <c r="I87" s="71"/>
      <c r="J87" s="320"/>
      <c r="K87" s="322"/>
      <c r="L87" s="321"/>
      <c r="M87" s="71"/>
      <c r="N87" s="320"/>
      <c r="O87" s="322"/>
      <c r="P87" s="321"/>
      <c r="Q87" s="71"/>
      <c r="R87" s="320"/>
      <c r="S87" s="321"/>
      <c r="T87" s="323"/>
      <c r="U87" s="321"/>
      <c r="V87" s="71"/>
      <c r="W87" s="71"/>
      <c r="X87" s="71"/>
      <c r="Y87" s="320"/>
      <c r="Z87" s="322"/>
      <c r="AA87" s="322"/>
      <c r="AB87" s="321"/>
      <c r="AC87" s="71"/>
      <c r="AD87" s="71"/>
      <c r="AE87" s="71"/>
      <c r="AF87" s="325">
        <f>SUM(T78:U86)*17/2</f>
        <v>255</v>
      </c>
      <c r="AG87" s="322"/>
      <c r="AH87" s="322"/>
      <c r="AI87" s="321"/>
    </row>
    <row r="88" spans="1:35" ht="20.100000000000001" customHeight="1" x14ac:dyDescent="0.25">
      <c r="A88" s="328"/>
      <c r="C88" s="320">
        <v>5</v>
      </c>
      <c r="D88" s="322"/>
      <c r="E88" s="321"/>
      <c r="F88" s="72" t="s">
        <v>42</v>
      </c>
      <c r="G88" s="324" t="s">
        <v>37</v>
      </c>
      <c r="H88" s="321"/>
      <c r="I88" s="71" t="s">
        <v>38</v>
      </c>
      <c r="J88" s="320">
        <v>2347736</v>
      </c>
      <c r="K88" s="322"/>
      <c r="L88" s="321"/>
      <c r="M88" s="71">
        <v>2347760</v>
      </c>
      <c r="N88" s="320">
        <v>25</v>
      </c>
      <c r="O88" s="322"/>
      <c r="P88" s="321"/>
      <c r="Q88" s="71">
        <v>2347736</v>
      </c>
      <c r="R88" s="320">
        <v>2347760</v>
      </c>
      <c r="S88" s="321"/>
      <c r="T88" s="323">
        <v>25</v>
      </c>
      <c r="U88" s="321"/>
      <c r="V88" s="71"/>
      <c r="W88" s="71"/>
      <c r="X88" s="71"/>
      <c r="Y88" s="320"/>
      <c r="Z88" s="322"/>
      <c r="AA88" s="322"/>
      <c r="AB88" s="321"/>
      <c r="AC88" s="71"/>
      <c r="AD88" s="71"/>
      <c r="AE88" s="71"/>
      <c r="AF88" s="320">
        <v>25</v>
      </c>
      <c r="AG88" s="322"/>
      <c r="AH88" s="322"/>
      <c r="AI88" s="321"/>
    </row>
    <row r="89" spans="1:35" ht="20.100000000000001" customHeight="1" x14ac:dyDescent="0.25">
      <c r="A89" s="328"/>
      <c r="C89" s="320">
        <v>5</v>
      </c>
      <c r="D89" s="322"/>
      <c r="E89" s="321"/>
      <c r="F89" s="72" t="s">
        <v>42</v>
      </c>
      <c r="G89" s="324" t="s">
        <v>37</v>
      </c>
      <c r="H89" s="321"/>
      <c r="I89" s="71" t="s">
        <v>38</v>
      </c>
      <c r="J89" s="320">
        <v>2347945</v>
      </c>
      <c r="K89" s="322"/>
      <c r="L89" s="321"/>
      <c r="M89" s="71">
        <v>2347960</v>
      </c>
      <c r="N89" s="320">
        <v>16</v>
      </c>
      <c r="O89" s="322"/>
      <c r="P89" s="321"/>
      <c r="Q89" s="71">
        <v>2347945</v>
      </c>
      <c r="R89" s="320">
        <v>2347960</v>
      </c>
      <c r="S89" s="321"/>
      <c r="T89" s="323">
        <v>16</v>
      </c>
      <c r="U89" s="321"/>
      <c r="V89" s="71"/>
      <c r="W89" s="71"/>
      <c r="X89" s="71"/>
      <c r="Y89" s="320"/>
      <c r="Z89" s="322"/>
      <c r="AA89" s="322"/>
      <c r="AB89" s="321"/>
      <c r="AC89" s="71"/>
      <c r="AD89" s="71"/>
      <c r="AE89" s="71"/>
      <c r="AF89" s="320">
        <v>16</v>
      </c>
      <c r="AG89" s="322"/>
      <c r="AH89" s="322"/>
      <c r="AI89" s="321"/>
    </row>
    <row r="90" spans="1:35" ht="20.100000000000001" customHeight="1" x14ac:dyDescent="0.25">
      <c r="A90" s="328"/>
      <c r="C90" s="320">
        <v>5</v>
      </c>
      <c r="D90" s="322"/>
      <c r="E90" s="321"/>
      <c r="F90" s="72" t="s">
        <v>42</v>
      </c>
      <c r="G90" s="324" t="s">
        <v>37</v>
      </c>
      <c r="H90" s="321"/>
      <c r="I90" s="71" t="s">
        <v>38</v>
      </c>
      <c r="J90" s="320">
        <v>2505181</v>
      </c>
      <c r="K90" s="322"/>
      <c r="L90" s="321"/>
      <c r="M90" s="71">
        <v>2505187</v>
      </c>
      <c r="N90" s="320">
        <v>7</v>
      </c>
      <c r="O90" s="322"/>
      <c r="P90" s="321"/>
      <c r="Q90" s="71">
        <v>2505181</v>
      </c>
      <c r="R90" s="320">
        <v>2505187</v>
      </c>
      <c r="S90" s="321"/>
      <c r="T90" s="323">
        <v>7</v>
      </c>
      <c r="U90" s="321"/>
      <c r="V90" s="71"/>
      <c r="W90" s="71"/>
      <c r="X90" s="71"/>
      <c r="Y90" s="320"/>
      <c r="Z90" s="322"/>
      <c r="AA90" s="322"/>
      <c r="AB90" s="321"/>
      <c r="AC90" s="71"/>
      <c r="AD90" s="71"/>
      <c r="AE90" s="71"/>
      <c r="AF90" s="320">
        <v>7</v>
      </c>
      <c r="AG90" s="322"/>
      <c r="AH90" s="322"/>
      <c r="AI90" s="321"/>
    </row>
    <row r="91" spans="1:35" ht="20.100000000000001" customHeight="1" x14ac:dyDescent="0.25">
      <c r="A91" s="328"/>
      <c r="C91" s="320">
        <v>5</v>
      </c>
      <c r="D91" s="322"/>
      <c r="E91" s="321"/>
      <c r="F91" s="72" t="s">
        <v>42</v>
      </c>
      <c r="G91" s="324" t="s">
        <v>37</v>
      </c>
      <c r="H91" s="321"/>
      <c r="I91" s="71" t="s">
        <v>38</v>
      </c>
      <c r="J91" s="320">
        <v>2505188</v>
      </c>
      <c r="K91" s="322"/>
      <c r="L91" s="321"/>
      <c r="M91" s="71">
        <v>2505220</v>
      </c>
      <c r="N91" s="320">
        <v>33</v>
      </c>
      <c r="O91" s="322"/>
      <c r="P91" s="321"/>
      <c r="Q91" s="71"/>
      <c r="R91" s="320"/>
      <c r="S91" s="321"/>
      <c r="T91" s="323"/>
      <c r="U91" s="321"/>
      <c r="V91" s="71"/>
      <c r="W91" s="71"/>
      <c r="X91" s="71"/>
      <c r="Y91" s="320"/>
      <c r="Z91" s="322"/>
      <c r="AA91" s="322"/>
      <c r="AB91" s="321"/>
      <c r="AC91" s="71">
        <v>2505188</v>
      </c>
      <c r="AD91" s="71">
        <v>2505220</v>
      </c>
      <c r="AE91" s="71">
        <v>33</v>
      </c>
      <c r="AF91" s="320">
        <v>33</v>
      </c>
      <c r="AG91" s="322"/>
      <c r="AH91" s="322"/>
      <c r="AI91" s="321"/>
    </row>
    <row r="92" spans="1:35" ht="20.100000000000001" customHeight="1" x14ac:dyDescent="0.25">
      <c r="A92" s="328"/>
      <c r="C92" s="320">
        <v>5</v>
      </c>
      <c r="D92" s="322"/>
      <c r="E92" s="321"/>
      <c r="F92" s="72" t="s">
        <v>42</v>
      </c>
      <c r="G92" s="324" t="s">
        <v>40</v>
      </c>
      <c r="H92" s="321"/>
      <c r="I92" s="71" t="s">
        <v>38</v>
      </c>
      <c r="J92" s="320">
        <v>508705</v>
      </c>
      <c r="K92" s="322"/>
      <c r="L92" s="321"/>
      <c r="M92" s="71">
        <v>508730</v>
      </c>
      <c r="N92" s="320">
        <v>26</v>
      </c>
      <c r="O92" s="322"/>
      <c r="P92" s="321"/>
      <c r="Q92" s="71">
        <v>508705</v>
      </c>
      <c r="R92" s="320">
        <v>508730</v>
      </c>
      <c r="S92" s="321"/>
      <c r="T92" s="323">
        <v>26</v>
      </c>
      <c r="U92" s="321"/>
      <c r="V92" s="71"/>
      <c r="W92" s="71"/>
      <c r="X92" s="71"/>
      <c r="Y92" s="320"/>
      <c r="Z92" s="322"/>
      <c r="AA92" s="322"/>
      <c r="AB92" s="321"/>
      <c r="AC92" s="71"/>
      <c r="AD92" s="71"/>
      <c r="AE92" s="71"/>
      <c r="AF92" s="320">
        <v>26</v>
      </c>
      <c r="AG92" s="322"/>
      <c r="AH92" s="322"/>
      <c r="AI92" s="321"/>
    </row>
    <row r="93" spans="1:35" ht="20.100000000000001" customHeight="1" x14ac:dyDescent="0.25">
      <c r="A93" s="328"/>
      <c r="C93" s="320">
        <v>5</v>
      </c>
      <c r="D93" s="322"/>
      <c r="E93" s="321"/>
      <c r="F93" s="72" t="s">
        <v>42</v>
      </c>
      <c r="G93" s="324" t="s">
        <v>40</v>
      </c>
      <c r="H93" s="321"/>
      <c r="I93" s="71" t="s">
        <v>38</v>
      </c>
      <c r="J93" s="320">
        <v>508915</v>
      </c>
      <c r="K93" s="322"/>
      <c r="L93" s="321"/>
      <c r="M93" s="71">
        <v>508930</v>
      </c>
      <c r="N93" s="320">
        <v>16</v>
      </c>
      <c r="O93" s="322"/>
      <c r="P93" s="321"/>
      <c r="Q93" s="71">
        <v>508915</v>
      </c>
      <c r="R93" s="320">
        <v>508930</v>
      </c>
      <c r="S93" s="321"/>
      <c r="T93" s="323">
        <v>16</v>
      </c>
      <c r="U93" s="321"/>
      <c r="V93" s="71"/>
      <c r="W93" s="71"/>
      <c r="X93" s="71"/>
      <c r="Y93" s="320"/>
      <c r="Z93" s="322"/>
      <c r="AA93" s="322"/>
      <c r="AB93" s="321"/>
      <c r="AC93" s="71"/>
      <c r="AD93" s="71"/>
      <c r="AE93" s="71"/>
      <c r="AF93" s="320">
        <v>16</v>
      </c>
      <c r="AG93" s="322"/>
      <c r="AH93" s="322"/>
      <c r="AI93" s="321"/>
    </row>
    <row r="94" spans="1:35" ht="20.100000000000001" customHeight="1" x14ac:dyDescent="0.25">
      <c r="A94" s="328"/>
      <c r="C94" s="320">
        <v>5</v>
      </c>
      <c r="D94" s="322"/>
      <c r="E94" s="321"/>
      <c r="F94" s="72" t="s">
        <v>42</v>
      </c>
      <c r="G94" s="324" t="s">
        <v>40</v>
      </c>
      <c r="H94" s="321"/>
      <c r="I94" s="71" t="s">
        <v>38</v>
      </c>
      <c r="J94" s="320">
        <v>534045</v>
      </c>
      <c r="K94" s="322"/>
      <c r="L94" s="321"/>
      <c r="M94" s="71">
        <v>534050</v>
      </c>
      <c r="N94" s="320">
        <v>6</v>
      </c>
      <c r="O94" s="322"/>
      <c r="P94" s="321"/>
      <c r="Q94" s="71">
        <v>534045</v>
      </c>
      <c r="R94" s="320">
        <v>534050</v>
      </c>
      <c r="S94" s="321"/>
      <c r="T94" s="323">
        <v>6</v>
      </c>
      <c r="U94" s="321"/>
      <c r="V94" s="71"/>
      <c r="W94" s="71"/>
      <c r="X94" s="71"/>
      <c r="Y94" s="320"/>
      <c r="Z94" s="322"/>
      <c r="AA94" s="322"/>
      <c r="AB94" s="321"/>
      <c r="AC94" s="71"/>
      <c r="AD94" s="71"/>
      <c r="AE94" s="71"/>
      <c r="AF94" s="320">
        <v>6</v>
      </c>
      <c r="AG94" s="322"/>
      <c r="AH94" s="322"/>
      <c r="AI94" s="321"/>
    </row>
    <row r="95" spans="1:35" ht="20.100000000000001" customHeight="1" x14ac:dyDescent="0.25">
      <c r="A95" s="328"/>
      <c r="C95" s="320">
        <v>5</v>
      </c>
      <c r="D95" s="322"/>
      <c r="E95" s="321"/>
      <c r="F95" s="72" t="s">
        <v>42</v>
      </c>
      <c r="G95" s="324" t="s">
        <v>40</v>
      </c>
      <c r="H95" s="321"/>
      <c r="I95" s="71" t="s">
        <v>38</v>
      </c>
      <c r="J95" s="320">
        <v>534051</v>
      </c>
      <c r="K95" s="322"/>
      <c r="L95" s="321"/>
      <c r="M95" s="71">
        <v>534084</v>
      </c>
      <c r="N95" s="320">
        <v>34</v>
      </c>
      <c r="O95" s="322"/>
      <c r="P95" s="321"/>
      <c r="Q95" s="71"/>
      <c r="R95" s="320"/>
      <c r="S95" s="321"/>
      <c r="T95" s="323"/>
      <c r="U95" s="321"/>
      <c r="V95" s="71"/>
      <c r="W95" s="71"/>
      <c r="X95" s="71"/>
      <c r="Y95" s="320"/>
      <c r="Z95" s="322"/>
      <c r="AA95" s="322"/>
      <c r="AB95" s="321"/>
      <c r="AC95" s="71">
        <v>534051</v>
      </c>
      <c r="AD95" s="71">
        <v>534084</v>
      </c>
      <c r="AE95" s="71">
        <v>34</v>
      </c>
      <c r="AF95" s="320">
        <v>34</v>
      </c>
      <c r="AG95" s="322"/>
      <c r="AH95" s="322"/>
      <c r="AI95" s="321"/>
    </row>
    <row r="96" spans="1:35" ht="20.100000000000001" customHeight="1" x14ac:dyDescent="0.25">
      <c r="A96" s="328"/>
      <c r="C96" s="320"/>
      <c r="D96" s="322"/>
      <c r="E96" s="321"/>
      <c r="F96" s="72"/>
      <c r="G96" s="324"/>
      <c r="H96" s="321"/>
      <c r="I96" s="71"/>
      <c r="J96" s="320"/>
      <c r="K96" s="322"/>
      <c r="L96" s="321"/>
      <c r="M96" s="71"/>
      <c r="N96" s="320"/>
      <c r="O96" s="322"/>
      <c r="P96" s="321"/>
      <c r="Q96" s="71"/>
      <c r="R96" s="320"/>
      <c r="S96" s="321"/>
      <c r="T96" s="323"/>
      <c r="U96" s="321"/>
      <c r="V96" s="71"/>
      <c r="W96" s="71"/>
      <c r="X96" s="71"/>
      <c r="Y96" s="320"/>
      <c r="Z96" s="322"/>
      <c r="AA96" s="322"/>
      <c r="AB96" s="321"/>
      <c r="AC96" s="71"/>
      <c r="AD96" s="71"/>
      <c r="AE96" s="71"/>
      <c r="AF96" s="325">
        <f>SUM(T88:U95)*17/2</f>
        <v>816</v>
      </c>
      <c r="AG96" s="322"/>
      <c r="AH96" s="322"/>
      <c r="AI96" s="321"/>
    </row>
    <row r="97" spans="1:35" ht="20.100000000000001" customHeight="1" x14ac:dyDescent="0.25">
      <c r="A97" s="328"/>
      <c r="C97" s="320">
        <v>4</v>
      </c>
      <c r="D97" s="322"/>
      <c r="E97" s="321"/>
      <c r="F97" s="72" t="s">
        <v>43</v>
      </c>
      <c r="G97" s="324" t="s">
        <v>37</v>
      </c>
      <c r="H97" s="321"/>
      <c r="I97" s="71" t="s">
        <v>38</v>
      </c>
      <c r="J97" s="320">
        <v>2347905</v>
      </c>
      <c r="K97" s="322"/>
      <c r="L97" s="321"/>
      <c r="M97" s="71">
        <v>2347944</v>
      </c>
      <c r="N97" s="320">
        <v>40</v>
      </c>
      <c r="O97" s="322"/>
      <c r="P97" s="321"/>
      <c r="Q97" s="71">
        <v>2347905</v>
      </c>
      <c r="R97" s="320">
        <v>2347944</v>
      </c>
      <c r="S97" s="321"/>
      <c r="T97" s="323">
        <v>40</v>
      </c>
      <c r="U97" s="321"/>
      <c r="V97" s="71"/>
      <c r="W97" s="71"/>
      <c r="X97" s="71"/>
      <c r="Y97" s="320"/>
      <c r="Z97" s="322"/>
      <c r="AA97" s="322"/>
      <c r="AB97" s="321"/>
      <c r="AC97" s="71"/>
      <c r="AD97" s="71"/>
      <c r="AE97" s="71"/>
      <c r="AF97" s="320">
        <v>40</v>
      </c>
      <c r="AG97" s="322"/>
      <c r="AH97" s="322"/>
      <c r="AI97" s="321"/>
    </row>
    <row r="98" spans="1:35" ht="20.100000000000001" customHeight="1" x14ac:dyDescent="0.25">
      <c r="A98" s="328"/>
      <c r="C98" s="320">
        <v>4</v>
      </c>
      <c r="D98" s="322"/>
      <c r="E98" s="321"/>
      <c r="F98" s="72" t="s">
        <v>43</v>
      </c>
      <c r="G98" s="324" t="s">
        <v>37</v>
      </c>
      <c r="H98" s="321"/>
      <c r="I98" s="71" t="s">
        <v>38</v>
      </c>
      <c r="J98" s="320">
        <v>2505121</v>
      </c>
      <c r="K98" s="322"/>
      <c r="L98" s="321"/>
      <c r="M98" s="71">
        <v>2505123</v>
      </c>
      <c r="N98" s="320">
        <v>3</v>
      </c>
      <c r="O98" s="322"/>
      <c r="P98" s="321"/>
      <c r="Q98" s="71">
        <v>2505121</v>
      </c>
      <c r="R98" s="320">
        <v>2505123</v>
      </c>
      <c r="S98" s="321"/>
      <c r="T98" s="323">
        <v>3</v>
      </c>
      <c r="U98" s="321"/>
      <c r="V98" s="71"/>
      <c r="W98" s="71"/>
      <c r="X98" s="71"/>
      <c r="Y98" s="320"/>
      <c r="Z98" s="322"/>
      <c r="AA98" s="322"/>
      <c r="AB98" s="321"/>
      <c r="AC98" s="71"/>
      <c r="AD98" s="71"/>
      <c r="AE98" s="71"/>
      <c r="AF98" s="320">
        <v>3</v>
      </c>
      <c r="AG98" s="322"/>
      <c r="AH98" s="322"/>
      <c r="AI98" s="321"/>
    </row>
    <row r="99" spans="1:35" ht="20.100000000000001" customHeight="1" x14ac:dyDescent="0.25">
      <c r="A99" s="328"/>
      <c r="C99" s="320">
        <v>4</v>
      </c>
      <c r="D99" s="322"/>
      <c r="E99" s="321"/>
      <c r="F99" s="72" t="s">
        <v>43</v>
      </c>
      <c r="G99" s="324" t="s">
        <v>37</v>
      </c>
      <c r="H99" s="321"/>
      <c r="I99" s="71" t="s">
        <v>38</v>
      </c>
      <c r="J99" s="320">
        <v>2505124</v>
      </c>
      <c r="K99" s="322"/>
      <c r="L99" s="321"/>
      <c r="M99" s="71">
        <v>2505140</v>
      </c>
      <c r="N99" s="320">
        <v>17</v>
      </c>
      <c r="O99" s="322"/>
      <c r="P99" s="321"/>
      <c r="Q99" s="71"/>
      <c r="R99" s="320"/>
      <c r="S99" s="321"/>
      <c r="T99" s="323"/>
      <c r="U99" s="321"/>
      <c r="V99" s="71"/>
      <c r="W99" s="71"/>
      <c r="X99" s="71"/>
      <c r="Y99" s="320"/>
      <c r="Z99" s="322"/>
      <c r="AA99" s="322"/>
      <c r="AB99" s="321"/>
      <c r="AC99" s="71">
        <v>2505124</v>
      </c>
      <c r="AD99" s="71">
        <v>2505140</v>
      </c>
      <c r="AE99" s="71">
        <v>17</v>
      </c>
      <c r="AF99" s="320">
        <v>17</v>
      </c>
      <c r="AG99" s="322"/>
      <c r="AH99" s="322"/>
      <c r="AI99" s="321"/>
    </row>
    <row r="100" spans="1:35" ht="20.100000000000001" customHeight="1" x14ac:dyDescent="0.25">
      <c r="A100" s="328"/>
      <c r="C100" s="320">
        <v>4</v>
      </c>
      <c r="D100" s="322"/>
      <c r="E100" s="321"/>
      <c r="F100" s="72" t="s">
        <v>43</v>
      </c>
      <c r="G100" s="324" t="s">
        <v>40</v>
      </c>
      <c r="H100" s="321"/>
      <c r="I100" s="71" t="s">
        <v>38</v>
      </c>
      <c r="J100" s="320">
        <v>508875</v>
      </c>
      <c r="K100" s="322"/>
      <c r="L100" s="321"/>
      <c r="M100" s="71">
        <v>508914</v>
      </c>
      <c r="N100" s="320">
        <v>40</v>
      </c>
      <c r="O100" s="322"/>
      <c r="P100" s="321"/>
      <c r="Q100" s="71">
        <v>508875</v>
      </c>
      <c r="R100" s="320">
        <v>508914</v>
      </c>
      <c r="S100" s="321"/>
      <c r="T100" s="323">
        <v>40</v>
      </c>
      <c r="U100" s="321"/>
      <c r="V100" s="71"/>
      <c r="W100" s="71"/>
      <c r="X100" s="71"/>
      <c r="Y100" s="320"/>
      <c r="Z100" s="322"/>
      <c r="AA100" s="322"/>
      <c r="AB100" s="321"/>
      <c r="AC100" s="71"/>
      <c r="AD100" s="71"/>
      <c r="AE100" s="71"/>
      <c r="AF100" s="320">
        <v>40</v>
      </c>
      <c r="AG100" s="322"/>
      <c r="AH100" s="322"/>
      <c r="AI100" s="321"/>
    </row>
    <row r="101" spans="1:35" ht="20.100000000000001" customHeight="1" x14ac:dyDescent="0.25">
      <c r="A101" s="328"/>
      <c r="C101" s="320">
        <v>4</v>
      </c>
      <c r="D101" s="322"/>
      <c r="E101" s="321"/>
      <c r="F101" s="72" t="s">
        <v>43</v>
      </c>
      <c r="G101" s="324" t="s">
        <v>40</v>
      </c>
      <c r="H101" s="321"/>
      <c r="I101" s="71" t="s">
        <v>38</v>
      </c>
      <c r="J101" s="320">
        <v>533985</v>
      </c>
      <c r="K101" s="322"/>
      <c r="L101" s="321"/>
      <c r="M101" s="71">
        <v>533987</v>
      </c>
      <c r="N101" s="320">
        <v>3</v>
      </c>
      <c r="O101" s="322"/>
      <c r="P101" s="321"/>
      <c r="Q101" s="71">
        <v>533985</v>
      </c>
      <c r="R101" s="320">
        <v>533987</v>
      </c>
      <c r="S101" s="321"/>
      <c r="T101" s="323">
        <v>3</v>
      </c>
      <c r="U101" s="321"/>
      <c r="V101" s="71"/>
      <c r="W101" s="71"/>
      <c r="X101" s="71"/>
      <c r="Y101" s="320"/>
      <c r="Z101" s="322"/>
      <c r="AA101" s="322"/>
      <c r="AB101" s="321"/>
      <c r="AC101" s="71"/>
      <c r="AD101" s="71"/>
      <c r="AE101" s="71"/>
      <c r="AF101" s="320">
        <v>3</v>
      </c>
      <c r="AG101" s="322"/>
      <c r="AH101" s="322"/>
      <c r="AI101" s="321"/>
    </row>
    <row r="102" spans="1:35" ht="20.100000000000001" customHeight="1" x14ac:dyDescent="0.25">
      <c r="A102" s="328"/>
      <c r="C102" s="320">
        <v>4</v>
      </c>
      <c r="D102" s="322"/>
      <c r="E102" s="321"/>
      <c r="F102" s="72" t="s">
        <v>43</v>
      </c>
      <c r="G102" s="324" t="s">
        <v>40</v>
      </c>
      <c r="H102" s="321"/>
      <c r="I102" s="71" t="s">
        <v>38</v>
      </c>
      <c r="J102" s="320">
        <v>533988</v>
      </c>
      <c r="K102" s="322"/>
      <c r="L102" s="321"/>
      <c r="M102" s="71">
        <v>534004</v>
      </c>
      <c r="N102" s="320">
        <v>17</v>
      </c>
      <c r="O102" s="322"/>
      <c r="P102" s="321"/>
      <c r="Q102" s="71"/>
      <c r="R102" s="320"/>
      <c r="S102" s="321"/>
      <c r="T102" s="323"/>
      <c r="U102" s="321"/>
      <c r="V102" s="71"/>
      <c r="W102" s="71"/>
      <c r="X102" s="71"/>
      <c r="Y102" s="320"/>
      <c r="Z102" s="322"/>
      <c r="AA102" s="322"/>
      <c r="AB102" s="321"/>
      <c r="AC102" s="71">
        <v>533988</v>
      </c>
      <c r="AD102" s="71">
        <v>534004</v>
      </c>
      <c r="AE102" s="71">
        <v>17</v>
      </c>
      <c r="AF102" s="320">
        <v>17</v>
      </c>
      <c r="AG102" s="322"/>
      <c r="AH102" s="322"/>
      <c r="AI102" s="321"/>
    </row>
    <row r="103" spans="1:35" ht="20.100000000000001" customHeight="1" x14ac:dyDescent="0.25">
      <c r="A103" s="328"/>
      <c r="C103" s="320"/>
      <c r="D103" s="322"/>
      <c r="E103" s="321"/>
      <c r="F103" s="72"/>
      <c r="G103" s="324"/>
      <c r="H103" s="321"/>
      <c r="I103" s="71"/>
      <c r="J103" s="320"/>
      <c r="K103" s="322"/>
      <c r="L103" s="321"/>
      <c r="M103" s="71"/>
      <c r="N103" s="320"/>
      <c r="O103" s="322"/>
      <c r="P103" s="321"/>
      <c r="Q103" s="71"/>
      <c r="R103" s="320"/>
      <c r="S103" s="321"/>
      <c r="T103" s="323"/>
      <c r="U103" s="321"/>
      <c r="V103" s="71"/>
      <c r="W103" s="71"/>
      <c r="X103" s="71"/>
      <c r="Y103" s="320"/>
      <c r="Z103" s="322"/>
      <c r="AA103" s="322"/>
      <c r="AB103" s="321"/>
      <c r="AC103" s="71"/>
      <c r="AD103" s="71"/>
      <c r="AE103" s="71"/>
      <c r="AF103" s="325">
        <f>SUM(T97:U102)*17/2</f>
        <v>731</v>
      </c>
      <c r="AG103" s="322"/>
      <c r="AH103" s="322"/>
      <c r="AI103" s="321"/>
    </row>
    <row r="104" spans="1:35" ht="20.100000000000001" customHeight="1" x14ac:dyDescent="0.25">
      <c r="A104" s="328"/>
      <c r="C104" s="320">
        <v>1</v>
      </c>
      <c r="D104" s="322"/>
      <c r="E104" s="321"/>
      <c r="F104" s="72" t="s">
        <v>44</v>
      </c>
      <c r="G104" s="324" t="s">
        <v>37</v>
      </c>
      <c r="H104" s="321"/>
      <c r="I104" s="71" t="s">
        <v>38</v>
      </c>
      <c r="J104" s="320">
        <v>2347701</v>
      </c>
      <c r="K104" s="322"/>
      <c r="L104" s="321"/>
      <c r="M104" s="71">
        <v>2347712</v>
      </c>
      <c r="N104" s="320">
        <v>12</v>
      </c>
      <c r="O104" s="322"/>
      <c r="P104" s="321"/>
      <c r="Q104" s="71">
        <v>2347701</v>
      </c>
      <c r="R104" s="320">
        <v>2347712</v>
      </c>
      <c r="S104" s="321"/>
      <c r="T104" s="323">
        <v>12</v>
      </c>
      <c r="U104" s="321"/>
      <c r="V104" s="71"/>
      <c r="W104" s="71"/>
      <c r="X104" s="71"/>
      <c r="Y104" s="320"/>
      <c r="Z104" s="322"/>
      <c r="AA104" s="322"/>
      <c r="AB104" s="321"/>
      <c r="AC104" s="71"/>
      <c r="AD104" s="71"/>
      <c r="AE104" s="71"/>
      <c r="AF104" s="320">
        <v>12</v>
      </c>
      <c r="AG104" s="322"/>
      <c r="AH104" s="322"/>
      <c r="AI104" s="321"/>
    </row>
    <row r="105" spans="1:35" ht="20.100000000000001" customHeight="1" x14ac:dyDescent="0.25">
      <c r="A105" s="328"/>
      <c r="C105" s="320">
        <v>1</v>
      </c>
      <c r="D105" s="322"/>
      <c r="E105" s="321"/>
      <c r="F105" s="72" t="s">
        <v>44</v>
      </c>
      <c r="G105" s="324" t="s">
        <v>37</v>
      </c>
      <c r="H105" s="321"/>
      <c r="I105" s="71" t="s">
        <v>38</v>
      </c>
      <c r="J105" s="320">
        <v>2347865</v>
      </c>
      <c r="K105" s="322"/>
      <c r="L105" s="321"/>
      <c r="M105" s="71">
        <v>2347904</v>
      </c>
      <c r="N105" s="320">
        <v>40</v>
      </c>
      <c r="O105" s="322"/>
      <c r="P105" s="321"/>
      <c r="Q105" s="71">
        <v>2347865</v>
      </c>
      <c r="R105" s="320">
        <v>2347904</v>
      </c>
      <c r="S105" s="321"/>
      <c r="T105" s="323">
        <v>40</v>
      </c>
      <c r="U105" s="321"/>
      <c r="V105" s="71"/>
      <c r="W105" s="71"/>
      <c r="X105" s="71"/>
      <c r="Y105" s="320"/>
      <c r="Z105" s="322"/>
      <c r="AA105" s="322"/>
      <c r="AB105" s="321"/>
      <c r="AC105" s="71"/>
      <c r="AD105" s="71"/>
      <c r="AE105" s="71"/>
      <c r="AF105" s="320">
        <v>40</v>
      </c>
      <c r="AG105" s="322"/>
      <c r="AH105" s="322"/>
      <c r="AI105" s="321"/>
    </row>
    <row r="106" spans="1:35" ht="20.100000000000001" customHeight="1" x14ac:dyDescent="0.25">
      <c r="A106" s="328"/>
      <c r="C106" s="320">
        <v>1</v>
      </c>
      <c r="D106" s="322"/>
      <c r="E106" s="321"/>
      <c r="F106" s="72" t="s">
        <v>44</v>
      </c>
      <c r="G106" s="324" t="s">
        <v>37</v>
      </c>
      <c r="H106" s="321"/>
      <c r="I106" s="71" t="s">
        <v>38</v>
      </c>
      <c r="J106" s="320">
        <v>2505041</v>
      </c>
      <c r="K106" s="322"/>
      <c r="L106" s="321"/>
      <c r="M106" s="71">
        <v>2505046</v>
      </c>
      <c r="N106" s="320">
        <v>6</v>
      </c>
      <c r="O106" s="322"/>
      <c r="P106" s="321"/>
      <c r="Q106" s="71">
        <v>2505041</v>
      </c>
      <c r="R106" s="320">
        <v>2505046</v>
      </c>
      <c r="S106" s="321"/>
      <c r="T106" s="323">
        <v>6</v>
      </c>
      <c r="U106" s="321"/>
      <c r="V106" s="71"/>
      <c r="W106" s="71"/>
      <c r="X106" s="71"/>
      <c r="Y106" s="320"/>
      <c r="Z106" s="322"/>
      <c r="AA106" s="322"/>
      <c r="AB106" s="321"/>
      <c r="AC106" s="71"/>
      <c r="AD106" s="71"/>
      <c r="AE106" s="71"/>
      <c r="AF106" s="320">
        <v>6</v>
      </c>
      <c r="AG106" s="322"/>
      <c r="AH106" s="322"/>
      <c r="AI106" s="321"/>
    </row>
    <row r="107" spans="1:35" ht="20.100000000000001" customHeight="1" x14ac:dyDescent="0.25">
      <c r="A107" s="328"/>
      <c r="C107" s="320">
        <v>1</v>
      </c>
      <c r="D107" s="322"/>
      <c r="E107" s="321"/>
      <c r="F107" s="72" t="s">
        <v>44</v>
      </c>
      <c r="G107" s="324" t="s">
        <v>37</v>
      </c>
      <c r="H107" s="321"/>
      <c r="I107" s="71" t="s">
        <v>38</v>
      </c>
      <c r="J107" s="320">
        <v>2505047</v>
      </c>
      <c r="K107" s="322"/>
      <c r="L107" s="321"/>
      <c r="M107" s="71">
        <v>2505080</v>
      </c>
      <c r="N107" s="320">
        <v>34</v>
      </c>
      <c r="O107" s="322"/>
      <c r="P107" s="321"/>
      <c r="Q107" s="71"/>
      <c r="R107" s="320"/>
      <c r="S107" s="321"/>
      <c r="T107" s="323"/>
      <c r="U107" s="321"/>
      <c r="V107" s="71"/>
      <c r="W107" s="71"/>
      <c r="X107" s="71"/>
      <c r="Y107" s="320"/>
      <c r="Z107" s="322"/>
      <c r="AA107" s="322"/>
      <c r="AB107" s="321"/>
      <c r="AC107" s="71">
        <v>2505047</v>
      </c>
      <c r="AD107" s="71">
        <v>2505080</v>
      </c>
      <c r="AE107" s="71">
        <v>34</v>
      </c>
      <c r="AF107" s="320">
        <v>34</v>
      </c>
      <c r="AG107" s="322"/>
      <c r="AH107" s="322"/>
      <c r="AI107" s="321"/>
    </row>
    <row r="108" spans="1:35" ht="20.100000000000001" customHeight="1" x14ac:dyDescent="0.25">
      <c r="A108" s="328"/>
      <c r="C108" s="320">
        <v>1</v>
      </c>
      <c r="D108" s="322"/>
      <c r="E108" s="321"/>
      <c r="F108" s="72" t="s">
        <v>44</v>
      </c>
      <c r="G108" s="324" t="s">
        <v>40</v>
      </c>
      <c r="H108" s="321"/>
      <c r="I108" s="71" t="s">
        <v>38</v>
      </c>
      <c r="J108" s="320">
        <v>508671</v>
      </c>
      <c r="K108" s="322"/>
      <c r="L108" s="321"/>
      <c r="M108" s="71">
        <v>508682</v>
      </c>
      <c r="N108" s="320">
        <v>12</v>
      </c>
      <c r="O108" s="322"/>
      <c r="P108" s="321"/>
      <c r="Q108" s="71">
        <v>508671</v>
      </c>
      <c r="R108" s="320">
        <v>508682</v>
      </c>
      <c r="S108" s="321"/>
      <c r="T108" s="323">
        <v>12</v>
      </c>
      <c r="U108" s="321"/>
      <c r="V108" s="71"/>
      <c r="W108" s="71"/>
      <c r="X108" s="71"/>
      <c r="Y108" s="320"/>
      <c r="Z108" s="322"/>
      <c r="AA108" s="322"/>
      <c r="AB108" s="321"/>
      <c r="AC108" s="71"/>
      <c r="AD108" s="71"/>
      <c r="AE108" s="71"/>
      <c r="AF108" s="320">
        <v>12</v>
      </c>
      <c r="AG108" s="322"/>
      <c r="AH108" s="322"/>
      <c r="AI108" s="321"/>
    </row>
    <row r="109" spans="1:35" ht="20.100000000000001" customHeight="1" x14ac:dyDescent="0.25">
      <c r="A109" s="328"/>
      <c r="C109" s="320">
        <v>1</v>
      </c>
      <c r="D109" s="322"/>
      <c r="E109" s="321"/>
      <c r="F109" s="72" t="s">
        <v>44</v>
      </c>
      <c r="G109" s="324" t="s">
        <v>40</v>
      </c>
      <c r="H109" s="321"/>
      <c r="I109" s="71" t="s">
        <v>38</v>
      </c>
      <c r="J109" s="320">
        <v>508835</v>
      </c>
      <c r="K109" s="322"/>
      <c r="L109" s="321"/>
      <c r="M109" s="71">
        <v>508874</v>
      </c>
      <c r="N109" s="320">
        <v>40</v>
      </c>
      <c r="O109" s="322"/>
      <c r="P109" s="321"/>
      <c r="Q109" s="71">
        <v>508835</v>
      </c>
      <c r="R109" s="320">
        <v>508874</v>
      </c>
      <c r="S109" s="321"/>
      <c r="T109" s="323">
        <v>40</v>
      </c>
      <c r="U109" s="321"/>
      <c r="V109" s="71"/>
      <c r="W109" s="71"/>
      <c r="X109" s="71"/>
      <c r="Y109" s="320"/>
      <c r="Z109" s="322"/>
      <c r="AA109" s="322"/>
      <c r="AB109" s="321"/>
      <c r="AC109" s="71"/>
      <c r="AD109" s="71"/>
      <c r="AE109" s="71"/>
      <c r="AF109" s="320">
        <v>40</v>
      </c>
      <c r="AG109" s="322"/>
      <c r="AH109" s="322"/>
      <c r="AI109" s="321"/>
    </row>
    <row r="110" spans="1:35" ht="20.100000000000001" customHeight="1" x14ac:dyDescent="0.25">
      <c r="A110" s="328"/>
      <c r="C110" s="320">
        <v>1</v>
      </c>
      <c r="D110" s="322"/>
      <c r="E110" s="321"/>
      <c r="F110" s="72" t="s">
        <v>44</v>
      </c>
      <c r="G110" s="324" t="s">
        <v>40</v>
      </c>
      <c r="H110" s="321"/>
      <c r="I110" s="71" t="s">
        <v>38</v>
      </c>
      <c r="J110" s="320">
        <v>533905</v>
      </c>
      <c r="K110" s="322"/>
      <c r="L110" s="321"/>
      <c r="M110" s="71">
        <v>533910</v>
      </c>
      <c r="N110" s="320">
        <v>6</v>
      </c>
      <c r="O110" s="322"/>
      <c r="P110" s="321"/>
      <c r="Q110" s="71">
        <v>533905</v>
      </c>
      <c r="R110" s="320">
        <v>533910</v>
      </c>
      <c r="S110" s="321"/>
      <c r="T110" s="323">
        <v>6</v>
      </c>
      <c r="U110" s="321"/>
      <c r="V110" s="71"/>
      <c r="W110" s="71"/>
      <c r="X110" s="71"/>
      <c r="Y110" s="320"/>
      <c r="Z110" s="322"/>
      <c r="AA110" s="322"/>
      <c r="AB110" s="321"/>
      <c r="AC110" s="71"/>
      <c r="AD110" s="71"/>
      <c r="AE110" s="71"/>
      <c r="AF110" s="320">
        <v>6</v>
      </c>
      <c r="AG110" s="322"/>
      <c r="AH110" s="322"/>
      <c r="AI110" s="321"/>
    </row>
    <row r="111" spans="1:35" ht="20.100000000000001" customHeight="1" x14ac:dyDescent="0.25">
      <c r="A111" s="328"/>
      <c r="C111" s="320">
        <v>1</v>
      </c>
      <c r="D111" s="322"/>
      <c r="E111" s="321"/>
      <c r="F111" s="72" t="s">
        <v>44</v>
      </c>
      <c r="G111" s="324" t="s">
        <v>40</v>
      </c>
      <c r="H111" s="321"/>
      <c r="I111" s="71" t="s">
        <v>38</v>
      </c>
      <c r="J111" s="320">
        <v>533911</v>
      </c>
      <c r="K111" s="322"/>
      <c r="L111" s="321"/>
      <c r="M111" s="71">
        <v>533944</v>
      </c>
      <c r="N111" s="320">
        <v>34</v>
      </c>
      <c r="O111" s="322"/>
      <c r="P111" s="321"/>
      <c r="Q111" s="71"/>
      <c r="R111" s="320"/>
      <c r="S111" s="321"/>
      <c r="T111" s="323"/>
      <c r="U111" s="321"/>
      <c r="V111" s="71"/>
      <c r="W111" s="71"/>
      <c r="X111" s="71"/>
      <c r="Y111" s="320"/>
      <c r="Z111" s="322"/>
      <c r="AA111" s="322"/>
      <c r="AB111" s="321"/>
      <c r="AC111" s="71">
        <v>533911</v>
      </c>
      <c r="AD111" s="71">
        <v>533944</v>
      </c>
      <c r="AE111" s="71">
        <v>34</v>
      </c>
      <c r="AF111" s="320">
        <v>34</v>
      </c>
      <c r="AG111" s="322"/>
      <c r="AH111" s="322"/>
      <c r="AI111" s="321"/>
    </row>
    <row r="112" spans="1:35" ht="20.100000000000001" customHeight="1" x14ac:dyDescent="0.25">
      <c r="A112" s="328"/>
      <c r="C112" s="320"/>
      <c r="D112" s="322"/>
      <c r="E112" s="321"/>
      <c r="F112" s="72"/>
      <c r="G112" s="324"/>
      <c r="H112" s="321"/>
      <c r="I112" s="71"/>
      <c r="J112" s="320"/>
      <c r="K112" s="322"/>
      <c r="L112" s="321"/>
      <c r="M112" s="71"/>
      <c r="N112" s="320"/>
      <c r="O112" s="322"/>
      <c r="P112" s="321"/>
      <c r="Q112" s="71"/>
      <c r="R112" s="320"/>
      <c r="S112" s="321"/>
      <c r="T112" s="323"/>
      <c r="U112" s="321"/>
      <c r="V112" s="71"/>
      <c r="W112" s="71"/>
      <c r="X112" s="71"/>
      <c r="Y112" s="320"/>
      <c r="Z112" s="322"/>
      <c r="AA112" s="322"/>
      <c r="AB112" s="321"/>
      <c r="AC112" s="71"/>
      <c r="AD112" s="71"/>
      <c r="AE112" s="71"/>
      <c r="AF112" s="325">
        <f>SUM(T104:U111)*17/2</f>
        <v>986</v>
      </c>
      <c r="AG112" s="322"/>
      <c r="AH112" s="322"/>
      <c r="AI112" s="321"/>
    </row>
    <row r="113" spans="1:35" ht="20.100000000000001" customHeight="1" x14ac:dyDescent="0.25">
      <c r="A113" s="328"/>
      <c r="C113" s="320">
        <v>7</v>
      </c>
      <c r="D113" s="322"/>
      <c r="E113" s="321"/>
      <c r="F113" s="72" t="s">
        <v>45</v>
      </c>
      <c r="G113" s="324" t="s">
        <v>37</v>
      </c>
      <c r="H113" s="321"/>
      <c r="I113" s="71" t="s">
        <v>38</v>
      </c>
      <c r="J113" s="320">
        <v>2347850</v>
      </c>
      <c r="K113" s="322"/>
      <c r="L113" s="321"/>
      <c r="M113" s="71">
        <v>2347864</v>
      </c>
      <c r="N113" s="320">
        <v>15</v>
      </c>
      <c r="O113" s="322"/>
      <c r="P113" s="321"/>
      <c r="Q113" s="71">
        <v>2347850</v>
      </c>
      <c r="R113" s="320">
        <v>2347864</v>
      </c>
      <c r="S113" s="321"/>
      <c r="T113" s="323">
        <v>15</v>
      </c>
      <c r="U113" s="321"/>
      <c r="V113" s="71"/>
      <c r="W113" s="71"/>
      <c r="X113" s="71"/>
      <c r="Y113" s="320"/>
      <c r="Z113" s="322"/>
      <c r="AA113" s="322"/>
      <c r="AB113" s="321"/>
      <c r="AC113" s="71"/>
      <c r="AD113" s="71"/>
      <c r="AE113" s="71"/>
      <c r="AF113" s="320">
        <v>15</v>
      </c>
      <c r="AG113" s="322"/>
      <c r="AH113" s="322"/>
      <c r="AI113" s="321"/>
    </row>
    <row r="114" spans="1:35" ht="20.100000000000001" customHeight="1" x14ac:dyDescent="0.25">
      <c r="A114" s="328"/>
      <c r="C114" s="320">
        <v>7</v>
      </c>
      <c r="D114" s="322"/>
      <c r="E114" s="321"/>
      <c r="F114" s="72" t="s">
        <v>45</v>
      </c>
      <c r="G114" s="324" t="s">
        <v>37</v>
      </c>
      <c r="H114" s="321"/>
      <c r="I114" s="71" t="s">
        <v>38</v>
      </c>
      <c r="J114" s="320">
        <v>2347961</v>
      </c>
      <c r="K114" s="322"/>
      <c r="L114" s="321"/>
      <c r="M114" s="71">
        <v>2348000</v>
      </c>
      <c r="N114" s="320">
        <v>40</v>
      </c>
      <c r="O114" s="322"/>
      <c r="P114" s="321"/>
      <c r="Q114" s="71">
        <v>2347961</v>
      </c>
      <c r="R114" s="320">
        <v>2348000</v>
      </c>
      <c r="S114" s="321"/>
      <c r="T114" s="323">
        <v>40</v>
      </c>
      <c r="U114" s="321"/>
      <c r="V114" s="71"/>
      <c r="W114" s="71"/>
      <c r="X114" s="71"/>
      <c r="Y114" s="320"/>
      <c r="Z114" s="322"/>
      <c r="AA114" s="322"/>
      <c r="AB114" s="321"/>
      <c r="AC114" s="71"/>
      <c r="AD114" s="71"/>
      <c r="AE114" s="71"/>
      <c r="AF114" s="320">
        <v>40</v>
      </c>
      <c r="AG114" s="322"/>
      <c r="AH114" s="322"/>
      <c r="AI114" s="321"/>
    </row>
    <row r="115" spans="1:35" ht="20.100000000000001" customHeight="1" x14ac:dyDescent="0.25">
      <c r="A115" s="328"/>
      <c r="C115" s="320">
        <v>7</v>
      </c>
      <c r="D115" s="322"/>
      <c r="E115" s="321"/>
      <c r="F115" s="72" t="s">
        <v>45</v>
      </c>
      <c r="G115" s="324" t="s">
        <v>37</v>
      </c>
      <c r="H115" s="321"/>
      <c r="I115" s="71" t="s">
        <v>38</v>
      </c>
      <c r="J115" s="320">
        <v>2505141</v>
      </c>
      <c r="K115" s="322"/>
      <c r="L115" s="321"/>
      <c r="M115" s="71">
        <v>2505154</v>
      </c>
      <c r="N115" s="320">
        <v>14</v>
      </c>
      <c r="O115" s="322"/>
      <c r="P115" s="321"/>
      <c r="Q115" s="71">
        <v>2505141</v>
      </c>
      <c r="R115" s="320">
        <v>2505154</v>
      </c>
      <c r="S115" s="321"/>
      <c r="T115" s="323">
        <v>14</v>
      </c>
      <c r="U115" s="321"/>
      <c r="V115" s="71"/>
      <c r="W115" s="71"/>
      <c r="X115" s="71"/>
      <c r="Y115" s="320"/>
      <c r="Z115" s="322"/>
      <c r="AA115" s="322"/>
      <c r="AB115" s="321"/>
      <c r="AC115" s="71"/>
      <c r="AD115" s="71"/>
      <c r="AE115" s="71"/>
      <c r="AF115" s="320">
        <v>14</v>
      </c>
      <c r="AG115" s="322"/>
      <c r="AH115" s="322"/>
      <c r="AI115" s="321"/>
    </row>
    <row r="116" spans="1:35" ht="20.100000000000001" customHeight="1" x14ac:dyDescent="0.25">
      <c r="A116" s="328"/>
      <c r="C116" s="320">
        <v>7</v>
      </c>
      <c r="D116" s="322"/>
      <c r="E116" s="321"/>
      <c r="F116" s="72" t="s">
        <v>45</v>
      </c>
      <c r="G116" s="324" t="s">
        <v>37</v>
      </c>
      <c r="H116" s="321"/>
      <c r="I116" s="71" t="s">
        <v>38</v>
      </c>
      <c r="J116" s="320">
        <v>2505155</v>
      </c>
      <c r="K116" s="322"/>
      <c r="L116" s="321"/>
      <c r="M116" s="71">
        <v>2505180</v>
      </c>
      <c r="N116" s="320">
        <v>26</v>
      </c>
      <c r="O116" s="322"/>
      <c r="P116" s="321"/>
      <c r="Q116" s="71"/>
      <c r="R116" s="320"/>
      <c r="S116" s="321"/>
      <c r="T116" s="323"/>
      <c r="U116" s="321"/>
      <c r="V116" s="71"/>
      <c r="W116" s="71"/>
      <c r="X116" s="71"/>
      <c r="Y116" s="320"/>
      <c r="Z116" s="322"/>
      <c r="AA116" s="322"/>
      <c r="AB116" s="321"/>
      <c r="AC116" s="71">
        <v>2505155</v>
      </c>
      <c r="AD116" s="71">
        <v>2505180</v>
      </c>
      <c r="AE116" s="71">
        <v>26</v>
      </c>
      <c r="AF116" s="320">
        <v>26</v>
      </c>
      <c r="AG116" s="322"/>
      <c r="AH116" s="322"/>
      <c r="AI116" s="321"/>
    </row>
    <row r="117" spans="1:35" ht="20.100000000000001" customHeight="1" x14ac:dyDescent="0.25">
      <c r="A117" s="328"/>
      <c r="C117" s="320">
        <v>7</v>
      </c>
      <c r="D117" s="322"/>
      <c r="E117" s="321"/>
      <c r="F117" s="72" t="s">
        <v>45</v>
      </c>
      <c r="G117" s="324" t="s">
        <v>40</v>
      </c>
      <c r="H117" s="321"/>
      <c r="I117" s="71" t="s">
        <v>38</v>
      </c>
      <c r="J117" s="320">
        <v>508820</v>
      </c>
      <c r="K117" s="322"/>
      <c r="L117" s="321"/>
      <c r="M117" s="71">
        <v>508834</v>
      </c>
      <c r="N117" s="320">
        <v>15</v>
      </c>
      <c r="O117" s="322"/>
      <c r="P117" s="321"/>
      <c r="Q117" s="71">
        <v>508820</v>
      </c>
      <c r="R117" s="320">
        <v>508834</v>
      </c>
      <c r="S117" s="321"/>
      <c r="T117" s="323">
        <v>15</v>
      </c>
      <c r="U117" s="321"/>
      <c r="V117" s="71"/>
      <c r="W117" s="71"/>
      <c r="X117" s="71"/>
      <c r="Y117" s="320"/>
      <c r="Z117" s="322"/>
      <c r="AA117" s="322"/>
      <c r="AB117" s="321"/>
      <c r="AC117" s="71"/>
      <c r="AD117" s="71"/>
      <c r="AE117" s="71"/>
      <c r="AF117" s="320">
        <v>15</v>
      </c>
      <c r="AG117" s="322"/>
      <c r="AH117" s="322"/>
      <c r="AI117" s="321"/>
    </row>
    <row r="118" spans="1:35" ht="20.100000000000001" customHeight="1" x14ac:dyDescent="0.25">
      <c r="A118" s="328"/>
      <c r="C118" s="320">
        <v>7</v>
      </c>
      <c r="D118" s="322"/>
      <c r="E118" s="321"/>
      <c r="F118" s="72" t="s">
        <v>45</v>
      </c>
      <c r="G118" s="324" t="s">
        <v>40</v>
      </c>
      <c r="H118" s="321"/>
      <c r="I118" s="71" t="s">
        <v>38</v>
      </c>
      <c r="J118" s="320">
        <v>508931</v>
      </c>
      <c r="K118" s="322"/>
      <c r="L118" s="321"/>
      <c r="M118" s="71">
        <v>508967</v>
      </c>
      <c r="N118" s="320">
        <v>37</v>
      </c>
      <c r="O118" s="322"/>
      <c r="P118" s="321"/>
      <c r="Q118" s="71">
        <v>508931</v>
      </c>
      <c r="R118" s="320">
        <v>508967</v>
      </c>
      <c r="S118" s="321"/>
      <c r="T118" s="323">
        <v>37</v>
      </c>
      <c r="U118" s="321"/>
      <c r="V118" s="71"/>
      <c r="W118" s="71"/>
      <c r="X118" s="71"/>
      <c r="Y118" s="320"/>
      <c r="Z118" s="322"/>
      <c r="AA118" s="322"/>
      <c r="AB118" s="321"/>
      <c r="AC118" s="71"/>
      <c r="AD118" s="71"/>
      <c r="AE118" s="71"/>
      <c r="AF118" s="320">
        <v>37</v>
      </c>
      <c r="AG118" s="322"/>
      <c r="AH118" s="322"/>
      <c r="AI118" s="321"/>
    </row>
    <row r="119" spans="1:35" ht="20.100000000000001" customHeight="1" x14ac:dyDescent="0.25">
      <c r="A119" s="328"/>
      <c r="C119" s="320">
        <v>7</v>
      </c>
      <c r="D119" s="322"/>
      <c r="E119" s="321"/>
      <c r="F119" s="72" t="s">
        <v>45</v>
      </c>
      <c r="G119" s="324" t="s">
        <v>40</v>
      </c>
      <c r="H119" s="321"/>
      <c r="I119" s="71" t="s">
        <v>38</v>
      </c>
      <c r="J119" s="320">
        <v>508968</v>
      </c>
      <c r="K119" s="322"/>
      <c r="L119" s="321"/>
      <c r="M119" s="71">
        <v>508970</v>
      </c>
      <c r="N119" s="320">
        <v>3</v>
      </c>
      <c r="O119" s="322"/>
      <c r="P119" s="321"/>
      <c r="Q119" s="71"/>
      <c r="R119" s="320"/>
      <c r="S119" s="321"/>
      <c r="T119" s="323"/>
      <c r="U119" s="321"/>
      <c r="V119" s="71"/>
      <c r="W119" s="71"/>
      <c r="X119" s="71"/>
      <c r="Y119" s="320"/>
      <c r="Z119" s="322"/>
      <c r="AA119" s="322"/>
      <c r="AB119" s="321"/>
      <c r="AC119" s="71">
        <v>508968</v>
      </c>
      <c r="AD119" s="71">
        <v>508970</v>
      </c>
      <c r="AE119" s="71">
        <v>3</v>
      </c>
      <c r="AF119" s="320">
        <v>3</v>
      </c>
      <c r="AG119" s="322"/>
      <c r="AH119" s="322"/>
      <c r="AI119" s="321"/>
    </row>
    <row r="120" spans="1:35" ht="20.100000000000001" customHeight="1" x14ac:dyDescent="0.25">
      <c r="A120" s="328"/>
      <c r="C120" s="320">
        <v>7</v>
      </c>
      <c r="D120" s="322"/>
      <c r="E120" s="321"/>
      <c r="F120" s="72" t="s">
        <v>45</v>
      </c>
      <c r="G120" s="324" t="s">
        <v>40</v>
      </c>
      <c r="H120" s="321"/>
      <c r="I120" s="71" t="s">
        <v>38</v>
      </c>
      <c r="J120" s="320">
        <v>534005</v>
      </c>
      <c r="K120" s="322"/>
      <c r="L120" s="321"/>
      <c r="M120" s="71">
        <v>534021</v>
      </c>
      <c r="N120" s="320">
        <v>17</v>
      </c>
      <c r="O120" s="322"/>
      <c r="P120" s="321"/>
      <c r="Q120" s="71">
        <v>534005</v>
      </c>
      <c r="R120" s="320">
        <v>534021</v>
      </c>
      <c r="S120" s="321"/>
      <c r="T120" s="323">
        <v>17</v>
      </c>
      <c r="U120" s="321"/>
      <c r="V120" s="71"/>
      <c r="W120" s="71"/>
      <c r="X120" s="71"/>
      <c r="Y120" s="320"/>
      <c r="Z120" s="322"/>
      <c r="AA120" s="322"/>
      <c r="AB120" s="321"/>
      <c r="AC120" s="71"/>
      <c r="AD120" s="71"/>
      <c r="AE120" s="71"/>
      <c r="AF120" s="320">
        <v>17</v>
      </c>
      <c r="AG120" s="322"/>
      <c r="AH120" s="322"/>
      <c r="AI120" s="321"/>
    </row>
    <row r="121" spans="1:35" ht="20.100000000000001" customHeight="1" x14ac:dyDescent="0.25">
      <c r="A121" s="328"/>
      <c r="C121" s="320">
        <v>7</v>
      </c>
      <c r="D121" s="322"/>
      <c r="E121" s="321"/>
      <c r="F121" s="72" t="s">
        <v>45</v>
      </c>
      <c r="G121" s="324" t="s">
        <v>40</v>
      </c>
      <c r="H121" s="321"/>
      <c r="I121" s="71" t="s">
        <v>38</v>
      </c>
      <c r="J121" s="320">
        <v>534022</v>
      </c>
      <c r="K121" s="322"/>
      <c r="L121" s="321"/>
      <c r="M121" s="71">
        <v>534044</v>
      </c>
      <c r="N121" s="320">
        <v>23</v>
      </c>
      <c r="O121" s="322"/>
      <c r="P121" s="321"/>
      <c r="Q121" s="71"/>
      <c r="R121" s="320"/>
      <c r="S121" s="321"/>
      <c r="T121" s="323"/>
      <c r="U121" s="321"/>
      <c r="V121" s="71"/>
      <c r="W121" s="71"/>
      <c r="X121" s="71"/>
      <c r="Y121" s="320"/>
      <c r="Z121" s="322"/>
      <c r="AA121" s="322"/>
      <c r="AB121" s="321"/>
      <c r="AC121" s="71">
        <v>534022</v>
      </c>
      <c r="AD121" s="71">
        <v>534044</v>
      </c>
      <c r="AE121" s="71">
        <v>23</v>
      </c>
      <c r="AF121" s="320">
        <v>23</v>
      </c>
      <c r="AG121" s="322"/>
      <c r="AH121" s="322"/>
      <c r="AI121" s="321"/>
    </row>
    <row r="122" spans="1:35" ht="20.100000000000001" customHeight="1" x14ac:dyDescent="0.25">
      <c r="A122" s="328"/>
      <c r="C122" s="320"/>
      <c r="D122" s="322"/>
      <c r="E122" s="321"/>
      <c r="F122" s="72"/>
      <c r="G122" s="324"/>
      <c r="H122" s="321"/>
      <c r="I122" s="71"/>
      <c r="J122" s="320"/>
      <c r="K122" s="322"/>
      <c r="L122" s="321"/>
      <c r="M122" s="71"/>
      <c r="N122" s="320"/>
      <c r="O122" s="322"/>
      <c r="P122" s="321"/>
      <c r="Q122" s="71"/>
      <c r="R122" s="320"/>
      <c r="S122" s="321"/>
      <c r="T122" s="323"/>
      <c r="U122" s="321"/>
      <c r="V122" s="71"/>
      <c r="W122" s="71"/>
      <c r="X122" s="71"/>
      <c r="Y122" s="320"/>
      <c r="Z122" s="322"/>
      <c r="AA122" s="322"/>
      <c r="AB122" s="321"/>
      <c r="AC122" s="71"/>
      <c r="AD122" s="71"/>
      <c r="AE122" s="71"/>
      <c r="AF122" s="325">
        <f>SUM(T113:U121)*17/2</f>
        <v>1173</v>
      </c>
      <c r="AG122" s="322"/>
      <c r="AH122" s="322"/>
      <c r="AI122" s="321"/>
    </row>
    <row r="123" spans="1:35" ht="20.100000000000001" customHeight="1" x14ac:dyDescent="0.25">
      <c r="A123" s="328"/>
      <c r="C123" s="320">
        <v>3</v>
      </c>
      <c r="D123" s="322"/>
      <c r="E123" s="321"/>
      <c r="F123" s="72" t="s">
        <v>46</v>
      </c>
      <c r="G123" s="324" t="s">
        <v>37</v>
      </c>
      <c r="H123" s="321"/>
      <c r="I123" s="71" t="s">
        <v>38</v>
      </c>
      <c r="J123" s="320">
        <v>2347790</v>
      </c>
      <c r="K123" s="322"/>
      <c r="L123" s="321"/>
      <c r="M123" s="71">
        <v>2347812</v>
      </c>
      <c r="N123" s="320">
        <v>23</v>
      </c>
      <c r="O123" s="322"/>
      <c r="P123" s="321"/>
      <c r="Q123" s="71">
        <v>2347790</v>
      </c>
      <c r="R123" s="320">
        <v>2347812</v>
      </c>
      <c r="S123" s="321"/>
      <c r="T123" s="323">
        <v>23</v>
      </c>
      <c r="U123" s="321"/>
      <c r="V123" s="71"/>
      <c r="W123" s="71"/>
      <c r="X123" s="71"/>
      <c r="Y123" s="320"/>
      <c r="Z123" s="322"/>
      <c r="AA123" s="322"/>
      <c r="AB123" s="321"/>
      <c r="AC123" s="71"/>
      <c r="AD123" s="71"/>
      <c r="AE123" s="71"/>
      <c r="AF123" s="320">
        <v>23</v>
      </c>
      <c r="AG123" s="322"/>
      <c r="AH123" s="322"/>
      <c r="AI123" s="321"/>
    </row>
    <row r="124" spans="1:35" ht="20.100000000000001" customHeight="1" x14ac:dyDescent="0.25">
      <c r="A124" s="328"/>
      <c r="C124" s="320">
        <v>3</v>
      </c>
      <c r="D124" s="322"/>
      <c r="E124" s="321"/>
      <c r="F124" s="72" t="s">
        <v>46</v>
      </c>
      <c r="G124" s="324" t="s">
        <v>37</v>
      </c>
      <c r="H124" s="321"/>
      <c r="I124" s="71" t="s">
        <v>38</v>
      </c>
      <c r="J124" s="320">
        <v>2478343</v>
      </c>
      <c r="K124" s="322"/>
      <c r="L124" s="321"/>
      <c r="M124" s="71">
        <v>2478348</v>
      </c>
      <c r="N124" s="320">
        <v>6</v>
      </c>
      <c r="O124" s="322"/>
      <c r="P124" s="321"/>
      <c r="Q124" s="71">
        <v>2478343</v>
      </c>
      <c r="R124" s="320">
        <v>2478348</v>
      </c>
      <c r="S124" s="321"/>
      <c r="T124" s="323">
        <v>6</v>
      </c>
      <c r="U124" s="321"/>
      <c r="V124" s="71"/>
      <c r="W124" s="71"/>
      <c r="X124" s="71"/>
      <c r="Y124" s="320"/>
      <c r="Z124" s="322"/>
      <c r="AA124" s="322"/>
      <c r="AB124" s="321"/>
      <c r="AC124" s="71"/>
      <c r="AD124" s="71"/>
      <c r="AE124" s="71"/>
      <c r="AF124" s="320">
        <v>6</v>
      </c>
      <c r="AG124" s="322"/>
      <c r="AH124" s="322"/>
      <c r="AI124" s="321"/>
    </row>
    <row r="125" spans="1:35" ht="20.100000000000001" customHeight="1" x14ac:dyDescent="0.25">
      <c r="A125" s="328"/>
      <c r="C125" s="320">
        <v>3</v>
      </c>
      <c r="D125" s="322"/>
      <c r="E125" s="321"/>
      <c r="F125" s="72" t="s">
        <v>46</v>
      </c>
      <c r="G125" s="324" t="s">
        <v>37</v>
      </c>
      <c r="H125" s="321"/>
      <c r="I125" s="71" t="s">
        <v>38</v>
      </c>
      <c r="J125" s="320">
        <v>2505081</v>
      </c>
      <c r="K125" s="322"/>
      <c r="L125" s="321"/>
      <c r="M125" s="71">
        <v>2505091</v>
      </c>
      <c r="N125" s="320">
        <v>11</v>
      </c>
      <c r="O125" s="322"/>
      <c r="P125" s="321"/>
      <c r="Q125" s="71">
        <v>2505081</v>
      </c>
      <c r="R125" s="320">
        <v>2505091</v>
      </c>
      <c r="S125" s="321"/>
      <c r="T125" s="323">
        <v>11</v>
      </c>
      <c r="U125" s="321"/>
      <c r="V125" s="71"/>
      <c r="W125" s="71"/>
      <c r="X125" s="71"/>
      <c r="Y125" s="320"/>
      <c r="Z125" s="322"/>
      <c r="AA125" s="322"/>
      <c r="AB125" s="321"/>
      <c r="AC125" s="71"/>
      <c r="AD125" s="71"/>
      <c r="AE125" s="71"/>
      <c r="AF125" s="320">
        <v>11</v>
      </c>
      <c r="AG125" s="322"/>
      <c r="AH125" s="322"/>
      <c r="AI125" s="321"/>
    </row>
    <row r="126" spans="1:35" ht="20.100000000000001" customHeight="1" x14ac:dyDescent="0.25">
      <c r="A126" s="328"/>
      <c r="C126" s="320">
        <v>3</v>
      </c>
      <c r="D126" s="322"/>
      <c r="E126" s="321"/>
      <c r="F126" s="72" t="s">
        <v>46</v>
      </c>
      <c r="G126" s="324" t="s">
        <v>37</v>
      </c>
      <c r="H126" s="321"/>
      <c r="I126" s="71" t="s">
        <v>38</v>
      </c>
      <c r="J126" s="320">
        <v>2505092</v>
      </c>
      <c r="K126" s="322"/>
      <c r="L126" s="321"/>
      <c r="M126" s="71">
        <v>2505120</v>
      </c>
      <c r="N126" s="320">
        <v>29</v>
      </c>
      <c r="O126" s="322"/>
      <c r="P126" s="321"/>
      <c r="Q126" s="71"/>
      <c r="R126" s="320"/>
      <c r="S126" s="321"/>
      <c r="T126" s="323"/>
      <c r="U126" s="321"/>
      <c r="V126" s="71"/>
      <c r="W126" s="71"/>
      <c r="X126" s="71"/>
      <c r="Y126" s="320"/>
      <c r="Z126" s="322"/>
      <c r="AA126" s="322"/>
      <c r="AB126" s="321"/>
      <c r="AC126" s="71">
        <v>2505092</v>
      </c>
      <c r="AD126" s="71">
        <v>2505120</v>
      </c>
      <c r="AE126" s="71">
        <v>29</v>
      </c>
      <c r="AF126" s="320">
        <v>29</v>
      </c>
      <c r="AG126" s="322"/>
      <c r="AH126" s="322"/>
      <c r="AI126" s="321"/>
    </row>
    <row r="127" spans="1:35" ht="20.100000000000001" customHeight="1" x14ac:dyDescent="0.25">
      <c r="A127" s="328"/>
      <c r="C127" s="320">
        <v>3</v>
      </c>
      <c r="D127" s="322"/>
      <c r="E127" s="321"/>
      <c r="F127" s="72" t="s">
        <v>46</v>
      </c>
      <c r="G127" s="324" t="s">
        <v>40</v>
      </c>
      <c r="H127" s="321"/>
      <c r="I127" s="71" t="s">
        <v>38</v>
      </c>
      <c r="J127" s="320">
        <v>507825</v>
      </c>
      <c r="K127" s="322"/>
      <c r="L127" s="321"/>
      <c r="M127" s="71">
        <v>507831</v>
      </c>
      <c r="N127" s="320">
        <v>7</v>
      </c>
      <c r="O127" s="322"/>
      <c r="P127" s="321"/>
      <c r="Q127" s="71">
        <v>507825</v>
      </c>
      <c r="R127" s="320">
        <v>507831</v>
      </c>
      <c r="S127" s="321"/>
      <c r="T127" s="323">
        <v>7</v>
      </c>
      <c r="U127" s="321"/>
      <c r="V127" s="71"/>
      <c r="W127" s="71"/>
      <c r="X127" s="71"/>
      <c r="Y127" s="320"/>
      <c r="Z127" s="322"/>
      <c r="AA127" s="322"/>
      <c r="AB127" s="321"/>
      <c r="AC127" s="71"/>
      <c r="AD127" s="71"/>
      <c r="AE127" s="71"/>
      <c r="AF127" s="320">
        <v>7</v>
      </c>
      <c r="AG127" s="322"/>
      <c r="AH127" s="322"/>
      <c r="AI127" s="321"/>
    </row>
    <row r="128" spans="1:35" ht="20.100000000000001" customHeight="1" x14ac:dyDescent="0.25">
      <c r="A128" s="328"/>
      <c r="C128" s="320">
        <v>3</v>
      </c>
      <c r="D128" s="322"/>
      <c r="E128" s="321"/>
      <c r="F128" s="72" t="s">
        <v>46</v>
      </c>
      <c r="G128" s="324" t="s">
        <v>40</v>
      </c>
      <c r="H128" s="321"/>
      <c r="I128" s="71" t="s">
        <v>38</v>
      </c>
      <c r="J128" s="320">
        <v>508759</v>
      </c>
      <c r="K128" s="322"/>
      <c r="L128" s="321"/>
      <c r="M128" s="71">
        <v>508782</v>
      </c>
      <c r="N128" s="320">
        <v>24</v>
      </c>
      <c r="O128" s="322"/>
      <c r="P128" s="321"/>
      <c r="Q128" s="71">
        <v>508759</v>
      </c>
      <c r="R128" s="320">
        <v>508782</v>
      </c>
      <c r="S128" s="321"/>
      <c r="T128" s="323">
        <v>24</v>
      </c>
      <c r="U128" s="321"/>
      <c r="V128" s="71"/>
      <c r="W128" s="71"/>
      <c r="X128" s="71"/>
      <c r="Y128" s="320"/>
      <c r="Z128" s="322"/>
      <c r="AA128" s="322"/>
      <c r="AB128" s="321"/>
      <c r="AC128" s="71"/>
      <c r="AD128" s="71"/>
      <c r="AE128" s="71"/>
      <c r="AF128" s="320">
        <v>24</v>
      </c>
      <c r="AG128" s="322"/>
      <c r="AH128" s="322"/>
      <c r="AI128" s="321"/>
    </row>
    <row r="129" spans="1:35" ht="20.100000000000001" customHeight="1" x14ac:dyDescent="0.25">
      <c r="A129" s="328"/>
      <c r="C129" s="320">
        <v>3</v>
      </c>
      <c r="D129" s="322"/>
      <c r="E129" s="321"/>
      <c r="F129" s="72" t="s">
        <v>46</v>
      </c>
      <c r="G129" s="324" t="s">
        <v>40</v>
      </c>
      <c r="H129" s="321"/>
      <c r="I129" s="71" t="s">
        <v>38</v>
      </c>
      <c r="J129" s="320">
        <v>533945</v>
      </c>
      <c r="K129" s="322"/>
      <c r="L129" s="321"/>
      <c r="M129" s="71">
        <v>533953</v>
      </c>
      <c r="N129" s="320">
        <v>9</v>
      </c>
      <c r="O129" s="322"/>
      <c r="P129" s="321"/>
      <c r="Q129" s="71">
        <v>533945</v>
      </c>
      <c r="R129" s="320">
        <v>533953</v>
      </c>
      <c r="S129" s="321"/>
      <c r="T129" s="323">
        <v>9</v>
      </c>
      <c r="U129" s="321"/>
      <c r="V129" s="71"/>
      <c r="W129" s="71"/>
      <c r="X129" s="71"/>
      <c r="Y129" s="320"/>
      <c r="Z129" s="322"/>
      <c r="AA129" s="322"/>
      <c r="AB129" s="321"/>
      <c r="AC129" s="71"/>
      <c r="AD129" s="71"/>
      <c r="AE129" s="71"/>
      <c r="AF129" s="320">
        <v>9</v>
      </c>
      <c r="AG129" s="322"/>
      <c r="AH129" s="322"/>
      <c r="AI129" s="321"/>
    </row>
    <row r="130" spans="1:35" ht="20.100000000000001" customHeight="1" x14ac:dyDescent="0.25">
      <c r="A130" s="328"/>
      <c r="C130" s="320">
        <v>3</v>
      </c>
      <c r="D130" s="322"/>
      <c r="E130" s="321"/>
      <c r="F130" s="72" t="s">
        <v>46</v>
      </c>
      <c r="G130" s="324" t="s">
        <v>40</v>
      </c>
      <c r="H130" s="321"/>
      <c r="I130" s="71" t="s">
        <v>38</v>
      </c>
      <c r="J130" s="320">
        <v>533954</v>
      </c>
      <c r="K130" s="322"/>
      <c r="L130" s="321"/>
      <c r="M130" s="71">
        <v>533984</v>
      </c>
      <c r="N130" s="320">
        <v>31</v>
      </c>
      <c r="O130" s="322"/>
      <c r="P130" s="321"/>
      <c r="Q130" s="71"/>
      <c r="R130" s="320"/>
      <c r="S130" s="321"/>
      <c r="T130" s="323"/>
      <c r="U130" s="321"/>
      <c r="V130" s="71"/>
      <c r="W130" s="71"/>
      <c r="X130" s="71"/>
      <c r="Y130" s="320"/>
      <c r="Z130" s="322"/>
      <c r="AA130" s="322"/>
      <c r="AB130" s="321"/>
      <c r="AC130" s="71">
        <v>533954</v>
      </c>
      <c r="AD130" s="71">
        <v>533984</v>
      </c>
      <c r="AE130" s="71">
        <v>31</v>
      </c>
      <c r="AF130" s="320">
        <v>31</v>
      </c>
      <c r="AG130" s="322"/>
      <c r="AH130" s="322"/>
      <c r="AI130" s="321"/>
    </row>
    <row r="131" spans="1:35" ht="20.100000000000001" customHeight="1" x14ac:dyDescent="0.25">
      <c r="A131" s="329"/>
      <c r="C131" s="320"/>
      <c r="D131" s="322"/>
      <c r="E131" s="321"/>
      <c r="F131" s="72"/>
      <c r="G131" s="324"/>
      <c r="H131" s="321"/>
      <c r="I131" s="71"/>
      <c r="J131" s="320"/>
      <c r="K131" s="322"/>
      <c r="L131" s="321"/>
      <c r="M131" s="71"/>
      <c r="N131" s="320"/>
      <c r="O131" s="322"/>
      <c r="P131" s="321"/>
      <c r="Q131" s="71"/>
      <c r="R131" s="320"/>
      <c r="S131" s="321"/>
      <c r="T131" s="323"/>
      <c r="U131" s="321"/>
      <c r="V131" s="71"/>
      <c r="W131" s="71"/>
      <c r="X131" s="71"/>
      <c r="Y131" s="320"/>
      <c r="Z131" s="322"/>
      <c r="AA131" s="322"/>
      <c r="AB131" s="321"/>
      <c r="AC131" s="71"/>
      <c r="AD131" s="71"/>
      <c r="AE131" s="71"/>
      <c r="AF131" s="325">
        <f>SUM(T123:U130)*17/2</f>
        <v>680</v>
      </c>
      <c r="AG131" s="322"/>
      <c r="AH131" s="322"/>
      <c r="AI131" s="321"/>
    </row>
    <row r="132" spans="1:35" ht="15" customHeight="1" x14ac:dyDescent="0.25">
      <c r="A132" s="327"/>
      <c r="C132" s="331" t="s">
        <v>48</v>
      </c>
      <c r="D132" s="322"/>
      <c r="E132" s="322"/>
      <c r="F132" s="322"/>
      <c r="G132" s="322"/>
      <c r="H132" s="321"/>
      <c r="I132" s="326"/>
      <c r="J132" s="322"/>
      <c r="K132" s="322"/>
      <c r="L132" s="322"/>
      <c r="M132" s="322"/>
      <c r="N132" s="322"/>
      <c r="O132" s="322"/>
      <c r="P132" s="322"/>
      <c r="Q132" s="322"/>
      <c r="R132" s="322"/>
      <c r="S132" s="322"/>
      <c r="T132" s="322"/>
      <c r="U132" s="322"/>
      <c r="V132" s="322"/>
      <c r="W132" s="322"/>
      <c r="X132" s="322"/>
      <c r="Y132" s="322"/>
      <c r="Z132" s="322"/>
      <c r="AA132" s="322"/>
      <c r="AB132" s="322"/>
      <c r="AC132" s="322"/>
      <c r="AD132" s="322"/>
      <c r="AE132" s="322"/>
      <c r="AF132" s="322"/>
      <c r="AG132" s="322"/>
      <c r="AH132" s="322"/>
      <c r="AI132" s="321"/>
    </row>
    <row r="133" spans="1:35" ht="20.100000000000001" customHeight="1" x14ac:dyDescent="0.25">
      <c r="A133" s="328"/>
      <c r="C133" s="320">
        <v>2</v>
      </c>
      <c r="D133" s="322"/>
      <c r="E133" s="321"/>
      <c r="F133" s="72" t="s">
        <v>36</v>
      </c>
      <c r="G133" s="324" t="s">
        <v>37</v>
      </c>
      <c r="H133" s="321"/>
      <c r="I133" s="71" t="s">
        <v>38</v>
      </c>
      <c r="J133" s="320">
        <v>2505008</v>
      </c>
      <c r="K133" s="322"/>
      <c r="L133" s="321"/>
      <c r="M133" s="71">
        <v>2505029</v>
      </c>
      <c r="N133" s="320">
        <v>22</v>
      </c>
      <c r="O133" s="322"/>
      <c r="P133" s="321"/>
      <c r="Q133" s="71">
        <v>2505008</v>
      </c>
      <c r="R133" s="320">
        <v>2505029</v>
      </c>
      <c r="S133" s="321"/>
      <c r="T133" s="323">
        <v>22</v>
      </c>
      <c r="U133" s="321"/>
      <c r="V133" s="71"/>
      <c r="W133" s="71"/>
      <c r="X133" s="71"/>
      <c r="Y133" s="320"/>
      <c r="Z133" s="322"/>
      <c r="AA133" s="322"/>
      <c r="AB133" s="321"/>
      <c r="AC133" s="71"/>
      <c r="AD133" s="71"/>
      <c r="AE133" s="71"/>
      <c r="AF133" s="320">
        <v>22</v>
      </c>
      <c r="AG133" s="322"/>
      <c r="AH133" s="322"/>
      <c r="AI133" s="321"/>
    </row>
    <row r="134" spans="1:35" ht="20.100000000000001" customHeight="1" x14ac:dyDescent="0.25">
      <c r="A134" s="328"/>
      <c r="C134" s="320">
        <v>2</v>
      </c>
      <c r="D134" s="322"/>
      <c r="E134" s="321"/>
      <c r="F134" s="72" t="s">
        <v>36</v>
      </c>
      <c r="G134" s="324" t="s">
        <v>37</v>
      </c>
      <c r="H134" s="321"/>
      <c r="I134" s="71" t="s">
        <v>38</v>
      </c>
      <c r="J134" s="320">
        <v>2505030</v>
      </c>
      <c r="K134" s="322"/>
      <c r="L134" s="321"/>
      <c r="M134" s="71">
        <v>2505040</v>
      </c>
      <c r="N134" s="320">
        <v>11</v>
      </c>
      <c r="O134" s="322"/>
      <c r="P134" s="321"/>
      <c r="Q134" s="71"/>
      <c r="R134" s="320"/>
      <c r="S134" s="321"/>
      <c r="T134" s="323"/>
      <c r="U134" s="321"/>
      <c r="V134" s="71"/>
      <c r="W134" s="71"/>
      <c r="X134" s="71"/>
      <c r="Y134" s="320"/>
      <c r="Z134" s="322"/>
      <c r="AA134" s="322"/>
      <c r="AB134" s="321"/>
      <c r="AC134" s="71">
        <v>2505030</v>
      </c>
      <c r="AD134" s="71">
        <v>2505040</v>
      </c>
      <c r="AE134" s="71">
        <v>11</v>
      </c>
      <c r="AF134" s="320">
        <v>11</v>
      </c>
      <c r="AG134" s="322"/>
      <c r="AH134" s="322"/>
      <c r="AI134" s="321"/>
    </row>
    <row r="135" spans="1:35" ht="20.100000000000001" customHeight="1" x14ac:dyDescent="0.25">
      <c r="A135" s="328"/>
      <c r="C135" s="320">
        <v>2</v>
      </c>
      <c r="D135" s="322"/>
      <c r="E135" s="321"/>
      <c r="F135" s="72" t="s">
        <v>36</v>
      </c>
      <c r="G135" s="324" t="s">
        <v>40</v>
      </c>
      <c r="H135" s="321"/>
      <c r="I135" s="71" t="s">
        <v>38</v>
      </c>
      <c r="J135" s="320">
        <v>508972</v>
      </c>
      <c r="K135" s="322"/>
      <c r="L135" s="321"/>
      <c r="M135" s="71">
        <v>508993</v>
      </c>
      <c r="N135" s="320">
        <v>22</v>
      </c>
      <c r="O135" s="322"/>
      <c r="P135" s="321"/>
      <c r="Q135" s="71">
        <v>508972</v>
      </c>
      <c r="R135" s="320">
        <v>508993</v>
      </c>
      <c r="S135" s="321"/>
      <c r="T135" s="323">
        <v>22</v>
      </c>
      <c r="U135" s="321"/>
      <c r="V135" s="71"/>
      <c r="W135" s="71"/>
      <c r="X135" s="71"/>
      <c r="Y135" s="320"/>
      <c r="Z135" s="322"/>
      <c r="AA135" s="322"/>
      <c r="AB135" s="321"/>
      <c r="AC135" s="71"/>
      <c r="AD135" s="71"/>
      <c r="AE135" s="71"/>
      <c r="AF135" s="320">
        <v>22</v>
      </c>
      <c r="AG135" s="322"/>
      <c r="AH135" s="322"/>
      <c r="AI135" s="321"/>
    </row>
    <row r="136" spans="1:35" ht="20.100000000000001" customHeight="1" x14ac:dyDescent="0.25">
      <c r="A136" s="328"/>
      <c r="C136" s="320">
        <v>2</v>
      </c>
      <c r="D136" s="322"/>
      <c r="E136" s="321"/>
      <c r="F136" s="72" t="s">
        <v>36</v>
      </c>
      <c r="G136" s="324" t="s">
        <v>40</v>
      </c>
      <c r="H136" s="321"/>
      <c r="I136" s="71" t="s">
        <v>38</v>
      </c>
      <c r="J136" s="320">
        <v>508994</v>
      </c>
      <c r="K136" s="322"/>
      <c r="L136" s="321"/>
      <c r="M136" s="71">
        <v>509000</v>
      </c>
      <c r="N136" s="320">
        <v>7</v>
      </c>
      <c r="O136" s="322"/>
      <c r="P136" s="321"/>
      <c r="Q136" s="71"/>
      <c r="R136" s="320"/>
      <c r="S136" s="321"/>
      <c r="T136" s="323"/>
      <c r="U136" s="321"/>
      <c r="V136" s="71"/>
      <c r="W136" s="71"/>
      <c r="X136" s="71"/>
      <c r="Y136" s="320"/>
      <c r="Z136" s="322"/>
      <c r="AA136" s="322"/>
      <c r="AB136" s="321"/>
      <c r="AC136" s="71">
        <v>508994</v>
      </c>
      <c r="AD136" s="71">
        <v>509000</v>
      </c>
      <c r="AE136" s="71">
        <v>7</v>
      </c>
      <c r="AF136" s="320">
        <v>7</v>
      </c>
      <c r="AG136" s="322"/>
      <c r="AH136" s="322"/>
      <c r="AI136" s="321"/>
    </row>
    <row r="137" spans="1:35" ht="20.100000000000001" customHeight="1" x14ac:dyDescent="0.25">
      <c r="A137" s="328"/>
      <c r="C137" s="320">
        <v>2</v>
      </c>
      <c r="D137" s="322"/>
      <c r="E137" s="321"/>
      <c r="F137" s="72" t="s">
        <v>36</v>
      </c>
      <c r="G137" s="324" t="s">
        <v>40</v>
      </c>
      <c r="H137" s="321"/>
      <c r="I137" s="71" t="s">
        <v>38</v>
      </c>
      <c r="J137" s="320">
        <v>533901</v>
      </c>
      <c r="K137" s="322"/>
      <c r="L137" s="321"/>
      <c r="M137" s="71">
        <v>533904</v>
      </c>
      <c r="N137" s="320">
        <v>4</v>
      </c>
      <c r="O137" s="322"/>
      <c r="P137" s="321"/>
      <c r="Q137" s="71"/>
      <c r="R137" s="320"/>
      <c r="S137" s="321"/>
      <c r="T137" s="323"/>
      <c r="U137" s="321"/>
      <c r="V137" s="71"/>
      <c r="W137" s="71"/>
      <c r="X137" s="71"/>
      <c r="Y137" s="320"/>
      <c r="Z137" s="322"/>
      <c r="AA137" s="322"/>
      <c r="AB137" s="321"/>
      <c r="AC137" s="71">
        <v>533901</v>
      </c>
      <c r="AD137" s="71">
        <v>533904</v>
      </c>
      <c r="AE137" s="71">
        <v>4</v>
      </c>
      <c r="AF137" s="320">
        <v>4</v>
      </c>
      <c r="AG137" s="322"/>
      <c r="AH137" s="322"/>
      <c r="AI137" s="321"/>
    </row>
    <row r="138" spans="1:35" ht="20.100000000000001" customHeight="1" x14ac:dyDescent="0.25">
      <c r="A138" s="328"/>
      <c r="C138" s="320"/>
      <c r="D138" s="322"/>
      <c r="E138" s="321"/>
      <c r="F138" s="72"/>
      <c r="G138" s="324"/>
      <c r="H138" s="321"/>
      <c r="I138" s="71"/>
      <c r="J138" s="320"/>
      <c r="K138" s="322"/>
      <c r="L138" s="321"/>
      <c r="M138" s="71"/>
      <c r="N138" s="320"/>
      <c r="O138" s="322"/>
      <c r="P138" s="321"/>
      <c r="Q138" s="71"/>
      <c r="R138" s="320"/>
      <c r="S138" s="321"/>
      <c r="T138" s="323"/>
      <c r="U138" s="321"/>
      <c r="V138" s="71"/>
      <c r="W138" s="71"/>
      <c r="X138" s="71"/>
      <c r="Y138" s="320"/>
      <c r="Z138" s="322"/>
      <c r="AA138" s="322"/>
      <c r="AB138" s="321"/>
      <c r="AC138" s="71"/>
      <c r="AD138" s="71"/>
      <c r="AE138" s="71"/>
      <c r="AF138" s="325">
        <f>SUM(T133:U137)*17/2</f>
        <v>374</v>
      </c>
      <c r="AG138" s="322"/>
      <c r="AH138" s="322"/>
      <c r="AI138" s="321"/>
    </row>
    <row r="139" spans="1:35" ht="20.100000000000001" customHeight="1" x14ac:dyDescent="0.25">
      <c r="A139" s="328"/>
      <c r="C139" s="320">
        <v>5</v>
      </c>
      <c r="D139" s="322"/>
      <c r="E139" s="321"/>
      <c r="F139" s="72" t="s">
        <v>42</v>
      </c>
      <c r="G139" s="324" t="s">
        <v>37</v>
      </c>
      <c r="H139" s="321"/>
      <c r="I139" s="71" t="s">
        <v>38</v>
      </c>
      <c r="J139" s="320">
        <v>2505188</v>
      </c>
      <c r="K139" s="322"/>
      <c r="L139" s="321"/>
      <c r="M139" s="71">
        <v>2505220</v>
      </c>
      <c r="N139" s="320">
        <v>33</v>
      </c>
      <c r="O139" s="322"/>
      <c r="P139" s="321"/>
      <c r="Q139" s="71">
        <v>2505188</v>
      </c>
      <c r="R139" s="320">
        <v>2505220</v>
      </c>
      <c r="S139" s="321"/>
      <c r="T139" s="323">
        <v>33</v>
      </c>
      <c r="U139" s="321"/>
      <c r="V139" s="71"/>
      <c r="W139" s="71"/>
      <c r="X139" s="71"/>
      <c r="Y139" s="320"/>
      <c r="Z139" s="322"/>
      <c r="AA139" s="322"/>
      <c r="AB139" s="321"/>
      <c r="AC139" s="71"/>
      <c r="AD139" s="71"/>
      <c r="AE139" s="71"/>
      <c r="AF139" s="320">
        <v>33</v>
      </c>
      <c r="AG139" s="322"/>
      <c r="AH139" s="322"/>
      <c r="AI139" s="321"/>
    </row>
    <row r="140" spans="1:35" ht="20.100000000000001" customHeight="1" x14ac:dyDescent="0.25">
      <c r="A140" s="328"/>
      <c r="C140" s="320">
        <v>5</v>
      </c>
      <c r="D140" s="322"/>
      <c r="E140" s="321"/>
      <c r="F140" s="72" t="s">
        <v>42</v>
      </c>
      <c r="G140" s="324" t="s">
        <v>37</v>
      </c>
      <c r="H140" s="321"/>
      <c r="I140" s="71" t="s">
        <v>38</v>
      </c>
      <c r="J140" s="320">
        <v>2505301</v>
      </c>
      <c r="K140" s="322"/>
      <c r="L140" s="321"/>
      <c r="M140" s="71">
        <v>2505323</v>
      </c>
      <c r="N140" s="320">
        <v>23</v>
      </c>
      <c r="O140" s="322"/>
      <c r="P140" s="321"/>
      <c r="Q140" s="71">
        <v>2505301</v>
      </c>
      <c r="R140" s="320">
        <v>2505323</v>
      </c>
      <c r="S140" s="321"/>
      <c r="T140" s="323">
        <v>23</v>
      </c>
      <c r="U140" s="321"/>
      <c r="V140" s="71"/>
      <c r="W140" s="71"/>
      <c r="X140" s="71"/>
      <c r="Y140" s="320"/>
      <c r="Z140" s="322"/>
      <c r="AA140" s="322"/>
      <c r="AB140" s="321"/>
      <c r="AC140" s="71"/>
      <c r="AD140" s="71"/>
      <c r="AE140" s="71"/>
      <c r="AF140" s="320">
        <v>23</v>
      </c>
      <c r="AG140" s="322"/>
      <c r="AH140" s="322"/>
      <c r="AI140" s="321"/>
    </row>
    <row r="141" spans="1:35" ht="20.100000000000001" customHeight="1" x14ac:dyDescent="0.25">
      <c r="A141" s="328"/>
      <c r="C141" s="320">
        <v>5</v>
      </c>
      <c r="D141" s="322"/>
      <c r="E141" s="321"/>
      <c r="F141" s="72" t="s">
        <v>42</v>
      </c>
      <c r="G141" s="324" t="s">
        <v>37</v>
      </c>
      <c r="H141" s="321"/>
      <c r="I141" s="71" t="s">
        <v>38</v>
      </c>
      <c r="J141" s="320">
        <v>2505324</v>
      </c>
      <c r="K141" s="322"/>
      <c r="L141" s="321"/>
      <c r="M141" s="71">
        <v>2505340</v>
      </c>
      <c r="N141" s="320">
        <v>17</v>
      </c>
      <c r="O141" s="322"/>
      <c r="P141" s="321"/>
      <c r="Q141" s="71"/>
      <c r="R141" s="320"/>
      <c r="S141" s="321"/>
      <c r="T141" s="323"/>
      <c r="U141" s="321"/>
      <c r="V141" s="71"/>
      <c r="W141" s="71"/>
      <c r="X141" s="71"/>
      <c r="Y141" s="320"/>
      <c r="Z141" s="322"/>
      <c r="AA141" s="322"/>
      <c r="AB141" s="321"/>
      <c r="AC141" s="71">
        <v>2505324</v>
      </c>
      <c r="AD141" s="71">
        <v>2505340</v>
      </c>
      <c r="AE141" s="71">
        <v>17</v>
      </c>
      <c r="AF141" s="320">
        <v>17</v>
      </c>
      <c r="AG141" s="322"/>
      <c r="AH141" s="322"/>
      <c r="AI141" s="321"/>
    </row>
    <row r="142" spans="1:35" ht="20.100000000000001" customHeight="1" x14ac:dyDescent="0.25">
      <c r="A142" s="328"/>
      <c r="C142" s="320">
        <v>5</v>
      </c>
      <c r="D142" s="322"/>
      <c r="E142" s="321"/>
      <c r="F142" s="72" t="s">
        <v>42</v>
      </c>
      <c r="G142" s="324" t="s">
        <v>40</v>
      </c>
      <c r="H142" s="321"/>
      <c r="I142" s="71" t="s">
        <v>38</v>
      </c>
      <c r="J142" s="320">
        <v>534051</v>
      </c>
      <c r="K142" s="322"/>
      <c r="L142" s="321"/>
      <c r="M142" s="71">
        <v>534084</v>
      </c>
      <c r="N142" s="320">
        <v>34</v>
      </c>
      <c r="O142" s="322"/>
      <c r="P142" s="321"/>
      <c r="Q142" s="71">
        <v>534051</v>
      </c>
      <c r="R142" s="320">
        <v>534084</v>
      </c>
      <c r="S142" s="321"/>
      <c r="T142" s="323">
        <v>34</v>
      </c>
      <c r="U142" s="321"/>
      <c r="V142" s="71"/>
      <c r="W142" s="71"/>
      <c r="X142" s="71"/>
      <c r="Y142" s="320"/>
      <c r="Z142" s="322"/>
      <c r="AA142" s="322"/>
      <c r="AB142" s="321"/>
      <c r="AC142" s="71"/>
      <c r="AD142" s="71"/>
      <c r="AE142" s="71"/>
      <c r="AF142" s="320">
        <v>34</v>
      </c>
      <c r="AG142" s="322"/>
      <c r="AH142" s="322"/>
      <c r="AI142" s="321"/>
    </row>
    <row r="143" spans="1:35" ht="20.100000000000001" customHeight="1" x14ac:dyDescent="0.25">
      <c r="A143" s="328"/>
      <c r="C143" s="320">
        <v>5</v>
      </c>
      <c r="D143" s="322"/>
      <c r="E143" s="321"/>
      <c r="F143" s="72" t="s">
        <v>42</v>
      </c>
      <c r="G143" s="324" t="s">
        <v>40</v>
      </c>
      <c r="H143" s="321"/>
      <c r="I143" s="71" t="s">
        <v>38</v>
      </c>
      <c r="J143" s="320">
        <v>534163</v>
      </c>
      <c r="K143" s="322"/>
      <c r="L143" s="321"/>
      <c r="M143" s="71">
        <v>534184</v>
      </c>
      <c r="N143" s="320">
        <v>22</v>
      </c>
      <c r="O143" s="322"/>
      <c r="P143" s="321"/>
      <c r="Q143" s="71">
        <v>534163</v>
      </c>
      <c r="R143" s="320">
        <v>534184</v>
      </c>
      <c r="S143" s="321"/>
      <c r="T143" s="323">
        <v>22</v>
      </c>
      <c r="U143" s="321"/>
      <c r="V143" s="71"/>
      <c r="W143" s="71"/>
      <c r="X143" s="71"/>
      <c r="Y143" s="320"/>
      <c r="Z143" s="322"/>
      <c r="AA143" s="322"/>
      <c r="AB143" s="321"/>
      <c r="AC143" s="71"/>
      <c r="AD143" s="71"/>
      <c r="AE143" s="71"/>
      <c r="AF143" s="320">
        <v>22</v>
      </c>
      <c r="AG143" s="322"/>
      <c r="AH143" s="322"/>
      <c r="AI143" s="321"/>
    </row>
    <row r="144" spans="1:35" ht="20.100000000000001" customHeight="1" x14ac:dyDescent="0.25">
      <c r="A144" s="328"/>
      <c r="C144" s="320">
        <v>5</v>
      </c>
      <c r="D144" s="322"/>
      <c r="E144" s="321"/>
      <c r="F144" s="72" t="s">
        <v>42</v>
      </c>
      <c r="G144" s="324" t="s">
        <v>40</v>
      </c>
      <c r="H144" s="321"/>
      <c r="I144" s="71" t="s">
        <v>38</v>
      </c>
      <c r="J144" s="320">
        <v>534185</v>
      </c>
      <c r="K144" s="322"/>
      <c r="L144" s="321"/>
      <c r="M144" s="71">
        <v>534201</v>
      </c>
      <c r="N144" s="320">
        <v>17</v>
      </c>
      <c r="O144" s="322"/>
      <c r="P144" s="321"/>
      <c r="Q144" s="71"/>
      <c r="R144" s="320"/>
      <c r="S144" s="321"/>
      <c r="T144" s="323"/>
      <c r="U144" s="321"/>
      <c r="V144" s="71"/>
      <c r="W144" s="71"/>
      <c r="X144" s="71"/>
      <c r="Y144" s="320"/>
      <c r="Z144" s="322"/>
      <c r="AA144" s="322"/>
      <c r="AB144" s="321"/>
      <c r="AC144" s="71">
        <v>534185</v>
      </c>
      <c r="AD144" s="71">
        <v>534201</v>
      </c>
      <c r="AE144" s="71">
        <v>17</v>
      </c>
      <c r="AF144" s="320">
        <v>17</v>
      </c>
      <c r="AG144" s="322"/>
      <c r="AH144" s="322"/>
      <c r="AI144" s="321"/>
    </row>
    <row r="145" spans="1:35" ht="20.100000000000001" customHeight="1" x14ac:dyDescent="0.25">
      <c r="A145" s="328"/>
      <c r="C145" s="320"/>
      <c r="D145" s="322"/>
      <c r="E145" s="321"/>
      <c r="F145" s="72"/>
      <c r="G145" s="324"/>
      <c r="H145" s="321"/>
      <c r="I145" s="71"/>
      <c r="J145" s="320"/>
      <c r="K145" s="322"/>
      <c r="L145" s="321"/>
      <c r="M145" s="71"/>
      <c r="N145" s="320"/>
      <c r="O145" s="322"/>
      <c r="P145" s="321"/>
      <c r="Q145" s="71"/>
      <c r="R145" s="320"/>
      <c r="S145" s="321"/>
      <c r="T145" s="323"/>
      <c r="U145" s="321"/>
      <c r="V145" s="71"/>
      <c r="W145" s="71"/>
      <c r="X145" s="71"/>
      <c r="Y145" s="320"/>
      <c r="Z145" s="322"/>
      <c r="AA145" s="322"/>
      <c r="AB145" s="321"/>
      <c r="AC145" s="71"/>
      <c r="AD145" s="71"/>
      <c r="AE145" s="71"/>
      <c r="AF145" s="325">
        <f>SUM(T139:U144)*17/2</f>
        <v>952</v>
      </c>
      <c r="AG145" s="322"/>
      <c r="AH145" s="322"/>
      <c r="AI145" s="321"/>
    </row>
    <row r="146" spans="1:35" ht="20.100000000000001" customHeight="1" x14ac:dyDescent="0.25">
      <c r="A146" s="328"/>
      <c r="C146" s="320">
        <v>1</v>
      </c>
      <c r="D146" s="322"/>
      <c r="E146" s="321"/>
      <c r="F146" s="72" t="s">
        <v>44</v>
      </c>
      <c r="G146" s="324" t="s">
        <v>37</v>
      </c>
      <c r="H146" s="321"/>
      <c r="I146" s="71" t="s">
        <v>38</v>
      </c>
      <c r="J146" s="320">
        <v>2505047</v>
      </c>
      <c r="K146" s="322"/>
      <c r="L146" s="321"/>
      <c r="M146" s="71">
        <v>2505077</v>
      </c>
      <c r="N146" s="320">
        <v>31</v>
      </c>
      <c r="O146" s="322"/>
      <c r="P146" s="321"/>
      <c r="Q146" s="71">
        <v>2505047</v>
      </c>
      <c r="R146" s="320">
        <v>2505077</v>
      </c>
      <c r="S146" s="321"/>
      <c r="T146" s="323">
        <v>31</v>
      </c>
      <c r="U146" s="321"/>
      <c r="V146" s="71"/>
      <c r="W146" s="71"/>
      <c r="X146" s="71"/>
      <c r="Y146" s="320"/>
      <c r="Z146" s="322"/>
      <c r="AA146" s="322"/>
      <c r="AB146" s="321"/>
      <c r="AC146" s="71"/>
      <c r="AD146" s="71"/>
      <c r="AE146" s="71"/>
      <c r="AF146" s="320">
        <v>31</v>
      </c>
      <c r="AG146" s="322"/>
      <c r="AH146" s="322"/>
      <c r="AI146" s="321"/>
    </row>
    <row r="147" spans="1:35" ht="20.100000000000001" customHeight="1" x14ac:dyDescent="0.25">
      <c r="A147" s="328"/>
      <c r="C147" s="320">
        <v>1</v>
      </c>
      <c r="D147" s="322"/>
      <c r="E147" s="321"/>
      <c r="F147" s="72" t="s">
        <v>44</v>
      </c>
      <c r="G147" s="324" t="s">
        <v>37</v>
      </c>
      <c r="H147" s="321"/>
      <c r="I147" s="71" t="s">
        <v>38</v>
      </c>
      <c r="J147" s="320">
        <v>2505078</v>
      </c>
      <c r="K147" s="322"/>
      <c r="L147" s="321"/>
      <c r="M147" s="71">
        <v>2505079</v>
      </c>
      <c r="N147" s="320">
        <v>2</v>
      </c>
      <c r="O147" s="322"/>
      <c r="P147" s="321"/>
      <c r="Q147" s="71"/>
      <c r="R147" s="320"/>
      <c r="S147" s="321"/>
      <c r="T147" s="323"/>
      <c r="U147" s="321"/>
      <c r="V147" s="71">
        <v>2505078</v>
      </c>
      <c r="W147" s="71">
        <v>2505078</v>
      </c>
      <c r="X147" s="71">
        <v>1</v>
      </c>
      <c r="Y147" s="320" t="s">
        <v>39</v>
      </c>
      <c r="Z147" s="322"/>
      <c r="AA147" s="322"/>
      <c r="AB147" s="321"/>
      <c r="AC147" s="71"/>
      <c r="AD147" s="71"/>
      <c r="AE147" s="71"/>
      <c r="AF147" s="320">
        <v>1</v>
      </c>
      <c r="AG147" s="322"/>
      <c r="AH147" s="322"/>
      <c r="AI147" s="321"/>
    </row>
    <row r="148" spans="1:35" ht="20.100000000000001" customHeight="1" x14ac:dyDescent="0.25">
      <c r="A148" s="328"/>
      <c r="C148" s="320">
        <v>1</v>
      </c>
      <c r="D148" s="322"/>
      <c r="E148" s="321"/>
      <c r="F148" s="72" t="s">
        <v>44</v>
      </c>
      <c r="G148" s="324" t="s">
        <v>37</v>
      </c>
      <c r="H148" s="321"/>
      <c r="I148" s="71"/>
      <c r="J148" s="320"/>
      <c r="K148" s="322"/>
      <c r="L148" s="321"/>
      <c r="M148" s="71"/>
      <c r="N148" s="320"/>
      <c r="O148" s="322"/>
      <c r="P148" s="321"/>
      <c r="Q148" s="71"/>
      <c r="R148" s="320"/>
      <c r="S148" s="321"/>
      <c r="T148" s="323"/>
      <c r="U148" s="321"/>
      <c r="V148" s="71">
        <v>2505079</v>
      </c>
      <c r="W148" s="71">
        <v>2505079</v>
      </c>
      <c r="X148" s="71">
        <v>1</v>
      </c>
      <c r="Y148" s="320" t="s">
        <v>39</v>
      </c>
      <c r="Z148" s="322"/>
      <c r="AA148" s="322"/>
      <c r="AB148" s="321"/>
      <c r="AC148" s="71"/>
      <c r="AD148" s="71"/>
      <c r="AE148" s="71"/>
      <c r="AF148" s="320">
        <v>1</v>
      </c>
      <c r="AG148" s="322"/>
      <c r="AH148" s="322"/>
      <c r="AI148" s="321"/>
    </row>
    <row r="149" spans="1:35" ht="20.100000000000001" customHeight="1" x14ac:dyDescent="0.25">
      <c r="A149" s="328"/>
      <c r="C149" s="320">
        <v>1</v>
      </c>
      <c r="D149" s="322"/>
      <c r="E149" s="321"/>
      <c r="F149" s="72" t="s">
        <v>44</v>
      </c>
      <c r="G149" s="324" t="s">
        <v>37</v>
      </c>
      <c r="H149" s="321"/>
      <c r="I149" s="71" t="s">
        <v>38</v>
      </c>
      <c r="J149" s="320">
        <v>2505080</v>
      </c>
      <c r="K149" s="322"/>
      <c r="L149" s="321"/>
      <c r="M149" s="71">
        <v>2505080</v>
      </c>
      <c r="N149" s="320">
        <v>1</v>
      </c>
      <c r="O149" s="322"/>
      <c r="P149" s="321"/>
      <c r="Q149" s="71">
        <v>2505080</v>
      </c>
      <c r="R149" s="320">
        <v>2505080</v>
      </c>
      <c r="S149" s="321"/>
      <c r="T149" s="323">
        <v>1</v>
      </c>
      <c r="U149" s="321"/>
      <c r="V149" s="71"/>
      <c r="W149" s="71"/>
      <c r="X149" s="71"/>
      <c r="Y149" s="320"/>
      <c r="Z149" s="322"/>
      <c r="AA149" s="322"/>
      <c r="AB149" s="321"/>
      <c r="AC149" s="71"/>
      <c r="AD149" s="71"/>
      <c r="AE149" s="71"/>
      <c r="AF149" s="320">
        <v>1</v>
      </c>
      <c r="AG149" s="322"/>
      <c r="AH149" s="322"/>
      <c r="AI149" s="321"/>
    </row>
    <row r="150" spans="1:35" ht="20.100000000000001" customHeight="1" x14ac:dyDescent="0.25">
      <c r="A150" s="328"/>
      <c r="C150" s="320">
        <v>1</v>
      </c>
      <c r="D150" s="322"/>
      <c r="E150" s="321"/>
      <c r="F150" s="72" t="s">
        <v>44</v>
      </c>
      <c r="G150" s="324" t="s">
        <v>37</v>
      </c>
      <c r="H150" s="321"/>
      <c r="I150" s="71" t="s">
        <v>38</v>
      </c>
      <c r="J150" s="320">
        <v>2505221</v>
      </c>
      <c r="K150" s="322"/>
      <c r="L150" s="321"/>
      <c r="M150" s="71">
        <v>2505255</v>
      </c>
      <c r="N150" s="320">
        <v>35</v>
      </c>
      <c r="O150" s="322"/>
      <c r="P150" s="321"/>
      <c r="Q150" s="71">
        <v>2505221</v>
      </c>
      <c r="R150" s="320">
        <v>2505255</v>
      </c>
      <c r="S150" s="321"/>
      <c r="T150" s="323">
        <v>35</v>
      </c>
      <c r="U150" s="321"/>
      <c r="V150" s="71"/>
      <c r="W150" s="71"/>
      <c r="X150" s="71"/>
      <c r="Y150" s="320"/>
      <c r="Z150" s="322"/>
      <c r="AA150" s="322"/>
      <c r="AB150" s="321"/>
      <c r="AC150" s="71"/>
      <c r="AD150" s="71"/>
      <c r="AE150" s="71"/>
      <c r="AF150" s="320">
        <v>35</v>
      </c>
      <c r="AG150" s="322"/>
      <c r="AH150" s="322"/>
      <c r="AI150" s="321"/>
    </row>
    <row r="151" spans="1:35" ht="20.100000000000001" customHeight="1" x14ac:dyDescent="0.25">
      <c r="A151" s="328"/>
      <c r="C151" s="320">
        <v>1</v>
      </c>
      <c r="D151" s="322"/>
      <c r="E151" s="321"/>
      <c r="F151" s="72" t="s">
        <v>44</v>
      </c>
      <c r="G151" s="324" t="s">
        <v>37</v>
      </c>
      <c r="H151" s="321"/>
      <c r="I151" s="71" t="s">
        <v>38</v>
      </c>
      <c r="J151" s="320">
        <v>2505256</v>
      </c>
      <c r="K151" s="322"/>
      <c r="L151" s="321"/>
      <c r="M151" s="71">
        <v>2505260</v>
      </c>
      <c r="N151" s="320">
        <v>5</v>
      </c>
      <c r="O151" s="322"/>
      <c r="P151" s="321"/>
      <c r="Q151" s="71"/>
      <c r="R151" s="320"/>
      <c r="S151" s="321"/>
      <c r="T151" s="323"/>
      <c r="U151" s="321"/>
      <c r="V151" s="71"/>
      <c r="W151" s="71"/>
      <c r="X151" s="71"/>
      <c r="Y151" s="320"/>
      <c r="Z151" s="322"/>
      <c r="AA151" s="322"/>
      <c r="AB151" s="321"/>
      <c r="AC151" s="71">
        <v>2505256</v>
      </c>
      <c r="AD151" s="71">
        <v>2505260</v>
      </c>
      <c r="AE151" s="71">
        <v>5</v>
      </c>
      <c r="AF151" s="320">
        <v>5</v>
      </c>
      <c r="AG151" s="322"/>
      <c r="AH151" s="322"/>
      <c r="AI151" s="321"/>
    </row>
    <row r="152" spans="1:35" ht="20.100000000000001" customHeight="1" x14ac:dyDescent="0.25">
      <c r="A152" s="328"/>
      <c r="C152" s="320">
        <v>1</v>
      </c>
      <c r="D152" s="322"/>
      <c r="E152" s="321"/>
      <c r="F152" s="72" t="s">
        <v>44</v>
      </c>
      <c r="G152" s="324" t="s">
        <v>40</v>
      </c>
      <c r="H152" s="321"/>
      <c r="I152" s="71" t="s">
        <v>38</v>
      </c>
      <c r="J152" s="320">
        <v>533911</v>
      </c>
      <c r="K152" s="322"/>
      <c r="L152" s="321"/>
      <c r="M152" s="71">
        <v>533944</v>
      </c>
      <c r="N152" s="320">
        <v>34</v>
      </c>
      <c r="O152" s="322"/>
      <c r="P152" s="321"/>
      <c r="Q152" s="71">
        <v>533911</v>
      </c>
      <c r="R152" s="320">
        <v>533944</v>
      </c>
      <c r="S152" s="321"/>
      <c r="T152" s="323">
        <v>34</v>
      </c>
      <c r="U152" s="321"/>
      <c r="V152" s="71"/>
      <c r="W152" s="71"/>
      <c r="X152" s="71"/>
      <c r="Y152" s="320"/>
      <c r="Z152" s="322"/>
      <c r="AA152" s="322"/>
      <c r="AB152" s="321"/>
      <c r="AC152" s="71"/>
      <c r="AD152" s="71"/>
      <c r="AE152" s="71"/>
      <c r="AF152" s="320">
        <v>34</v>
      </c>
      <c r="AG152" s="322"/>
      <c r="AH152" s="322"/>
      <c r="AI152" s="321"/>
    </row>
    <row r="153" spans="1:35" ht="20.100000000000001" customHeight="1" x14ac:dyDescent="0.25">
      <c r="A153" s="328"/>
      <c r="C153" s="320">
        <v>1</v>
      </c>
      <c r="D153" s="322"/>
      <c r="E153" s="321"/>
      <c r="F153" s="72" t="s">
        <v>44</v>
      </c>
      <c r="G153" s="324" t="s">
        <v>40</v>
      </c>
      <c r="H153" s="321"/>
      <c r="I153" s="71" t="s">
        <v>38</v>
      </c>
      <c r="J153" s="320">
        <v>534085</v>
      </c>
      <c r="K153" s="322"/>
      <c r="L153" s="321"/>
      <c r="M153" s="71">
        <v>534117</v>
      </c>
      <c r="N153" s="320">
        <v>33</v>
      </c>
      <c r="O153" s="322"/>
      <c r="P153" s="321"/>
      <c r="Q153" s="71">
        <v>534085</v>
      </c>
      <c r="R153" s="320">
        <v>534117</v>
      </c>
      <c r="S153" s="321"/>
      <c r="T153" s="323">
        <v>33</v>
      </c>
      <c r="U153" s="321"/>
      <c r="V153" s="71"/>
      <c r="W153" s="71"/>
      <c r="X153" s="71"/>
      <c r="Y153" s="320"/>
      <c r="Z153" s="322"/>
      <c r="AA153" s="322"/>
      <c r="AB153" s="321"/>
      <c r="AC153" s="71"/>
      <c r="AD153" s="71"/>
      <c r="AE153" s="71"/>
      <c r="AF153" s="320">
        <v>33</v>
      </c>
      <c r="AG153" s="322"/>
      <c r="AH153" s="322"/>
      <c r="AI153" s="321"/>
    </row>
    <row r="154" spans="1:35" ht="20.100000000000001" customHeight="1" x14ac:dyDescent="0.25">
      <c r="A154" s="328"/>
      <c r="C154" s="320">
        <v>1</v>
      </c>
      <c r="D154" s="322"/>
      <c r="E154" s="321"/>
      <c r="F154" s="72" t="s">
        <v>44</v>
      </c>
      <c r="G154" s="324" t="s">
        <v>40</v>
      </c>
      <c r="H154" s="321"/>
      <c r="I154" s="71" t="s">
        <v>38</v>
      </c>
      <c r="J154" s="320">
        <v>534118</v>
      </c>
      <c r="K154" s="322"/>
      <c r="L154" s="321"/>
      <c r="M154" s="71">
        <v>534124</v>
      </c>
      <c r="N154" s="320">
        <v>7</v>
      </c>
      <c r="O154" s="322"/>
      <c r="P154" s="321"/>
      <c r="Q154" s="71"/>
      <c r="R154" s="320"/>
      <c r="S154" s="321"/>
      <c r="T154" s="323"/>
      <c r="U154" s="321"/>
      <c r="V154" s="71"/>
      <c r="W154" s="71"/>
      <c r="X154" s="71"/>
      <c r="Y154" s="320"/>
      <c r="Z154" s="322"/>
      <c r="AA154" s="322"/>
      <c r="AB154" s="321"/>
      <c r="AC154" s="71">
        <v>534118</v>
      </c>
      <c r="AD154" s="71">
        <v>534124</v>
      </c>
      <c r="AE154" s="71">
        <v>7</v>
      </c>
      <c r="AF154" s="320">
        <v>7</v>
      </c>
      <c r="AG154" s="322"/>
      <c r="AH154" s="322"/>
      <c r="AI154" s="321"/>
    </row>
    <row r="155" spans="1:35" ht="20.100000000000001" customHeight="1" x14ac:dyDescent="0.25">
      <c r="A155" s="328"/>
      <c r="C155" s="320"/>
      <c r="D155" s="322"/>
      <c r="E155" s="321"/>
      <c r="F155" s="72"/>
      <c r="G155" s="324"/>
      <c r="H155" s="321"/>
      <c r="I155" s="71"/>
      <c r="J155" s="320"/>
      <c r="K155" s="322"/>
      <c r="L155" s="321"/>
      <c r="M155" s="71"/>
      <c r="N155" s="320"/>
      <c r="O155" s="322"/>
      <c r="P155" s="321"/>
      <c r="Q155" s="71"/>
      <c r="R155" s="320"/>
      <c r="S155" s="321"/>
      <c r="T155" s="323"/>
      <c r="U155" s="321"/>
      <c r="V155" s="71"/>
      <c r="W155" s="71"/>
      <c r="X155" s="71"/>
      <c r="Y155" s="320"/>
      <c r="Z155" s="322"/>
      <c r="AA155" s="322"/>
      <c r="AB155" s="321"/>
      <c r="AC155" s="71"/>
      <c r="AD155" s="71"/>
      <c r="AE155" s="71"/>
      <c r="AF155" s="325">
        <f>SUM(T146:U154)*17/2</f>
        <v>1139</v>
      </c>
      <c r="AG155" s="322"/>
      <c r="AH155" s="322"/>
      <c r="AI155" s="321"/>
    </row>
    <row r="156" spans="1:35" ht="20.100000000000001" customHeight="1" x14ac:dyDescent="0.25">
      <c r="A156" s="328"/>
      <c r="C156" s="320">
        <v>7</v>
      </c>
      <c r="D156" s="322"/>
      <c r="E156" s="321"/>
      <c r="F156" s="72" t="s">
        <v>45</v>
      </c>
      <c r="G156" s="324" t="s">
        <v>37</v>
      </c>
      <c r="H156" s="321"/>
      <c r="I156" s="71" t="s">
        <v>38</v>
      </c>
      <c r="J156" s="320">
        <v>2505155</v>
      </c>
      <c r="K156" s="322"/>
      <c r="L156" s="321"/>
      <c r="M156" s="71">
        <v>2505180</v>
      </c>
      <c r="N156" s="320">
        <v>26</v>
      </c>
      <c r="O156" s="322"/>
      <c r="P156" s="321"/>
      <c r="Q156" s="71">
        <v>2505155</v>
      </c>
      <c r="R156" s="320">
        <v>2505180</v>
      </c>
      <c r="S156" s="321"/>
      <c r="T156" s="323">
        <v>26</v>
      </c>
      <c r="U156" s="321"/>
      <c r="V156" s="71"/>
      <c r="W156" s="71"/>
      <c r="X156" s="71"/>
      <c r="Y156" s="320"/>
      <c r="Z156" s="322"/>
      <c r="AA156" s="322"/>
      <c r="AB156" s="321"/>
      <c r="AC156" s="71"/>
      <c r="AD156" s="71"/>
      <c r="AE156" s="71"/>
      <c r="AF156" s="320">
        <v>26</v>
      </c>
      <c r="AG156" s="322"/>
      <c r="AH156" s="322"/>
      <c r="AI156" s="321"/>
    </row>
    <row r="157" spans="1:35" ht="20.100000000000001" customHeight="1" x14ac:dyDescent="0.25">
      <c r="A157" s="328"/>
      <c r="C157" s="320">
        <v>7</v>
      </c>
      <c r="D157" s="322"/>
      <c r="E157" s="321"/>
      <c r="F157" s="72" t="s">
        <v>45</v>
      </c>
      <c r="G157" s="324" t="s">
        <v>37</v>
      </c>
      <c r="H157" s="321"/>
      <c r="I157" s="71" t="s">
        <v>38</v>
      </c>
      <c r="J157" s="320">
        <v>2505341</v>
      </c>
      <c r="K157" s="322"/>
      <c r="L157" s="321"/>
      <c r="M157" s="71">
        <v>2505372</v>
      </c>
      <c r="N157" s="320">
        <v>32</v>
      </c>
      <c r="O157" s="322"/>
      <c r="P157" s="321"/>
      <c r="Q157" s="71">
        <v>2505341</v>
      </c>
      <c r="R157" s="320">
        <v>2505372</v>
      </c>
      <c r="S157" s="321"/>
      <c r="T157" s="323">
        <v>32</v>
      </c>
      <c r="U157" s="321"/>
      <c r="V157" s="71"/>
      <c r="W157" s="71"/>
      <c r="X157" s="71"/>
      <c r="Y157" s="320"/>
      <c r="Z157" s="322"/>
      <c r="AA157" s="322"/>
      <c r="AB157" s="321"/>
      <c r="AC157" s="71"/>
      <c r="AD157" s="71"/>
      <c r="AE157" s="71"/>
      <c r="AF157" s="320">
        <v>32</v>
      </c>
      <c r="AG157" s="322"/>
      <c r="AH157" s="322"/>
      <c r="AI157" s="321"/>
    </row>
    <row r="158" spans="1:35" ht="20.100000000000001" customHeight="1" x14ac:dyDescent="0.25">
      <c r="A158" s="328"/>
      <c r="C158" s="320">
        <v>7</v>
      </c>
      <c r="D158" s="322"/>
      <c r="E158" s="321"/>
      <c r="F158" s="72" t="s">
        <v>45</v>
      </c>
      <c r="G158" s="324" t="s">
        <v>37</v>
      </c>
      <c r="H158" s="321"/>
      <c r="I158" s="71" t="s">
        <v>38</v>
      </c>
      <c r="J158" s="320">
        <v>2505373</v>
      </c>
      <c r="K158" s="322"/>
      <c r="L158" s="321"/>
      <c r="M158" s="71">
        <v>2505373</v>
      </c>
      <c r="N158" s="320">
        <v>1</v>
      </c>
      <c r="O158" s="322"/>
      <c r="P158" s="321"/>
      <c r="Q158" s="71"/>
      <c r="R158" s="320"/>
      <c r="S158" s="321"/>
      <c r="T158" s="323"/>
      <c r="U158" s="321"/>
      <c r="V158" s="71">
        <v>2505373</v>
      </c>
      <c r="W158" s="71">
        <v>2505373</v>
      </c>
      <c r="X158" s="71">
        <v>1</v>
      </c>
      <c r="Y158" s="320" t="s">
        <v>39</v>
      </c>
      <c r="Z158" s="322"/>
      <c r="AA158" s="322"/>
      <c r="AB158" s="321"/>
      <c r="AC158" s="71"/>
      <c r="AD158" s="71"/>
      <c r="AE158" s="71"/>
      <c r="AF158" s="320">
        <v>1</v>
      </c>
      <c r="AG158" s="322"/>
      <c r="AH158" s="322"/>
      <c r="AI158" s="321"/>
    </row>
    <row r="159" spans="1:35" ht="20.100000000000001" customHeight="1" x14ac:dyDescent="0.25">
      <c r="A159" s="328"/>
      <c r="C159" s="320">
        <v>7</v>
      </c>
      <c r="D159" s="322"/>
      <c r="E159" s="321"/>
      <c r="F159" s="72" t="s">
        <v>45</v>
      </c>
      <c r="G159" s="324" t="s">
        <v>37</v>
      </c>
      <c r="H159" s="321"/>
      <c r="I159" s="71" t="s">
        <v>38</v>
      </c>
      <c r="J159" s="320">
        <v>2505374</v>
      </c>
      <c r="K159" s="322"/>
      <c r="L159" s="321"/>
      <c r="M159" s="71">
        <v>2505376</v>
      </c>
      <c r="N159" s="320">
        <v>3</v>
      </c>
      <c r="O159" s="322"/>
      <c r="P159" s="321"/>
      <c r="Q159" s="71">
        <v>2505374</v>
      </c>
      <c r="R159" s="320">
        <v>2505376</v>
      </c>
      <c r="S159" s="321"/>
      <c r="T159" s="323">
        <v>3</v>
      </c>
      <c r="U159" s="321"/>
      <c r="V159" s="71"/>
      <c r="W159" s="71"/>
      <c r="X159" s="71"/>
      <c r="Y159" s="320"/>
      <c r="Z159" s="322"/>
      <c r="AA159" s="322"/>
      <c r="AB159" s="321"/>
      <c r="AC159" s="71"/>
      <c r="AD159" s="71"/>
      <c r="AE159" s="71"/>
      <c r="AF159" s="320">
        <v>3</v>
      </c>
      <c r="AG159" s="322"/>
      <c r="AH159" s="322"/>
      <c r="AI159" s="321"/>
    </row>
    <row r="160" spans="1:35" ht="20.100000000000001" customHeight="1" x14ac:dyDescent="0.25">
      <c r="A160" s="328"/>
      <c r="C160" s="320">
        <v>7</v>
      </c>
      <c r="D160" s="322"/>
      <c r="E160" s="321"/>
      <c r="F160" s="72" t="s">
        <v>45</v>
      </c>
      <c r="G160" s="324" t="s">
        <v>37</v>
      </c>
      <c r="H160" s="321"/>
      <c r="I160" s="71" t="s">
        <v>38</v>
      </c>
      <c r="J160" s="320">
        <v>2505377</v>
      </c>
      <c r="K160" s="322"/>
      <c r="L160" s="321"/>
      <c r="M160" s="71">
        <v>2505388</v>
      </c>
      <c r="N160" s="320">
        <v>12</v>
      </c>
      <c r="O160" s="322"/>
      <c r="P160" s="321"/>
      <c r="Q160" s="71"/>
      <c r="R160" s="320"/>
      <c r="S160" s="321"/>
      <c r="T160" s="323"/>
      <c r="U160" s="321"/>
      <c r="V160" s="71"/>
      <c r="W160" s="71"/>
      <c r="X160" s="71"/>
      <c r="Y160" s="320"/>
      <c r="Z160" s="322"/>
      <c r="AA160" s="322"/>
      <c r="AB160" s="321"/>
      <c r="AC160" s="71">
        <v>2505377</v>
      </c>
      <c r="AD160" s="71">
        <v>2505388</v>
      </c>
      <c r="AE160" s="71">
        <v>12</v>
      </c>
      <c r="AF160" s="320">
        <v>12</v>
      </c>
      <c r="AG160" s="322"/>
      <c r="AH160" s="322"/>
      <c r="AI160" s="321"/>
    </row>
    <row r="161" spans="1:35" ht="20.100000000000001" customHeight="1" x14ac:dyDescent="0.25">
      <c r="A161" s="328"/>
      <c r="C161" s="320">
        <v>7</v>
      </c>
      <c r="D161" s="322"/>
      <c r="E161" s="321"/>
      <c r="F161" s="72" t="s">
        <v>45</v>
      </c>
      <c r="G161" s="324" t="s">
        <v>40</v>
      </c>
      <c r="H161" s="321"/>
      <c r="I161" s="71" t="s">
        <v>38</v>
      </c>
      <c r="J161" s="320">
        <v>508968</v>
      </c>
      <c r="K161" s="322"/>
      <c r="L161" s="321"/>
      <c r="M161" s="71">
        <v>508970</v>
      </c>
      <c r="N161" s="320">
        <v>3</v>
      </c>
      <c r="O161" s="322"/>
      <c r="P161" s="321"/>
      <c r="Q161" s="71">
        <v>508968</v>
      </c>
      <c r="R161" s="320">
        <v>508970</v>
      </c>
      <c r="S161" s="321"/>
      <c r="T161" s="323">
        <v>3</v>
      </c>
      <c r="U161" s="321"/>
      <c r="V161" s="71"/>
      <c r="W161" s="71"/>
      <c r="X161" s="71"/>
      <c r="Y161" s="320"/>
      <c r="Z161" s="322"/>
      <c r="AA161" s="322"/>
      <c r="AB161" s="321"/>
      <c r="AC161" s="71"/>
      <c r="AD161" s="71"/>
      <c r="AE161" s="71"/>
      <c r="AF161" s="320">
        <v>3</v>
      </c>
      <c r="AG161" s="322"/>
      <c r="AH161" s="322"/>
      <c r="AI161" s="321"/>
    </row>
    <row r="162" spans="1:35" ht="20.100000000000001" customHeight="1" x14ac:dyDescent="0.25">
      <c r="A162" s="328"/>
      <c r="C162" s="320">
        <v>7</v>
      </c>
      <c r="D162" s="322"/>
      <c r="E162" s="321"/>
      <c r="F162" s="72" t="s">
        <v>45</v>
      </c>
      <c r="G162" s="324" t="s">
        <v>40</v>
      </c>
      <c r="H162" s="321"/>
      <c r="I162" s="71" t="s">
        <v>38</v>
      </c>
      <c r="J162" s="320">
        <v>534022</v>
      </c>
      <c r="K162" s="322"/>
      <c r="L162" s="321"/>
      <c r="M162" s="71">
        <v>534044</v>
      </c>
      <c r="N162" s="320">
        <v>23</v>
      </c>
      <c r="O162" s="322"/>
      <c r="P162" s="321"/>
      <c r="Q162" s="71">
        <v>534022</v>
      </c>
      <c r="R162" s="320">
        <v>534044</v>
      </c>
      <c r="S162" s="321"/>
      <c r="T162" s="323">
        <v>23</v>
      </c>
      <c r="U162" s="321"/>
      <c r="V162" s="71"/>
      <c r="W162" s="71"/>
      <c r="X162" s="71"/>
      <c r="Y162" s="320"/>
      <c r="Z162" s="322"/>
      <c r="AA162" s="322"/>
      <c r="AB162" s="321"/>
      <c r="AC162" s="71"/>
      <c r="AD162" s="71"/>
      <c r="AE162" s="71"/>
      <c r="AF162" s="320">
        <v>23</v>
      </c>
      <c r="AG162" s="322"/>
      <c r="AH162" s="322"/>
      <c r="AI162" s="321"/>
    </row>
    <row r="163" spans="1:35" ht="20.100000000000001" customHeight="1" x14ac:dyDescent="0.25">
      <c r="A163" s="328"/>
      <c r="C163" s="320">
        <v>7</v>
      </c>
      <c r="D163" s="322"/>
      <c r="E163" s="321"/>
      <c r="F163" s="72" t="s">
        <v>45</v>
      </c>
      <c r="G163" s="324" t="s">
        <v>40</v>
      </c>
      <c r="H163" s="321"/>
      <c r="I163" s="71" t="s">
        <v>38</v>
      </c>
      <c r="J163" s="320">
        <v>534202</v>
      </c>
      <c r="K163" s="322"/>
      <c r="L163" s="321"/>
      <c r="M163" s="71">
        <v>534236</v>
      </c>
      <c r="N163" s="320">
        <v>35</v>
      </c>
      <c r="O163" s="322"/>
      <c r="P163" s="321"/>
      <c r="Q163" s="71">
        <v>534202</v>
      </c>
      <c r="R163" s="320">
        <v>534236</v>
      </c>
      <c r="S163" s="321"/>
      <c r="T163" s="323">
        <v>35</v>
      </c>
      <c r="U163" s="321"/>
      <c r="V163" s="71"/>
      <c r="W163" s="71"/>
      <c r="X163" s="71"/>
      <c r="Y163" s="320"/>
      <c r="Z163" s="322"/>
      <c r="AA163" s="322"/>
      <c r="AB163" s="321"/>
      <c r="AC163" s="71"/>
      <c r="AD163" s="71"/>
      <c r="AE163" s="71"/>
      <c r="AF163" s="320">
        <v>35</v>
      </c>
      <c r="AG163" s="322"/>
      <c r="AH163" s="322"/>
      <c r="AI163" s="321"/>
    </row>
    <row r="164" spans="1:35" ht="20.100000000000001" customHeight="1" x14ac:dyDescent="0.25">
      <c r="A164" s="328"/>
      <c r="C164" s="320">
        <v>7</v>
      </c>
      <c r="D164" s="322"/>
      <c r="E164" s="321"/>
      <c r="F164" s="72" t="s">
        <v>45</v>
      </c>
      <c r="G164" s="324" t="s">
        <v>40</v>
      </c>
      <c r="H164" s="321"/>
      <c r="I164" s="71" t="s">
        <v>38</v>
      </c>
      <c r="J164" s="320">
        <v>534237</v>
      </c>
      <c r="K164" s="322"/>
      <c r="L164" s="321"/>
      <c r="M164" s="71">
        <v>534249</v>
      </c>
      <c r="N164" s="320">
        <v>13</v>
      </c>
      <c r="O164" s="322"/>
      <c r="P164" s="321"/>
      <c r="Q164" s="71"/>
      <c r="R164" s="320"/>
      <c r="S164" s="321"/>
      <c r="T164" s="323"/>
      <c r="U164" s="321"/>
      <c r="V164" s="71"/>
      <c r="W164" s="71"/>
      <c r="X164" s="71"/>
      <c r="Y164" s="320"/>
      <c r="Z164" s="322"/>
      <c r="AA164" s="322"/>
      <c r="AB164" s="321"/>
      <c r="AC164" s="71">
        <v>534237</v>
      </c>
      <c r="AD164" s="71">
        <v>534249</v>
      </c>
      <c r="AE164" s="71">
        <v>13</v>
      </c>
      <c r="AF164" s="320">
        <v>13</v>
      </c>
      <c r="AG164" s="322"/>
      <c r="AH164" s="322"/>
      <c r="AI164" s="321"/>
    </row>
    <row r="165" spans="1:35" ht="20.100000000000001" customHeight="1" x14ac:dyDescent="0.25">
      <c r="A165" s="328"/>
      <c r="C165" s="320"/>
      <c r="D165" s="322"/>
      <c r="E165" s="321"/>
      <c r="F165" s="72"/>
      <c r="G165" s="324"/>
      <c r="H165" s="321"/>
      <c r="I165" s="71"/>
      <c r="J165" s="320"/>
      <c r="K165" s="322"/>
      <c r="L165" s="321"/>
      <c r="M165" s="71"/>
      <c r="N165" s="320"/>
      <c r="O165" s="322"/>
      <c r="P165" s="321"/>
      <c r="Q165" s="71"/>
      <c r="R165" s="320"/>
      <c r="S165" s="321"/>
      <c r="T165" s="323"/>
      <c r="U165" s="321"/>
      <c r="V165" s="71"/>
      <c r="W165" s="71"/>
      <c r="X165" s="71"/>
      <c r="Y165" s="320"/>
      <c r="Z165" s="322"/>
      <c r="AA165" s="322"/>
      <c r="AB165" s="321"/>
      <c r="AC165" s="71"/>
      <c r="AD165" s="71"/>
      <c r="AE165" s="71"/>
      <c r="AF165" s="325">
        <f>SUM(T156:U164)*17/2</f>
        <v>1037</v>
      </c>
      <c r="AG165" s="322"/>
      <c r="AH165" s="322"/>
      <c r="AI165" s="321"/>
    </row>
    <row r="166" spans="1:35" ht="20.100000000000001" customHeight="1" x14ac:dyDescent="0.25">
      <c r="A166" s="328"/>
      <c r="C166" s="320">
        <v>3</v>
      </c>
      <c r="D166" s="322"/>
      <c r="E166" s="321"/>
      <c r="F166" s="72" t="s">
        <v>46</v>
      </c>
      <c r="G166" s="324" t="s">
        <v>37</v>
      </c>
      <c r="H166" s="321"/>
      <c r="I166" s="71" t="s">
        <v>38</v>
      </c>
      <c r="J166" s="320">
        <v>2505092</v>
      </c>
      <c r="K166" s="322"/>
      <c r="L166" s="321"/>
      <c r="M166" s="71">
        <v>2505093</v>
      </c>
      <c r="N166" s="320">
        <v>2</v>
      </c>
      <c r="O166" s="322"/>
      <c r="P166" s="321"/>
      <c r="Q166" s="71">
        <v>2505092</v>
      </c>
      <c r="R166" s="320">
        <v>2505093</v>
      </c>
      <c r="S166" s="321"/>
      <c r="T166" s="323">
        <v>2</v>
      </c>
      <c r="U166" s="321"/>
      <c r="V166" s="71"/>
      <c r="W166" s="71"/>
      <c r="X166" s="71"/>
      <c r="Y166" s="320"/>
      <c r="Z166" s="322"/>
      <c r="AA166" s="322"/>
      <c r="AB166" s="321"/>
      <c r="AC166" s="71"/>
      <c r="AD166" s="71"/>
      <c r="AE166" s="71"/>
      <c r="AF166" s="320">
        <v>2</v>
      </c>
      <c r="AG166" s="322"/>
      <c r="AH166" s="322"/>
      <c r="AI166" s="321"/>
    </row>
    <row r="167" spans="1:35" ht="20.100000000000001" customHeight="1" x14ac:dyDescent="0.25">
      <c r="A167" s="328"/>
      <c r="C167" s="320">
        <v>3</v>
      </c>
      <c r="D167" s="322"/>
      <c r="E167" s="321"/>
      <c r="F167" s="72" t="s">
        <v>46</v>
      </c>
      <c r="G167" s="324" t="s">
        <v>37</v>
      </c>
      <c r="H167" s="321"/>
      <c r="I167" s="71" t="s">
        <v>38</v>
      </c>
      <c r="J167" s="320">
        <v>2505094</v>
      </c>
      <c r="K167" s="322"/>
      <c r="L167" s="321"/>
      <c r="M167" s="71">
        <v>2505094</v>
      </c>
      <c r="N167" s="320">
        <v>1</v>
      </c>
      <c r="O167" s="322"/>
      <c r="P167" s="321"/>
      <c r="Q167" s="71"/>
      <c r="R167" s="320"/>
      <c r="S167" s="321"/>
      <c r="T167" s="323"/>
      <c r="U167" s="321"/>
      <c r="V167" s="71">
        <v>2505094</v>
      </c>
      <c r="W167" s="71">
        <v>2505094</v>
      </c>
      <c r="X167" s="71">
        <v>1</v>
      </c>
      <c r="Y167" s="320" t="s">
        <v>39</v>
      </c>
      <c r="Z167" s="322"/>
      <c r="AA167" s="322"/>
      <c r="AB167" s="321"/>
      <c r="AC167" s="71"/>
      <c r="AD167" s="71"/>
      <c r="AE167" s="71"/>
      <c r="AF167" s="320">
        <v>1</v>
      </c>
      <c r="AG167" s="322"/>
      <c r="AH167" s="322"/>
      <c r="AI167" s="321"/>
    </row>
    <row r="168" spans="1:35" ht="20.100000000000001" customHeight="1" x14ac:dyDescent="0.25">
      <c r="A168" s="328"/>
      <c r="C168" s="320">
        <v>3</v>
      </c>
      <c r="D168" s="322"/>
      <c r="E168" s="321"/>
      <c r="F168" s="72" t="s">
        <v>46</v>
      </c>
      <c r="G168" s="324" t="s">
        <v>37</v>
      </c>
      <c r="H168" s="321"/>
      <c r="I168" s="71" t="s">
        <v>38</v>
      </c>
      <c r="J168" s="320">
        <v>2505095</v>
      </c>
      <c r="K168" s="322"/>
      <c r="L168" s="321"/>
      <c r="M168" s="71">
        <v>2505120</v>
      </c>
      <c r="N168" s="320">
        <v>26</v>
      </c>
      <c r="O168" s="322"/>
      <c r="P168" s="321"/>
      <c r="Q168" s="71">
        <v>2505095</v>
      </c>
      <c r="R168" s="320">
        <v>2505120</v>
      </c>
      <c r="S168" s="321"/>
      <c r="T168" s="323">
        <v>26</v>
      </c>
      <c r="U168" s="321"/>
      <c r="V168" s="71"/>
      <c r="W168" s="71"/>
      <c r="X168" s="71"/>
      <c r="Y168" s="320"/>
      <c r="Z168" s="322"/>
      <c r="AA168" s="322"/>
      <c r="AB168" s="321"/>
      <c r="AC168" s="71"/>
      <c r="AD168" s="71"/>
      <c r="AE168" s="71"/>
      <c r="AF168" s="320">
        <v>26</v>
      </c>
      <c r="AG168" s="322"/>
      <c r="AH168" s="322"/>
      <c r="AI168" s="321"/>
    </row>
    <row r="169" spans="1:35" ht="20.100000000000001" customHeight="1" x14ac:dyDescent="0.25">
      <c r="A169" s="328"/>
      <c r="C169" s="320">
        <v>3</v>
      </c>
      <c r="D169" s="322"/>
      <c r="E169" s="321"/>
      <c r="F169" s="72" t="s">
        <v>46</v>
      </c>
      <c r="G169" s="324" t="s">
        <v>37</v>
      </c>
      <c r="H169" s="321"/>
      <c r="I169" s="71" t="s">
        <v>38</v>
      </c>
      <c r="J169" s="320">
        <v>2505261</v>
      </c>
      <c r="K169" s="322"/>
      <c r="L169" s="321"/>
      <c r="M169" s="71">
        <v>2505282</v>
      </c>
      <c r="N169" s="320">
        <v>22</v>
      </c>
      <c r="O169" s="322"/>
      <c r="P169" s="321"/>
      <c r="Q169" s="71">
        <v>2505261</v>
      </c>
      <c r="R169" s="320">
        <v>2505282</v>
      </c>
      <c r="S169" s="321"/>
      <c r="T169" s="323">
        <v>22</v>
      </c>
      <c r="U169" s="321"/>
      <c r="V169" s="71"/>
      <c r="W169" s="71"/>
      <c r="X169" s="71"/>
      <c r="Y169" s="320"/>
      <c r="Z169" s="322"/>
      <c r="AA169" s="322"/>
      <c r="AB169" s="321"/>
      <c r="AC169" s="71"/>
      <c r="AD169" s="71"/>
      <c r="AE169" s="71"/>
      <c r="AF169" s="320">
        <v>22</v>
      </c>
      <c r="AG169" s="322"/>
      <c r="AH169" s="322"/>
      <c r="AI169" s="321"/>
    </row>
    <row r="170" spans="1:35" ht="20.100000000000001" customHeight="1" x14ac:dyDescent="0.25">
      <c r="A170" s="328"/>
      <c r="C170" s="320">
        <v>3</v>
      </c>
      <c r="D170" s="322"/>
      <c r="E170" s="321"/>
      <c r="F170" s="72" t="s">
        <v>46</v>
      </c>
      <c r="G170" s="324" t="s">
        <v>37</v>
      </c>
      <c r="H170" s="321"/>
      <c r="I170" s="71" t="s">
        <v>38</v>
      </c>
      <c r="J170" s="320">
        <v>2505283</v>
      </c>
      <c r="K170" s="322"/>
      <c r="L170" s="321"/>
      <c r="M170" s="71">
        <v>2505300</v>
      </c>
      <c r="N170" s="320">
        <v>18</v>
      </c>
      <c r="O170" s="322"/>
      <c r="P170" s="321"/>
      <c r="Q170" s="71"/>
      <c r="R170" s="320"/>
      <c r="S170" s="321"/>
      <c r="T170" s="323"/>
      <c r="U170" s="321"/>
      <c r="V170" s="71"/>
      <c r="W170" s="71"/>
      <c r="X170" s="71"/>
      <c r="Y170" s="320"/>
      <c r="Z170" s="322"/>
      <c r="AA170" s="322"/>
      <c r="AB170" s="321"/>
      <c r="AC170" s="71">
        <v>2505283</v>
      </c>
      <c r="AD170" s="71">
        <v>2505300</v>
      </c>
      <c r="AE170" s="71">
        <v>18</v>
      </c>
      <c r="AF170" s="320">
        <v>18</v>
      </c>
      <c r="AG170" s="322"/>
      <c r="AH170" s="322"/>
      <c r="AI170" s="321"/>
    </row>
    <row r="171" spans="1:35" ht="20.100000000000001" customHeight="1" x14ac:dyDescent="0.25">
      <c r="A171" s="328"/>
      <c r="C171" s="320">
        <v>3</v>
      </c>
      <c r="D171" s="322"/>
      <c r="E171" s="321"/>
      <c r="F171" s="72" t="s">
        <v>46</v>
      </c>
      <c r="G171" s="324" t="s">
        <v>40</v>
      </c>
      <c r="H171" s="321"/>
      <c r="I171" s="71" t="s">
        <v>38</v>
      </c>
      <c r="J171" s="320">
        <v>533954</v>
      </c>
      <c r="K171" s="322"/>
      <c r="L171" s="321"/>
      <c r="M171" s="71">
        <v>533984</v>
      </c>
      <c r="N171" s="320">
        <v>31</v>
      </c>
      <c r="O171" s="322"/>
      <c r="P171" s="321"/>
      <c r="Q171" s="71">
        <v>533954</v>
      </c>
      <c r="R171" s="320">
        <v>533984</v>
      </c>
      <c r="S171" s="321"/>
      <c r="T171" s="323">
        <v>31</v>
      </c>
      <c r="U171" s="321"/>
      <c r="V171" s="71"/>
      <c r="W171" s="71"/>
      <c r="X171" s="71"/>
      <c r="Y171" s="320"/>
      <c r="Z171" s="322"/>
      <c r="AA171" s="322"/>
      <c r="AB171" s="321"/>
      <c r="AC171" s="71"/>
      <c r="AD171" s="71"/>
      <c r="AE171" s="71"/>
      <c r="AF171" s="320">
        <v>31</v>
      </c>
      <c r="AG171" s="322"/>
      <c r="AH171" s="322"/>
      <c r="AI171" s="321"/>
    </row>
    <row r="172" spans="1:35" ht="20.100000000000001" customHeight="1" x14ac:dyDescent="0.25">
      <c r="A172" s="328"/>
      <c r="C172" s="320">
        <v>3</v>
      </c>
      <c r="D172" s="322"/>
      <c r="E172" s="321"/>
      <c r="F172" s="72" t="s">
        <v>46</v>
      </c>
      <c r="G172" s="324" t="s">
        <v>40</v>
      </c>
      <c r="H172" s="321"/>
      <c r="I172" s="71" t="s">
        <v>38</v>
      </c>
      <c r="J172" s="320">
        <v>534125</v>
      </c>
      <c r="K172" s="322"/>
      <c r="L172" s="321"/>
      <c r="M172" s="71">
        <v>534143</v>
      </c>
      <c r="N172" s="320">
        <v>19</v>
      </c>
      <c r="O172" s="322"/>
      <c r="P172" s="321"/>
      <c r="Q172" s="71">
        <v>534125</v>
      </c>
      <c r="R172" s="320">
        <v>534143</v>
      </c>
      <c r="S172" s="321"/>
      <c r="T172" s="323">
        <v>19</v>
      </c>
      <c r="U172" s="321"/>
      <c r="V172" s="71"/>
      <c r="W172" s="71"/>
      <c r="X172" s="71"/>
      <c r="Y172" s="320"/>
      <c r="Z172" s="322"/>
      <c r="AA172" s="322"/>
      <c r="AB172" s="321"/>
      <c r="AC172" s="71"/>
      <c r="AD172" s="71"/>
      <c r="AE172" s="71"/>
      <c r="AF172" s="320">
        <v>19</v>
      </c>
      <c r="AG172" s="322"/>
      <c r="AH172" s="322"/>
      <c r="AI172" s="321"/>
    </row>
    <row r="173" spans="1:35" ht="20.100000000000001" customHeight="1" x14ac:dyDescent="0.25">
      <c r="A173" s="328"/>
      <c r="C173" s="320">
        <v>3</v>
      </c>
      <c r="D173" s="322"/>
      <c r="E173" s="321"/>
      <c r="F173" s="72" t="s">
        <v>46</v>
      </c>
      <c r="G173" s="324" t="s">
        <v>40</v>
      </c>
      <c r="H173" s="321"/>
      <c r="I173" s="71" t="s">
        <v>38</v>
      </c>
      <c r="J173" s="320">
        <v>534144</v>
      </c>
      <c r="K173" s="322"/>
      <c r="L173" s="321"/>
      <c r="M173" s="71">
        <v>534162</v>
      </c>
      <c r="N173" s="320">
        <v>19</v>
      </c>
      <c r="O173" s="322"/>
      <c r="P173" s="321"/>
      <c r="Q173" s="71"/>
      <c r="R173" s="320"/>
      <c r="S173" s="321"/>
      <c r="T173" s="323"/>
      <c r="U173" s="321"/>
      <c r="V173" s="71"/>
      <c r="W173" s="71"/>
      <c r="X173" s="71"/>
      <c r="Y173" s="320"/>
      <c r="Z173" s="322"/>
      <c r="AA173" s="322"/>
      <c r="AB173" s="321"/>
      <c r="AC173" s="71">
        <v>534144</v>
      </c>
      <c r="AD173" s="71">
        <v>534162</v>
      </c>
      <c r="AE173" s="71">
        <v>19</v>
      </c>
      <c r="AF173" s="320">
        <v>19</v>
      </c>
      <c r="AG173" s="322"/>
      <c r="AH173" s="322"/>
      <c r="AI173" s="321"/>
    </row>
    <row r="174" spans="1:35" ht="20.100000000000001" customHeight="1" x14ac:dyDescent="0.25">
      <c r="A174" s="329"/>
      <c r="C174" s="320"/>
      <c r="D174" s="322"/>
      <c r="E174" s="321"/>
      <c r="F174" s="72"/>
      <c r="G174" s="324"/>
      <c r="H174" s="321"/>
      <c r="I174" s="71"/>
      <c r="J174" s="320"/>
      <c r="K174" s="322"/>
      <c r="L174" s="321"/>
      <c r="M174" s="71"/>
      <c r="N174" s="320"/>
      <c r="O174" s="322"/>
      <c r="P174" s="321"/>
      <c r="Q174" s="71"/>
      <c r="R174" s="320"/>
      <c r="S174" s="321"/>
      <c r="T174" s="323"/>
      <c r="U174" s="321"/>
      <c r="V174" s="71"/>
      <c r="W174" s="71"/>
      <c r="X174" s="71"/>
      <c r="Y174" s="320"/>
      <c r="Z174" s="322"/>
      <c r="AA174" s="322"/>
      <c r="AB174" s="321"/>
      <c r="AC174" s="71"/>
      <c r="AD174" s="71"/>
      <c r="AE174" s="71"/>
      <c r="AF174" s="325">
        <f>SUM(T166:U173)*17/2</f>
        <v>850</v>
      </c>
      <c r="AG174" s="322"/>
      <c r="AH174" s="322"/>
      <c r="AI174" s="321"/>
    </row>
    <row r="175" spans="1:35" ht="15" customHeight="1" x14ac:dyDescent="0.25">
      <c r="A175" s="327"/>
      <c r="C175" s="331" t="s">
        <v>49</v>
      </c>
      <c r="D175" s="322"/>
      <c r="E175" s="322"/>
      <c r="F175" s="322"/>
      <c r="G175" s="322"/>
      <c r="H175" s="321"/>
      <c r="I175" s="326"/>
      <c r="J175" s="322"/>
      <c r="K175" s="322"/>
      <c r="L175" s="322"/>
      <c r="M175" s="322"/>
      <c r="N175" s="322"/>
      <c r="O175" s="322"/>
      <c r="P175" s="322"/>
      <c r="Q175" s="322"/>
      <c r="R175" s="322"/>
      <c r="S175" s="322"/>
      <c r="T175" s="322"/>
      <c r="U175" s="322"/>
      <c r="V175" s="322"/>
      <c r="W175" s="322"/>
      <c r="X175" s="322"/>
      <c r="Y175" s="322"/>
      <c r="Z175" s="322"/>
      <c r="AA175" s="322"/>
      <c r="AB175" s="322"/>
      <c r="AC175" s="322"/>
      <c r="AD175" s="322"/>
      <c r="AE175" s="322"/>
      <c r="AF175" s="322"/>
      <c r="AG175" s="322"/>
      <c r="AH175" s="322"/>
      <c r="AI175" s="321"/>
    </row>
    <row r="176" spans="1:35" ht="20.100000000000001" customHeight="1" x14ac:dyDescent="0.25">
      <c r="A176" s="328"/>
      <c r="C176" s="320">
        <v>2</v>
      </c>
      <c r="D176" s="322"/>
      <c r="E176" s="321"/>
      <c r="F176" s="72" t="s">
        <v>36</v>
      </c>
      <c r="G176" s="324" t="s">
        <v>37</v>
      </c>
      <c r="H176" s="321"/>
      <c r="I176" s="71" t="s">
        <v>38</v>
      </c>
      <c r="J176" s="320">
        <v>2505030</v>
      </c>
      <c r="K176" s="322"/>
      <c r="L176" s="321"/>
      <c r="M176" s="71">
        <v>2505030</v>
      </c>
      <c r="N176" s="320">
        <v>1</v>
      </c>
      <c r="O176" s="322"/>
      <c r="P176" s="321"/>
      <c r="Q176" s="71"/>
      <c r="R176" s="320"/>
      <c r="S176" s="321"/>
      <c r="T176" s="323"/>
      <c r="U176" s="321"/>
      <c r="V176" s="71">
        <v>2505030</v>
      </c>
      <c r="W176" s="71">
        <v>2505030</v>
      </c>
      <c r="X176" s="71">
        <v>1</v>
      </c>
      <c r="Y176" s="320" t="s">
        <v>39</v>
      </c>
      <c r="Z176" s="322"/>
      <c r="AA176" s="322"/>
      <c r="AB176" s="321"/>
      <c r="AC176" s="71"/>
      <c r="AD176" s="71"/>
      <c r="AE176" s="71"/>
      <c r="AF176" s="320">
        <v>1</v>
      </c>
      <c r="AG176" s="322"/>
      <c r="AH176" s="322"/>
      <c r="AI176" s="321"/>
    </row>
    <row r="177" spans="1:35" ht="20.100000000000001" customHeight="1" x14ac:dyDescent="0.25">
      <c r="A177" s="328"/>
      <c r="C177" s="320">
        <v>2</v>
      </c>
      <c r="D177" s="322"/>
      <c r="E177" s="321"/>
      <c r="F177" s="72" t="s">
        <v>36</v>
      </c>
      <c r="G177" s="324" t="s">
        <v>37</v>
      </c>
      <c r="H177" s="321"/>
      <c r="I177" s="71" t="s">
        <v>38</v>
      </c>
      <c r="J177" s="320">
        <v>2505031</v>
      </c>
      <c r="K177" s="322"/>
      <c r="L177" s="321"/>
      <c r="M177" s="71">
        <v>2505040</v>
      </c>
      <c r="N177" s="320">
        <v>10</v>
      </c>
      <c r="O177" s="322"/>
      <c r="P177" s="321"/>
      <c r="Q177" s="71">
        <v>2505031</v>
      </c>
      <c r="R177" s="320">
        <v>2505040</v>
      </c>
      <c r="S177" s="321"/>
      <c r="T177" s="323">
        <v>10</v>
      </c>
      <c r="U177" s="321"/>
      <c r="V177" s="71"/>
      <c r="W177" s="71"/>
      <c r="X177" s="71"/>
      <c r="Y177" s="320"/>
      <c r="Z177" s="322"/>
      <c r="AA177" s="322"/>
      <c r="AB177" s="321"/>
      <c r="AC177" s="71"/>
      <c r="AD177" s="71"/>
      <c r="AE177" s="71"/>
      <c r="AF177" s="320">
        <v>10</v>
      </c>
      <c r="AG177" s="322"/>
      <c r="AH177" s="322"/>
      <c r="AI177" s="321"/>
    </row>
    <row r="178" spans="1:35" ht="20.100000000000001" customHeight="1" x14ac:dyDescent="0.25">
      <c r="A178" s="328"/>
      <c r="C178" s="320">
        <v>2</v>
      </c>
      <c r="D178" s="322"/>
      <c r="E178" s="321"/>
      <c r="F178" s="72" t="s">
        <v>36</v>
      </c>
      <c r="G178" s="324" t="s">
        <v>37</v>
      </c>
      <c r="H178" s="321"/>
      <c r="I178" s="71" t="s">
        <v>38</v>
      </c>
      <c r="J178" s="320">
        <v>2505449</v>
      </c>
      <c r="K178" s="322"/>
      <c r="L178" s="321"/>
      <c r="M178" s="71">
        <v>2505452</v>
      </c>
      <c r="N178" s="320">
        <v>4</v>
      </c>
      <c r="O178" s="322"/>
      <c r="P178" s="321"/>
      <c r="Q178" s="71">
        <v>2505449</v>
      </c>
      <c r="R178" s="320">
        <v>2505452</v>
      </c>
      <c r="S178" s="321"/>
      <c r="T178" s="323">
        <v>4</v>
      </c>
      <c r="U178" s="321"/>
      <c r="V178" s="71"/>
      <c r="W178" s="71"/>
      <c r="X178" s="71"/>
      <c r="Y178" s="320"/>
      <c r="Z178" s="322"/>
      <c r="AA178" s="322"/>
      <c r="AB178" s="321"/>
      <c r="AC178" s="71"/>
      <c r="AD178" s="71"/>
      <c r="AE178" s="71"/>
      <c r="AF178" s="320">
        <v>4</v>
      </c>
      <c r="AG178" s="322"/>
      <c r="AH178" s="322"/>
      <c r="AI178" s="321"/>
    </row>
    <row r="179" spans="1:35" ht="20.100000000000001" customHeight="1" x14ac:dyDescent="0.25">
      <c r="A179" s="328"/>
      <c r="C179" s="320">
        <v>2</v>
      </c>
      <c r="D179" s="322"/>
      <c r="E179" s="321"/>
      <c r="F179" s="72" t="s">
        <v>36</v>
      </c>
      <c r="G179" s="324" t="s">
        <v>37</v>
      </c>
      <c r="H179" s="321"/>
      <c r="I179" s="71" t="s">
        <v>38</v>
      </c>
      <c r="J179" s="320">
        <v>2505453</v>
      </c>
      <c r="K179" s="322"/>
      <c r="L179" s="321"/>
      <c r="M179" s="71">
        <v>2505488</v>
      </c>
      <c r="N179" s="320">
        <v>36</v>
      </c>
      <c r="O179" s="322"/>
      <c r="P179" s="321"/>
      <c r="Q179" s="71"/>
      <c r="R179" s="320"/>
      <c r="S179" s="321"/>
      <c r="T179" s="323"/>
      <c r="U179" s="321"/>
      <c r="V179" s="71"/>
      <c r="W179" s="71"/>
      <c r="X179" s="71"/>
      <c r="Y179" s="320"/>
      <c r="Z179" s="322"/>
      <c r="AA179" s="322"/>
      <c r="AB179" s="321"/>
      <c r="AC179" s="71">
        <v>2505453</v>
      </c>
      <c r="AD179" s="71">
        <v>2505488</v>
      </c>
      <c r="AE179" s="71">
        <v>36</v>
      </c>
      <c r="AF179" s="320">
        <v>36</v>
      </c>
      <c r="AG179" s="322"/>
      <c r="AH179" s="322"/>
      <c r="AI179" s="321"/>
    </row>
    <row r="180" spans="1:35" ht="20.100000000000001" customHeight="1" x14ac:dyDescent="0.25">
      <c r="A180" s="328"/>
      <c r="C180" s="320">
        <v>2</v>
      </c>
      <c r="D180" s="322"/>
      <c r="E180" s="321"/>
      <c r="F180" s="72" t="s">
        <v>36</v>
      </c>
      <c r="G180" s="324" t="s">
        <v>40</v>
      </c>
      <c r="H180" s="321"/>
      <c r="I180" s="71" t="s">
        <v>38</v>
      </c>
      <c r="J180" s="320">
        <v>508994</v>
      </c>
      <c r="K180" s="322"/>
      <c r="L180" s="321"/>
      <c r="M180" s="71">
        <v>509000</v>
      </c>
      <c r="N180" s="320">
        <v>7</v>
      </c>
      <c r="O180" s="322"/>
      <c r="P180" s="321"/>
      <c r="Q180" s="71">
        <v>508994</v>
      </c>
      <c r="R180" s="320">
        <v>509000</v>
      </c>
      <c r="S180" s="321"/>
      <c r="T180" s="323">
        <v>7</v>
      </c>
      <c r="U180" s="321"/>
      <c r="V180" s="71"/>
      <c r="W180" s="71"/>
      <c r="X180" s="71"/>
      <c r="Y180" s="320"/>
      <c r="Z180" s="322"/>
      <c r="AA180" s="322"/>
      <c r="AB180" s="321"/>
      <c r="AC180" s="71"/>
      <c r="AD180" s="71"/>
      <c r="AE180" s="71"/>
      <c r="AF180" s="320">
        <v>7</v>
      </c>
      <c r="AG180" s="322"/>
      <c r="AH180" s="322"/>
      <c r="AI180" s="321"/>
    </row>
    <row r="181" spans="1:35" ht="20.100000000000001" customHeight="1" x14ac:dyDescent="0.25">
      <c r="A181" s="328"/>
      <c r="C181" s="320">
        <v>2</v>
      </c>
      <c r="D181" s="322"/>
      <c r="E181" s="321"/>
      <c r="F181" s="72" t="s">
        <v>36</v>
      </c>
      <c r="G181" s="324" t="s">
        <v>40</v>
      </c>
      <c r="H181" s="321"/>
      <c r="I181" s="71" t="s">
        <v>38</v>
      </c>
      <c r="J181" s="320">
        <v>533901</v>
      </c>
      <c r="K181" s="322"/>
      <c r="L181" s="321"/>
      <c r="M181" s="71">
        <v>533904</v>
      </c>
      <c r="N181" s="320">
        <v>4</v>
      </c>
      <c r="O181" s="322"/>
      <c r="P181" s="321"/>
      <c r="Q181" s="71">
        <v>533901</v>
      </c>
      <c r="R181" s="320">
        <v>533904</v>
      </c>
      <c r="S181" s="321"/>
      <c r="T181" s="323">
        <v>4</v>
      </c>
      <c r="U181" s="321"/>
      <c r="V181" s="71"/>
      <c r="W181" s="71"/>
      <c r="X181" s="71"/>
      <c r="Y181" s="320"/>
      <c r="Z181" s="322"/>
      <c r="AA181" s="322"/>
      <c r="AB181" s="321"/>
      <c r="AC181" s="71"/>
      <c r="AD181" s="71"/>
      <c r="AE181" s="71"/>
      <c r="AF181" s="320">
        <v>4</v>
      </c>
      <c r="AG181" s="322"/>
      <c r="AH181" s="322"/>
      <c r="AI181" s="321"/>
    </row>
    <row r="182" spans="1:35" ht="20.100000000000001" customHeight="1" x14ac:dyDescent="0.25">
      <c r="A182" s="328"/>
      <c r="C182" s="320">
        <v>2</v>
      </c>
      <c r="D182" s="322"/>
      <c r="E182" s="321"/>
      <c r="F182" s="72" t="s">
        <v>36</v>
      </c>
      <c r="G182" s="324" t="s">
        <v>40</v>
      </c>
      <c r="H182" s="321"/>
      <c r="I182" s="71" t="s">
        <v>38</v>
      </c>
      <c r="J182" s="320">
        <v>534308</v>
      </c>
      <c r="K182" s="322"/>
      <c r="L182" s="321"/>
      <c r="M182" s="71">
        <v>534310</v>
      </c>
      <c r="N182" s="320">
        <v>3</v>
      </c>
      <c r="O182" s="322"/>
      <c r="P182" s="321"/>
      <c r="Q182" s="71">
        <v>534308</v>
      </c>
      <c r="R182" s="320">
        <v>534310</v>
      </c>
      <c r="S182" s="321"/>
      <c r="T182" s="323">
        <v>3</v>
      </c>
      <c r="U182" s="321"/>
      <c r="V182" s="71"/>
      <c r="W182" s="71"/>
      <c r="X182" s="71"/>
      <c r="Y182" s="320"/>
      <c r="Z182" s="322"/>
      <c r="AA182" s="322"/>
      <c r="AB182" s="321"/>
      <c r="AC182" s="71"/>
      <c r="AD182" s="71"/>
      <c r="AE182" s="71"/>
      <c r="AF182" s="320">
        <v>3</v>
      </c>
      <c r="AG182" s="322"/>
      <c r="AH182" s="322"/>
      <c r="AI182" s="321"/>
    </row>
    <row r="183" spans="1:35" ht="20.100000000000001" customHeight="1" x14ac:dyDescent="0.25">
      <c r="A183" s="328"/>
      <c r="C183" s="320">
        <v>2</v>
      </c>
      <c r="D183" s="322"/>
      <c r="E183" s="321"/>
      <c r="F183" s="72" t="s">
        <v>36</v>
      </c>
      <c r="G183" s="324" t="s">
        <v>40</v>
      </c>
      <c r="H183" s="321"/>
      <c r="I183" s="71" t="s">
        <v>38</v>
      </c>
      <c r="J183" s="320">
        <v>534311</v>
      </c>
      <c r="K183" s="322"/>
      <c r="L183" s="321"/>
      <c r="M183" s="71">
        <v>534347</v>
      </c>
      <c r="N183" s="320">
        <v>37</v>
      </c>
      <c r="O183" s="322"/>
      <c r="P183" s="321"/>
      <c r="Q183" s="71"/>
      <c r="R183" s="320"/>
      <c r="S183" s="321"/>
      <c r="T183" s="323"/>
      <c r="U183" s="321"/>
      <c r="V183" s="71"/>
      <c r="W183" s="71"/>
      <c r="X183" s="71"/>
      <c r="Y183" s="320"/>
      <c r="Z183" s="322"/>
      <c r="AA183" s="322"/>
      <c r="AB183" s="321"/>
      <c r="AC183" s="71">
        <v>534311</v>
      </c>
      <c r="AD183" s="71">
        <v>534347</v>
      </c>
      <c r="AE183" s="71">
        <v>37</v>
      </c>
      <c r="AF183" s="320">
        <v>37</v>
      </c>
      <c r="AG183" s="322"/>
      <c r="AH183" s="322"/>
      <c r="AI183" s="321"/>
    </row>
    <row r="184" spans="1:35" ht="20.100000000000001" customHeight="1" x14ac:dyDescent="0.25">
      <c r="A184" s="328"/>
      <c r="C184" s="320"/>
      <c r="D184" s="322"/>
      <c r="E184" s="321"/>
      <c r="F184" s="72"/>
      <c r="G184" s="324"/>
      <c r="H184" s="321"/>
      <c r="I184" s="71"/>
      <c r="J184" s="320"/>
      <c r="K184" s="322"/>
      <c r="L184" s="321"/>
      <c r="M184" s="71"/>
      <c r="N184" s="320"/>
      <c r="O184" s="322"/>
      <c r="P184" s="321"/>
      <c r="Q184" s="71"/>
      <c r="R184" s="320"/>
      <c r="S184" s="321"/>
      <c r="T184" s="323"/>
      <c r="U184" s="321"/>
      <c r="V184" s="71"/>
      <c r="W184" s="71"/>
      <c r="X184" s="71"/>
      <c r="Y184" s="320"/>
      <c r="Z184" s="322"/>
      <c r="AA184" s="322"/>
      <c r="AB184" s="321"/>
      <c r="AC184" s="71"/>
      <c r="AD184" s="71"/>
      <c r="AE184" s="71"/>
      <c r="AF184" s="325">
        <f>SUM(T176:U183)*17/2</f>
        <v>238</v>
      </c>
      <c r="AG184" s="322"/>
      <c r="AH184" s="322"/>
      <c r="AI184" s="321"/>
    </row>
    <row r="185" spans="1:35" ht="20.100000000000001" customHeight="1" x14ac:dyDescent="0.25">
      <c r="A185" s="328"/>
      <c r="C185" s="320">
        <v>5</v>
      </c>
      <c r="D185" s="322"/>
      <c r="E185" s="321"/>
      <c r="F185" s="72" t="s">
        <v>42</v>
      </c>
      <c r="G185" s="324" t="s">
        <v>37</v>
      </c>
      <c r="H185" s="321"/>
      <c r="I185" s="71" t="s">
        <v>38</v>
      </c>
      <c r="J185" s="320">
        <v>2505324</v>
      </c>
      <c r="K185" s="322"/>
      <c r="L185" s="321"/>
      <c r="M185" s="71">
        <v>2505325</v>
      </c>
      <c r="N185" s="320">
        <v>2</v>
      </c>
      <c r="O185" s="322"/>
      <c r="P185" s="321"/>
      <c r="Q185" s="71"/>
      <c r="R185" s="320"/>
      <c r="S185" s="321"/>
      <c r="T185" s="323"/>
      <c r="U185" s="321"/>
      <c r="V185" s="71">
        <v>2505324</v>
      </c>
      <c r="W185" s="71">
        <v>2505324</v>
      </c>
      <c r="X185" s="71">
        <v>1</v>
      </c>
      <c r="Y185" s="320" t="s">
        <v>39</v>
      </c>
      <c r="Z185" s="322"/>
      <c r="AA185" s="322"/>
      <c r="AB185" s="321"/>
      <c r="AC185" s="71"/>
      <c r="AD185" s="71"/>
      <c r="AE185" s="71"/>
      <c r="AF185" s="320">
        <v>1</v>
      </c>
      <c r="AG185" s="322"/>
      <c r="AH185" s="322"/>
      <c r="AI185" s="321"/>
    </row>
    <row r="186" spans="1:35" ht="20.100000000000001" customHeight="1" x14ac:dyDescent="0.25">
      <c r="A186" s="328"/>
      <c r="C186" s="320">
        <v>5</v>
      </c>
      <c r="D186" s="322"/>
      <c r="E186" s="321"/>
      <c r="F186" s="72" t="s">
        <v>42</v>
      </c>
      <c r="G186" s="324" t="s">
        <v>37</v>
      </c>
      <c r="H186" s="321"/>
      <c r="I186" s="71"/>
      <c r="J186" s="320"/>
      <c r="K186" s="322"/>
      <c r="L186" s="321"/>
      <c r="M186" s="71"/>
      <c r="N186" s="320"/>
      <c r="O186" s="322"/>
      <c r="P186" s="321"/>
      <c r="Q186" s="71"/>
      <c r="R186" s="320"/>
      <c r="S186" s="321"/>
      <c r="T186" s="323"/>
      <c r="U186" s="321"/>
      <c r="V186" s="71">
        <v>2505325</v>
      </c>
      <c r="W186" s="71">
        <v>2505325</v>
      </c>
      <c r="X186" s="71">
        <v>1</v>
      </c>
      <c r="Y186" s="320" t="s">
        <v>39</v>
      </c>
      <c r="Z186" s="322"/>
      <c r="AA186" s="322"/>
      <c r="AB186" s="321"/>
      <c r="AC186" s="71"/>
      <c r="AD186" s="71"/>
      <c r="AE186" s="71"/>
      <c r="AF186" s="320">
        <v>1</v>
      </c>
      <c r="AG186" s="322"/>
      <c r="AH186" s="322"/>
      <c r="AI186" s="321"/>
    </row>
    <row r="187" spans="1:35" ht="20.100000000000001" customHeight="1" x14ac:dyDescent="0.25">
      <c r="A187" s="328"/>
      <c r="C187" s="320">
        <v>5</v>
      </c>
      <c r="D187" s="322"/>
      <c r="E187" s="321"/>
      <c r="F187" s="72" t="s">
        <v>42</v>
      </c>
      <c r="G187" s="324" t="s">
        <v>37</v>
      </c>
      <c r="H187" s="321"/>
      <c r="I187" s="71" t="s">
        <v>38</v>
      </c>
      <c r="J187" s="320">
        <v>2505326</v>
      </c>
      <c r="K187" s="322"/>
      <c r="L187" s="321"/>
      <c r="M187" s="71">
        <v>2505340</v>
      </c>
      <c r="N187" s="320">
        <v>15</v>
      </c>
      <c r="O187" s="322"/>
      <c r="P187" s="321"/>
      <c r="Q187" s="71">
        <v>2505326</v>
      </c>
      <c r="R187" s="320">
        <v>2505340</v>
      </c>
      <c r="S187" s="321"/>
      <c r="T187" s="323">
        <v>15</v>
      </c>
      <c r="U187" s="321"/>
      <c r="V187" s="71"/>
      <c r="W187" s="71"/>
      <c r="X187" s="71"/>
      <c r="Y187" s="320"/>
      <c r="Z187" s="322"/>
      <c r="AA187" s="322"/>
      <c r="AB187" s="321"/>
      <c r="AC187" s="71"/>
      <c r="AD187" s="71"/>
      <c r="AE187" s="71"/>
      <c r="AF187" s="320">
        <v>15</v>
      </c>
      <c r="AG187" s="322"/>
      <c r="AH187" s="322"/>
      <c r="AI187" s="321"/>
    </row>
    <row r="188" spans="1:35" ht="20.100000000000001" customHeight="1" x14ac:dyDescent="0.25">
      <c r="A188" s="328"/>
      <c r="C188" s="320">
        <v>5</v>
      </c>
      <c r="D188" s="322"/>
      <c r="E188" s="321"/>
      <c r="F188" s="72" t="s">
        <v>42</v>
      </c>
      <c r="G188" s="324" t="s">
        <v>37</v>
      </c>
      <c r="H188" s="321"/>
      <c r="I188" s="71" t="s">
        <v>38</v>
      </c>
      <c r="J188" s="320">
        <v>2505529</v>
      </c>
      <c r="K188" s="322"/>
      <c r="L188" s="321"/>
      <c r="M188" s="71">
        <v>2505567</v>
      </c>
      <c r="N188" s="320">
        <v>39</v>
      </c>
      <c r="O188" s="322"/>
      <c r="P188" s="321"/>
      <c r="Q188" s="71">
        <v>2505529</v>
      </c>
      <c r="R188" s="320">
        <v>2505567</v>
      </c>
      <c r="S188" s="321"/>
      <c r="T188" s="323">
        <v>39</v>
      </c>
      <c r="U188" s="321"/>
      <c r="V188" s="71"/>
      <c r="W188" s="71"/>
      <c r="X188" s="71"/>
      <c r="Y188" s="320"/>
      <c r="Z188" s="322"/>
      <c r="AA188" s="322"/>
      <c r="AB188" s="321"/>
      <c r="AC188" s="71"/>
      <c r="AD188" s="71"/>
      <c r="AE188" s="71"/>
      <c r="AF188" s="320">
        <v>39</v>
      </c>
      <c r="AG188" s="322"/>
      <c r="AH188" s="322"/>
      <c r="AI188" s="321"/>
    </row>
    <row r="189" spans="1:35" ht="20.100000000000001" customHeight="1" x14ac:dyDescent="0.25">
      <c r="A189" s="328"/>
      <c r="C189" s="320">
        <v>5</v>
      </c>
      <c r="D189" s="322"/>
      <c r="E189" s="321"/>
      <c r="F189" s="72" t="s">
        <v>42</v>
      </c>
      <c r="G189" s="324" t="s">
        <v>37</v>
      </c>
      <c r="H189" s="321"/>
      <c r="I189" s="71" t="s">
        <v>38</v>
      </c>
      <c r="J189" s="320">
        <v>2505568</v>
      </c>
      <c r="K189" s="322"/>
      <c r="L189" s="321"/>
      <c r="M189" s="71">
        <v>2505580</v>
      </c>
      <c r="N189" s="320">
        <v>13</v>
      </c>
      <c r="O189" s="322"/>
      <c r="P189" s="321"/>
      <c r="Q189" s="71"/>
      <c r="R189" s="320"/>
      <c r="S189" s="321"/>
      <c r="T189" s="323"/>
      <c r="U189" s="321"/>
      <c r="V189" s="71"/>
      <c r="W189" s="71"/>
      <c r="X189" s="71"/>
      <c r="Y189" s="320"/>
      <c r="Z189" s="322"/>
      <c r="AA189" s="322"/>
      <c r="AB189" s="321"/>
      <c r="AC189" s="71">
        <v>2505568</v>
      </c>
      <c r="AD189" s="71">
        <v>2505580</v>
      </c>
      <c r="AE189" s="71">
        <v>13</v>
      </c>
      <c r="AF189" s="320">
        <v>13</v>
      </c>
      <c r="AG189" s="322"/>
      <c r="AH189" s="322"/>
      <c r="AI189" s="321"/>
    </row>
    <row r="190" spans="1:35" ht="20.100000000000001" customHeight="1" x14ac:dyDescent="0.25">
      <c r="A190" s="328"/>
      <c r="C190" s="320">
        <v>5</v>
      </c>
      <c r="D190" s="322"/>
      <c r="E190" s="321"/>
      <c r="F190" s="72" t="s">
        <v>42</v>
      </c>
      <c r="G190" s="324" t="s">
        <v>40</v>
      </c>
      <c r="H190" s="321"/>
      <c r="I190" s="71" t="s">
        <v>38</v>
      </c>
      <c r="J190" s="320">
        <v>534185</v>
      </c>
      <c r="K190" s="322"/>
      <c r="L190" s="321"/>
      <c r="M190" s="71">
        <v>534201</v>
      </c>
      <c r="N190" s="320">
        <v>17</v>
      </c>
      <c r="O190" s="322"/>
      <c r="P190" s="321"/>
      <c r="Q190" s="71">
        <v>534185</v>
      </c>
      <c r="R190" s="320">
        <v>534201</v>
      </c>
      <c r="S190" s="321"/>
      <c r="T190" s="323">
        <v>17</v>
      </c>
      <c r="U190" s="321"/>
      <c r="V190" s="71"/>
      <c r="W190" s="71"/>
      <c r="X190" s="71"/>
      <c r="Y190" s="320"/>
      <c r="Z190" s="322"/>
      <c r="AA190" s="322"/>
      <c r="AB190" s="321"/>
      <c r="AC190" s="71"/>
      <c r="AD190" s="71"/>
      <c r="AE190" s="71"/>
      <c r="AF190" s="320">
        <v>17</v>
      </c>
      <c r="AG190" s="322"/>
      <c r="AH190" s="322"/>
      <c r="AI190" s="321"/>
    </row>
    <row r="191" spans="1:35" ht="20.100000000000001" customHeight="1" x14ac:dyDescent="0.25">
      <c r="A191" s="328"/>
      <c r="C191" s="320">
        <v>5</v>
      </c>
      <c r="D191" s="322"/>
      <c r="E191" s="321"/>
      <c r="F191" s="72" t="s">
        <v>42</v>
      </c>
      <c r="G191" s="324" t="s">
        <v>40</v>
      </c>
      <c r="H191" s="321"/>
      <c r="I191" s="71" t="s">
        <v>38</v>
      </c>
      <c r="J191" s="320">
        <v>534387</v>
      </c>
      <c r="K191" s="322"/>
      <c r="L191" s="321"/>
      <c r="M191" s="71">
        <v>534423</v>
      </c>
      <c r="N191" s="320">
        <v>37</v>
      </c>
      <c r="O191" s="322"/>
      <c r="P191" s="321"/>
      <c r="Q191" s="71">
        <v>534387</v>
      </c>
      <c r="R191" s="320">
        <v>534423</v>
      </c>
      <c r="S191" s="321"/>
      <c r="T191" s="323">
        <v>37</v>
      </c>
      <c r="U191" s="321"/>
      <c r="V191" s="71"/>
      <c r="W191" s="71"/>
      <c r="X191" s="71"/>
      <c r="Y191" s="320"/>
      <c r="Z191" s="322"/>
      <c r="AA191" s="322"/>
      <c r="AB191" s="321"/>
      <c r="AC191" s="71"/>
      <c r="AD191" s="71"/>
      <c r="AE191" s="71"/>
      <c r="AF191" s="320">
        <v>37</v>
      </c>
      <c r="AG191" s="322"/>
      <c r="AH191" s="322"/>
      <c r="AI191" s="321"/>
    </row>
    <row r="192" spans="1:35" ht="20.100000000000001" customHeight="1" x14ac:dyDescent="0.25">
      <c r="A192" s="328"/>
      <c r="C192" s="320">
        <v>5</v>
      </c>
      <c r="D192" s="322"/>
      <c r="E192" s="321"/>
      <c r="F192" s="72" t="s">
        <v>42</v>
      </c>
      <c r="G192" s="324" t="s">
        <v>40</v>
      </c>
      <c r="H192" s="321"/>
      <c r="I192" s="71" t="s">
        <v>38</v>
      </c>
      <c r="J192" s="320">
        <v>534424</v>
      </c>
      <c r="K192" s="322"/>
      <c r="L192" s="321"/>
      <c r="M192" s="71">
        <v>534438</v>
      </c>
      <c r="N192" s="320">
        <v>15</v>
      </c>
      <c r="O192" s="322"/>
      <c r="P192" s="321"/>
      <c r="Q192" s="71"/>
      <c r="R192" s="320"/>
      <c r="S192" s="321"/>
      <c r="T192" s="323"/>
      <c r="U192" s="321"/>
      <c r="V192" s="71"/>
      <c r="W192" s="71"/>
      <c r="X192" s="71"/>
      <c r="Y192" s="320"/>
      <c r="Z192" s="322"/>
      <c r="AA192" s="322"/>
      <c r="AB192" s="321"/>
      <c r="AC192" s="71">
        <v>534424</v>
      </c>
      <c r="AD192" s="71">
        <v>534438</v>
      </c>
      <c r="AE192" s="71">
        <v>15</v>
      </c>
      <c r="AF192" s="320">
        <v>15</v>
      </c>
      <c r="AG192" s="322"/>
      <c r="AH192" s="322"/>
      <c r="AI192" s="321"/>
    </row>
    <row r="193" spans="1:35" ht="20.100000000000001" customHeight="1" x14ac:dyDescent="0.25">
      <c r="A193" s="328"/>
      <c r="C193" s="320"/>
      <c r="D193" s="322"/>
      <c r="E193" s="321"/>
      <c r="F193" s="72"/>
      <c r="G193" s="324"/>
      <c r="H193" s="321"/>
      <c r="I193" s="71"/>
      <c r="J193" s="320"/>
      <c r="K193" s="322"/>
      <c r="L193" s="321"/>
      <c r="M193" s="71"/>
      <c r="N193" s="320"/>
      <c r="O193" s="322"/>
      <c r="P193" s="321"/>
      <c r="Q193" s="71"/>
      <c r="R193" s="320"/>
      <c r="S193" s="321"/>
      <c r="T193" s="323"/>
      <c r="U193" s="321"/>
      <c r="V193" s="71"/>
      <c r="W193" s="71"/>
      <c r="X193" s="71"/>
      <c r="Y193" s="320"/>
      <c r="Z193" s="322"/>
      <c r="AA193" s="322"/>
      <c r="AB193" s="321"/>
      <c r="AC193" s="71"/>
      <c r="AD193" s="71"/>
      <c r="AE193" s="71"/>
      <c r="AF193" s="325">
        <f>SUM(T185:U192)*17/2</f>
        <v>918</v>
      </c>
      <c r="AG193" s="322"/>
      <c r="AH193" s="322"/>
      <c r="AI193" s="321"/>
    </row>
    <row r="194" spans="1:35" ht="20.100000000000001" customHeight="1" x14ac:dyDescent="0.25">
      <c r="A194" s="328"/>
      <c r="C194" s="320">
        <v>1</v>
      </c>
      <c r="D194" s="322"/>
      <c r="E194" s="321"/>
      <c r="F194" s="72" t="s">
        <v>44</v>
      </c>
      <c r="G194" s="324" t="s">
        <v>37</v>
      </c>
      <c r="H194" s="321"/>
      <c r="I194" s="71" t="s">
        <v>38</v>
      </c>
      <c r="J194" s="320">
        <v>2505256</v>
      </c>
      <c r="K194" s="322"/>
      <c r="L194" s="321"/>
      <c r="M194" s="71">
        <v>2505260</v>
      </c>
      <c r="N194" s="320">
        <v>5</v>
      </c>
      <c r="O194" s="322"/>
      <c r="P194" s="321"/>
      <c r="Q194" s="71">
        <v>2505256</v>
      </c>
      <c r="R194" s="320">
        <v>2505260</v>
      </c>
      <c r="S194" s="321"/>
      <c r="T194" s="323">
        <v>5</v>
      </c>
      <c r="U194" s="321"/>
      <c r="V194" s="71"/>
      <c r="W194" s="71"/>
      <c r="X194" s="71"/>
      <c r="Y194" s="320"/>
      <c r="Z194" s="322"/>
      <c r="AA194" s="322"/>
      <c r="AB194" s="321"/>
      <c r="AC194" s="71"/>
      <c r="AD194" s="71"/>
      <c r="AE194" s="71"/>
      <c r="AF194" s="320">
        <v>5</v>
      </c>
      <c r="AG194" s="322"/>
      <c r="AH194" s="322"/>
      <c r="AI194" s="321"/>
    </row>
    <row r="195" spans="1:35" ht="20.100000000000001" customHeight="1" x14ac:dyDescent="0.25">
      <c r="A195" s="328"/>
      <c r="C195" s="320">
        <v>1</v>
      </c>
      <c r="D195" s="322"/>
      <c r="E195" s="321"/>
      <c r="F195" s="72" t="s">
        <v>44</v>
      </c>
      <c r="G195" s="324" t="s">
        <v>37</v>
      </c>
      <c r="H195" s="321"/>
      <c r="I195" s="71" t="s">
        <v>38</v>
      </c>
      <c r="J195" s="320">
        <v>2505389</v>
      </c>
      <c r="K195" s="322"/>
      <c r="L195" s="321"/>
      <c r="M195" s="71">
        <v>2505448</v>
      </c>
      <c r="N195" s="320">
        <v>60</v>
      </c>
      <c r="O195" s="322"/>
      <c r="P195" s="321"/>
      <c r="Q195" s="71">
        <v>2505389</v>
      </c>
      <c r="R195" s="320">
        <v>2505448</v>
      </c>
      <c r="S195" s="321"/>
      <c r="T195" s="323">
        <v>60</v>
      </c>
      <c r="U195" s="321"/>
      <c r="V195" s="71"/>
      <c r="W195" s="71"/>
      <c r="X195" s="71"/>
      <c r="Y195" s="320"/>
      <c r="Z195" s="322"/>
      <c r="AA195" s="322"/>
      <c r="AB195" s="321"/>
      <c r="AC195" s="71"/>
      <c r="AD195" s="71"/>
      <c r="AE195" s="71"/>
      <c r="AF195" s="320">
        <v>60</v>
      </c>
      <c r="AG195" s="322"/>
      <c r="AH195" s="322"/>
      <c r="AI195" s="321"/>
    </row>
    <row r="196" spans="1:35" ht="20.100000000000001" customHeight="1" x14ac:dyDescent="0.25">
      <c r="A196" s="328"/>
      <c r="C196" s="320">
        <v>1</v>
      </c>
      <c r="D196" s="322"/>
      <c r="E196" s="321"/>
      <c r="F196" s="72" t="s">
        <v>44</v>
      </c>
      <c r="G196" s="324" t="s">
        <v>40</v>
      </c>
      <c r="H196" s="321"/>
      <c r="I196" s="71" t="s">
        <v>38</v>
      </c>
      <c r="J196" s="320">
        <v>534118</v>
      </c>
      <c r="K196" s="322"/>
      <c r="L196" s="321"/>
      <c r="M196" s="71">
        <v>534124</v>
      </c>
      <c r="N196" s="320">
        <v>7</v>
      </c>
      <c r="O196" s="322"/>
      <c r="P196" s="321"/>
      <c r="Q196" s="71">
        <v>534118</v>
      </c>
      <c r="R196" s="320">
        <v>534124</v>
      </c>
      <c r="S196" s="321"/>
      <c r="T196" s="323">
        <v>7</v>
      </c>
      <c r="U196" s="321"/>
      <c r="V196" s="71"/>
      <c r="W196" s="71"/>
      <c r="X196" s="71"/>
      <c r="Y196" s="320"/>
      <c r="Z196" s="322"/>
      <c r="AA196" s="322"/>
      <c r="AB196" s="321"/>
      <c r="AC196" s="71"/>
      <c r="AD196" s="71"/>
      <c r="AE196" s="71"/>
      <c r="AF196" s="320">
        <v>7</v>
      </c>
      <c r="AG196" s="322"/>
      <c r="AH196" s="322"/>
      <c r="AI196" s="321"/>
    </row>
    <row r="197" spans="1:35" ht="20.100000000000001" customHeight="1" x14ac:dyDescent="0.25">
      <c r="A197" s="328"/>
      <c r="C197" s="320">
        <v>1</v>
      </c>
      <c r="D197" s="322"/>
      <c r="E197" s="321"/>
      <c r="F197" s="72" t="s">
        <v>44</v>
      </c>
      <c r="G197" s="324" t="s">
        <v>40</v>
      </c>
      <c r="H197" s="321"/>
      <c r="I197" s="71" t="s">
        <v>38</v>
      </c>
      <c r="J197" s="320">
        <v>534250</v>
      </c>
      <c r="K197" s="322"/>
      <c r="L197" s="321"/>
      <c r="M197" s="71">
        <v>534307</v>
      </c>
      <c r="N197" s="320">
        <v>58</v>
      </c>
      <c r="O197" s="322"/>
      <c r="P197" s="321"/>
      <c r="Q197" s="71">
        <v>534250</v>
      </c>
      <c r="R197" s="320">
        <v>534307</v>
      </c>
      <c r="S197" s="321"/>
      <c r="T197" s="323">
        <v>58</v>
      </c>
      <c r="U197" s="321"/>
      <c r="V197" s="71"/>
      <c r="W197" s="71"/>
      <c r="X197" s="71"/>
      <c r="Y197" s="320"/>
      <c r="Z197" s="322"/>
      <c r="AA197" s="322"/>
      <c r="AB197" s="321"/>
      <c r="AC197" s="71"/>
      <c r="AD197" s="71"/>
      <c r="AE197" s="71"/>
      <c r="AF197" s="320">
        <v>58</v>
      </c>
      <c r="AG197" s="322"/>
      <c r="AH197" s="322"/>
      <c r="AI197" s="321"/>
    </row>
    <row r="198" spans="1:35" ht="20.100000000000001" customHeight="1" x14ac:dyDescent="0.25">
      <c r="A198" s="328"/>
      <c r="C198" s="320"/>
      <c r="D198" s="322"/>
      <c r="E198" s="321"/>
      <c r="F198" s="72"/>
      <c r="G198" s="324"/>
      <c r="H198" s="321"/>
      <c r="I198" s="71"/>
      <c r="J198" s="320"/>
      <c r="K198" s="322"/>
      <c r="L198" s="321"/>
      <c r="M198" s="71"/>
      <c r="N198" s="320"/>
      <c r="O198" s="322"/>
      <c r="P198" s="321"/>
      <c r="Q198" s="71"/>
      <c r="R198" s="320"/>
      <c r="S198" s="321"/>
      <c r="T198" s="323"/>
      <c r="U198" s="321"/>
      <c r="V198" s="71"/>
      <c r="W198" s="71"/>
      <c r="X198" s="71"/>
      <c r="Y198" s="320"/>
      <c r="Z198" s="322"/>
      <c r="AA198" s="322"/>
      <c r="AB198" s="321"/>
      <c r="AC198" s="71"/>
      <c r="AD198" s="71"/>
      <c r="AE198" s="71"/>
      <c r="AF198" s="325">
        <f>SUM(T194:U197)*17/2</f>
        <v>1105</v>
      </c>
      <c r="AG198" s="322"/>
      <c r="AH198" s="322"/>
      <c r="AI198" s="321"/>
    </row>
    <row r="199" spans="1:35" ht="20.100000000000001" customHeight="1" x14ac:dyDescent="0.25">
      <c r="A199" s="328"/>
      <c r="C199" s="320">
        <v>7</v>
      </c>
      <c r="D199" s="322"/>
      <c r="E199" s="321"/>
      <c r="F199" s="72" t="s">
        <v>45</v>
      </c>
      <c r="G199" s="324" t="s">
        <v>37</v>
      </c>
      <c r="H199" s="321"/>
      <c r="I199" s="71" t="s">
        <v>38</v>
      </c>
      <c r="J199" s="320">
        <v>2505377</v>
      </c>
      <c r="K199" s="322"/>
      <c r="L199" s="321"/>
      <c r="M199" s="71">
        <v>2505388</v>
      </c>
      <c r="N199" s="320">
        <v>12</v>
      </c>
      <c r="O199" s="322"/>
      <c r="P199" s="321"/>
      <c r="Q199" s="71">
        <v>2505377</v>
      </c>
      <c r="R199" s="320">
        <v>2505388</v>
      </c>
      <c r="S199" s="321"/>
      <c r="T199" s="323">
        <v>12</v>
      </c>
      <c r="U199" s="321"/>
      <c r="V199" s="71"/>
      <c r="W199" s="71"/>
      <c r="X199" s="71"/>
      <c r="Y199" s="320"/>
      <c r="Z199" s="322"/>
      <c r="AA199" s="322"/>
      <c r="AB199" s="321"/>
      <c r="AC199" s="71"/>
      <c r="AD199" s="71"/>
      <c r="AE199" s="71"/>
      <c r="AF199" s="320">
        <v>12</v>
      </c>
      <c r="AG199" s="322"/>
      <c r="AH199" s="322"/>
      <c r="AI199" s="321"/>
    </row>
    <row r="200" spans="1:35" ht="20.100000000000001" customHeight="1" x14ac:dyDescent="0.25">
      <c r="A200" s="328"/>
      <c r="C200" s="320">
        <v>7</v>
      </c>
      <c r="D200" s="322"/>
      <c r="E200" s="321"/>
      <c r="F200" s="72" t="s">
        <v>45</v>
      </c>
      <c r="G200" s="324" t="s">
        <v>37</v>
      </c>
      <c r="H200" s="321"/>
      <c r="I200" s="71" t="s">
        <v>38</v>
      </c>
      <c r="J200" s="320">
        <v>2505581</v>
      </c>
      <c r="K200" s="322"/>
      <c r="L200" s="321"/>
      <c r="M200" s="71">
        <v>2505630</v>
      </c>
      <c r="N200" s="320">
        <v>50</v>
      </c>
      <c r="O200" s="322"/>
      <c r="P200" s="321"/>
      <c r="Q200" s="71">
        <v>2505581</v>
      </c>
      <c r="R200" s="320">
        <v>2505630</v>
      </c>
      <c r="S200" s="321"/>
      <c r="T200" s="323">
        <v>50</v>
      </c>
      <c r="U200" s="321"/>
      <c r="V200" s="71"/>
      <c r="W200" s="71"/>
      <c r="X200" s="71"/>
      <c r="Y200" s="320"/>
      <c r="Z200" s="322"/>
      <c r="AA200" s="322"/>
      <c r="AB200" s="321"/>
      <c r="AC200" s="71"/>
      <c r="AD200" s="71"/>
      <c r="AE200" s="71"/>
      <c r="AF200" s="320">
        <v>50</v>
      </c>
      <c r="AG200" s="322"/>
      <c r="AH200" s="322"/>
      <c r="AI200" s="321"/>
    </row>
    <row r="201" spans="1:35" ht="20.100000000000001" customHeight="1" x14ac:dyDescent="0.25">
      <c r="A201" s="328"/>
      <c r="C201" s="320">
        <v>7</v>
      </c>
      <c r="D201" s="322"/>
      <c r="E201" s="321"/>
      <c r="F201" s="72" t="s">
        <v>45</v>
      </c>
      <c r="G201" s="324" t="s">
        <v>37</v>
      </c>
      <c r="H201" s="321"/>
      <c r="I201" s="71" t="s">
        <v>38</v>
      </c>
      <c r="J201" s="320">
        <v>2505631</v>
      </c>
      <c r="K201" s="322"/>
      <c r="L201" s="321"/>
      <c r="M201" s="71">
        <v>2505640</v>
      </c>
      <c r="N201" s="320">
        <v>10</v>
      </c>
      <c r="O201" s="322"/>
      <c r="P201" s="321"/>
      <c r="Q201" s="71"/>
      <c r="R201" s="320"/>
      <c r="S201" s="321"/>
      <c r="T201" s="323"/>
      <c r="U201" s="321"/>
      <c r="V201" s="71"/>
      <c r="W201" s="71"/>
      <c r="X201" s="71"/>
      <c r="Y201" s="320"/>
      <c r="Z201" s="322"/>
      <c r="AA201" s="322"/>
      <c r="AB201" s="321"/>
      <c r="AC201" s="71">
        <v>2505631</v>
      </c>
      <c r="AD201" s="71">
        <v>2505640</v>
      </c>
      <c r="AE201" s="71">
        <v>10</v>
      </c>
      <c r="AF201" s="320">
        <v>10</v>
      </c>
      <c r="AG201" s="322"/>
      <c r="AH201" s="322"/>
      <c r="AI201" s="321"/>
    </row>
    <row r="202" spans="1:35" ht="20.100000000000001" customHeight="1" x14ac:dyDescent="0.25">
      <c r="A202" s="328"/>
      <c r="C202" s="320">
        <v>7</v>
      </c>
      <c r="D202" s="322"/>
      <c r="E202" s="321"/>
      <c r="F202" s="72" t="s">
        <v>45</v>
      </c>
      <c r="G202" s="324" t="s">
        <v>40</v>
      </c>
      <c r="H202" s="321"/>
      <c r="I202" s="71" t="s">
        <v>38</v>
      </c>
      <c r="J202" s="320">
        <v>534237</v>
      </c>
      <c r="K202" s="322"/>
      <c r="L202" s="321"/>
      <c r="M202" s="71">
        <v>534249</v>
      </c>
      <c r="N202" s="320">
        <v>13</v>
      </c>
      <c r="O202" s="322"/>
      <c r="P202" s="321"/>
      <c r="Q202" s="71">
        <v>534237</v>
      </c>
      <c r="R202" s="320">
        <v>534249</v>
      </c>
      <c r="S202" s="321"/>
      <c r="T202" s="323">
        <v>13</v>
      </c>
      <c r="U202" s="321"/>
      <c r="V202" s="71"/>
      <c r="W202" s="71"/>
      <c r="X202" s="71"/>
      <c r="Y202" s="320"/>
      <c r="Z202" s="322"/>
      <c r="AA202" s="322"/>
      <c r="AB202" s="321"/>
      <c r="AC202" s="71"/>
      <c r="AD202" s="71"/>
      <c r="AE202" s="71"/>
      <c r="AF202" s="320">
        <v>13</v>
      </c>
      <c r="AG202" s="322"/>
      <c r="AH202" s="322"/>
      <c r="AI202" s="321"/>
    </row>
    <row r="203" spans="1:35" ht="20.100000000000001" customHeight="1" x14ac:dyDescent="0.25">
      <c r="A203" s="328"/>
      <c r="C203" s="320">
        <v>7</v>
      </c>
      <c r="D203" s="322"/>
      <c r="E203" s="321"/>
      <c r="F203" s="72" t="s">
        <v>45</v>
      </c>
      <c r="G203" s="324" t="s">
        <v>40</v>
      </c>
      <c r="H203" s="321"/>
      <c r="I203" s="71" t="s">
        <v>38</v>
      </c>
      <c r="J203" s="320">
        <v>534439</v>
      </c>
      <c r="K203" s="322"/>
      <c r="L203" s="321"/>
      <c r="M203" s="71">
        <v>534487</v>
      </c>
      <c r="N203" s="320">
        <v>49</v>
      </c>
      <c r="O203" s="322"/>
      <c r="P203" s="321"/>
      <c r="Q203" s="71">
        <v>534439</v>
      </c>
      <c r="R203" s="320">
        <v>534487</v>
      </c>
      <c r="S203" s="321"/>
      <c r="T203" s="323">
        <v>49</v>
      </c>
      <c r="U203" s="321"/>
      <c r="V203" s="71"/>
      <c r="W203" s="71"/>
      <c r="X203" s="71"/>
      <c r="Y203" s="320"/>
      <c r="Z203" s="322"/>
      <c r="AA203" s="322"/>
      <c r="AB203" s="321"/>
      <c r="AC203" s="71"/>
      <c r="AD203" s="71"/>
      <c r="AE203" s="71"/>
      <c r="AF203" s="320">
        <v>49</v>
      </c>
      <c r="AG203" s="322"/>
      <c r="AH203" s="322"/>
      <c r="AI203" s="321"/>
    </row>
    <row r="204" spans="1:35" ht="20.100000000000001" customHeight="1" x14ac:dyDescent="0.25">
      <c r="A204" s="328"/>
      <c r="C204" s="320">
        <v>7</v>
      </c>
      <c r="D204" s="322"/>
      <c r="E204" s="321"/>
      <c r="F204" s="72" t="s">
        <v>45</v>
      </c>
      <c r="G204" s="324" t="s">
        <v>40</v>
      </c>
      <c r="H204" s="321"/>
      <c r="I204" s="71" t="s">
        <v>38</v>
      </c>
      <c r="J204" s="320">
        <v>534488</v>
      </c>
      <c r="K204" s="322"/>
      <c r="L204" s="321"/>
      <c r="M204" s="71">
        <v>534497</v>
      </c>
      <c r="N204" s="320">
        <v>10</v>
      </c>
      <c r="O204" s="322"/>
      <c r="P204" s="321"/>
      <c r="Q204" s="71"/>
      <c r="R204" s="320"/>
      <c r="S204" s="321"/>
      <c r="T204" s="323"/>
      <c r="U204" s="321"/>
      <c r="V204" s="71"/>
      <c r="W204" s="71"/>
      <c r="X204" s="71"/>
      <c r="Y204" s="320"/>
      <c r="Z204" s="322"/>
      <c r="AA204" s="322"/>
      <c r="AB204" s="321"/>
      <c r="AC204" s="71">
        <v>534488</v>
      </c>
      <c r="AD204" s="71">
        <v>534497</v>
      </c>
      <c r="AE204" s="71">
        <v>10</v>
      </c>
      <c r="AF204" s="320">
        <v>10</v>
      </c>
      <c r="AG204" s="322"/>
      <c r="AH204" s="322"/>
      <c r="AI204" s="321"/>
    </row>
    <row r="205" spans="1:35" ht="20.100000000000001" customHeight="1" x14ac:dyDescent="0.25">
      <c r="A205" s="328"/>
      <c r="C205" s="320"/>
      <c r="D205" s="322"/>
      <c r="E205" s="321"/>
      <c r="F205" s="72"/>
      <c r="G205" s="324"/>
      <c r="H205" s="321"/>
      <c r="I205" s="71"/>
      <c r="J205" s="320"/>
      <c r="K205" s="322"/>
      <c r="L205" s="321"/>
      <c r="M205" s="71"/>
      <c r="N205" s="320"/>
      <c r="O205" s="322"/>
      <c r="P205" s="321"/>
      <c r="Q205" s="71"/>
      <c r="R205" s="320"/>
      <c r="S205" s="321"/>
      <c r="T205" s="323"/>
      <c r="U205" s="321"/>
      <c r="V205" s="71"/>
      <c r="W205" s="71"/>
      <c r="X205" s="71"/>
      <c r="Y205" s="320"/>
      <c r="Z205" s="322"/>
      <c r="AA205" s="322"/>
      <c r="AB205" s="321"/>
      <c r="AC205" s="71"/>
      <c r="AD205" s="71"/>
      <c r="AE205" s="71"/>
      <c r="AF205" s="325">
        <f>SUM(T199:U204)*17/2</f>
        <v>1054</v>
      </c>
      <c r="AG205" s="322"/>
      <c r="AH205" s="322"/>
      <c r="AI205" s="321"/>
    </row>
    <row r="206" spans="1:35" ht="20.100000000000001" customHeight="1" x14ac:dyDescent="0.25">
      <c r="A206" s="328"/>
      <c r="C206" s="320">
        <v>3</v>
      </c>
      <c r="D206" s="322"/>
      <c r="E206" s="321"/>
      <c r="F206" s="72" t="s">
        <v>46</v>
      </c>
      <c r="G206" s="324" t="s">
        <v>37</v>
      </c>
      <c r="H206" s="321"/>
      <c r="I206" s="71" t="s">
        <v>38</v>
      </c>
      <c r="J206" s="320">
        <v>2505283</v>
      </c>
      <c r="K206" s="322"/>
      <c r="L206" s="321"/>
      <c r="M206" s="71">
        <v>2505284</v>
      </c>
      <c r="N206" s="320">
        <v>2</v>
      </c>
      <c r="O206" s="322"/>
      <c r="P206" s="321"/>
      <c r="Q206" s="71">
        <v>2505283</v>
      </c>
      <c r="R206" s="320">
        <v>2505284</v>
      </c>
      <c r="S206" s="321"/>
      <c r="T206" s="323">
        <v>2</v>
      </c>
      <c r="U206" s="321"/>
      <c r="V206" s="71"/>
      <c r="W206" s="71"/>
      <c r="X206" s="71"/>
      <c r="Y206" s="320"/>
      <c r="Z206" s="322"/>
      <c r="AA206" s="322"/>
      <c r="AB206" s="321"/>
      <c r="AC206" s="71"/>
      <c r="AD206" s="71"/>
      <c r="AE206" s="71"/>
      <c r="AF206" s="320">
        <v>2</v>
      </c>
      <c r="AG206" s="322"/>
      <c r="AH206" s="322"/>
      <c r="AI206" s="321"/>
    </row>
    <row r="207" spans="1:35" ht="20.100000000000001" customHeight="1" x14ac:dyDescent="0.25">
      <c r="A207" s="328"/>
      <c r="C207" s="320">
        <v>3</v>
      </c>
      <c r="D207" s="322"/>
      <c r="E207" s="321"/>
      <c r="F207" s="72" t="s">
        <v>46</v>
      </c>
      <c r="G207" s="324" t="s">
        <v>37</v>
      </c>
      <c r="H207" s="321"/>
      <c r="I207" s="71" t="s">
        <v>38</v>
      </c>
      <c r="J207" s="320">
        <v>2505285</v>
      </c>
      <c r="K207" s="322"/>
      <c r="L207" s="321"/>
      <c r="M207" s="71">
        <v>2505285</v>
      </c>
      <c r="N207" s="320">
        <v>1</v>
      </c>
      <c r="O207" s="322"/>
      <c r="P207" s="321"/>
      <c r="Q207" s="71"/>
      <c r="R207" s="320"/>
      <c r="S207" s="321"/>
      <c r="T207" s="323"/>
      <c r="U207" s="321"/>
      <c r="V207" s="71">
        <v>2505285</v>
      </c>
      <c r="W207" s="71">
        <v>2505285</v>
      </c>
      <c r="X207" s="71">
        <v>1</v>
      </c>
      <c r="Y207" s="320" t="s">
        <v>39</v>
      </c>
      <c r="Z207" s="322"/>
      <c r="AA207" s="322"/>
      <c r="AB207" s="321"/>
      <c r="AC207" s="71"/>
      <c r="AD207" s="71"/>
      <c r="AE207" s="71"/>
      <c r="AF207" s="320">
        <v>1</v>
      </c>
      <c r="AG207" s="322"/>
      <c r="AH207" s="322"/>
      <c r="AI207" s="321"/>
    </row>
    <row r="208" spans="1:35" ht="20.100000000000001" customHeight="1" x14ac:dyDescent="0.25">
      <c r="A208" s="328"/>
      <c r="C208" s="320">
        <v>3</v>
      </c>
      <c r="D208" s="322"/>
      <c r="E208" s="321"/>
      <c r="F208" s="72" t="s">
        <v>46</v>
      </c>
      <c r="G208" s="324" t="s">
        <v>37</v>
      </c>
      <c r="H208" s="321"/>
      <c r="I208" s="71" t="s">
        <v>38</v>
      </c>
      <c r="J208" s="320">
        <v>2505286</v>
      </c>
      <c r="K208" s="322"/>
      <c r="L208" s="321"/>
      <c r="M208" s="71">
        <v>2505300</v>
      </c>
      <c r="N208" s="320">
        <v>15</v>
      </c>
      <c r="O208" s="322"/>
      <c r="P208" s="321"/>
      <c r="Q208" s="71">
        <v>2505286</v>
      </c>
      <c r="R208" s="320">
        <v>2505300</v>
      </c>
      <c r="S208" s="321"/>
      <c r="T208" s="323">
        <v>15</v>
      </c>
      <c r="U208" s="321"/>
      <c r="V208" s="71"/>
      <c r="W208" s="71"/>
      <c r="X208" s="71"/>
      <c r="Y208" s="320"/>
      <c r="Z208" s="322"/>
      <c r="AA208" s="322"/>
      <c r="AB208" s="321"/>
      <c r="AC208" s="71"/>
      <c r="AD208" s="71"/>
      <c r="AE208" s="71"/>
      <c r="AF208" s="320">
        <v>15</v>
      </c>
      <c r="AG208" s="322"/>
      <c r="AH208" s="322"/>
      <c r="AI208" s="321"/>
    </row>
    <row r="209" spans="1:35" ht="20.100000000000001" customHeight="1" x14ac:dyDescent="0.25">
      <c r="A209" s="328"/>
      <c r="C209" s="320">
        <v>3</v>
      </c>
      <c r="D209" s="322"/>
      <c r="E209" s="321"/>
      <c r="F209" s="72" t="s">
        <v>46</v>
      </c>
      <c r="G209" s="324" t="s">
        <v>37</v>
      </c>
      <c r="H209" s="321"/>
      <c r="I209" s="71" t="s">
        <v>38</v>
      </c>
      <c r="J209" s="320">
        <v>2505489</v>
      </c>
      <c r="K209" s="322"/>
      <c r="L209" s="321"/>
      <c r="M209" s="71">
        <v>2505501</v>
      </c>
      <c r="N209" s="320">
        <v>13</v>
      </c>
      <c r="O209" s="322"/>
      <c r="P209" s="321"/>
      <c r="Q209" s="71">
        <v>2505489</v>
      </c>
      <c r="R209" s="320">
        <v>2505501</v>
      </c>
      <c r="S209" s="321"/>
      <c r="T209" s="323">
        <v>13</v>
      </c>
      <c r="U209" s="321"/>
      <c r="V209" s="71"/>
      <c r="W209" s="71"/>
      <c r="X209" s="71"/>
      <c r="Y209" s="320"/>
      <c r="Z209" s="322"/>
      <c r="AA209" s="322"/>
      <c r="AB209" s="321"/>
      <c r="AC209" s="71"/>
      <c r="AD209" s="71"/>
      <c r="AE209" s="71"/>
      <c r="AF209" s="320">
        <v>13</v>
      </c>
      <c r="AG209" s="322"/>
      <c r="AH209" s="322"/>
      <c r="AI209" s="321"/>
    </row>
    <row r="210" spans="1:35" ht="20.100000000000001" customHeight="1" x14ac:dyDescent="0.25">
      <c r="A210" s="328"/>
      <c r="C210" s="320">
        <v>3</v>
      </c>
      <c r="D210" s="322"/>
      <c r="E210" s="321"/>
      <c r="F210" s="72" t="s">
        <v>46</v>
      </c>
      <c r="G210" s="324" t="s">
        <v>37</v>
      </c>
      <c r="H210" s="321"/>
      <c r="I210" s="71" t="s">
        <v>38</v>
      </c>
      <c r="J210" s="320">
        <v>2505502</v>
      </c>
      <c r="K210" s="322"/>
      <c r="L210" s="321"/>
      <c r="M210" s="71">
        <v>2505528</v>
      </c>
      <c r="N210" s="320">
        <v>27</v>
      </c>
      <c r="O210" s="322"/>
      <c r="P210" s="321"/>
      <c r="Q210" s="71"/>
      <c r="R210" s="320"/>
      <c r="S210" s="321"/>
      <c r="T210" s="323"/>
      <c r="U210" s="321"/>
      <c r="V210" s="71"/>
      <c r="W210" s="71"/>
      <c r="X210" s="71"/>
      <c r="Y210" s="320"/>
      <c r="Z210" s="322"/>
      <c r="AA210" s="322"/>
      <c r="AB210" s="321"/>
      <c r="AC210" s="71">
        <v>2505502</v>
      </c>
      <c r="AD210" s="71">
        <v>2505528</v>
      </c>
      <c r="AE210" s="71">
        <v>27</v>
      </c>
      <c r="AF210" s="320">
        <v>27</v>
      </c>
      <c r="AG210" s="322"/>
      <c r="AH210" s="322"/>
      <c r="AI210" s="321"/>
    </row>
    <row r="211" spans="1:35" ht="20.100000000000001" customHeight="1" x14ac:dyDescent="0.25">
      <c r="A211" s="328"/>
      <c r="C211" s="320">
        <v>3</v>
      </c>
      <c r="D211" s="322"/>
      <c r="E211" s="321"/>
      <c r="F211" s="72" t="s">
        <v>46</v>
      </c>
      <c r="G211" s="324" t="s">
        <v>40</v>
      </c>
      <c r="H211" s="321"/>
      <c r="I211" s="71" t="s">
        <v>38</v>
      </c>
      <c r="J211" s="320">
        <v>534144</v>
      </c>
      <c r="K211" s="322"/>
      <c r="L211" s="321"/>
      <c r="M211" s="71">
        <v>534162</v>
      </c>
      <c r="N211" s="320">
        <v>19</v>
      </c>
      <c r="O211" s="322"/>
      <c r="P211" s="321"/>
      <c r="Q211" s="71">
        <v>534144</v>
      </c>
      <c r="R211" s="320">
        <v>534162</v>
      </c>
      <c r="S211" s="321"/>
      <c r="T211" s="323">
        <v>19</v>
      </c>
      <c r="U211" s="321"/>
      <c r="V211" s="71"/>
      <c r="W211" s="71"/>
      <c r="X211" s="71"/>
      <c r="Y211" s="320"/>
      <c r="Z211" s="322"/>
      <c r="AA211" s="322"/>
      <c r="AB211" s="321"/>
      <c r="AC211" s="71"/>
      <c r="AD211" s="71"/>
      <c r="AE211" s="71"/>
      <c r="AF211" s="320">
        <v>19</v>
      </c>
      <c r="AG211" s="322"/>
      <c r="AH211" s="322"/>
      <c r="AI211" s="321"/>
    </row>
    <row r="212" spans="1:35" ht="20.100000000000001" customHeight="1" x14ac:dyDescent="0.25">
      <c r="A212" s="328"/>
      <c r="C212" s="320">
        <v>3</v>
      </c>
      <c r="D212" s="322"/>
      <c r="E212" s="321"/>
      <c r="F212" s="72" t="s">
        <v>46</v>
      </c>
      <c r="G212" s="324" t="s">
        <v>40</v>
      </c>
      <c r="H212" s="321"/>
      <c r="I212" s="71" t="s">
        <v>38</v>
      </c>
      <c r="J212" s="320">
        <v>534348</v>
      </c>
      <c r="K212" s="322"/>
      <c r="L212" s="321"/>
      <c r="M212" s="71">
        <v>534358</v>
      </c>
      <c r="N212" s="320">
        <v>11</v>
      </c>
      <c r="O212" s="322"/>
      <c r="P212" s="321"/>
      <c r="Q212" s="71">
        <v>534348</v>
      </c>
      <c r="R212" s="320">
        <v>534358</v>
      </c>
      <c r="S212" s="321"/>
      <c r="T212" s="323">
        <v>11</v>
      </c>
      <c r="U212" s="321"/>
      <c r="V212" s="71"/>
      <c r="W212" s="71"/>
      <c r="X212" s="71"/>
      <c r="Y212" s="320"/>
      <c r="Z212" s="322"/>
      <c r="AA212" s="322"/>
      <c r="AB212" s="321"/>
      <c r="AC212" s="71"/>
      <c r="AD212" s="71"/>
      <c r="AE212" s="71"/>
      <c r="AF212" s="320">
        <v>11</v>
      </c>
      <c r="AG212" s="322"/>
      <c r="AH212" s="322"/>
      <c r="AI212" s="321"/>
    </row>
    <row r="213" spans="1:35" ht="20.100000000000001" customHeight="1" x14ac:dyDescent="0.25">
      <c r="A213" s="328"/>
      <c r="C213" s="320">
        <v>3</v>
      </c>
      <c r="D213" s="322"/>
      <c r="E213" s="321"/>
      <c r="F213" s="72" t="s">
        <v>46</v>
      </c>
      <c r="G213" s="324" t="s">
        <v>40</v>
      </c>
      <c r="H213" s="321"/>
      <c r="I213" s="71" t="s">
        <v>38</v>
      </c>
      <c r="J213" s="320">
        <v>534359</v>
      </c>
      <c r="K213" s="322"/>
      <c r="L213" s="321"/>
      <c r="M213" s="71">
        <v>534386</v>
      </c>
      <c r="N213" s="320">
        <v>28</v>
      </c>
      <c r="O213" s="322"/>
      <c r="P213" s="321"/>
      <c r="Q213" s="71"/>
      <c r="R213" s="320"/>
      <c r="S213" s="321"/>
      <c r="T213" s="323"/>
      <c r="U213" s="321"/>
      <c r="V213" s="71"/>
      <c r="W213" s="71"/>
      <c r="X213" s="71"/>
      <c r="Y213" s="320"/>
      <c r="Z213" s="322"/>
      <c r="AA213" s="322"/>
      <c r="AB213" s="321"/>
      <c r="AC213" s="71">
        <v>534359</v>
      </c>
      <c r="AD213" s="71">
        <v>534386</v>
      </c>
      <c r="AE213" s="71">
        <v>28</v>
      </c>
      <c r="AF213" s="320">
        <v>28</v>
      </c>
      <c r="AG213" s="322"/>
      <c r="AH213" s="322"/>
      <c r="AI213" s="321"/>
    </row>
    <row r="214" spans="1:35" ht="20.100000000000001" customHeight="1" x14ac:dyDescent="0.25">
      <c r="A214" s="329"/>
      <c r="C214" s="320"/>
      <c r="D214" s="322"/>
      <c r="E214" s="321"/>
      <c r="F214" s="72"/>
      <c r="G214" s="324"/>
      <c r="H214" s="321"/>
      <c r="I214" s="71"/>
      <c r="J214" s="320"/>
      <c r="K214" s="322"/>
      <c r="L214" s="321"/>
      <c r="M214" s="71"/>
      <c r="N214" s="320"/>
      <c r="O214" s="322"/>
      <c r="P214" s="321"/>
      <c r="Q214" s="71"/>
      <c r="R214" s="320"/>
      <c r="S214" s="321"/>
      <c r="T214" s="323"/>
      <c r="U214" s="321"/>
      <c r="V214" s="71"/>
      <c r="W214" s="71"/>
      <c r="X214" s="71"/>
      <c r="Y214" s="320"/>
      <c r="Z214" s="322"/>
      <c r="AA214" s="322"/>
      <c r="AB214" s="321"/>
      <c r="AC214" s="71"/>
      <c r="AD214" s="71"/>
      <c r="AE214" s="71"/>
      <c r="AF214" s="325">
        <f>SUM(T206:U213)*17/2</f>
        <v>510</v>
      </c>
      <c r="AG214" s="322"/>
      <c r="AH214" s="322"/>
      <c r="AI214" s="321"/>
    </row>
    <row r="215" spans="1:35" ht="15" customHeight="1" x14ac:dyDescent="0.25">
      <c r="A215" s="327"/>
      <c r="C215" s="331" t="s">
        <v>50</v>
      </c>
      <c r="D215" s="322"/>
      <c r="E215" s="322"/>
      <c r="F215" s="322"/>
      <c r="G215" s="322"/>
      <c r="H215" s="321"/>
      <c r="I215" s="326"/>
      <c r="J215" s="322"/>
      <c r="K215" s="322"/>
      <c r="L215" s="322"/>
      <c r="M215" s="322"/>
      <c r="N215" s="322"/>
      <c r="O215" s="322"/>
      <c r="P215" s="322"/>
      <c r="Q215" s="322"/>
      <c r="R215" s="322"/>
      <c r="S215" s="322"/>
      <c r="T215" s="322"/>
      <c r="U215" s="322"/>
      <c r="V215" s="322"/>
      <c r="W215" s="322"/>
      <c r="X215" s="322"/>
      <c r="Y215" s="322"/>
      <c r="Z215" s="322"/>
      <c r="AA215" s="322"/>
      <c r="AB215" s="322"/>
      <c r="AC215" s="322"/>
      <c r="AD215" s="322"/>
      <c r="AE215" s="322"/>
      <c r="AF215" s="322"/>
      <c r="AG215" s="322"/>
      <c r="AH215" s="322"/>
      <c r="AI215" s="321"/>
    </row>
    <row r="216" spans="1:35" ht="20.100000000000001" customHeight="1" x14ac:dyDescent="0.25">
      <c r="A216" s="328"/>
      <c r="C216" s="320">
        <v>2</v>
      </c>
      <c r="D216" s="322"/>
      <c r="E216" s="321"/>
      <c r="F216" s="72" t="s">
        <v>36</v>
      </c>
      <c r="G216" s="324" t="s">
        <v>37</v>
      </c>
      <c r="H216" s="321"/>
      <c r="I216" s="71" t="s">
        <v>38</v>
      </c>
      <c r="J216" s="320">
        <v>2505453</v>
      </c>
      <c r="K216" s="322"/>
      <c r="L216" s="321"/>
      <c r="M216" s="71">
        <v>2505486</v>
      </c>
      <c r="N216" s="320">
        <v>34</v>
      </c>
      <c r="O216" s="322"/>
      <c r="P216" s="321"/>
      <c r="Q216" s="71">
        <v>2505453</v>
      </c>
      <c r="R216" s="320">
        <v>2505486</v>
      </c>
      <c r="S216" s="321"/>
      <c r="T216" s="323">
        <v>34</v>
      </c>
      <c r="U216" s="321"/>
      <c r="V216" s="71"/>
      <c r="W216" s="71"/>
      <c r="X216" s="71"/>
      <c r="Y216" s="320"/>
      <c r="Z216" s="322"/>
      <c r="AA216" s="322"/>
      <c r="AB216" s="321"/>
      <c r="AC216" s="71"/>
      <c r="AD216" s="71"/>
      <c r="AE216" s="71"/>
      <c r="AF216" s="320">
        <v>34</v>
      </c>
      <c r="AG216" s="322"/>
      <c r="AH216" s="322"/>
      <c r="AI216" s="321"/>
    </row>
    <row r="217" spans="1:35" ht="20.100000000000001" customHeight="1" x14ac:dyDescent="0.25">
      <c r="A217" s="328"/>
      <c r="C217" s="320">
        <v>2</v>
      </c>
      <c r="D217" s="322"/>
      <c r="E217" s="321"/>
      <c r="F217" s="72" t="s">
        <v>36</v>
      </c>
      <c r="G217" s="324" t="s">
        <v>37</v>
      </c>
      <c r="H217" s="321"/>
      <c r="I217" s="71" t="s">
        <v>38</v>
      </c>
      <c r="J217" s="320">
        <v>2505487</v>
      </c>
      <c r="K217" s="322"/>
      <c r="L217" s="321"/>
      <c r="M217" s="71">
        <v>2505488</v>
      </c>
      <c r="N217" s="320">
        <v>2</v>
      </c>
      <c r="O217" s="322"/>
      <c r="P217" s="321"/>
      <c r="Q217" s="71"/>
      <c r="R217" s="320"/>
      <c r="S217" s="321"/>
      <c r="T217" s="323"/>
      <c r="U217" s="321"/>
      <c r="V217" s="71"/>
      <c r="W217" s="71"/>
      <c r="X217" s="71"/>
      <c r="Y217" s="320"/>
      <c r="Z217" s="322"/>
      <c r="AA217" s="322"/>
      <c r="AB217" s="321"/>
      <c r="AC217" s="71">
        <v>2505487</v>
      </c>
      <c r="AD217" s="71">
        <v>2505488</v>
      </c>
      <c r="AE217" s="71">
        <v>2</v>
      </c>
      <c r="AF217" s="320">
        <v>2</v>
      </c>
      <c r="AG217" s="322"/>
      <c r="AH217" s="322"/>
      <c r="AI217" s="321"/>
    </row>
    <row r="218" spans="1:35" ht="20.100000000000001" customHeight="1" x14ac:dyDescent="0.25">
      <c r="A218" s="328"/>
      <c r="C218" s="320">
        <v>2</v>
      </c>
      <c r="D218" s="322"/>
      <c r="E218" s="321"/>
      <c r="F218" s="72" t="s">
        <v>36</v>
      </c>
      <c r="G218" s="324" t="s">
        <v>40</v>
      </c>
      <c r="H218" s="321"/>
      <c r="I218" s="71" t="s">
        <v>38</v>
      </c>
      <c r="J218" s="320">
        <v>534311</v>
      </c>
      <c r="K218" s="322"/>
      <c r="L218" s="321"/>
      <c r="M218" s="71">
        <v>534344</v>
      </c>
      <c r="N218" s="320">
        <v>34</v>
      </c>
      <c r="O218" s="322"/>
      <c r="P218" s="321"/>
      <c r="Q218" s="71">
        <v>534311</v>
      </c>
      <c r="R218" s="320">
        <v>534344</v>
      </c>
      <c r="S218" s="321"/>
      <c r="T218" s="323">
        <v>34</v>
      </c>
      <c r="U218" s="321"/>
      <c r="V218" s="71"/>
      <c r="W218" s="71"/>
      <c r="X218" s="71"/>
      <c r="Y218" s="320"/>
      <c r="Z218" s="322"/>
      <c r="AA218" s="322"/>
      <c r="AB218" s="321"/>
      <c r="AC218" s="71"/>
      <c r="AD218" s="71"/>
      <c r="AE218" s="71"/>
      <c r="AF218" s="320">
        <v>34</v>
      </c>
      <c r="AG218" s="322"/>
      <c r="AH218" s="322"/>
      <c r="AI218" s="321"/>
    </row>
    <row r="219" spans="1:35" ht="20.100000000000001" customHeight="1" x14ac:dyDescent="0.25">
      <c r="A219" s="328"/>
      <c r="C219" s="320">
        <v>2</v>
      </c>
      <c r="D219" s="322"/>
      <c r="E219" s="321"/>
      <c r="F219" s="72" t="s">
        <v>36</v>
      </c>
      <c r="G219" s="324" t="s">
        <v>40</v>
      </c>
      <c r="H219" s="321"/>
      <c r="I219" s="71" t="s">
        <v>38</v>
      </c>
      <c r="J219" s="320">
        <v>534345</v>
      </c>
      <c r="K219" s="322"/>
      <c r="L219" s="321"/>
      <c r="M219" s="71">
        <v>534347</v>
      </c>
      <c r="N219" s="320">
        <v>3</v>
      </c>
      <c r="O219" s="322"/>
      <c r="P219" s="321"/>
      <c r="Q219" s="71"/>
      <c r="R219" s="320"/>
      <c r="S219" s="321"/>
      <c r="T219" s="323"/>
      <c r="U219" s="321"/>
      <c r="V219" s="71"/>
      <c r="W219" s="71"/>
      <c r="X219" s="71"/>
      <c r="Y219" s="320"/>
      <c r="Z219" s="322"/>
      <c r="AA219" s="322"/>
      <c r="AB219" s="321"/>
      <c r="AC219" s="71">
        <v>534345</v>
      </c>
      <c r="AD219" s="71">
        <v>534347</v>
      </c>
      <c r="AE219" s="71">
        <v>3</v>
      </c>
      <c r="AF219" s="320">
        <v>3</v>
      </c>
      <c r="AG219" s="322"/>
      <c r="AH219" s="322"/>
      <c r="AI219" s="321"/>
    </row>
    <row r="220" spans="1:35" ht="20.100000000000001" customHeight="1" x14ac:dyDescent="0.25">
      <c r="A220" s="328"/>
      <c r="C220" s="320"/>
      <c r="D220" s="322"/>
      <c r="E220" s="321"/>
      <c r="F220" s="72"/>
      <c r="G220" s="324"/>
      <c r="H220" s="321"/>
      <c r="I220" s="71"/>
      <c r="J220" s="320"/>
      <c r="K220" s="322"/>
      <c r="L220" s="321"/>
      <c r="M220" s="71"/>
      <c r="N220" s="320"/>
      <c r="O220" s="322"/>
      <c r="P220" s="321"/>
      <c r="Q220" s="71"/>
      <c r="R220" s="320"/>
      <c r="S220" s="321"/>
      <c r="T220" s="323"/>
      <c r="U220" s="321"/>
      <c r="V220" s="71"/>
      <c r="W220" s="71"/>
      <c r="X220" s="71"/>
      <c r="Y220" s="320"/>
      <c r="Z220" s="322"/>
      <c r="AA220" s="322"/>
      <c r="AB220" s="321"/>
      <c r="AC220" s="71"/>
      <c r="AD220" s="71"/>
      <c r="AE220" s="71"/>
      <c r="AF220" s="325">
        <f>SUM(T216:U219)*17/2</f>
        <v>578</v>
      </c>
      <c r="AG220" s="322"/>
      <c r="AH220" s="322"/>
      <c r="AI220" s="321"/>
    </row>
    <row r="221" spans="1:35" ht="20.100000000000001" customHeight="1" x14ac:dyDescent="0.25">
      <c r="A221" s="328"/>
      <c r="C221" s="320">
        <v>3</v>
      </c>
      <c r="D221" s="322"/>
      <c r="E221" s="321"/>
      <c r="F221" s="72" t="s">
        <v>51</v>
      </c>
      <c r="G221" s="324" t="s">
        <v>37</v>
      </c>
      <c r="H221" s="321"/>
      <c r="I221" s="71" t="s">
        <v>38</v>
      </c>
      <c r="J221" s="320">
        <v>2505124</v>
      </c>
      <c r="K221" s="322"/>
      <c r="L221" s="321"/>
      <c r="M221" s="71">
        <v>2505140</v>
      </c>
      <c r="N221" s="320">
        <v>17</v>
      </c>
      <c r="O221" s="322"/>
      <c r="P221" s="321"/>
      <c r="Q221" s="71"/>
      <c r="R221" s="320"/>
      <c r="S221" s="321"/>
      <c r="T221" s="323"/>
      <c r="U221" s="321"/>
      <c r="V221" s="71"/>
      <c r="W221" s="71"/>
      <c r="X221" s="71"/>
      <c r="Y221" s="320"/>
      <c r="Z221" s="322"/>
      <c r="AA221" s="322"/>
      <c r="AB221" s="321"/>
      <c r="AC221" s="71">
        <v>2505124</v>
      </c>
      <c r="AD221" s="71">
        <v>2505140</v>
      </c>
      <c r="AE221" s="71">
        <v>17</v>
      </c>
      <c r="AF221" s="320">
        <v>17</v>
      </c>
      <c r="AG221" s="322"/>
      <c r="AH221" s="322"/>
      <c r="AI221" s="321"/>
    </row>
    <row r="222" spans="1:35" ht="20.100000000000001" customHeight="1" x14ac:dyDescent="0.25">
      <c r="A222" s="328"/>
      <c r="C222" s="320">
        <v>3</v>
      </c>
      <c r="D222" s="322"/>
      <c r="E222" s="321"/>
      <c r="F222" s="72" t="s">
        <v>51</v>
      </c>
      <c r="G222" s="324" t="s">
        <v>37</v>
      </c>
      <c r="H222" s="321"/>
      <c r="I222" s="71" t="s">
        <v>38</v>
      </c>
      <c r="J222" s="320">
        <v>2505709</v>
      </c>
      <c r="K222" s="322"/>
      <c r="L222" s="321"/>
      <c r="M222" s="71">
        <v>2505710</v>
      </c>
      <c r="N222" s="320">
        <v>2</v>
      </c>
      <c r="O222" s="322"/>
      <c r="P222" s="321"/>
      <c r="Q222" s="71"/>
      <c r="R222" s="320"/>
      <c r="S222" s="321"/>
      <c r="T222" s="323"/>
      <c r="U222" s="321"/>
      <c r="V222" s="71">
        <v>2505709</v>
      </c>
      <c r="W222" s="71">
        <v>2505709</v>
      </c>
      <c r="X222" s="71">
        <v>1</v>
      </c>
      <c r="Y222" s="320" t="s">
        <v>39</v>
      </c>
      <c r="Z222" s="322"/>
      <c r="AA222" s="322"/>
      <c r="AB222" s="321"/>
      <c r="AC222" s="71"/>
      <c r="AD222" s="71"/>
      <c r="AE222" s="71"/>
      <c r="AF222" s="320">
        <v>1</v>
      </c>
      <c r="AG222" s="322"/>
      <c r="AH222" s="322"/>
      <c r="AI222" s="321"/>
    </row>
    <row r="223" spans="1:35" ht="20.100000000000001" customHeight="1" x14ac:dyDescent="0.25">
      <c r="A223" s="328"/>
      <c r="C223" s="320">
        <v>3</v>
      </c>
      <c r="D223" s="322"/>
      <c r="E223" s="321"/>
      <c r="F223" s="72" t="s">
        <v>51</v>
      </c>
      <c r="G223" s="324" t="s">
        <v>37</v>
      </c>
      <c r="H223" s="321"/>
      <c r="I223" s="71"/>
      <c r="J223" s="320"/>
      <c r="K223" s="322"/>
      <c r="L223" s="321"/>
      <c r="M223" s="71"/>
      <c r="N223" s="320"/>
      <c r="O223" s="322"/>
      <c r="P223" s="321"/>
      <c r="Q223" s="71"/>
      <c r="R223" s="320"/>
      <c r="S223" s="321"/>
      <c r="T223" s="323"/>
      <c r="U223" s="321"/>
      <c r="V223" s="71">
        <v>2505710</v>
      </c>
      <c r="W223" s="71">
        <v>2505710</v>
      </c>
      <c r="X223" s="71">
        <v>1</v>
      </c>
      <c r="Y223" s="320" t="s">
        <v>39</v>
      </c>
      <c r="Z223" s="322"/>
      <c r="AA223" s="322"/>
      <c r="AB223" s="321"/>
      <c r="AC223" s="71"/>
      <c r="AD223" s="71"/>
      <c r="AE223" s="71"/>
      <c r="AF223" s="320">
        <v>1</v>
      </c>
      <c r="AG223" s="322"/>
      <c r="AH223" s="322"/>
      <c r="AI223" s="321"/>
    </row>
    <row r="224" spans="1:35" ht="20.100000000000001" customHeight="1" x14ac:dyDescent="0.25">
      <c r="A224" s="328"/>
      <c r="C224" s="320">
        <v>3</v>
      </c>
      <c r="D224" s="322"/>
      <c r="E224" s="321"/>
      <c r="F224" s="72" t="s">
        <v>51</v>
      </c>
      <c r="G224" s="324" t="s">
        <v>37</v>
      </c>
      <c r="H224" s="321"/>
      <c r="I224" s="71" t="s">
        <v>38</v>
      </c>
      <c r="J224" s="320">
        <v>2505711</v>
      </c>
      <c r="K224" s="322"/>
      <c r="L224" s="321"/>
      <c r="M224" s="71">
        <v>2505711</v>
      </c>
      <c r="N224" s="320">
        <v>1</v>
      </c>
      <c r="O224" s="322"/>
      <c r="P224" s="321"/>
      <c r="Q224" s="71">
        <v>2505711</v>
      </c>
      <c r="R224" s="320">
        <v>2505711</v>
      </c>
      <c r="S224" s="321"/>
      <c r="T224" s="323">
        <v>1</v>
      </c>
      <c r="U224" s="321"/>
      <c r="V224" s="71"/>
      <c r="W224" s="71"/>
      <c r="X224" s="71"/>
      <c r="Y224" s="320"/>
      <c r="Z224" s="322"/>
      <c r="AA224" s="322"/>
      <c r="AB224" s="321"/>
      <c r="AC224" s="71"/>
      <c r="AD224" s="71"/>
      <c r="AE224" s="71"/>
      <c r="AF224" s="320">
        <v>1</v>
      </c>
      <c r="AG224" s="322"/>
      <c r="AH224" s="322"/>
      <c r="AI224" s="321"/>
    </row>
    <row r="225" spans="1:35" ht="20.100000000000001" customHeight="1" x14ac:dyDescent="0.25">
      <c r="A225" s="328"/>
      <c r="C225" s="320">
        <v>3</v>
      </c>
      <c r="D225" s="322"/>
      <c r="E225" s="321"/>
      <c r="F225" s="72" t="s">
        <v>51</v>
      </c>
      <c r="G225" s="324" t="s">
        <v>37</v>
      </c>
      <c r="H225" s="321"/>
      <c r="I225" s="71" t="s">
        <v>38</v>
      </c>
      <c r="J225" s="320">
        <v>2505712</v>
      </c>
      <c r="K225" s="322"/>
      <c r="L225" s="321"/>
      <c r="M225" s="71">
        <v>2505712</v>
      </c>
      <c r="N225" s="320">
        <v>1</v>
      </c>
      <c r="O225" s="322"/>
      <c r="P225" s="321"/>
      <c r="Q225" s="71"/>
      <c r="R225" s="320"/>
      <c r="S225" s="321"/>
      <c r="T225" s="323"/>
      <c r="U225" s="321"/>
      <c r="V225" s="71">
        <v>2505712</v>
      </c>
      <c r="W225" s="71">
        <v>2505712</v>
      </c>
      <c r="X225" s="71">
        <v>1</v>
      </c>
      <c r="Y225" s="320" t="s">
        <v>39</v>
      </c>
      <c r="Z225" s="322"/>
      <c r="AA225" s="322"/>
      <c r="AB225" s="321"/>
      <c r="AC225" s="71"/>
      <c r="AD225" s="71"/>
      <c r="AE225" s="71"/>
      <c r="AF225" s="320">
        <v>1</v>
      </c>
      <c r="AG225" s="322"/>
      <c r="AH225" s="322"/>
      <c r="AI225" s="321"/>
    </row>
    <row r="226" spans="1:35" ht="20.100000000000001" customHeight="1" x14ac:dyDescent="0.25">
      <c r="A226" s="328"/>
      <c r="C226" s="320">
        <v>3</v>
      </c>
      <c r="D226" s="322"/>
      <c r="E226" s="321"/>
      <c r="F226" s="72" t="s">
        <v>51</v>
      </c>
      <c r="G226" s="324" t="s">
        <v>37</v>
      </c>
      <c r="H226" s="321"/>
      <c r="I226" s="71" t="s">
        <v>38</v>
      </c>
      <c r="J226" s="320">
        <v>2505713</v>
      </c>
      <c r="K226" s="322"/>
      <c r="L226" s="321"/>
      <c r="M226" s="71">
        <v>2505742</v>
      </c>
      <c r="N226" s="320">
        <v>30</v>
      </c>
      <c r="O226" s="322"/>
      <c r="P226" s="321"/>
      <c r="Q226" s="71">
        <v>2505713</v>
      </c>
      <c r="R226" s="320">
        <v>2505742</v>
      </c>
      <c r="S226" s="321"/>
      <c r="T226" s="323">
        <v>30</v>
      </c>
      <c r="U226" s="321"/>
      <c r="V226" s="71"/>
      <c r="W226" s="71"/>
      <c r="X226" s="71"/>
      <c r="Y226" s="320"/>
      <c r="Z226" s="322"/>
      <c r="AA226" s="322"/>
      <c r="AB226" s="321"/>
      <c r="AC226" s="71"/>
      <c r="AD226" s="71"/>
      <c r="AE226" s="71"/>
      <c r="AF226" s="320">
        <v>30</v>
      </c>
      <c r="AG226" s="322"/>
      <c r="AH226" s="322"/>
      <c r="AI226" s="321"/>
    </row>
    <row r="227" spans="1:35" ht="20.100000000000001" customHeight="1" x14ac:dyDescent="0.25">
      <c r="A227" s="328"/>
      <c r="C227" s="320">
        <v>3</v>
      </c>
      <c r="D227" s="322"/>
      <c r="E227" s="321"/>
      <c r="F227" s="72" t="s">
        <v>51</v>
      </c>
      <c r="G227" s="324" t="s">
        <v>37</v>
      </c>
      <c r="H227" s="321"/>
      <c r="I227" s="71" t="s">
        <v>38</v>
      </c>
      <c r="J227" s="320">
        <v>2505743</v>
      </c>
      <c r="K227" s="322"/>
      <c r="L227" s="321"/>
      <c r="M227" s="71">
        <v>2505743</v>
      </c>
      <c r="N227" s="320">
        <v>1</v>
      </c>
      <c r="O227" s="322"/>
      <c r="P227" s="321"/>
      <c r="Q227" s="71"/>
      <c r="R227" s="320"/>
      <c r="S227" s="321"/>
      <c r="T227" s="323"/>
      <c r="U227" s="321"/>
      <c r="V227" s="71">
        <v>2505743</v>
      </c>
      <c r="W227" s="71">
        <v>2505743</v>
      </c>
      <c r="X227" s="71">
        <v>1</v>
      </c>
      <c r="Y227" s="320" t="s">
        <v>39</v>
      </c>
      <c r="Z227" s="322"/>
      <c r="AA227" s="322"/>
      <c r="AB227" s="321"/>
      <c r="AC227" s="71"/>
      <c r="AD227" s="71"/>
      <c r="AE227" s="71"/>
      <c r="AF227" s="320">
        <v>1</v>
      </c>
      <c r="AG227" s="322"/>
      <c r="AH227" s="322"/>
      <c r="AI227" s="321"/>
    </row>
    <row r="228" spans="1:35" ht="20.100000000000001" customHeight="1" x14ac:dyDescent="0.25">
      <c r="A228" s="328"/>
      <c r="C228" s="320">
        <v>3</v>
      </c>
      <c r="D228" s="322"/>
      <c r="E228" s="321"/>
      <c r="F228" s="72" t="s">
        <v>51</v>
      </c>
      <c r="G228" s="324" t="s">
        <v>37</v>
      </c>
      <c r="H228" s="321"/>
      <c r="I228" s="71" t="s">
        <v>38</v>
      </c>
      <c r="J228" s="320">
        <v>2505744</v>
      </c>
      <c r="K228" s="322"/>
      <c r="L228" s="321"/>
      <c r="M228" s="71">
        <v>2505756</v>
      </c>
      <c r="N228" s="320">
        <v>13</v>
      </c>
      <c r="O228" s="322"/>
      <c r="P228" s="321"/>
      <c r="Q228" s="71">
        <v>2505744</v>
      </c>
      <c r="R228" s="320">
        <v>2505756</v>
      </c>
      <c r="S228" s="321"/>
      <c r="T228" s="323">
        <v>13</v>
      </c>
      <c r="U228" s="321"/>
      <c r="V228" s="71"/>
      <c r="W228" s="71"/>
      <c r="X228" s="71"/>
      <c r="Y228" s="320"/>
      <c r="Z228" s="322"/>
      <c r="AA228" s="322"/>
      <c r="AB228" s="321"/>
      <c r="AC228" s="71"/>
      <c r="AD228" s="71"/>
      <c r="AE228" s="71"/>
      <c r="AF228" s="320">
        <v>13</v>
      </c>
      <c r="AG228" s="322"/>
      <c r="AH228" s="322"/>
      <c r="AI228" s="321"/>
    </row>
    <row r="229" spans="1:35" ht="20.100000000000001" customHeight="1" x14ac:dyDescent="0.25">
      <c r="A229" s="328"/>
      <c r="C229" s="320">
        <v>3</v>
      </c>
      <c r="D229" s="322"/>
      <c r="E229" s="321"/>
      <c r="F229" s="72" t="s">
        <v>51</v>
      </c>
      <c r="G229" s="324" t="s">
        <v>37</v>
      </c>
      <c r="H229" s="321"/>
      <c r="I229" s="71" t="s">
        <v>38</v>
      </c>
      <c r="J229" s="320">
        <v>2505757</v>
      </c>
      <c r="K229" s="322"/>
      <c r="L229" s="321"/>
      <c r="M229" s="71">
        <v>2505760</v>
      </c>
      <c r="N229" s="320">
        <v>4</v>
      </c>
      <c r="O229" s="322"/>
      <c r="P229" s="321"/>
      <c r="Q229" s="71"/>
      <c r="R229" s="320"/>
      <c r="S229" s="321"/>
      <c r="T229" s="323"/>
      <c r="U229" s="321"/>
      <c r="V229" s="71"/>
      <c r="W229" s="71"/>
      <c r="X229" s="71"/>
      <c r="Y229" s="320"/>
      <c r="Z229" s="322"/>
      <c r="AA229" s="322"/>
      <c r="AB229" s="321"/>
      <c r="AC229" s="71">
        <v>2505757</v>
      </c>
      <c r="AD229" s="71">
        <v>2505760</v>
      </c>
      <c r="AE229" s="71">
        <v>4</v>
      </c>
      <c r="AF229" s="320">
        <v>4</v>
      </c>
      <c r="AG229" s="322"/>
      <c r="AH229" s="322"/>
      <c r="AI229" s="321"/>
    </row>
    <row r="230" spans="1:35" ht="20.100000000000001" customHeight="1" x14ac:dyDescent="0.25">
      <c r="A230" s="328"/>
      <c r="C230" s="320">
        <v>3</v>
      </c>
      <c r="D230" s="322"/>
      <c r="E230" s="321"/>
      <c r="F230" s="72" t="s">
        <v>51</v>
      </c>
      <c r="G230" s="324" t="s">
        <v>40</v>
      </c>
      <c r="H230" s="321"/>
      <c r="I230" s="71" t="s">
        <v>38</v>
      </c>
      <c r="J230" s="320">
        <v>533988</v>
      </c>
      <c r="K230" s="322"/>
      <c r="L230" s="321"/>
      <c r="M230" s="71">
        <v>534004</v>
      </c>
      <c r="N230" s="320">
        <v>17</v>
      </c>
      <c r="O230" s="322"/>
      <c r="P230" s="321"/>
      <c r="Q230" s="71"/>
      <c r="R230" s="320"/>
      <c r="S230" s="321"/>
      <c r="T230" s="323"/>
      <c r="U230" s="321"/>
      <c r="V230" s="71"/>
      <c r="W230" s="71"/>
      <c r="X230" s="71"/>
      <c r="Y230" s="320"/>
      <c r="Z230" s="322"/>
      <c r="AA230" s="322"/>
      <c r="AB230" s="321"/>
      <c r="AC230" s="71">
        <v>533988</v>
      </c>
      <c r="AD230" s="71">
        <v>534004</v>
      </c>
      <c r="AE230" s="71">
        <v>17</v>
      </c>
      <c r="AF230" s="320">
        <v>17</v>
      </c>
      <c r="AG230" s="322"/>
      <c r="AH230" s="322"/>
      <c r="AI230" s="321"/>
    </row>
    <row r="231" spans="1:35" ht="20.100000000000001" customHeight="1" x14ac:dyDescent="0.25">
      <c r="A231" s="328"/>
      <c r="C231" s="320">
        <v>3</v>
      </c>
      <c r="D231" s="322"/>
      <c r="E231" s="321"/>
      <c r="F231" s="72" t="s">
        <v>51</v>
      </c>
      <c r="G231" s="324" t="s">
        <v>40</v>
      </c>
      <c r="H231" s="321"/>
      <c r="I231" s="71" t="s">
        <v>38</v>
      </c>
      <c r="J231" s="320">
        <v>534566</v>
      </c>
      <c r="K231" s="322"/>
      <c r="L231" s="321"/>
      <c r="M231" s="71">
        <v>534609</v>
      </c>
      <c r="N231" s="320">
        <v>44</v>
      </c>
      <c r="O231" s="322"/>
      <c r="P231" s="321"/>
      <c r="Q231" s="71">
        <v>534566</v>
      </c>
      <c r="R231" s="320">
        <v>534609</v>
      </c>
      <c r="S231" s="321"/>
      <c r="T231" s="323">
        <v>44</v>
      </c>
      <c r="U231" s="321"/>
      <c r="V231" s="71"/>
      <c r="W231" s="71"/>
      <c r="X231" s="71"/>
      <c r="Y231" s="320"/>
      <c r="Z231" s="322"/>
      <c r="AA231" s="322"/>
      <c r="AB231" s="321"/>
      <c r="AC231" s="71"/>
      <c r="AD231" s="71"/>
      <c r="AE231" s="71"/>
      <c r="AF231" s="320">
        <v>44</v>
      </c>
      <c r="AG231" s="322"/>
      <c r="AH231" s="322"/>
      <c r="AI231" s="321"/>
    </row>
    <row r="232" spans="1:35" ht="20.100000000000001" customHeight="1" x14ac:dyDescent="0.25">
      <c r="A232" s="328"/>
      <c r="C232" s="320">
        <v>3</v>
      </c>
      <c r="D232" s="322"/>
      <c r="E232" s="321"/>
      <c r="F232" s="72" t="s">
        <v>51</v>
      </c>
      <c r="G232" s="324" t="s">
        <v>40</v>
      </c>
      <c r="H232" s="321"/>
      <c r="I232" s="71" t="s">
        <v>38</v>
      </c>
      <c r="J232" s="320">
        <v>534610</v>
      </c>
      <c r="K232" s="322"/>
      <c r="L232" s="321"/>
      <c r="M232" s="71">
        <v>534617</v>
      </c>
      <c r="N232" s="320">
        <v>8</v>
      </c>
      <c r="O232" s="322"/>
      <c r="P232" s="321"/>
      <c r="Q232" s="71"/>
      <c r="R232" s="320"/>
      <c r="S232" s="321"/>
      <c r="T232" s="323"/>
      <c r="U232" s="321"/>
      <c r="V232" s="71"/>
      <c r="W232" s="71"/>
      <c r="X232" s="71"/>
      <c r="Y232" s="320"/>
      <c r="Z232" s="322"/>
      <c r="AA232" s="322"/>
      <c r="AB232" s="321"/>
      <c r="AC232" s="71">
        <v>534610</v>
      </c>
      <c r="AD232" s="71">
        <v>534617</v>
      </c>
      <c r="AE232" s="71">
        <v>8</v>
      </c>
      <c r="AF232" s="320">
        <v>8</v>
      </c>
      <c r="AG232" s="322"/>
      <c r="AH232" s="322"/>
      <c r="AI232" s="321"/>
    </row>
    <row r="233" spans="1:35" ht="20.100000000000001" customHeight="1" x14ac:dyDescent="0.25">
      <c r="A233" s="328"/>
      <c r="C233" s="320"/>
      <c r="D233" s="322"/>
      <c r="E233" s="321"/>
      <c r="F233" s="72"/>
      <c r="G233" s="324"/>
      <c r="H233" s="321"/>
      <c r="I233" s="71"/>
      <c r="J233" s="320"/>
      <c r="K233" s="322"/>
      <c r="L233" s="321"/>
      <c r="M233" s="71"/>
      <c r="N233" s="320"/>
      <c r="O233" s="322"/>
      <c r="P233" s="321"/>
      <c r="Q233" s="71"/>
      <c r="R233" s="320"/>
      <c r="S233" s="321"/>
      <c r="T233" s="323"/>
      <c r="U233" s="321"/>
      <c r="V233" s="71"/>
      <c r="W233" s="71"/>
      <c r="X233" s="71"/>
      <c r="Y233" s="320"/>
      <c r="Z233" s="322"/>
      <c r="AA233" s="322"/>
      <c r="AB233" s="321"/>
      <c r="AC233" s="71"/>
      <c r="AD233" s="71"/>
      <c r="AE233" s="71"/>
      <c r="AF233" s="325">
        <f>SUM(T221:U232)*17/2</f>
        <v>748</v>
      </c>
      <c r="AG233" s="322"/>
      <c r="AH233" s="322"/>
      <c r="AI233" s="321"/>
    </row>
    <row r="234" spans="1:35" ht="20.100000000000001" customHeight="1" x14ac:dyDescent="0.25">
      <c r="A234" s="328"/>
      <c r="C234" s="320">
        <v>5</v>
      </c>
      <c r="D234" s="322"/>
      <c r="E234" s="321"/>
      <c r="F234" s="72" t="s">
        <v>42</v>
      </c>
      <c r="G234" s="324" t="s">
        <v>37</v>
      </c>
      <c r="H234" s="321"/>
      <c r="I234" s="71" t="s">
        <v>38</v>
      </c>
      <c r="J234" s="320">
        <v>2505568</v>
      </c>
      <c r="K234" s="322"/>
      <c r="L234" s="321"/>
      <c r="M234" s="71">
        <v>2505580</v>
      </c>
      <c r="N234" s="320">
        <v>13</v>
      </c>
      <c r="O234" s="322"/>
      <c r="P234" s="321"/>
      <c r="Q234" s="71">
        <v>2505568</v>
      </c>
      <c r="R234" s="320">
        <v>2505580</v>
      </c>
      <c r="S234" s="321"/>
      <c r="T234" s="323">
        <v>13</v>
      </c>
      <c r="U234" s="321"/>
      <c r="V234" s="71"/>
      <c r="W234" s="71"/>
      <c r="X234" s="71"/>
      <c r="Y234" s="320"/>
      <c r="Z234" s="322"/>
      <c r="AA234" s="322"/>
      <c r="AB234" s="321"/>
      <c r="AC234" s="71"/>
      <c r="AD234" s="71"/>
      <c r="AE234" s="71"/>
      <c r="AF234" s="320">
        <v>13</v>
      </c>
      <c r="AG234" s="322"/>
      <c r="AH234" s="322"/>
      <c r="AI234" s="321"/>
    </row>
    <row r="235" spans="1:35" ht="20.100000000000001" customHeight="1" x14ac:dyDescent="0.25">
      <c r="A235" s="328"/>
      <c r="C235" s="320">
        <v>5</v>
      </c>
      <c r="D235" s="322"/>
      <c r="E235" s="321"/>
      <c r="F235" s="72" t="s">
        <v>42</v>
      </c>
      <c r="G235" s="324" t="s">
        <v>37</v>
      </c>
      <c r="H235" s="321"/>
      <c r="I235" s="71" t="s">
        <v>38</v>
      </c>
      <c r="J235" s="320">
        <v>2505761</v>
      </c>
      <c r="K235" s="322"/>
      <c r="L235" s="321"/>
      <c r="M235" s="71">
        <v>2505801</v>
      </c>
      <c r="N235" s="320">
        <v>41</v>
      </c>
      <c r="O235" s="322"/>
      <c r="P235" s="321"/>
      <c r="Q235" s="71">
        <v>2505761</v>
      </c>
      <c r="R235" s="320">
        <v>2505801</v>
      </c>
      <c r="S235" s="321"/>
      <c r="T235" s="323">
        <v>41</v>
      </c>
      <c r="U235" s="321"/>
      <c r="V235" s="71"/>
      <c r="W235" s="71"/>
      <c r="X235" s="71"/>
      <c r="Y235" s="320"/>
      <c r="Z235" s="322"/>
      <c r="AA235" s="322"/>
      <c r="AB235" s="321"/>
      <c r="AC235" s="71"/>
      <c r="AD235" s="71"/>
      <c r="AE235" s="71"/>
      <c r="AF235" s="320">
        <v>41</v>
      </c>
      <c r="AG235" s="322"/>
      <c r="AH235" s="322"/>
      <c r="AI235" s="321"/>
    </row>
    <row r="236" spans="1:35" ht="20.100000000000001" customHeight="1" x14ac:dyDescent="0.25">
      <c r="A236" s="328"/>
      <c r="C236" s="320">
        <v>5</v>
      </c>
      <c r="D236" s="322"/>
      <c r="E236" s="321"/>
      <c r="F236" s="72" t="s">
        <v>42</v>
      </c>
      <c r="G236" s="324" t="s">
        <v>37</v>
      </c>
      <c r="H236" s="321"/>
      <c r="I236" s="71" t="s">
        <v>38</v>
      </c>
      <c r="J236" s="320">
        <v>2505802</v>
      </c>
      <c r="K236" s="322"/>
      <c r="L236" s="321"/>
      <c r="M236" s="71">
        <v>2505820</v>
      </c>
      <c r="N236" s="320">
        <v>19</v>
      </c>
      <c r="O236" s="322"/>
      <c r="P236" s="321"/>
      <c r="Q236" s="71"/>
      <c r="R236" s="320"/>
      <c r="S236" s="321"/>
      <c r="T236" s="323"/>
      <c r="U236" s="321"/>
      <c r="V236" s="71"/>
      <c r="W236" s="71"/>
      <c r="X236" s="71"/>
      <c r="Y236" s="320"/>
      <c r="Z236" s="322"/>
      <c r="AA236" s="322"/>
      <c r="AB236" s="321"/>
      <c r="AC236" s="71">
        <v>2505802</v>
      </c>
      <c r="AD236" s="71">
        <v>2505820</v>
      </c>
      <c r="AE236" s="71">
        <v>19</v>
      </c>
      <c r="AF236" s="320">
        <v>19</v>
      </c>
      <c r="AG236" s="322"/>
      <c r="AH236" s="322"/>
      <c r="AI236" s="321"/>
    </row>
    <row r="237" spans="1:35" ht="20.100000000000001" customHeight="1" x14ac:dyDescent="0.25">
      <c r="A237" s="328"/>
      <c r="C237" s="320">
        <v>5</v>
      </c>
      <c r="D237" s="322"/>
      <c r="E237" s="321"/>
      <c r="F237" s="72" t="s">
        <v>42</v>
      </c>
      <c r="G237" s="324" t="s">
        <v>40</v>
      </c>
      <c r="H237" s="321"/>
      <c r="I237" s="71" t="s">
        <v>38</v>
      </c>
      <c r="J237" s="320">
        <v>534424</v>
      </c>
      <c r="K237" s="322"/>
      <c r="L237" s="321"/>
      <c r="M237" s="71">
        <v>534438</v>
      </c>
      <c r="N237" s="320">
        <v>15</v>
      </c>
      <c r="O237" s="322"/>
      <c r="P237" s="321"/>
      <c r="Q237" s="71">
        <v>534424</v>
      </c>
      <c r="R237" s="320">
        <v>534438</v>
      </c>
      <c r="S237" s="321"/>
      <c r="T237" s="323">
        <v>15</v>
      </c>
      <c r="U237" s="321"/>
      <c r="V237" s="71"/>
      <c r="W237" s="71"/>
      <c r="X237" s="71"/>
      <c r="Y237" s="320"/>
      <c r="Z237" s="322"/>
      <c r="AA237" s="322"/>
      <c r="AB237" s="321"/>
      <c r="AC237" s="71"/>
      <c r="AD237" s="71"/>
      <c r="AE237" s="71"/>
      <c r="AF237" s="320">
        <v>15</v>
      </c>
      <c r="AG237" s="322"/>
      <c r="AH237" s="322"/>
      <c r="AI237" s="321"/>
    </row>
    <row r="238" spans="1:35" ht="20.100000000000001" customHeight="1" x14ac:dyDescent="0.25">
      <c r="A238" s="328"/>
      <c r="C238" s="320">
        <v>5</v>
      </c>
      <c r="D238" s="322"/>
      <c r="E238" s="321"/>
      <c r="F238" s="72" t="s">
        <v>42</v>
      </c>
      <c r="G238" s="324" t="s">
        <v>40</v>
      </c>
      <c r="H238" s="321"/>
      <c r="I238" s="71" t="s">
        <v>38</v>
      </c>
      <c r="J238" s="320">
        <v>534618</v>
      </c>
      <c r="K238" s="322"/>
      <c r="L238" s="321"/>
      <c r="M238" s="71">
        <v>534656</v>
      </c>
      <c r="N238" s="320">
        <v>39</v>
      </c>
      <c r="O238" s="322"/>
      <c r="P238" s="321"/>
      <c r="Q238" s="71">
        <v>534618</v>
      </c>
      <c r="R238" s="320">
        <v>534656</v>
      </c>
      <c r="S238" s="321"/>
      <c r="T238" s="323">
        <v>39</v>
      </c>
      <c r="U238" s="321"/>
      <c r="V238" s="71"/>
      <c r="W238" s="71"/>
      <c r="X238" s="71"/>
      <c r="Y238" s="320"/>
      <c r="Z238" s="322"/>
      <c r="AA238" s="322"/>
      <c r="AB238" s="321"/>
      <c r="AC238" s="71"/>
      <c r="AD238" s="71"/>
      <c r="AE238" s="71"/>
      <c r="AF238" s="320">
        <v>39</v>
      </c>
      <c r="AG238" s="322"/>
      <c r="AH238" s="322"/>
      <c r="AI238" s="321"/>
    </row>
    <row r="239" spans="1:35" ht="20.100000000000001" customHeight="1" x14ac:dyDescent="0.25">
      <c r="A239" s="328"/>
      <c r="C239" s="320">
        <v>5</v>
      </c>
      <c r="D239" s="322"/>
      <c r="E239" s="321"/>
      <c r="F239" s="72" t="s">
        <v>42</v>
      </c>
      <c r="G239" s="324" t="s">
        <v>40</v>
      </c>
      <c r="H239" s="321"/>
      <c r="I239" s="71" t="s">
        <v>38</v>
      </c>
      <c r="J239" s="320">
        <v>534657</v>
      </c>
      <c r="K239" s="322"/>
      <c r="L239" s="321"/>
      <c r="M239" s="71">
        <v>534675</v>
      </c>
      <c r="N239" s="320">
        <v>19</v>
      </c>
      <c r="O239" s="322"/>
      <c r="P239" s="321"/>
      <c r="Q239" s="71"/>
      <c r="R239" s="320"/>
      <c r="S239" s="321"/>
      <c r="T239" s="323"/>
      <c r="U239" s="321"/>
      <c r="V239" s="71"/>
      <c r="W239" s="71"/>
      <c r="X239" s="71"/>
      <c r="Y239" s="320"/>
      <c r="Z239" s="322"/>
      <c r="AA239" s="322"/>
      <c r="AB239" s="321"/>
      <c r="AC239" s="71">
        <v>534657</v>
      </c>
      <c r="AD239" s="71">
        <v>534675</v>
      </c>
      <c r="AE239" s="71">
        <v>19</v>
      </c>
      <c r="AF239" s="320">
        <v>19</v>
      </c>
      <c r="AG239" s="322"/>
      <c r="AH239" s="322"/>
      <c r="AI239" s="321"/>
    </row>
    <row r="240" spans="1:35" ht="20.100000000000001" customHeight="1" x14ac:dyDescent="0.25">
      <c r="A240" s="328"/>
      <c r="C240" s="320"/>
      <c r="D240" s="322"/>
      <c r="E240" s="321"/>
      <c r="F240" s="72"/>
      <c r="G240" s="324"/>
      <c r="H240" s="321"/>
      <c r="I240" s="71"/>
      <c r="J240" s="320"/>
      <c r="K240" s="322"/>
      <c r="L240" s="321"/>
      <c r="M240" s="71"/>
      <c r="N240" s="320"/>
      <c r="O240" s="322"/>
      <c r="P240" s="321"/>
      <c r="Q240" s="71"/>
      <c r="R240" s="320"/>
      <c r="S240" s="321"/>
      <c r="T240" s="323"/>
      <c r="U240" s="321"/>
      <c r="V240" s="71"/>
      <c r="W240" s="71"/>
      <c r="X240" s="71"/>
      <c r="Y240" s="320"/>
      <c r="Z240" s="322"/>
      <c r="AA240" s="322"/>
      <c r="AB240" s="321"/>
      <c r="AC240" s="71"/>
      <c r="AD240" s="71"/>
      <c r="AE240" s="71"/>
      <c r="AF240" s="325">
        <f>SUM(T234:U239)*17/2</f>
        <v>918</v>
      </c>
      <c r="AG240" s="322"/>
      <c r="AH240" s="322"/>
      <c r="AI240" s="321"/>
    </row>
    <row r="241" spans="1:35" ht="20.100000000000001" customHeight="1" x14ac:dyDescent="0.25">
      <c r="A241" s="328"/>
      <c r="C241" s="320">
        <v>1</v>
      </c>
      <c r="D241" s="322"/>
      <c r="E241" s="321"/>
      <c r="F241" s="72" t="s">
        <v>44</v>
      </c>
      <c r="G241" s="324" t="s">
        <v>37</v>
      </c>
      <c r="H241" s="321"/>
      <c r="I241" s="71" t="s">
        <v>38</v>
      </c>
      <c r="J241" s="320">
        <v>2505641</v>
      </c>
      <c r="K241" s="322"/>
      <c r="L241" s="321"/>
      <c r="M241" s="71">
        <v>2505705</v>
      </c>
      <c r="N241" s="320">
        <v>65</v>
      </c>
      <c r="O241" s="322"/>
      <c r="P241" s="321"/>
      <c r="Q241" s="71">
        <v>2505641</v>
      </c>
      <c r="R241" s="320">
        <v>2505705</v>
      </c>
      <c r="S241" s="321"/>
      <c r="T241" s="323">
        <v>65</v>
      </c>
      <c r="U241" s="321"/>
      <c r="V241" s="71"/>
      <c r="W241" s="71"/>
      <c r="X241" s="71"/>
      <c r="Y241" s="320"/>
      <c r="Z241" s="322"/>
      <c r="AA241" s="322"/>
      <c r="AB241" s="321"/>
      <c r="AC241" s="71"/>
      <c r="AD241" s="71"/>
      <c r="AE241" s="71"/>
      <c r="AF241" s="320">
        <v>65</v>
      </c>
      <c r="AG241" s="322"/>
      <c r="AH241" s="322"/>
      <c r="AI241" s="321"/>
    </row>
    <row r="242" spans="1:35" ht="20.100000000000001" customHeight="1" x14ac:dyDescent="0.25">
      <c r="A242" s="328"/>
      <c r="C242" s="320">
        <v>1</v>
      </c>
      <c r="D242" s="322"/>
      <c r="E242" s="321"/>
      <c r="F242" s="72" t="s">
        <v>44</v>
      </c>
      <c r="G242" s="324" t="s">
        <v>37</v>
      </c>
      <c r="H242" s="321"/>
      <c r="I242" s="71" t="s">
        <v>38</v>
      </c>
      <c r="J242" s="320">
        <v>2505706</v>
      </c>
      <c r="K242" s="322"/>
      <c r="L242" s="321"/>
      <c r="M242" s="71">
        <v>2505708</v>
      </c>
      <c r="N242" s="320">
        <v>3</v>
      </c>
      <c r="O242" s="322"/>
      <c r="P242" s="321"/>
      <c r="Q242" s="71"/>
      <c r="R242" s="320"/>
      <c r="S242" s="321"/>
      <c r="T242" s="323"/>
      <c r="U242" s="321"/>
      <c r="V242" s="71"/>
      <c r="W242" s="71"/>
      <c r="X242" s="71"/>
      <c r="Y242" s="320"/>
      <c r="Z242" s="322"/>
      <c r="AA242" s="322"/>
      <c r="AB242" s="321"/>
      <c r="AC242" s="71">
        <v>2505706</v>
      </c>
      <c r="AD242" s="71">
        <v>2505708</v>
      </c>
      <c r="AE242" s="71">
        <v>3</v>
      </c>
      <c r="AF242" s="320">
        <v>3</v>
      </c>
      <c r="AG242" s="322"/>
      <c r="AH242" s="322"/>
      <c r="AI242" s="321"/>
    </row>
    <row r="243" spans="1:35" ht="20.100000000000001" customHeight="1" x14ac:dyDescent="0.25">
      <c r="A243" s="328"/>
      <c r="C243" s="320">
        <v>1</v>
      </c>
      <c r="D243" s="322"/>
      <c r="E243" s="321"/>
      <c r="F243" s="72" t="s">
        <v>44</v>
      </c>
      <c r="G243" s="324" t="s">
        <v>40</v>
      </c>
      <c r="H243" s="321"/>
      <c r="I243" s="71" t="s">
        <v>38</v>
      </c>
      <c r="J243" s="320">
        <v>534498</v>
      </c>
      <c r="K243" s="322"/>
      <c r="L243" s="321"/>
      <c r="M243" s="71">
        <v>534562</v>
      </c>
      <c r="N243" s="320">
        <v>65</v>
      </c>
      <c r="O243" s="322"/>
      <c r="P243" s="321"/>
      <c r="Q243" s="71">
        <v>534498</v>
      </c>
      <c r="R243" s="320">
        <v>534562</v>
      </c>
      <c r="S243" s="321"/>
      <c r="T243" s="323">
        <v>65</v>
      </c>
      <c r="U243" s="321"/>
      <c r="V243" s="71"/>
      <c r="W243" s="71"/>
      <c r="X243" s="71"/>
      <c r="Y243" s="320"/>
      <c r="Z243" s="322"/>
      <c r="AA243" s="322"/>
      <c r="AB243" s="321"/>
      <c r="AC243" s="71"/>
      <c r="AD243" s="71"/>
      <c r="AE243" s="71"/>
      <c r="AF243" s="320">
        <v>65</v>
      </c>
      <c r="AG243" s="322"/>
      <c r="AH243" s="322"/>
      <c r="AI243" s="321"/>
    </row>
    <row r="244" spans="1:35" ht="20.100000000000001" customHeight="1" x14ac:dyDescent="0.25">
      <c r="A244" s="328"/>
      <c r="C244" s="320">
        <v>1</v>
      </c>
      <c r="D244" s="322"/>
      <c r="E244" s="321"/>
      <c r="F244" s="72" t="s">
        <v>44</v>
      </c>
      <c r="G244" s="324" t="s">
        <v>40</v>
      </c>
      <c r="H244" s="321"/>
      <c r="I244" s="71" t="s">
        <v>38</v>
      </c>
      <c r="J244" s="320">
        <v>534563</v>
      </c>
      <c r="K244" s="322"/>
      <c r="L244" s="321"/>
      <c r="M244" s="71">
        <v>534565</v>
      </c>
      <c r="N244" s="320">
        <v>3</v>
      </c>
      <c r="O244" s="322"/>
      <c r="P244" s="321"/>
      <c r="Q244" s="71"/>
      <c r="R244" s="320"/>
      <c r="S244" s="321"/>
      <c r="T244" s="323"/>
      <c r="U244" s="321"/>
      <c r="V244" s="71"/>
      <c r="W244" s="71"/>
      <c r="X244" s="71"/>
      <c r="Y244" s="320"/>
      <c r="Z244" s="322"/>
      <c r="AA244" s="322"/>
      <c r="AB244" s="321"/>
      <c r="AC244" s="71">
        <v>534563</v>
      </c>
      <c r="AD244" s="71">
        <v>534565</v>
      </c>
      <c r="AE244" s="71">
        <v>3</v>
      </c>
      <c r="AF244" s="320">
        <v>3</v>
      </c>
      <c r="AG244" s="322"/>
      <c r="AH244" s="322"/>
      <c r="AI244" s="321"/>
    </row>
    <row r="245" spans="1:35" ht="20.100000000000001" customHeight="1" x14ac:dyDescent="0.25">
      <c r="A245" s="328"/>
      <c r="C245" s="320"/>
      <c r="D245" s="322"/>
      <c r="E245" s="321"/>
      <c r="F245" s="72"/>
      <c r="G245" s="324"/>
      <c r="H245" s="321"/>
      <c r="I245" s="71"/>
      <c r="J245" s="320"/>
      <c r="K245" s="322"/>
      <c r="L245" s="321"/>
      <c r="M245" s="71"/>
      <c r="N245" s="320"/>
      <c r="O245" s="322"/>
      <c r="P245" s="321"/>
      <c r="Q245" s="71"/>
      <c r="R245" s="320"/>
      <c r="S245" s="321"/>
      <c r="T245" s="323"/>
      <c r="U245" s="321"/>
      <c r="V245" s="71"/>
      <c r="W245" s="71"/>
      <c r="X245" s="71"/>
      <c r="Y245" s="320"/>
      <c r="Z245" s="322"/>
      <c r="AA245" s="322"/>
      <c r="AB245" s="321"/>
      <c r="AC245" s="71"/>
      <c r="AD245" s="71"/>
      <c r="AE245" s="71"/>
      <c r="AF245" s="325">
        <f>SUM(T241:U244)*17/2</f>
        <v>1105</v>
      </c>
      <c r="AG245" s="322"/>
      <c r="AH245" s="322"/>
      <c r="AI245" s="321"/>
    </row>
    <row r="246" spans="1:35" ht="20.100000000000001" customHeight="1" x14ac:dyDescent="0.25">
      <c r="A246" s="328"/>
      <c r="C246" s="320">
        <v>7</v>
      </c>
      <c r="D246" s="322"/>
      <c r="E246" s="321"/>
      <c r="F246" s="72" t="s">
        <v>45</v>
      </c>
      <c r="G246" s="324" t="s">
        <v>37</v>
      </c>
      <c r="H246" s="321"/>
      <c r="I246" s="71" t="s">
        <v>38</v>
      </c>
      <c r="J246" s="320">
        <v>2505631</v>
      </c>
      <c r="K246" s="322"/>
      <c r="L246" s="321"/>
      <c r="M246" s="71">
        <v>2505640</v>
      </c>
      <c r="N246" s="320">
        <v>10</v>
      </c>
      <c r="O246" s="322"/>
      <c r="P246" s="321"/>
      <c r="Q246" s="71">
        <v>2505631</v>
      </c>
      <c r="R246" s="320">
        <v>2505640</v>
      </c>
      <c r="S246" s="321"/>
      <c r="T246" s="323">
        <v>10</v>
      </c>
      <c r="U246" s="321"/>
      <c r="V246" s="71"/>
      <c r="W246" s="71"/>
      <c r="X246" s="71"/>
      <c r="Y246" s="320"/>
      <c r="Z246" s="322"/>
      <c r="AA246" s="322"/>
      <c r="AB246" s="321"/>
      <c r="AC246" s="71"/>
      <c r="AD246" s="71"/>
      <c r="AE246" s="71"/>
      <c r="AF246" s="320">
        <v>10</v>
      </c>
      <c r="AG246" s="322"/>
      <c r="AH246" s="322"/>
      <c r="AI246" s="321"/>
    </row>
    <row r="247" spans="1:35" ht="20.100000000000001" customHeight="1" x14ac:dyDescent="0.25">
      <c r="A247" s="328"/>
      <c r="C247" s="320">
        <v>7</v>
      </c>
      <c r="D247" s="322"/>
      <c r="E247" s="321"/>
      <c r="F247" s="72" t="s">
        <v>45</v>
      </c>
      <c r="G247" s="324" t="s">
        <v>37</v>
      </c>
      <c r="H247" s="321"/>
      <c r="I247" s="71" t="s">
        <v>38</v>
      </c>
      <c r="J247" s="320">
        <v>2505853</v>
      </c>
      <c r="K247" s="322"/>
      <c r="L247" s="321"/>
      <c r="M247" s="71">
        <v>2505903</v>
      </c>
      <c r="N247" s="320">
        <v>51</v>
      </c>
      <c r="O247" s="322"/>
      <c r="P247" s="321"/>
      <c r="Q247" s="71">
        <v>2505853</v>
      </c>
      <c r="R247" s="320">
        <v>2505903</v>
      </c>
      <c r="S247" s="321"/>
      <c r="T247" s="323">
        <v>51</v>
      </c>
      <c r="U247" s="321"/>
      <c r="V247" s="71"/>
      <c r="W247" s="71"/>
      <c r="X247" s="71"/>
      <c r="Y247" s="320"/>
      <c r="Z247" s="322"/>
      <c r="AA247" s="322"/>
      <c r="AB247" s="321"/>
      <c r="AC247" s="71"/>
      <c r="AD247" s="71"/>
      <c r="AE247" s="71"/>
      <c r="AF247" s="320">
        <v>51</v>
      </c>
      <c r="AG247" s="322"/>
      <c r="AH247" s="322"/>
      <c r="AI247" s="321"/>
    </row>
    <row r="248" spans="1:35" ht="20.100000000000001" customHeight="1" x14ac:dyDescent="0.25">
      <c r="A248" s="328"/>
      <c r="C248" s="320">
        <v>7</v>
      </c>
      <c r="D248" s="322"/>
      <c r="E248" s="321"/>
      <c r="F248" s="72" t="s">
        <v>45</v>
      </c>
      <c r="G248" s="324" t="s">
        <v>37</v>
      </c>
      <c r="H248" s="321"/>
      <c r="I248" s="71" t="s">
        <v>38</v>
      </c>
      <c r="J248" s="320">
        <v>2505904</v>
      </c>
      <c r="K248" s="322"/>
      <c r="L248" s="321"/>
      <c r="M248" s="71">
        <v>2505912</v>
      </c>
      <c r="N248" s="320">
        <v>9</v>
      </c>
      <c r="O248" s="322"/>
      <c r="P248" s="321"/>
      <c r="Q248" s="71"/>
      <c r="R248" s="320"/>
      <c r="S248" s="321"/>
      <c r="T248" s="323"/>
      <c r="U248" s="321"/>
      <c r="V248" s="71"/>
      <c r="W248" s="71"/>
      <c r="X248" s="71"/>
      <c r="Y248" s="320"/>
      <c r="Z248" s="322"/>
      <c r="AA248" s="322"/>
      <c r="AB248" s="321"/>
      <c r="AC248" s="71">
        <v>2505904</v>
      </c>
      <c r="AD248" s="71">
        <v>2505912</v>
      </c>
      <c r="AE248" s="71">
        <v>9</v>
      </c>
      <c r="AF248" s="320">
        <v>9</v>
      </c>
      <c r="AG248" s="322"/>
      <c r="AH248" s="322"/>
      <c r="AI248" s="321"/>
    </row>
    <row r="249" spans="1:35" ht="20.100000000000001" customHeight="1" x14ac:dyDescent="0.25">
      <c r="A249" s="328"/>
      <c r="C249" s="320">
        <v>7</v>
      </c>
      <c r="D249" s="322"/>
      <c r="E249" s="321"/>
      <c r="F249" s="72" t="s">
        <v>45</v>
      </c>
      <c r="G249" s="324" t="s">
        <v>40</v>
      </c>
      <c r="H249" s="321"/>
      <c r="I249" s="71" t="s">
        <v>38</v>
      </c>
      <c r="J249" s="320">
        <v>534488</v>
      </c>
      <c r="K249" s="322"/>
      <c r="L249" s="321"/>
      <c r="M249" s="71">
        <v>534497</v>
      </c>
      <c r="N249" s="320">
        <v>10</v>
      </c>
      <c r="O249" s="322"/>
      <c r="P249" s="321"/>
      <c r="Q249" s="71">
        <v>534488</v>
      </c>
      <c r="R249" s="320">
        <v>534497</v>
      </c>
      <c r="S249" s="321"/>
      <c r="T249" s="323">
        <v>10</v>
      </c>
      <c r="U249" s="321"/>
      <c r="V249" s="71"/>
      <c r="W249" s="71"/>
      <c r="X249" s="71"/>
      <c r="Y249" s="320"/>
      <c r="Z249" s="322"/>
      <c r="AA249" s="322"/>
      <c r="AB249" s="321"/>
      <c r="AC249" s="71"/>
      <c r="AD249" s="71"/>
      <c r="AE249" s="71"/>
      <c r="AF249" s="320">
        <v>10</v>
      </c>
      <c r="AG249" s="322"/>
      <c r="AH249" s="322"/>
      <c r="AI249" s="321"/>
    </row>
    <row r="250" spans="1:35" ht="20.100000000000001" customHeight="1" x14ac:dyDescent="0.25">
      <c r="A250" s="328"/>
      <c r="C250" s="320">
        <v>7</v>
      </c>
      <c r="D250" s="322"/>
      <c r="E250" s="321"/>
      <c r="F250" s="72" t="s">
        <v>45</v>
      </c>
      <c r="G250" s="324" t="s">
        <v>40</v>
      </c>
      <c r="H250" s="321"/>
      <c r="I250" s="71" t="s">
        <v>38</v>
      </c>
      <c r="J250" s="320">
        <v>534707</v>
      </c>
      <c r="K250" s="322"/>
      <c r="L250" s="321"/>
      <c r="M250" s="71">
        <v>534757</v>
      </c>
      <c r="N250" s="320">
        <v>51</v>
      </c>
      <c r="O250" s="322"/>
      <c r="P250" s="321"/>
      <c r="Q250" s="71">
        <v>534707</v>
      </c>
      <c r="R250" s="320">
        <v>534757</v>
      </c>
      <c r="S250" s="321"/>
      <c r="T250" s="323">
        <v>51</v>
      </c>
      <c r="U250" s="321"/>
      <c r="V250" s="71"/>
      <c r="W250" s="71"/>
      <c r="X250" s="71"/>
      <c r="Y250" s="320"/>
      <c r="Z250" s="322"/>
      <c r="AA250" s="322"/>
      <c r="AB250" s="321"/>
      <c r="AC250" s="71"/>
      <c r="AD250" s="71"/>
      <c r="AE250" s="71"/>
      <c r="AF250" s="320">
        <v>51</v>
      </c>
      <c r="AG250" s="322"/>
      <c r="AH250" s="322"/>
      <c r="AI250" s="321"/>
    </row>
    <row r="251" spans="1:35" ht="20.100000000000001" customHeight="1" x14ac:dyDescent="0.25">
      <c r="A251" s="328"/>
      <c r="C251" s="320">
        <v>7</v>
      </c>
      <c r="D251" s="322"/>
      <c r="E251" s="321"/>
      <c r="F251" s="72" t="s">
        <v>45</v>
      </c>
      <c r="G251" s="324" t="s">
        <v>40</v>
      </c>
      <c r="H251" s="321"/>
      <c r="I251" s="71" t="s">
        <v>38</v>
      </c>
      <c r="J251" s="320">
        <v>534758</v>
      </c>
      <c r="K251" s="322"/>
      <c r="L251" s="321"/>
      <c r="M251" s="71">
        <v>534766</v>
      </c>
      <c r="N251" s="320">
        <v>9</v>
      </c>
      <c r="O251" s="322"/>
      <c r="P251" s="321"/>
      <c r="Q251" s="71"/>
      <c r="R251" s="320"/>
      <c r="S251" s="321"/>
      <c r="T251" s="323"/>
      <c r="U251" s="321"/>
      <c r="V251" s="71"/>
      <c r="W251" s="71"/>
      <c r="X251" s="71"/>
      <c r="Y251" s="320"/>
      <c r="Z251" s="322"/>
      <c r="AA251" s="322"/>
      <c r="AB251" s="321"/>
      <c r="AC251" s="71">
        <v>534758</v>
      </c>
      <c r="AD251" s="71">
        <v>534766</v>
      </c>
      <c r="AE251" s="71">
        <v>9</v>
      </c>
      <c r="AF251" s="320">
        <v>9</v>
      </c>
      <c r="AG251" s="322"/>
      <c r="AH251" s="322"/>
      <c r="AI251" s="321"/>
    </row>
    <row r="252" spans="1:35" ht="20.100000000000001" customHeight="1" x14ac:dyDescent="0.25">
      <c r="A252" s="328"/>
      <c r="C252" s="320"/>
      <c r="D252" s="322"/>
      <c r="E252" s="321"/>
      <c r="F252" s="72"/>
      <c r="G252" s="324"/>
      <c r="H252" s="321"/>
      <c r="I252" s="71"/>
      <c r="J252" s="320"/>
      <c r="K252" s="322"/>
      <c r="L252" s="321"/>
      <c r="M252" s="71"/>
      <c r="N252" s="320"/>
      <c r="O252" s="322"/>
      <c r="P252" s="321"/>
      <c r="Q252" s="71"/>
      <c r="R252" s="320"/>
      <c r="S252" s="321"/>
      <c r="T252" s="323"/>
      <c r="U252" s="321"/>
      <c r="V252" s="71"/>
      <c r="W252" s="71"/>
      <c r="X252" s="71"/>
      <c r="Y252" s="320"/>
      <c r="Z252" s="322"/>
      <c r="AA252" s="322"/>
      <c r="AB252" s="321"/>
      <c r="AC252" s="71"/>
      <c r="AD252" s="71"/>
      <c r="AE252" s="71"/>
      <c r="AF252" s="325">
        <f>SUM(T246:U251)*17/2</f>
        <v>1037</v>
      </c>
      <c r="AG252" s="322"/>
      <c r="AH252" s="322"/>
      <c r="AI252" s="321"/>
    </row>
    <row r="253" spans="1:35" ht="20.100000000000001" customHeight="1" x14ac:dyDescent="0.25">
      <c r="A253" s="328"/>
      <c r="C253" s="320">
        <v>6</v>
      </c>
      <c r="D253" s="322"/>
      <c r="E253" s="321"/>
      <c r="F253" s="72" t="s">
        <v>46</v>
      </c>
      <c r="G253" s="324" t="s">
        <v>37</v>
      </c>
      <c r="H253" s="321"/>
      <c r="I253" s="71" t="s">
        <v>38</v>
      </c>
      <c r="J253" s="320">
        <v>2505502</v>
      </c>
      <c r="K253" s="322"/>
      <c r="L253" s="321"/>
      <c r="M253" s="71">
        <v>2505506</v>
      </c>
      <c r="N253" s="320">
        <v>5</v>
      </c>
      <c r="O253" s="322"/>
      <c r="P253" s="321"/>
      <c r="Q253" s="71"/>
      <c r="R253" s="320"/>
      <c r="S253" s="321"/>
      <c r="T253" s="323"/>
      <c r="U253" s="321"/>
      <c r="V253" s="71">
        <v>2505502</v>
      </c>
      <c r="W253" s="71">
        <v>2505502</v>
      </c>
      <c r="X253" s="71">
        <v>1</v>
      </c>
      <c r="Y253" s="320" t="s">
        <v>39</v>
      </c>
      <c r="Z253" s="322"/>
      <c r="AA253" s="322"/>
      <c r="AB253" s="321"/>
      <c r="AC253" s="71"/>
      <c r="AD253" s="71"/>
      <c r="AE253" s="71"/>
      <c r="AF253" s="320">
        <v>1</v>
      </c>
      <c r="AG253" s="322"/>
      <c r="AH253" s="322"/>
      <c r="AI253" s="321"/>
    </row>
    <row r="254" spans="1:35" ht="20.100000000000001" customHeight="1" x14ac:dyDescent="0.25">
      <c r="A254" s="328"/>
      <c r="C254" s="320">
        <v>6</v>
      </c>
      <c r="D254" s="322"/>
      <c r="E254" s="321"/>
      <c r="F254" s="72" t="s">
        <v>46</v>
      </c>
      <c r="G254" s="324" t="s">
        <v>37</v>
      </c>
      <c r="H254" s="321"/>
      <c r="I254" s="71"/>
      <c r="J254" s="320"/>
      <c r="K254" s="322"/>
      <c r="L254" s="321"/>
      <c r="M254" s="71"/>
      <c r="N254" s="320"/>
      <c r="O254" s="322"/>
      <c r="P254" s="321"/>
      <c r="Q254" s="71"/>
      <c r="R254" s="320"/>
      <c r="S254" s="321"/>
      <c r="T254" s="323"/>
      <c r="U254" s="321"/>
      <c r="V254" s="71">
        <v>2505503</v>
      </c>
      <c r="W254" s="71">
        <v>2505503</v>
      </c>
      <c r="X254" s="71">
        <v>1</v>
      </c>
      <c r="Y254" s="320" t="s">
        <v>39</v>
      </c>
      <c r="Z254" s="322"/>
      <c r="AA254" s="322"/>
      <c r="AB254" s="321"/>
      <c r="AC254" s="71"/>
      <c r="AD254" s="71"/>
      <c r="AE254" s="71"/>
      <c r="AF254" s="320">
        <v>1</v>
      </c>
      <c r="AG254" s="322"/>
      <c r="AH254" s="322"/>
      <c r="AI254" s="321"/>
    </row>
    <row r="255" spans="1:35" ht="20.100000000000001" customHeight="1" x14ac:dyDescent="0.25">
      <c r="A255" s="328"/>
      <c r="C255" s="320">
        <v>6</v>
      </c>
      <c r="D255" s="322"/>
      <c r="E255" s="321"/>
      <c r="F255" s="72" t="s">
        <v>46</v>
      </c>
      <c r="G255" s="324" t="s">
        <v>37</v>
      </c>
      <c r="H255" s="321"/>
      <c r="I255" s="71"/>
      <c r="J255" s="320"/>
      <c r="K255" s="322"/>
      <c r="L255" s="321"/>
      <c r="M255" s="71"/>
      <c r="N255" s="320"/>
      <c r="O255" s="322"/>
      <c r="P255" s="321"/>
      <c r="Q255" s="71"/>
      <c r="R255" s="320"/>
      <c r="S255" s="321"/>
      <c r="T255" s="323"/>
      <c r="U255" s="321"/>
      <c r="V255" s="71">
        <v>2505504</v>
      </c>
      <c r="W255" s="71">
        <v>2505504</v>
      </c>
      <c r="X255" s="71">
        <v>1</v>
      </c>
      <c r="Y255" s="320" t="s">
        <v>39</v>
      </c>
      <c r="Z255" s="322"/>
      <c r="AA255" s="322"/>
      <c r="AB255" s="321"/>
      <c r="AC255" s="71"/>
      <c r="AD255" s="71"/>
      <c r="AE255" s="71"/>
      <c r="AF255" s="320">
        <v>1</v>
      </c>
      <c r="AG255" s="322"/>
      <c r="AH255" s="322"/>
      <c r="AI255" s="321"/>
    </row>
    <row r="256" spans="1:35" ht="20.100000000000001" customHeight="1" x14ac:dyDescent="0.25">
      <c r="A256" s="328"/>
      <c r="C256" s="320">
        <v>6</v>
      </c>
      <c r="D256" s="322"/>
      <c r="E256" s="321"/>
      <c r="F256" s="72" t="s">
        <v>46</v>
      </c>
      <c r="G256" s="324" t="s">
        <v>37</v>
      </c>
      <c r="H256" s="321"/>
      <c r="I256" s="71"/>
      <c r="J256" s="320"/>
      <c r="K256" s="322"/>
      <c r="L256" s="321"/>
      <c r="M256" s="71"/>
      <c r="N256" s="320"/>
      <c r="O256" s="322"/>
      <c r="P256" s="321"/>
      <c r="Q256" s="71"/>
      <c r="R256" s="320"/>
      <c r="S256" s="321"/>
      <c r="T256" s="323"/>
      <c r="U256" s="321"/>
      <c r="V256" s="71">
        <v>2505505</v>
      </c>
      <c r="W256" s="71">
        <v>2505505</v>
      </c>
      <c r="X256" s="71">
        <v>1</v>
      </c>
      <c r="Y256" s="320" t="s">
        <v>39</v>
      </c>
      <c r="Z256" s="322"/>
      <c r="AA256" s="322"/>
      <c r="AB256" s="321"/>
      <c r="AC256" s="71"/>
      <c r="AD256" s="71"/>
      <c r="AE256" s="71"/>
      <c r="AF256" s="320">
        <v>1</v>
      </c>
      <c r="AG256" s="322"/>
      <c r="AH256" s="322"/>
      <c r="AI256" s="321"/>
    </row>
    <row r="257" spans="1:35" ht="20.100000000000001" customHeight="1" x14ac:dyDescent="0.25">
      <c r="A257" s="328"/>
      <c r="C257" s="320">
        <v>6</v>
      </c>
      <c r="D257" s="322"/>
      <c r="E257" s="321"/>
      <c r="F257" s="72" t="s">
        <v>46</v>
      </c>
      <c r="G257" s="324" t="s">
        <v>37</v>
      </c>
      <c r="H257" s="321"/>
      <c r="I257" s="71"/>
      <c r="J257" s="320"/>
      <c r="K257" s="322"/>
      <c r="L257" s="321"/>
      <c r="M257" s="71"/>
      <c r="N257" s="320"/>
      <c r="O257" s="322"/>
      <c r="P257" s="321"/>
      <c r="Q257" s="71"/>
      <c r="R257" s="320"/>
      <c r="S257" s="321"/>
      <c r="T257" s="323"/>
      <c r="U257" s="321"/>
      <c r="V257" s="71">
        <v>2505506</v>
      </c>
      <c r="W257" s="71">
        <v>2505506</v>
      </c>
      <c r="X257" s="71">
        <v>1</v>
      </c>
      <c r="Y257" s="320" t="s">
        <v>39</v>
      </c>
      <c r="Z257" s="322"/>
      <c r="AA257" s="322"/>
      <c r="AB257" s="321"/>
      <c r="AC257" s="71"/>
      <c r="AD257" s="71"/>
      <c r="AE257" s="71"/>
      <c r="AF257" s="320">
        <v>1</v>
      </c>
      <c r="AG257" s="322"/>
      <c r="AH257" s="322"/>
      <c r="AI257" s="321"/>
    </row>
    <row r="258" spans="1:35" ht="20.100000000000001" customHeight="1" x14ac:dyDescent="0.25">
      <c r="A258" s="328"/>
      <c r="C258" s="320">
        <v>6</v>
      </c>
      <c r="D258" s="322"/>
      <c r="E258" s="321"/>
      <c r="F258" s="72" t="s">
        <v>46</v>
      </c>
      <c r="G258" s="324" t="s">
        <v>37</v>
      </c>
      <c r="H258" s="321"/>
      <c r="I258" s="71" t="s">
        <v>38</v>
      </c>
      <c r="J258" s="320">
        <v>2505507</v>
      </c>
      <c r="K258" s="322"/>
      <c r="L258" s="321"/>
      <c r="M258" s="71">
        <v>2505528</v>
      </c>
      <c r="N258" s="320">
        <v>22</v>
      </c>
      <c r="O258" s="322"/>
      <c r="P258" s="321"/>
      <c r="Q258" s="71">
        <v>2505507</v>
      </c>
      <c r="R258" s="320">
        <v>2505528</v>
      </c>
      <c r="S258" s="321"/>
      <c r="T258" s="323">
        <v>22</v>
      </c>
      <c r="U258" s="321"/>
      <c r="V258" s="71"/>
      <c r="W258" s="71"/>
      <c r="X258" s="71"/>
      <c r="Y258" s="320"/>
      <c r="Z258" s="322"/>
      <c r="AA258" s="322"/>
      <c r="AB258" s="321"/>
      <c r="AC258" s="71"/>
      <c r="AD258" s="71"/>
      <c r="AE258" s="71"/>
      <c r="AF258" s="320">
        <v>22</v>
      </c>
      <c r="AG258" s="322"/>
      <c r="AH258" s="322"/>
      <c r="AI258" s="321"/>
    </row>
    <row r="259" spans="1:35" ht="20.100000000000001" customHeight="1" x14ac:dyDescent="0.25">
      <c r="A259" s="328"/>
      <c r="C259" s="320">
        <v>6</v>
      </c>
      <c r="D259" s="322"/>
      <c r="E259" s="321"/>
      <c r="F259" s="72" t="s">
        <v>46</v>
      </c>
      <c r="G259" s="324" t="s">
        <v>37</v>
      </c>
      <c r="H259" s="321"/>
      <c r="I259" s="71" t="s">
        <v>38</v>
      </c>
      <c r="J259" s="320">
        <v>2505821</v>
      </c>
      <c r="K259" s="322"/>
      <c r="L259" s="321"/>
      <c r="M259" s="71">
        <v>2505852</v>
      </c>
      <c r="N259" s="320">
        <v>32</v>
      </c>
      <c r="O259" s="322"/>
      <c r="P259" s="321"/>
      <c r="Q259" s="71"/>
      <c r="R259" s="320"/>
      <c r="S259" s="321"/>
      <c r="T259" s="323"/>
      <c r="U259" s="321"/>
      <c r="V259" s="71"/>
      <c r="W259" s="71"/>
      <c r="X259" s="71"/>
      <c r="Y259" s="320"/>
      <c r="Z259" s="322"/>
      <c r="AA259" s="322"/>
      <c r="AB259" s="321"/>
      <c r="AC259" s="71">
        <v>2505821</v>
      </c>
      <c r="AD259" s="71">
        <v>2505852</v>
      </c>
      <c r="AE259" s="71">
        <v>32</v>
      </c>
      <c r="AF259" s="320">
        <v>32</v>
      </c>
      <c r="AG259" s="322"/>
      <c r="AH259" s="322"/>
      <c r="AI259" s="321"/>
    </row>
    <row r="260" spans="1:35" ht="20.100000000000001" customHeight="1" x14ac:dyDescent="0.25">
      <c r="A260" s="328"/>
      <c r="C260" s="320">
        <v>6</v>
      </c>
      <c r="D260" s="322"/>
      <c r="E260" s="321"/>
      <c r="F260" s="72" t="s">
        <v>46</v>
      </c>
      <c r="G260" s="324" t="s">
        <v>40</v>
      </c>
      <c r="H260" s="321"/>
      <c r="I260" s="71" t="s">
        <v>38</v>
      </c>
      <c r="J260" s="320">
        <v>534359</v>
      </c>
      <c r="K260" s="322"/>
      <c r="L260" s="321"/>
      <c r="M260" s="71">
        <v>534380</v>
      </c>
      <c r="N260" s="320">
        <v>22</v>
      </c>
      <c r="O260" s="322"/>
      <c r="P260" s="321"/>
      <c r="Q260" s="71">
        <v>534359</v>
      </c>
      <c r="R260" s="320">
        <v>534380</v>
      </c>
      <c r="S260" s="321"/>
      <c r="T260" s="323">
        <v>22</v>
      </c>
      <c r="U260" s="321"/>
      <c r="V260" s="71"/>
      <c r="W260" s="71"/>
      <c r="X260" s="71"/>
      <c r="Y260" s="320"/>
      <c r="Z260" s="322"/>
      <c r="AA260" s="322"/>
      <c r="AB260" s="321"/>
      <c r="AC260" s="71"/>
      <c r="AD260" s="71"/>
      <c r="AE260" s="71"/>
      <c r="AF260" s="320">
        <v>22</v>
      </c>
      <c r="AG260" s="322"/>
      <c r="AH260" s="322"/>
      <c r="AI260" s="321"/>
    </row>
    <row r="261" spans="1:35" ht="20.100000000000001" customHeight="1" x14ac:dyDescent="0.25">
      <c r="A261" s="328"/>
      <c r="C261" s="320">
        <v>6</v>
      </c>
      <c r="D261" s="322"/>
      <c r="E261" s="321"/>
      <c r="F261" s="72" t="s">
        <v>46</v>
      </c>
      <c r="G261" s="324" t="s">
        <v>40</v>
      </c>
      <c r="H261" s="321"/>
      <c r="I261" s="71" t="s">
        <v>38</v>
      </c>
      <c r="J261" s="320">
        <v>534381</v>
      </c>
      <c r="K261" s="322"/>
      <c r="L261" s="321"/>
      <c r="M261" s="71">
        <v>534386</v>
      </c>
      <c r="N261" s="320">
        <v>6</v>
      </c>
      <c r="O261" s="322"/>
      <c r="P261" s="321"/>
      <c r="Q261" s="71"/>
      <c r="R261" s="320"/>
      <c r="S261" s="321"/>
      <c r="T261" s="323"/>
      <c r="U261" s="321"/>
      <c r="V261" s="71"/>
      <c r="W261" s="71"/>
      <c r="X261" s="71"/>
      <c r="Y261" s="320"/>
      <c r="Z261" s="322"/>
      <c r="AA261" s="322"/>
      <c r="AB261" s="321"/>
      <c r="AC261" s="71">
        <v>534381</v>
      </c>
      <c r="AD261" s="71">
        <v>534386</v>
      </c>
      <c r="AE261" s="71">
        <v>6</v>
      </c>
      <c r="AF261" s="320">
        <v>6</v>
      </c>
      <c r="AG261" s="322"/>
      <c r="AH261" s="322"/>
      <c r="AI261" s="321"/>
    </row>
    <row r="262" spans="1:35" ht="20.100000000000001" customHeight="1" x14ac:dyDescent="0.25">
      <c r="A262" s="328"/>
      <c r="C262" s="320">
        <v>6</v>
      </c>
      <c r="D262" s="322"/>
      <c r="E262" s="321"/>
      <c r="F262" s="72" t="s">
        <v>46</v>
      </c>
      <c r="G262" s="324" t="s">
        <v>40</v>
      </c>
      <c r="H262" s="321"/>
      <c r="I262" s="71" t="s">
        <v>38</v>
      </c>
      <c r="J262" s="320">
        <v>534676</v>
      </c>
      <c r="K262" s="322"/>
      <c r="L262" s="321"/>
      <c r="M262" s="71">
        <v>534706</v>
      </c>
      <c r="N262" s="320">
        <v>31</v>
      </c>
      <c r="O262" s="322"/>
      <c r="P262" s="321"/>
      <c r="Q262" s="71"/>
      <c r="R262" s="320"/>
      <c r="S262" s="321"/>
      <c r="T262" s="323"/>
      <c r="U262" s="321"/>
      <c r="V262" s="71"/>
      <c r="W262" s="71"/>
      <c r="X262" s="71"/>
      <c r="Y262" s="320"/>
      <c r="Z262" s="322"/>
      <c r="AA262" s="322"/>
      <c r="AB262" s="321"/>
      <c r="AC262" s="71">
        <v>534676</v>
      </c>
      <c r="AD262" s="71">
        <v>534706</v>
      </c>
      <c r="AE262" s="71">
        <v>31</v>
      </c>
      <c r="AF262" s="320">
        <v>31</v>
      </c>
      <c r="AG262" s="322"/>
      <c r="AH262" s="322"/>
      <c r="AI262" s="321"/>
    </row>
    <row r="263" spans="1:35" ht="20.100000000000001" customHeight="1" x14ac:dyDescent="0.25">
      <c r="A263" s="329"/>
      <c r="C263" s="320"/>
      <c r="D263" s="322"/>
      <c r="E263" s="321"/>
      <c r="F263" s="72"/>
      <c r="G263" s="324"/>
      <c r="H263" s="321"/>
      <c r="I263" s="71"/>
      <c r="J263" s="320"/>
      <c r="K263" s="322"/>
      <c r="L263" s="321"/>
      <c r="M263" s="71"/>
      <c r="N263" s="320"/>
      <c r="O263" s="322"/>
      <c r="P263" s="321"/>
      <c r="Q263" s="71"/>
      <c r="R263" s="320"/>
      <c r="S263" s="321"/>
      <c r="T263" s="323"/>
      <c r="U263" s="321"/>
      <c r="V263" s="71"/>
      <c r="W263" s="71"/>
      <c r="X263" s="71"/>
      <c r="Y263" s="320"/>
      <c r="Z263" s="322"/>
      <c r="AA263" s="322"/>
      <c r="AB263" s="321"/>
      <c r="AC263" s="71"/>
      <c r="AD263" s="71"/>
      <c r="AE263" s="71"/>
      <c r="AF263" s="325">
        <f>SUM(T253:U262)*17/2</f>
        <v>374</v>
      </c>
      <c r="AG263" s="322"/>
      <c r="AH263" s="322"/>
      <c r="AI263" s="321"/>
    </row>
    <row r="264" spans="1:35" ht="15" customHeight="1" x14ac:dyDescent="0.25">
      <c r="A264" s="327"/>
      <c r="C264" s="331" t="s">
        <v>52</v>
      </c>
      <c r="D264" s="322"/>
      <c r="E264" s="322"/>
      <c r="F264" s="322"/>
      <c r="G264" s="322"/>
      <c r="H264" s="321"/>
      <c r="I264" s="326"/>
      <c r="J264" s="322"/>
      <c r="K264" s="322"/>
      <c r="L264" s="322"/>
      <c r="M264" s="322"/>
      <c r="N264" s="322"/>
      <c r="O264" s="322"/>
      <c r="P264" s="322"/>
      <c r="Q264" s="322"/>
      <c r="R264" s="322"/>
      <c r="S264" s="322"/>
      <c r="T264" s="322"/>
      <c r="U264" s="322"/>
      <c r="V264" s="322"/>
      <c r="W264" s="322"/>
      <c r="X264" s="322"/>
      <c r="Y264" s="322"/>
      <c r="Z264" s="322"/>
      <c r="AA264" s="322"/>
      <c r="AB264" s="322"/>
      <c r="AC264" s="322"/>
      <c r="AD264" s="322"/>
      <c r="AE264" s="322"/>
      <c r="AF264" s="322"/>
      <c r="AG264" s="322"/>
      <c r="AH264" s="322"/>
      <c r="AI264" s="321"/>
    </row>
    <row r="265" spans="1:35" ht="20.100000000000001" customHeight="1" x14ac:dyDescent="0.25">
      <c r="A265" s="328"/>
      <c r="C265" s="320">
        <v>2</v>
      </c>
      <c r="D265" s="322"/>
      <c r="E265" s="321"/>
      <c r="F265" s="72" t="s">
        <v>36</v>
      </c>
      <c r="G265" s="324" t="s">
        <v>37</v>
      </c>
      <c r="H265" s="321"/>
      <c r="I265" s="71" t="s">
        <v>38</v>
      </c>
      <c r="J265" s="320">
        <v>2505487</v>
      </c>
      <c r="K265" s="322"/>
      <c r="L265" s="321"/>
      <c r="M265" s="71">
        <v>2505488</v>
      </c>
      <c r="N265" s="320">
        <v>2</v>
      </c>
      <c r="O265" s="322"/>
      <c r="P265" s="321"/>
      <c r="Q265" s="71">
        <v>2505487</v>
      </c>
      <c r="R265" s="320">
        <v>2505488</v>
      </c>
      <c r="S265" s="321"/>
      <c r="T265" s="323">
        <v>2</v>
      </c>
      <c r="U265" s="321"/>
      <c r="V265" s="71"/>
      <c r="W265" s="71"/>
      <c r="X265" s="71"/>
      <c r="Y265" s="320"/>
      <c r="Z265" s="322"/>
      <c r="AA265" s="322"/>
      <c r="AB265" s="321"/>
      <c r="AC265" s="71"/>
      <c r="AD265" s="71"/>
      <c r="AE265" s="71"/>
      <c r="AF265" s="320">
        <v>2</v>
      </c>
      <c r="AG265" s="322"/>
      <c r="AH265" s="322"/>
      <c r="AI265" s="321"/>
    </row>
    <row r="266" spans="1:35" ht="20.100000000000001" customHeight="1" x14ac:dyDescent="0.25">
      <c r="A266" s="328"/>
      <c r="C266" s="320">
        <v>2</v>
      </c>
      <c r="D266" s="322"/>
      <c r="E266" s="321"/>
      <c r="F266" s="72" t="s">
        <v>36</v>
      </c>
      <c r="G266" s="324" t="s">
        <v>37</v>
      </c>
      <c r="H266" s="321"/>
      <c r="I266" s="71" t="s">
        <v>38</v>
      </c>
      <c r="J266" s="320">
        <v>2505904</v>
      </c>
      <c r="K266" s="322"/>
      <c r="L266" s="321"/>
      <c r="M266" s="71">
        <v>2505908</v>
      </c>
      <c r="N266" s="320">
        <v>5</v>
      </c>
      <c r="O266" s="322"/>
      <c r="P266" s="321"/>
      <c r="Q266" s="71">
        <v>2505904</v>
      </c>
      <c r="R266" s="320">
        <v>2505908</v>
      </c>
      <c r="S266" s="321"/>
      <c r="T266" s="323">
        <v>5</v>
      </c>
      <c r="U266" s="321"/>
      <c r="V266" s="71"/>
      <c r="W266" s="71"/>
      <c r="X266" s="71"/>
      <c r="Y266" s="320"/>
      <c r="Z266" s="322"/>
      <c r="AA266" s="322"/>
      <c r="AB266" s="321"/>
      <c r="AC266" s="71"/>
      <c r="AD266" s="71"/>
      <c r="AE266" s="71"/>
      <c r="AF266" s="320">
        <v>5</v>
      </c>
      <c r="AG266" s="322"/>
      <c r="AH266" s="322"/>
      <c r="AI266" s="321"/>
    </row>
    <row r="267" spans="1:35" ht="20.100000000000001" customHeight="1" x14ac:dyDescent="0.25">
      <c r="A267" s="328"/>
      <c r="C267" s="320">
        <v>2</v>
      </c>
      <c r="D267" s="322"/>
      <c r="E267" s="321"/>
      <c r="F267" s="72" t="s">
        <v>36</v>
      </c>
      <c r="G267" s="324" t="s">
        <v>37</v>
      </c>
      <c r="H267" s="321"/>
      <c r="I267" s="71" t="s">
        <v>38</v>
      </c>
      <c r="J267" s="320">
        <v>2505909</v>
      </c>
      <c r="K267" s="322"/>
      <c r="L267" s="321"/>
      <c r="M267" s="71">
        <v>2505909</v>
      </c>
      <c r="N267" s="320">
        <v>1</v>
      </c>
      <c r="O267" s="322"/>
      <c r="P267" s="321"/>
      <c r="Q267" s="71"/>
      <c r="R267" s="320"/>
      <c r="S267" s="321"/>
      <c r="T267" s="323"/>
      <c r="U267" s="321"/>
      <c r="V267" s="71">
        <v>2505909</v>
      </c>
      <c r="W267" s="71">
        <v>2505909</v>
      </c>
      <c r="X267" s="71">
        <v>1</v>
      </c>
      <c r="Y267" s="320" t="s">
        <v>53</v>
      </c>
      <c r="Z267" s="322"/>
      <c r="AA267" s="322"/>
      <c r="AB267" s="321"/>
      <c r="AC267" s="71"/>
      <c r="AD267" s="71"/>
      <c r="AE267" s="71"/>
      <c r="AF267" s="320">
        <v>1</v>
      </c>
      <c r="AG267" s="322"/>
      <c r="AH267" s="322"/>
      <c r="AI267" s="321"/>
    </row>
    <row r="268" spans="1:35" ht="20.100000000000001" customHeight="1" x14ac:dyDescent="0.25">
      <c r="A268" s="328"/>
      <c r="C268" s="320">
        <v>2</v>
      </c>
      <c r="D268" s="322"/>
      <c r="E268" s="321"/>
      <c r="F268" s="72" t="s">
        <v>36</v>
      </c>
      <c r="G268" s="324" t="s">
        <v>37</v>
      </c>
      <c r="H268" s="321"/>
      <c r="I268" s="71" t="s">
        <v>38</v>
      </c>
      <c r="J268" s="320">
        <v>2505910</v>
      </c>
      <c r="K268" s="322"/>
      <c r="L268" s="321"/>
      <c r="M268" s="71">
        <v>2505912</v>
      </c>
      <c r="N268" s="320">
        <v>3</v>
      </c>
      <c r="O268" s="322"/>
      <c r="P268" s="321"/>
      <c r="Q268" s="71">
        <v>2505910</v>
      </c>
      <c r="R268" s="320">
        <v>2505912</v>
      </c>
      <c r="S268" s="321"/>
      <c r="T268" s="323">
        <v>3</v>
      </c>
      <c r="U268" s="321"/>
      <c r="V268" s="71"/>
      <c r="W268" s="71"/>
      <c r="X268" s="71"/>
      <c r="Y268" s="320"/>
      <c r="Z268" s="322"/>
      <c r="AA268" s="322"/>
      <c r="AB268" s="321"/>
      <c r="AC268" s="71"/>
      <c r="AD268" s="71"/>
      <c r="AE268" s="71"/>
      <c r="AF268" s="320">
        <v>3</v>
      </c>
      <c r="AG268" s="322"/>
      <c r="AH268" s="322"/>
      <c r="AI268" s="321"/>
    </row>
    <row r="269" spans="1:35" ht="20.100000000000001" customHeight="1" x14ac:dyDescent="0.25">
      <c r="A269" s="328"/>
      <c r="C269" s="320">
        <v>2</v>
      </c>
      <c r="D269" s="322"/>
      <c r="E269" s="321"/>
      <c r="F269" s="72" t="s">
        <v>36</v>
      </c>
      <c r="G269" s="324" t="s">
        <v>37</v>
      </c>
      <c r="H269" s="321"/>
      <c r="I269" s="71" t="s">
        <v>38</v>
      </c>
      <c r="J269" s="320">
        <v>2607305</v>
      </c>
      <c r="K269" s="322"/>
      <c r="L269" s="321"/>
      <c r="M269" s="71">
        <v>2607325</v>
      </c>
      <c r="N269" s="320">
        <v>21</v>
      </c>
      <c r="O269" s="322"/>
      <c r="P269" s="321"/>
      <c r="Q269" s="71">
        <v>2607305</v>
      </c>
      <c r="R269" s="320">
        <v>2607325</v>
      </c>
      <c r="S269" s="321"/>
      <c r="T269" s="323">
        <v>21</v>
      </c>
      <c r="U269" s="321"/>
      <c r="V269" s="71"/>
      <c r="W269" s="71"/>
      <c r="X269" s="71"/>
      <c r="Y269" s="320"/>
      <c r="Z269" s="322"/>
      <c r="AA269" s="322"/>
      <c r="AB269" s="321"/>
      <c r="AC269" s="71"/>
      <c r="AD269" s="71"/>
      <c r="AE269" s="71"/>
      <c r="AF269" s="320">
        <v>21</v>
      </c>
      <c r="AG269" s="322"/>
      <c r="AH269" s="322"/>
      <c r="AI269" s="321"/>
    </row>
    <row r="270" spans="1:35" ht="20.100000000000001" customHeight="1" x14ac:dyDescent="0.25">
      <c r="A270" s="328"/>
      <c r="C270" s="320">
        <v>2</v>
      </c>
      <c r="D270" s="322"/>
      <c r="E270" s="321"/>
      <c r="F270" s="72" t="s">
        <v>36</v>
      </c>
      <c r="G270" s="324" t="s">
        <v>37</v>
      </c>
      <c r="H270" s="321"/>
      <c r="I270" s="71" t="s">
        <v>38</v>
      </c>
      <c r="J270" s="320">
        <v>2607326</v>
      </c>
      <c r="K270" s="322"/>
      <c r="L270" s="321"/>
      <c r="M270" s="71">
        <v>2607344</v>
      </c>
      <c r="N270" s="320">
        <v>19</v>
      </c>
      <c r="O270" s="322"/>
      <c r="P270" s="321"/>
      <c r="Q270" s="71"/>
      <c r="R270" s="320"/>
      <c r="S270" s="321"/>
      <c r="T270" s="323"/>
      <c r="U270" s="321"/>
      <c r="V270" s="71"/>
      <c r="W270" s="71"/>
      <c r="X270" s="71"/>
      <c r="Y270" s="320"/>
      <c r="Z270" s="322"/>
      <c r="AA270" s="322"/>
      <c r="AB270" s="321"/>
      <c r="AC270" s="71">
        <v>2607326</v>
      </c>
      <c r="AD270" s="71">
        <v>2607344</v>
      </c>
      <c r="AE270" s="71">
        <v>19</v>
      </c>
      <c r="AF270" s="320">
        <v>19</v>
      </c>
      <c r="AG270" s="322"/>
      <c r="AH270" s="322"/>
      <c r="AI270" s="321"/>
    </row>
    <row r="271" spans="1:35" ht="20.100000000000001" customHeight="1" x14ac:dyDescent="0.25">
      <c r="A271" s="328"/>
      <c r="C271" s="320">
        <v>2</v>
      </c>
      <c r="D271" s="322"/>
      <c r="E271" s="321"/>
      <c r="F271" s="72" t="s">
        <v>36</v>
      </c>
      <c r="G271" s="324" t="s">
        <v>40</v>
      </c>
      <c r="H271" s="321"/>
      <c r="I271" s="71" t="s">
        <v>38</v>
      </c>
      <c r="J271" s="320">
        <v>534345</v>
      </c>
      <c r="K271" s="322"/>
      <c r="L271" s="321"/>
      <c r="M271" s="71">
        <v>534347</v>
      </c>
      <c r="N271" s="320">
        <v>3</v>
      </c>
      <c r="O271" s="322"/>
      <c r="P271" s="321"/>
      <c r="Q271" s="71">
        <v>534345</v>
      </c>
      <c r="R271" s="320">
        <v>534347</v>
      </c>
      <c r="S271" s="321"/>
      <c r="T271" s="323">
        <v>3</v>
      </c>
      <c r="U271" s="321"/>
      <c r="V271" s="71"/>
      <c r="W271" s="71"/>
      <c r="X271" s="71"/>
      <c r="Y271" s="320"/>
      <c r="Z271" s="322"/>
      <c r="AA271" s="322"/>
      <c r="AB271" s="321"/>
      <c r="AC271" s="71"/>
      <c r="AD271" s="71"/>
      <c r="AE271" s="71"/>
      <c r="AF271" s="320">
        <v>3</v>
      </c>
      <c r="AG271" s="322"/>
      <c r="AH271" s="322"/>
      <c r="AI271" s="321"/>
    </row>
    <row r="272" spans="1:35" ht="20.100000000000001" customHeight="1" x14ac:dyDescent="0.25">
      <c r="A272" s="328"/>
      <c r="C272" s="320">
        <v>2</v>
      </c>
      <c r="D272" s="322"/>
      <c r="E272" s="321"/>
      <c r="F272" s="72" t="s">
        <v>36</v>
      </c>
      <c r="G272" s="324" t="s">
        <v>40</v>
      </c>
      <c r="H272" s="321"/>
      <c r="I272" s="71" t="s">
        <v>38</v>
      </c>
      <c r="J272" s="320">
        <v>534758</v>
      </c>
      <c r="K272" s="322"/>
      <c r="L272" s="321"/>
      <c r="M272" s="71">
        <v>534766</v>
      </c>
      <c r="N272" s="320">
        <v>9</v>
      </c>
      <c r="O272" s="322"/>
      <c r="P272" s="321"/>
      <c r="Q272" s="71">
        <v>534758</v>
      </c>
      <c r="R272" s="320">
        <v>534766</v>
      </c>
      <c r="S272" s="321"/>
      <c r="T272" s="323">
        <v>9</v>
      </c>
      <c r="U272" s="321"/>
      <c r="V272" s="71"/>
      <c r="W272" s="71"/>
      <c r="X272" s="71"/>
      <c r="Y272" s="320"/>
      <c r="Z272" s="322"/>
      <c r="AA272" s="322"/>
      <c r="AB272" s="321"/>
      <c r="AC272" s="71"/>
      <c r="AD272" s="71"/>
      <c r="AE272" s="71"/>
      <c r="AF272" s="320">
        <v>9</v>
      </c>
      <c r="AG272" s="322"/>
      <c r="AH272" s="322"/>
      <c r="AI272" s="321"/>
    </row>
    <row r="273" spans="1:35" ht="20.100000000000001" customHeight="1" x14ac:dyDescent="0.25">
      <c r="A273" s="328"/>
      <c r="C273" s="320">
        <v>2</v>
      </c>
      <c r="D273" s="322"/>
      <c r="E273" s="321"/>
      <c r="F273" s="72" t="s">
        <v>36</v>
      </c>
      <c r="G273" s="324" t="s">
        <v>40</v>
      </c>
      <c r="H273" s="321"/>
      <c r="I273" s="71" t="s">
        <v>38</v>
      </c>
      <c r="J273" s="320">
        <v>648048</v>
      </c>
      <c r="K273" s="322"/>
      <c r="L273" s="321"/>
      <c r="M273" s="71">
        <v>648066</v>
      </c>
      <c r="N273" s="320">
        <v>19</v>
      </c>
      <c r="O273" s="322"/>
      <c r="P273" s="321"/>
      <c r="Q273" s="71">
        <v>648048</v>
      </c>
      <c r="R273" s="320">
        <v>648066</v>
      </c>
      <c r="S273" s="321"/>
      <c r="T273" s="323">
        <v>19</v>
      </c>
      <c r="U273" s="321"/>
      <c r="V273" s="71"/>
      <c r="W273" s="71"/>
      <c r="X273" s="71"/>
      <c r="Y273" s="320"/>
      <c r="Z273" s="322"/>
      <c r="AA273" s="322"/>
      <c r="AB273" s="321"/>
      <c r="AC273" s="71"/>
      <c r="AD273" s="71"/>
      <c r="AE273" s="71"/>
      <c r="AF273" s="320">
        <v>19</v>
      </c>
      <c r="AG273" s="322"/>
      <c r="AH273" s="322"/>
      <c r="AI273" s="321"/>
    </row>
    <row r="274" spans="1:35" ht="20.100000000000001" customHeight="1" x14ac:dyDescent="0.25">
      <c r="A274" s="328"/>
      <c r="C274" s="320">
        <v>2</v>
      </c>
      <c r="D274" s="322"/>
      <c r="E274" s="321"/>
      <c r="F274" s="72" t="s">
        <v>36</v>
      </c>
      <c r="G274" s="324" t="s">
        <v>40</v>
      </c>
      <c r="H274" s="321"/>
      <c r="I274" s="71" t="s">
        <v>38</v>
      </c>
      <c r="J274" s="320">
        <v>648067</v>
      </c>
      <c r="K274" s="322"/>
      <c r="L274" s="321"/>
      <c r="M274" s="71">
        <v>648087</v>
      </c>
      <c r="N274" s="320">
        <v>21</v>
      </c>
      <c r="O274" s="322"/>
      <c r="P274" s="321"/>
      <c r="Q274" s="71"/>
      <c r="R274" s="320"/>
      <c r="S274" s="321"/>
      <c r="T274" s="323"/>
      <c r="U274" s="321"/>
      <c r="V274" s="71"/>
      <c r="W274" s="71"/>
      <c r="X274" s="71"/>
      <c r="Y274" s="320"/>
      <c r="Z274" s="322"/>
      <c r="AA274" s="322"/>
      <c r="AB274" s="321"/>
      <c r="AC274" s="71">
        <v>648067</v>
      </c>
      <c r="AD274" s="71">
        <v>648087</v>
      </c>
      <c r="AE274" s="71">
        <v>21</v>
      </c>
      <c r="AF274" s="320">
        <v>21</v>
      </c>
      <c r="AG274" s="322"/>
      <c r="AH274" s="322"/>
      <c r="AI274" s="321"/>
    </row>
    <row r="275" spans="1:35" ht="20.100000000000001" customHeight="1" x14ac:dyDescent="0.25">
      <c r="A275" s="328"/>
      <c r="C275" s="320"/>
      <c r="D275" s="322"/>
      <c r="E275" s="321"/>
      <c r="F275" s="72"/>
      <c r="G275" s="324"/>
      <c r="H275" s="321"/>
      <c r="I275" s="71"/>
      <c r="J275" s="320"/>
      <c r="K275" s="322"/>
      <c r="L275" s="321"/>
      <c r="M275" s="71"/>
      <c r="N275" s="320"/>
      <c r="O275" s="322"/>
      <c r="P275" s="321"/>
      <c r="Q275" s="71"/>
      <c r="R275" s="320"/>
      <c r="S275" s="321"/>
      <c r="T275" s="323"/>
      <c r="U275" s="321"/>
      <c r="V275" s="71"/>
      <c r="W275" s="71"/>
      <c r="X275" s="71"/>
      <c r="Y275" s="320"/>
      <c r="Z275" s="322"/>
      <c r="AA275" s="322"/>
      <c r="AB275" s="321"/>
      <c r="AC275" s="71"/>
      <c r="AD275" s="71"/>
      <c r="AE275" s="71"/>
      <c r="AF275" s="325">
        <f>SUM(T265:U274)*17/2</f>
        <v>527</v>
      </c>
      <c r="AG275" s="322"/>
      <c r="AH275" s="322"/>
      <c r="AI275" s="321"/>
    </row>
    <row r="276" spans="1:35" ht="20.100000000000001" customHeight="1" x14ac:dyDescent="0.25">
      <c r="A276" s="328"/>
      <c r="C276" s="320">
        <v>3</v>
      </c>
      <c r="D276" s="322"/>
      <c r="E276" s="321"/>
      <c r="F276" s="72" t="s">
        <v>51</v>
      </c>
      <c r="G276" s="324" t="s">
        <v>37</v>
      </c>
      <c r="H276" s="321"/>
      <c r="I276" s="71" t="s">
        <v>38</v>
      </c>
      <c r="J276" s="320">
        <v>2505124</v>
      </c>
      <c r="K276" s="322"/>
      <c r="L276" s="321"/>
      <c r="M276" s="71">
        <v>2505124</v>
      </c>
      <c r="N276" s="320">
        <v>1</v>
      </c>
      <c r="O276" s="322"/>
      <c r="P276" s="321"/>
      <c r="Q276" s="71"/>
      <c r="R276" s="320"/>
      <c r="S276" s="321"/>
      <c r="T276" s="323"/>
      <c r="U276" s="321"/>
      <c r="V276" s="71">
        <v>2505124</v>
      </c>
      <c r="W276" s="71">
        <v>2505124</v>
      </c>
      <c r="X276" s="71">
        <v>1</v>
      </c>
      <c r="Y276" s="320" t="s">
        <v>39</v>
      </c>
      <c r="Z276" s="322"/>
      <c r="AA276" s="322"/>
      <c r="AB276" s="321"/>
      <c r="AC276" s="71"/>
      <c r="AD276" s="71"/>
      <c r="AE276" s="71"/>
      <c r="AF276" s="320">
        <v>1</v>
      </c>
      <c r="AG276" s="322"/>
      <c r="AH276" s="322"/>
      <c r="AI276" s="321"/>
    </row>
    <row r="277" spans="1:35" ht="20.100000000000001" customHeight="1" x14ac:dyDescent="0.25">
      <c r="A277" s="328"/>
      <c r="C277" s="320">
        <v>3</v>
      </c>
      <c r="D277" s="322"/>
      <c r="E277" s="321"/>
      <c r="F277" s="72" t="s">
        <v>51</v>
      </c>
      <c r="G277" s="324" t="s">
        <v>37</v>
      </c>
      <c r="H277" s="321"/>
      <c r="I277" s="71" t="s">
        <v>38</v>
      </c>
      <c r="J277" s="320">
        <v>2505125</v>
      </c>
      <c r="K277" s="322"/>
      <c r="L277" s="321"/>
      <c r="M277" s="71">
        <v>2505140</v>
      </c>
      <c r="N277" s="320">
        <v>16</v>
      </c>
      <c r="O277" s="322"/>
      <c r="P277" s="321"/>
      <c r="Q277" s="71">
        <v>2505125</v>
      </c>
      <c r="R277" s="320">
        <v>2505140</v>
      </c>
      <c r="S277" s="321"/>
      <c r="T277" s="323">
        <v>16</v>
      </c>
      <c r="U277" s="321"/>
      <c r="V277" s="71"/>
      <c r="W277" s="71"/>
      <c r="X277" s="71"/>
      <c r="Y277" s="320"/>
      <c r="Z277" s="322"/>
      <c r="AA277" s="322"/>
      <c r="AB277" s="321"/>
      <c r="AC277" s="71"/>
      <c r="AD277" s="71"/>
      <c r="AE277" s="71"/>
      <c r="AF277" s="320">
        <v>16</v>
      </c>
      <c r="AG277" s="322"/>
      <c r="AH277" s="322"/>
      <c r="AI277" s="321"/>
    </row>
    <row r="278" spans="1:35" ht="20.100000000000001" customHeight="1" x14ac:dyDescent="0.25">
      <c r="A278" s="328"/>
      <c r="C278" s="320">
        <v>3</v>
      </c>
      <c r="D278" s="322"/>
      <c r="E278" s="321"/>
      <c r="F278" s="72" t="s">
        <v>51</v>
      </c>
      <c r="G278" s="324" t="s">
        <v>37</v>
      </c>
      <c r="H278" s="321"/>
      <c r="I278" s="71" t="s">
        <v>38</v>
      </c>
      <c r="J278" s="320">
        <v>2505757</v>
      </c>
      <c r="K278" s="322"/>
      <c r="L278" s="321"/>
      <c r="M278" s="71">
        <v>2505760</v>
      </c>
      <c r="N278" s="320">
        <v>4</v>
      </c>
      <c r="O278" s="322"/>
      <c r="P278" s="321"/>
      <c r="Q278" s="71">
        <v>2505757</v>
      </c>
      <c r="R278" s="320">
        <v>2505760</v>
      </c>
      <c r="S278" s="321"/>
      <c r="T278" s="323">
        <v>4</v>
      </c>
      <c r="U278" s="321"/>
      <c r="V278" s="71"/>
      <c r="W278" s="71"/>
      <c r="X278" s="71"/>
      <c r="Y278" s="320"/>
      <c r="Z278" s="322"/>
      <c r="AA278" s="322"/>
      <c r="AB278" s="321"/>
      <c r="AC278" s="71"/>
      <c r="AD278" s="71"/>
      <c r="AE278" s="71"/>
      <c r="AF278" s="320">
        <v>4</v>
      </c>
      <c r="AG278" s="322"/>
      <c r="AH278" s="322"/>
      <c r="AI278" s="321"/>
    </row>
    <row r="279" spans="1:35" ht="20.100000000000001" customHeight="1" x14ac:dyDescent="0.25">
      <c r="A279" s="328"/>
      <c r="C279" s="320">
        <v>3</v>
      </c>
      <c r="D279" s="322"/>
      <c r="E279" s="321"/>
      <c r="F279" s="72" t="s">
        <v>51</v>
      </c>
      <c r="G279" s="324" t="s">
        <v>37</v>
      </c>
      <c r="H279" s="321"/>
      <c r="I279" s="71" t="s">
        <v>38</v>
      </c>
      <c r="J279" s="320">
        <v>2505953</v>
      </c>
      <c r="K279" s="322"/>
      <c r="L279" s="321"/>
      <c r="M279" s="71">
        <v>2505972</v>
      </c>
      <c r="N279" s="320">
        <v>20</v>
      </c>
      <c r="O279" s="322"/>
      <c r="P279" s="321"/>
      <c r="Q279" s="71">
        <v>2505953</v>
      </c>
      <c r="R279" s="320">
        <v>2505972</v>
      </c>
      <c r="S279" s="321"/>
      <c r="T279" s="323">
        <v>20</v>
      </c>
      <c r="U279" s="321"/>
      <c r="V279" s="71"/>
      <c r="W279" s="71"/>
      <c r="X279" s="71"/>
      <c r="Y279" s="320"/>
      <c r="Z279" s="322"/>
      <c r="AA279" s="322"/>
      <c r="AB279" s="321"/>
      <c r="AC279" s="71"/>
      <c r="AD279" s="71"/>
      <c r="AE279" s="71"/>
      <c r="AF279" s="320">
        <v>20</v>
      </c>
      <c r="AG279" s="322"/>
      <c r="AH279" s="322"/>
      <c r="AI279" s="321"/>
    </row>
    <row r="280" spans="1:35" ht="20.100000000000001" customHeight="1" x14ac:dyDescent="0.25">
      <c r="A280" s="328"/>
      <c r="C280" s="320">
        <v>3</v>
      </c>
      <c r="D280" s="322"/>
      <c r="E280" s="321"/>
      <c r="F280" s="72" t="s">
        <v>51</v>
      </c>
      <c r="G280" s="324" t="s">
        <v>37</v>
      </c>
      <c r="H280" s="321"/>
      <c r="I280" s="71" t="s">
        <v>38</v>
      </c>
      <c r="J280" s="320">
        <v>2607197</v>
      </c>
      <c r="K280" s="322"/>
      <c r="L280" s="321"/>
      <c r="M280" s="71">
        <v>2607224</v>
      </c>
      <c r="N280" s="320">
        <v>28</v>
      </c>
      <c r="O280" s="322"/>
      <c r="P280" s="321"/>
      <c r="Q280" s="71">
        <v>2607197</v>
      </c>
      <c r="R280" s="320">
        <v>2607224</v>
      </c>
      <c r="S280" s="321"/>
      <c r="T280" s="323">
        <v>28</v>
      </c>
      <c r="U280" s="321"/>
      <c r="V280" s="71"/>
      <c r="W280" s="71"/>
      <c r="X280" s="71"/>
      <c r="Y280" s="320"/>
      <c r="Z280" s="322"/>
      <c r="AA280" s="322"/>
      <c r="AB280" s="321"/>
      <c r="AC280" s="71"/>
      <c r="AD280" s="71"/>
      <c r="AE280" s="71"/>
      <c r="AF280" s="320">
        <v>28</v>
      </c>
      <c r="AG280" s="322"/>
      <c r="AH280" s="322"/>
      <c r="AI280" s="321"/>
    </row>
    <row r="281" spans="1:35" ht="20.100000000000001" customHeight="1" x14ac:dyDescent="0.25">
      <c r="A281" s="328"/>
      <c r="C281" s="320">
        <v>3</v>
      </c>
      <c r="D281" s="322"/>
      <c r="E281" s="321"/>
      <c r="F281" s="72" t="s">
        <v>51</v>
      </c>
      <c r="G281" s="324" t="s">
        <v>37</v>
      </c>
      <c r="H281" s="321"/>
      <c r="I281" s="71" t="s">
        <v>38</v>
      </c>
      <c r="J281" s="320">
        <v>2607225</v>
      </c>
      <c r="K281" s="322"/>
      <c r="L281" s="321"/>
      <c r="M281" s="71">
        <v>2607225</v>
      </c>
      <c r="N281" s="320">
        <v>1</v>
      </c>
      <c r="O281" s="322"/>
      <c r="P281" s="321"/>
      <c r="Q281" s="71"/>
      <c r="R281" s="320"/>
      <c r="S281" s="321"/>
      <c r="T281" s="323"/>
      <c r="U281" s="321"/>
      <c r="V281" s="71">
        <v>2607225</v>
      </c>
      <c r="W281" s="71">
        <v>2607225</v>
      </c>
      <c r="X281" s="71">
        <v>1</v>
      </c>
      <c r="Y281" s="320" t="s">
        <v>39</v>
      </c>
      <c r="Z281" s="322"/>
      <c r="AA281" s="322"/>
      <c r="AB281" s="321"/>
      <c r="AC281" s="71"/>
      <c r="AD281" s="71"/>
      <c r="AE281" s="71"/>
      <c r="AF281" s="320">
        <v>1</v>
      </c>
      <c r="AG281" s="322"/>
      <c r="AH281" s="322"/>
      <c r="AI281" s="321"/>
    </row>
    <row r="282" spans="1:35" ht="20.100000000000001" customHeight="1" x14ac:dyDescent="0.25">
      <c r="A282" s="328"/>
      <c r="C282" s="320">
        <v>3</v>
      </c>
      <c r="D282" s="322"/>
      <c r="E282" s="321"/>
      <c r="F282" s="72" t="s">
        <v>51</v>
      </c>
      <c r="G282" s="324" t="s">
        <v>37</v>
      </c>
      <c r="H282" s="321"/>
      <c r="I282" s="71" t="s">
        <v>38</v>
      </c>
      <c r="J282" s="320">
        <v>2607226</v>
      </c>
      <c r="K282" s="322"/>
      <c r="L282" s="321"/>
      <c r="M282" s="71">
        <v>2607227</v>
      </c>
      <c r="N282" s="320">
        <v>2</v>
      </c>
      <c r="O282" s="322"/>
      <c r="P282" s="321"/>
      <c r="Q282" s="71">
        <v>2607226</v>
      </c>
      <c r="R282" s="320">
        <v>2607227</v>
      </c>
      <c r="S282" s="321"/>
      <c r="T282" s="323">
        <v>2</v>
      </c>
      <c r="U282" s="321"/>
      <c r="V282" s="71"/>
      <c r="W282" s="71"/>
      <c r="X282" s="71"/>
      <c r="Y282" s="320"/>
      <c r="Z282" s="322"/>
      <c r="AA282" s="322"/>
      <c r="AB282" s="321"/>
      <c r="AC282" s="71"/>
      <c r="AD282" s="71"/>
      <c r="AE282" s="71"/>
      <c r="AF282" s="320">
        <v>2</v>
      </c>
      <c r="AG282" s="322"/>
      <c r="AH282" s="322"/>
      <c r="AI282" s="321"/>
    </row>
    <row r="283" spans="1:35" ht="20.100000000000001" customHeight="1" x14ac:dyDescent="0.25">
      <c r="A283" s="328"/>
      <c r="C283" s="320">
        <v>3</v>
      </c>
      <c r="D283" s="322"/>
      <c r="E283" s="321"/>
      <c r="F283" s="72" t="s">
        <v>51</v>
      </c>
      <c r="G283" s="324" t="s">
        <v>37</v>
      </c>
      <c r="H283" s="321"/>
      <c r="I283" s="71" t="s">
        <v>38</v>
      </c>
      <c r="J283" s="320">
        <v>2607228</v>
      </c>
      <c r="K283" s="322"/>
      <c r="L283" s="321"/>
      <c r="M283" s="71">
        <v>2607244</v>
      </c>
      <c r="N283" s="320">
        <v>17</v>
      </c>
      <c r="O283" s="322"/>
      <c r="P283" s="321"/>
      <c r="Q283" s="71"/>
      <c r="R283" s="320"/>
      <c r="S283" s="321"/>
      <c r="T283" s="323"/>
      <c r="U283" s="321"/>
      <c r="V283" s="71"/>
      <c r="W283" s="71"/>
      <c r="X283" s="71"/>
      <c r="Y283" s="320"/>
      <c r="Z283" s="322"/>
      <c r="AA283" s="322"/>
      <c r="AB283" s="321"/>
      <c r="AC283" s="71">
        <v>2607228</v>
      </c>
      <c r="AD283" s="71">
        <v>2607244</v>
      </c>
      <c r="AE283" s="71">
        <v>17</v>
      </c>
      <c r="AF283" s="320">
        <v>17</v>
      </c>
      <c r="AG283" s="322"/>
      <c r="AH283" s="322"/>
      <c r="AI283" s="321"/>
    </row>
    <row r="284" spans="1:35" ht="20.100000000000001" customHeight="1" x14ac:dyDescent="0.25">
      <c r="A284" s="328"/>
      <c r="C284" s="320">
        <v>3</v>
      </c>
      <c r="D284" s="322"/>
      <c r="E284" s="321"/>
      <c r="F284" s="72" t="s">
        <v>51</v>
      </c>
      <c r="G284" s="324" t="s">
        <v>40</v>
      </c>
      <c r="H284" s="321"/>
      <c r="I284" s="71" t="s">
        <v>38</v>
      </c>
      <c r="J284" s="320">
        <v>533988</v>
      </c>
      <c r="K284" s="322"/>
      <c r="L284" s="321"/>
      <c r="M284" s="71">
        <v>534004</v>
      </c>
      <c r="N284" s="320">
        <v>17</v>
      </c>
      <c r="O284" s="322"/>
      <c r="P284" s="321"/>
      <c r="Q284" s="71">
        <v>533988</v>
      </c>
      <c r="R284" s="320">
        <v>534004</v>
      </c>
      <c r="S284" s="321"/>
      <c r="T284" s="323">
        <v>17</v>
      </c>
      <c r="U284" s="321"/>
      <c r="V284" s="71"/>
      <c r="W284" s="71"/>
      <c r="X284" s="71"/>
      <c r="Y284" s="320"/>
      <c r="Z284" s="322"/>
      <c r="AA284" s="322"/>
      <c r="AB284" s="321"/>
      <c r="AC284" s="71"/>
      <c r="AD284" s="71"/>
      <c r="AE284" s="71"/>
      <c r="AF284" s="320">
        <v>17</v>
      </c>
      <c r="AG284" s="322"/>
      <c r="AH284" s="322"/>
      <c r="AI284" s="321"/>
    </row>
    <row r="285" spans="1:35" ht="20.100000000000001" customHeight="1" x14ac:dyDescent="0.25">
      <c r="A285" s="328"/>
      <c r="C285" s="320">
        <v>3</v>
      </c>
      <c r="D285" s="322"/>
      <c r="E285" s="321"/>
      <c r="F285" s="72" t="s">
        <v>51</v>
      </c>
      <c r="G285" s="324" t="s">
        <v>40</v>
      </c>
      <c r="H285" s="321"/>
      <c r="I285" s="71" t="s">
        <v>38</v>
      </c>
      <c r="J285" s="320">
        <v>534610</v>
      </c>
      <c r="K285" s="322"/>
      <c r="L285" s="321"/>
      <c r="M285" s="71">
        <v>534617</v>
      </c>
      <c r="N285" s="320">
        <v>8</v>
      </c>
      <c r="O285" s="322"/>
      <c r="P285" s="321"/>
      <c r="Q285" s="71">
        <v>534610</v>
      </c>
      <c r="R285" s="320">
        <v>534617</v>
      </c>
      <c r="S285" s="321"/>
      <c r="T285" s="323">
        <v>8</v>
      </c>
      <c r="U285" s="321"/>
      <c r="V285" s="71"/>
      <c r="W285" s="71"/>
      <c r="X285" s="71"/>
      <c r="Y285" s="320"/>
      <c r="Z285" s="322"/>
      <c r="AA285" s="322"/>
      <c r="AB285" s="321"/>
      <c r="AC285" s="71"/>
      <c r="AD285" s="71"/>
      <c r="AE285" s="71"/>
      <c r="AF285" s="320">
        <v>8</v>
      </c>
      <c r="AG285" s="322"/>
      <c r="AH285" s="322"/>
      <c r="AI285" s="321"/>
    </row>
    <row r="286" spans="1:35" ht="20.100000000000001" customHeight="1" x14ac:dyDescent="0.25">
      <c r="A286" s="328"/>
      <c r="C286" s="320">
        <v>3</v>
      </c>
      <c r="D286" s="322"/>
      <c r="E286" s="321"/>
      <c r="F286" s="72" t="s">
        <v>51</v>
      </c>
      <c r="G286" s="324" t="s">
        <v>40</v>
      </c>
      <c r="H286" s="321"/>
      <c r="I286" s="71" t="s">
        <v>38</v>
      </c>
      <c r="J286" s="320">
        <v>534807</v>
      </c>
      <c r="K286" s="322"/>
      <c r="L286" s="321"/>
      <c r="M286" s="71">
        <v>534822</v>
      </c>
      <c r="N286" s="320">
        <v>16</v>
      </c>
      <c r="O286" s="322"/>
      <c r="P286" s="321"/>
      <c r="Q286" s="71">
        <v>534807</v>
      </c>
      <c r="R286" s="320">
        <v>534822</v>
      </c>
      <c r="S286" s="321"/>
      <c r="T286" s="323">
        <v>16</v>
      </c>
      <c r="U286" s="321"/>
      <c r="V286" s="71"/>
      <c r="W286" s="71"/>
      <c r="X286" s="71"/>
      <c r="Y286" s="320"/>
      <c r="Z286" s="322"/>
      <c r="AA286" s="322"/>
      <c r="AB286" s="321"/>
      <c r="AC286" s="71"/>
      <c r="AD286" s="71"/>
      <c r="AE286" s="71"/>
      <c r="AF286" s="320">
        <v>16</v>
      </c>
      <c r="AG286" s="322"/>
      <c r="AH286" s="322"/>
      <c r="AI286" s="321"/>
    </row>
    <row r="287" spans="1:35" ht="20.100000000000001" customHeight="1" x14ac:dyDescent="0.25">
      <c r="A287" s="328"/>
      <c r="C287" s="320">
        <v>3</v>
      </c>
      <c r="D287" s="322"/>
      <c r="E287" s="321"/>
      <c r="F287" s="72" t="s">
        <v>51</v>
      </c>
      <c r="G287" s="324" t="s">
        <v>40</v>
      </c>
      <c r="H287" s="321"/>
      <c r="I287" s="71" t="s">
        <v>38</v>
      </c>
      <c r="J287" s="320">
        <v>647941</v>
      </c>
      <c r="K287" s="322"/>
      <c r="L287" s="321"/>
      <c r="M287" s="71">
        <v>647969</v>
      </c>
      <c r="N287" s="320">
        <v>29</v>
      </c>
      <c r="O287" s="322"/>
      <c r="P287" s="321"/>
      <c r="Q287" s="71">
        <v>647941</v>
      </c>
      <c r="R287" s="320">
        <v>647969</v>
      </c>
      <c r="S287" s="321"/>
      <c r="T287" s="323">
        <v>29</v>
      </c>
      <c r="U287" s="321"/>
      <c r="V287" s="71"/>
      <c r="W287" s="71"/>
      <c r="X287" s="71"/>
      <c r="Y287" s="320"/>
      <c r="Z287" s="322"/>
      <c r="AA287" s="322"/>
      <c r="AB287" s="321"/>
      <c r="AC287" s="71"/>
      <c r="AD287" s="71"/>
      <c r="AE287" s="71"/>
      <c r="AF287" s="320">
        <v>29</v>
      </c>
      <c r="AG287" s="322"/>
      <c r="AH287" s="322"/>
      <c r="AI287" s="321"/>
    </row>
    <row r="288" spans="1:35" ht="20.100000000000001" customHeight="1" x14ac:dyDescent="0.25">
      <c r="A288" s="328"/>
      <c r="C288" s="320">
        <v>3</v>
      </c>
      <c r="D288" s="322"/>
      <c r="E288" s="321"/>
      <c r="F288" s="72" t="s">
        <v>51</v>
      </c>
      <c r="G288" s="324" t="s">
        <v>40</v>
      </c>
      <c r="H288" s="321"/>
      <c r="I288" s="71" t="s">
        <v>38</v>
      </c>
      <c r="J288" s="320">
        <v>647970</v>
      </c>
      <c r="K288" s="322"/>
      <c r="L288" s="321"/>
      <c r="M288" s="71">
        <v>647987</v>
      </c>
      <c r="N288" s="320">
        <v>18</v>
      </c>
      <c r="O288" s="322"/>
      <c r="P288" s="321"/>
      <c r="Q288" s="71"/>
      <c r="R288" s="320"/>
      <c r="S288" s="321"/>
      <c r="T288" s="323"/>
      <c r="U288" s="321"/>
      <c r="V288" s="71"/>
      <c r="W288" s="71"/>
      <c r="X288" s="71"/>
      <c r="Y288" s="320"/>
      <c r="Z288" s="322"/>
      <c r="AA288" s="322"/>
      <c r="AB288" s="321"/>
      <c r="AC288" s="71">
        <v>647970</v>
      </c>
      <c r="AD288" s="71">
        <v>647987</v>
      </c>
      <c r="AE288" s="71">
        <v>18</v>
      </c>
      <c r="AF288" s="320">
        <v>18</v>
      </c>
      <c r="AG288" s="322"/>
      <c r="AH288" s="322"/>
      <c r="AI288" s="321"/>
    </row>
    <row r="289" spans="1:35" ht="20.100000000000001" customHeight="1" x14ac:dyDescent="0.25">
      <c r="A289" s="328"/>
      <c r="C289" s="320"/>
      <c r="D289" s="322"/>
      <c r="E289" s="321"/>
      <c r="F289" s="72"/>
      <c r="G289" s="324"/>
      <c r="H289" s="321"/>
      <c r="I289" s="71"/>
      <c r="J289" s="320"/>
      <c r="K289" s="322"/>
      <c r="L289" s="321"/>
      <c r="M289" s="71"/>
      <c r="N289" s="320"/>
      <c r="O289" s="322"/>
      <c r="P289" s="321"/>
      <c r="Q289" s="71"/>
      <c r="R289" s="320"/>
      <c r="S289" s="321"/>
      <c r="T289" s="323"/>
      <c r="U289" s="321"/>
      <c r="V289" s="71"/>
      <c r="W289" s="71"/>
      <c r="X289" s="71"/>
      <c r="Y289" s="320"/>
      <c r="Z289" s="322"/>
      <c r="AA289" s="322"/>
      <c r="AB289" s="321"/>
      <c r="AC289" s="71"/>
      <c r="AD289" s="71"/>
      <c r="AE289" s="71"/>
      <c r="AF289" s="325">
        <f>SUM(T276:U288)*17/2</f>
        <v>1190</v>
      </c>
      <c r="AG289" s="322"/>
      <c r="AH289" s="322"/>
      <c r="AI289" s="321"/>
    </row>
    <row r="290" spans="1:35" ht="20.100000000000001" customHeight="1" x14ac:dyDescent="0.25">
      <c r="A290" s="328"/>
      <c r="C290" s="320">
        <v>5</v>
      </c>
      <c r="D290" s="322"/>
      <c r="E290" s="321"/>
      <c r="F290" s="72" t="s">
        <v>42</v>
      </c>
      <c r="G290" s="324" t="s">
        <v>37</v>
      </c>
      <c r="H290" s="321"/>
      <c r="I290" s="71" t="s">
        <v>38</v>
      </c>
      <c r="J290" s="320">
        <v>2505802</v>
      </c>
      <c r="K290" s="322"/>
      <c r="L290" s="321"/>
      <c r="M290" s="71">
        <v>2505820</v>
      </c>
      <c r="N290" s="320">
        <v>19</v>
      </c>
      <c r="O290" s="322"/>
      <c r="P290" s="321"/>
      <c r="Q290" s="71">
        <v>2505802</v>
      </c>
      <c r="R290" s="320">
        <v>2505820</v>
      </c>
      <c r="S290" s="321"/>
      <c r="T290" s="323">
        <v>19</v>
      </c>
      <c r="U290" s="321"/>
      <c r="V290" s="71"/>
      <c r="W290" s="71"/>
      <c r="X290" s="71"/>
      <c r="Y290" s="320"/>
      <c r="Z290" s="322"/>
      <c r="AA290" s="322"/>
      <c r="AB290" s="321"/>
      <c r="AC290" s="71"/>
      <c r="AD290" s="71"/>
      <c r="AE290" s="71"/>
      <c r="AF290" s="320">
        <v>19</v>
      </c>
      <c r="AG290" s="322"/>
      <c r="AH290" s="322"/>
      <c r="AI290" s="321"/>
    </row>
    <row r="291" spans="1:35" ht="20.100000000000001" customHeight="1" x14ac:dyDescent="0.25">
      <c r="A291" s="328"/>
      <c r="C291" s="320">
        <v>5</v>
      </c>
      <c r="D291" s="322"/>
      <c r="E291" s="321"/>
      <c r="F291" s="72" t="s">
        <v>42</v>
      </c>
      <c r="G291" s="324" t="s">
        <v>37</v>
      </c>
      <c r="H291" s="321"/>
      <c r="I291" s="71" t="s">
        <v>38</v>
      </c>
      <c r="J291" s="320">
        <v>2505973</v>
      </c>
      <c r="K291" s="322"/>
      <c r="L291" s="321"/>
      <c r="M291" s="71">
        <v>2506000</v>
      </c>
      <c r="N291" s="320">
        <v>28</v>
      </c>
      <c r="O291" s="322"/>
      <c r="P291" s="321"/>
      <c r="Q291" s="71">
        <v>2505973</v>
      </c>
      <c r="R291" s="320">
        <v>2506000</v>
      </c>
      <c r="S291" s="321"/>
      <c r="T291" s="323">
        <v>28</v>
      </c>
      <c r="U291" s="321"/>
      <c r="V291" s="71"/>
      <c r="W291" s="71"/>
      <c r="X291" s="71"/>
      <c r="Y291" s="320"/>
      <c r="Z291" s="322"/>
      <c r="AA291" s="322"/>
      <c r="AB291" s="321"/>
      <c r="AC291" s="71"/>
      <c r="AD291" s="71"/>
      <c r="AE291" s="71"/>
      <c r="AF291" s="320">
        <v>28</v>
      </c>
      <c r="AG291" s="322"/>
      <c r="AH291" s="322"/>
      <c r="AI291" s="321"/>
    </row>
    <row r="292" spans="1:35" ht="20.100000000000001" customHeight="1" x14ac:dyDescent="0.25">
      <c r="A292" s="328"/>
      <c r="C292" s="320">
        <v>5</v>
      </c>
      <c r="D292" s="322"/>
      <c r="E292" s="321"/>
      <c r="F292" s="72" t="s">
        <v>42</v>
      </c>
      <c r="G292" s="324" t="s">
        <v>37</v>
      </c>
      <c r="H292" s="321"/>
      <c r="I292" s="71" t="s">
        <v>38</v>
      </c>
      <c r="J292" s="320">
        <v>2607345</v>
      </c>
      <c r="K292" s="322"/>
      <c r="L292" s="321"/>
      <c r="M292" s="71">
        <v>2607346</v>
      </c>
      <c r="N292" s="320">
        <v>2</v>
      </c>
      <c r="O292" s="322"/>
      <c r="P292" s="321"/>
      <c r="Q292" s="71">
        <v>2607345</v>
      </c>
      <c r="R292" s="320">
        <v>2607346</v>
      </c>
      <c r="S292" s="321"/>
      <c r="T292" s="323">
        <v>2</v>
      </c>
      <c r="U292" s="321"/>
      <c r="V292" s="71"/>
      <c r="W292" s="71"/>
      <c r="X292" s="71"/>
      <c r="Y292" s="320"/>
      <c r="Z292" s="322"/>
      <c r="AA292" s="322"/>
      <c r="AB292" s="321"/>
      <c r="AC292" s="71"/>
      <c r="AD292" s="71"/>
      <c r="AE292" s="71"/>
      <c r="AF292" s="320">
        <v>2</v>
      </c>
      <c r="AG292" s="322"/>
      <c r="AH292" s="322"/>
      <c r="AI292" s="321"/>
    </row>
    <row r="293" spans="1:35" ht="20.100000000000001" customHeight="1" x14ac:dyDescent="0.25">
      <c r="A293" s="328"/>
      <c r="C293" s="320">
        <v>5</v>
      </c>
      <c r="D293" s="322"/>
      <c r="E293" s="321"/>
      <c r="F293" s="72" t="s">
        <v>42</v>
      </c>
      <c r="G293" s="324" t="s">
        <v>37</v>
      </c>
      <c r="H293" s="321"/>
      <c r="I293" s="71" t="s">
        <v>38</v>
      </c>
      <c r="J293" s="320">
        <v>2607347</v>
      </c>
      <c r="K293" s="322"/>
      <c r="L293" s="321"/>
      <c r="M293" s="71">
        <v>2607347</v>
      </c>
      <c r="N293" s="320">
        <v>1</v>
      </c>
      <c r="O293" s="322"/>
      <c r="P293" s="321"/>
      <c r="Q293" s="71"/>
      <c r="R293" s="320"/>
      <c r="S293" s="321"/>
      <c r="T293" s="323"/>
      <c r="U293" s="321"/>
      <c r="V293" s="71">
        <v>2607347</v>
      </c>
      <c r="W293" s="71">
        <v>2607347</v>
      </c>
      <c r="X293" s="71">
        <v>1</v>
      </c>
      <c r="Y293" s="320" t="s">
        <v>39</v>
      </c>
      <c r="Z293" s="322"/>
      <c r="AA293" s="322"/>
      <c r="AB293" s="321"/>
      <c r="AC293" s="71"/>
      <c r="AD293" s="71"/>
      <c r="AE293" s="71"/>
      <c r="AF293" s="320">
        <v>1</v>
      </c>
      <c r="AG293" s="322"/>
      <c r="AH293" s="322"/>
      <c r="AI293" s="321"/>
    </row>
    <row r="294" spans="1:35" ht="20.100000000000001" customHeight="1" x14ac:dyDescent="0.25">
      <c r="A294" s="328"/>
      <c r="C294" s="320">
        <v>5</v>
      </c>
      <c r="D294" s="322"/>
      <c r="E294" s="321"/>
      <c r="F294" s="72" t="s">
        <v>42</v>
      </c>
      <c r="G294" s="324" t="s">
        <v>37</v>
      </c>
      <c r="H294" s="321"/>
      <c r="I294" s="71" t="s">
        <v>38</v>
      </c>
      <c r="J294" s="320">
        <v>2607348</v>
      </c>
      <c r="K294" s="322"/>
      <c r="L294" s="321"/>
      <c r="M294" s="71">
        <v>2607360</v>
      </c>
      <c r="N294" s="320">
        <v>13</v>
      </c>
      <c r="O294" s="322"/>
      <c r="P294" s="321"/>
      <c r="Q294" s="71">
        <v>2607348</v>
      </c>
      <c r="R294" s="320">
        <v>2607360</v>
      </c>
      <c r="S294" s="321"/>
      <c r="T294" s="323">
        <v>13</v>
      </c>
      <c r="U294" s="321"/>
      <c r="V294" s="71"/>
      <c r="W294" s="71"/>
      <c r="X294" s="71"/>
      <c r="Y294" s="320"/>
      <c r="Z294" s="322"/>
      <c r="AA294" s="322"/>
      <c r="AB294" s="321"/>
      <c r="AC294" s="71"/>
      <c r="AD294" s="71"/>
      <c r="AE294" s="71"/>
      <c r="AF294" s="320">
        <v>13</v>
      </c>
      <c r="AG294" s="322"/>
      <c r="AH294" s="322"/>
      <c r="AI294" s="321"/>
    </row>
    <row r="295" spans="1:35" ht="20.100000000000001" customHeight="1" x14ac:dyDescent="0.25">
      <c r="A295" s="328"/>
      <c r="C295" s="320">
        <v>5</v>
      </c>
      <c r="D295" s="322"/>
      <c r="E295" s="321"/>
      <c r="F295" s="72" t="s">
        <v>42</v>
      </c>
      <c r="G295" s="324" t="s">
        <v>37</v>
      </c>
      <c r="H295" s="321"/>
      <c r="I295" s="71" t="s">
        <v>38</v>
      </c>
      <c r="J295" s="320">
        <v>2607361</v>
      </c>
      <c r="K295" s="322"/>
      <c r="L295" s="321"/>
      <c r="M295" s="71">
        <v>2607384</v>
      </c>
      <c r="N295" s="320">
        <v>24</v>
      </c>
      <c r="O295" s="322"/>
      <c r="P295" s="321"/>
      <c r="Q295" s="71"/>
      <c r="R295" s="320"/>
      <c r="S295" s="321"/>
      <c r="T295" s="323"/>
      <c r="U295" s="321"/>
      <c r="V295" s="71"/>
      <c r="W295" s="71"/>
      <c r="X295" s="71"/>
      <c r="Y295" s="320"/>
      <c r="Z295" s="322"/>
      <c r="AA295" s="322"/>
      <c r="AB295" s="321"/>
      <c r="AC295" s="71">
        <v>2607361</v>
      </c>
      <c r="AD295" s="71">
        <v>2607384</v>
      </c>
      <c r="AE295" s="71">
        <v>24</v>
      </c>
      <c r="AF295" s="320">
        <v>24</v>
      </c>
      <c r="AG295" s="322"/>
      <c r="AH295" s="322"/>
      <c r="AI295" s="321"/>
    </row>
    <row r="296" spans="1:35" ht="20.100000000000001" customHeight="1" x14ac:dyDescent="0.25">
      <c r="A296" s="328"/>
      <c r="C296" s="320">
        <v>5</v>
      </c>
      <c r="D296" s="322"/>
      <c r="E296" s="321"/>
      <c r="F296" s="72" t="s">
        <v>42</v>
      </c>
      <c r="G296" s="324" t="s">
        <v>40</v>
      </c>
      <c r="H296" s="321"/>
      <c r="I296" s="71" t="s">
        <v>38</v>
      </c>
      <c r="J296" s="320">
        <v>534657</v>
      </c>
      <c r="K296" s="322"/>
      <c r="L296" s="321"/>
      <c r="M296" s="71">
        <v>534675</v>
      </c>
      <c r="N296" s="320">
        <v>19</v>
      </c>
      <c r="O296" s="322"/>
      <c r="P296" s="321"/>
      <c r="Q296" s="71">
        <v>534657</v>
      </c>
      <c r="R296" s="320">
        <v>534675</v>
      </c>
      <c r="S296" s="321"/>
      <c r="T296" s="323">
        <v>19</v>
      </c>
      <c r="U296" s="321"/>
      <c r="V296" s="71"/>
      <c r="W296" s="71"/>
      <c r="X296" s="71"/>
      <c r="Y296" s="320"/>
      <c r="Z296" s="322"/>
      <c r="AA296" s="322"/>
      <c r="AB296" s="321"/>
      <c r="AC296" s="71"/>
      <c r="AD296" s="71"/>
      <c r="AE296" s="71"/>
      <c r="AF296" s="320">
        <v>19</v>
      </c>
      <c r="AG296" s="322"/>
      <c r="AH296" s="322"/>
      <c r="AI296" s="321"/>
    </row>
    <row r="297" spans="1:35" ht="20.100000000000001" customHeight="1" x14ac:dyDescent="0.25">
      <c r="A297" s="328"/>
      <c r="C297" s="320">
        <v>5</v>
      </c>
      <c r="D297" s="322"/>
      <c r="E297" s="321"/>
      <c r="F297" s="72" t="s">
        <v>42</v>
      </c>
      <c r="G297" s="324" t="s">
        <v>40</v>
      </c>
      <c r="H297" s="321"/>
      <c r="I297" s="71" t="s">
        <v>38</v>
      </c>
      <c r="J297" s="320">
        <v>534823</v>
      </c>
      <c r="K297" s="322"/>
      <c r="L297" s="321"/>
      <c r="M297" s="71">
        <v>534850</v>
      </c>
      <c r="N297" s="320">
        <v>28</v>
      </c>
      <c r="O297" s="322"/>
      <c r="P297" s="321"/>
      <c r="Q297" s="71">
        <v>534823</v>
      </c>
      <c r="R297" s="320">
        <v>534850</v>
      </c>
      <c r="S297" s="321"/>
      <c r="T297" s="323">
        <v>28</v>
      </c>
      <c r="U297" s="321"/>
      <c r="V297" s="71"/>
      <c r="W297" s="71"/>
      <c r="X297" s="71"/>
      <c r="Y297" s="320"/>
      <c r="Z297" s="322"/>
      <c r="AA297" s="322"/>
      <c r="AB297" s="321"/>
      <c r="AC297" s="71"/>
      <c r="AD297" s="71"/>
      <c r="AE297" s="71"/>
      <c r="AF297" s="320">
        <v>28</v>
      </c>
      <c r="AG297" s="322"/>
      <c r="AH297" s="322"/>
      <c r="AI297" s="321"/>
    </row>
    <row r="298" spans="1:35" ht="20.100000000000001" customHeight="1" x14ac:dyDescent="0.25">
      <c r="A298" s="328"/>
      <c r="C298" s="320">
        <v>5</v>
      </c>
      <c r="D298" s="322"/>
      <c r="E298" s="321"/>
      <c r="F298" s="72" t="s">
        <v>42</v>
      </c>
      <c r="G298" s="324" t="s">
        <v>40</v>
      </c>
      <c r="H298" s="321"/>
      <c r="I298" s="71" t="s">
        <v>38</v>
      </c>
      <c r="J298" s="320">
        <v>648088</v>
      </c>
      <c r="K298" s="322"/>
      <c r="L298" s="321"/>
      <c r="M298" s="71">
        <v>648102</v>
      </c>
      <c r="N298" s="320">
        <v>15</v>
      </c>
      <c r="O298" s="322"/>
      <c r="P298" s="321"/>
      <c r="Q298" s="71">
        <v>648088</v>
      </c>
      <c r="R298" s="320">
        <v>648102</v>
      </c>
      <c r="S298" s="321"/>
      <c r="T298" s="323">
        <v>15</v>
      </c>
      <c r="U298" s="321"/>
      <c r="V298" s="71"/>
      <c r="W298" s="71"/>
      <c r="X298" s="71"/>
      <c r="Y298" s="320"/>
      <c r="Z298" s="322"/>
      <c r="AA298" s="322"/>
      <c r="AB298" s="321"/>
      <c r="AC298" s="71"/>
      <c r="AD298" s="71"/>
      <c r="AE298" s="71"/>
      <c r="AF298" s="320">
        <v>15</v>
      </c>
      <c r="AG298" s="322"/>
      <c r="AH298" s="322"/>
      <c r="AI298" s="321"/>
    </row>
    <row r="299" spans="1:35" ht="20.100000000000001" customHeight="1" x14ac:dyDescent="0.25">
      <c r="A299" s="328"/>
      <c r="C299" s="320">
        <v>5</v>
      </c>
      <c r="D299" s="322"/>
      <c r="E299" s="321"/>
      <c r="F299" s="72" t="s">
        <v>42</v>
      </c>
      <c r="G299" s="324" t="s">
        <v>40</v>
      </c>
      <c r="H299" s="321"/>
      <c r="I299" s="71" t="s">
        <v>38</v>
      </c>
      <c r="J299" s="320">
        <v>648103</v>
      </c>
      <c r="K299" s="322"/>
      <c r="L299" s="321"/>
      <c r="M299" s="71">
        <v>648127</v>
      </c>
      <c r="N299" s="320">
        <v>25</v>
      </c>
      <c r="O299" s="322"/>
      <c r="P299" s="321"/>
      <c r="Q299" s="71"/>
      <c r="R299" s="320"/>
      <c r="S299" s="321"/>
      <c r="T299" s="323"/>
      <c r="U299" s="321"/>
      <c r="V299" s="71"/>
      <c r="W299" s="71"/>
      <c r="X299" s="71"/>
      <c r="Y299" s="320"/>
      <c r="Z299" s="322"/>
      <c r="AA299" s="322"/>
      <c r="AB299" s="321"/>
      <c r="AC299" s="71">
        <v>648103</v>
      </c>
      <c r="AD299" s="71">
        <v>648127</v>
      </c>
      <c r="AE299" s="71">
        <v>25</v>
      </c>
      <c r="AF299" s="320">
        <v>25</v>
      </c>
      <c r="AG299" s="322"/>
      <c r="AH299" s="322"/>
      <c r="AI299" s="321"/>
    </row>
    <row r="300" spans="1:35" ht="20.100000000000001" customHeight="1" x14ac:dyDescent="0.25">
      <c r="A300" s="328"/>
      <c r="C300" s="320"/>
      <c r="D300" s="322"/>
      <c r="E300" s="321"/>
      <c r="F300" s="72"/>
      <c r="G300" s="324"/>
      <c r="H300" s="321"/>
      <c r="I300" s="71"/>
      <c r="J300" s="320"/>
      <c r="K300" s="322"/>
      <c r="L300" s="321"/>
      <c r="M300" s="71"/>
      <c r="N300" s="320"/>
      <c r="O300" s="322"/>
      <c r="P300" s="321"/>
      <c r="Q300" s="71"/>
      <c r="R300" s="320"/>
      <c r="S300" s="321"/>
      <c r="T300" s="323"/>
      <c r="U300" s="321"/>
      <c r="V300" s="71"/>
      <c r="W300" s="71"/>
      <c r="X300" s="71"/>
      <c r="Y300" s="320"/>
      <c r="Z300" s="322"/>
      <c r="AA300" s="322"/>
      <c r="AB300" s="321"/>
      <c r="AC300" s="71"/>
      <c r="AD300" s="71"/>
      <c r="AE300" s="71"/>
      <c r="AF300" s="325">
        <f>SUM(T290:U299)*17/2</f>
        <v>1054</v>
      </c>
      <c r="AG300" s="322"/>
      <c r="AH300" s="322"/>
      <c r="AI300" s="321"/>
    </row>
    <row r="301" spans="1:35" ht="20.100000000000001" customHeight="1" x14ac:dyDescent="0.25">
      <c r="A301" s="328"/>
      <c r="C301" s="320">
        <v>4</v>
      </c>
      <c r="D301" s="322"/>
      <c r="E301" s="321"/>
      <c r="F301" s="72" t="s">
        <v>43</v>
      </c>
      <c r="G301" s="324" t="s">
        <v>37</v>
      </c>
      <c r="H301" s="321"/>
      <c r="I301" s="71" t="s">
        <v>38</v>
      </c>
      <c r="J301" s="320">
        <v>2607245</v>
      </c>
      <c r="K301" s="322"/>
      <c r="L301" s="321"/>
      <c r="M301" s="71">
        <v>2607279</v>
      </c>
      <c r="N301" s="320">
        <v>35</v>
      </c>
      <c r="O301" s="322"/>
      <c r="P301" s="321"/>
      <c r="Q301" s="71">
        <v>2607245</v>
      </c>
      <c r="R301" s="320">
        <v>2607279</v>
      </c>
      <c r="S301" s="321"/>
      <c r="T301" s="323">
        <v>35</v>
      </c>
      <c r="U301" s="321"/>
      <c r="V301" s="71"/>
      <c r="W301" s="71"/>
      <c r="X301" s="71"/>
      <c r="Y301" s="320"/>
      <c r="Z301" s="322"/>
      <c r="AA301" s="322"/>
      <c r="AB301" s="321"/>
      <c r="AC301" s="71"/>
      <c r="AD301" s="71"/>
      <c r="AE301" s="71"/>
      <c r="AF301" s="320">
        <v>35</v>
      </c>
      <c r="AG301" s="322"/>
      <c r="AH301" s="322"/>
      <c r="AI301" s="321"/>
    </row>
    <row r="302" spans="1:35" ht="20.100000000000001" customHeight="1" x14ac:dyDescent="0.25">
      <c r="A302" s="328"/>
      <c r="C302" s="320">
        <v>4</v>
      </c>
      <c r="D302" s="322"/>
      <c r="E302" s="321"/>
      <c r="F302" s="72" t="s">
        <v>43</v>
      </c>
      <c r="G302" s="324" t="s">
        <v>37</v>
      </c>
      <c r="H302" s="321"/>
      <c r="I302" s="71" t="s">
        <v>38</v>
      </c>
      <c r="J302" s="320">
        <v>2607280</v>
      </c>
      <c r="K302" s="322"/>
      <c r="L302" s="321"/>
      <c r="M302" s="71">
        <v>2607304</v>
      </c>
      <c r="N302" s="320">
        <v>25</v>
      </c>
      <c r="O302" s="322"/>
      <c r="P302" s="321"/>
      <c r="Q302" s="71"/>
      <c r="R302" s="320"/>
      <c r="S302" s="321"/>
      <c r="T302" s="323"/>
      <c r="U302" s="321"/>
      <c r="V302" s="71"/>
      <c r="W302" s="71"/>
      <c r="X302" s="71"/>
      <c r="Y302" s="320"/>
      <c r="Z302" s="322"/>
      <c r="AA302" s="322"/>
      <c r="AB302" s="321"/>
      <c r="AC302" s="71">
        <v>2607280</v>
      </c>
      <c r="AD302" s="71">
        <v>2607304</v>
      </c>
      <c r="AE302" s="71">
        <v>25</v>
      </c>
      <c r="AF302" s="320">
        <v>25</v>
      </c>
      <c r="AG302" s="322"/>
      <c r="AH302" s="322"/>
      <c r="AI302" s="321"/>
    </row>
    <row r="303" spans="1:35" ht="20.100000000000001" customHeight="1" x14ac:dyDescent="0.25">
      <c r="A303" s="328"/>
      <c r="C303" s="320">
        <v>4</v>
      </c>
      <c r="D303" s="322"/>
      <c r="E303" s="321"/>
      <c r="F303" s="72" t="s">
        <v>43</v>
      </c>
      <c r="G303" s="324" t="s">
        <v>40</v>
      </c>
      <c r="H303" s="321"/>
      <c r="I303" s="71" t="s">
        <v>38</v>
      </c>
      <c r="J303" s="320">
        <v>647988</v>
      </c>
      <c r="K303" s="322"/>
      <c r="L303" s="321"/>
      <c r="M303" s="71">
        <v>648022</v>
      </c>
      <c r="N303" s="320">
        <v>35</v>
      </c>
      <c r="O303" s="322"/>
      <c r="P303" s="321"/>
      <c r="Q303" s="71">
        <v>647988</v>
      </c>
      <c r="R303" s="320">
        <v>648022</v>
      </c>
      <c r="S303" s="321"/>
      <c r="T303" s="323">
        <v>35</v>
      </c>
      <c r="U303" s="321"/>
      <c r="V303" s="71"/>
      <c r="W303" s="71"/>
      <c r="X303" s="71"/>
      <c r="Y303" s="320"/>
      <c r="Z303" s="322"/>
      <c r="AA303" s="322"/>
      <c r="AB303" s="321"/>
      <c r="AC303" s="71"/>
      <c r="AD303" s="71"/>
      <c r="AE303" s="71"/>
      <c r="AF303" s="320">
        <v>35</v>
      </c>
      <c r="AG303" s="322"/>
      <c r="AH303" s="322"/>
      <c r="AI303" s="321"/>
    </row>
    <row r="304" spans="1:35" ht="20.100000000000001" customHeight="1" x14ac:dyDescent="0.25">
      <c r="A304" s="328"/>
      <c r="C304" s="320">
        <v>4</v>
      </c>
      <c r="D304" s="322"/>
      <c r="E304" s="321"/>
      <c r="F304" s="72" t="s">
        <v>43</v>
      </c>
      <c r="G304" s="324" t="s">
        <v>40</v>
      </c>
      <c r="H304" s="321"/>
      <c r="I304" s="71" t="s">
        <v>38</v>
      </c>
      <c r="J304" s="320">
        <v>648023</v>
      </c>
      <c r="K304" s="322"/>
      <c r="L304" s="321"/>
      <c r="M304" s="71">
        <v>648047</v>
      </c>
      <c r="N304" s="320">
        <v>25</v>
      </c>
      <c r="O304" s="322"/>
      <c r="P304" s="321"/>
      <c r="Q304" s="71"/>
      <c r="R304" s="320"/>
      <c r="S304" s="321"/>
      <c r="T304" s="323"/>
      <c r="U304" s="321"/>
      <c r="V304" s="71"/>
      <c r="W304" s="71"/>
      <c r="X304" s="71"/>
      <c r="Y304" s="320"/>
      <c r="Z304" s="322"/>
      <c r="AA304" s="322"/>
      <c r="AB304" s="321"/>
      <c r="AC304" s="71">
        <v>648023</v>
      </c>
      <c r="AD304" s="71">
        <v>648047</v>
      </c>
      <c r="AE304" s="71">
        <v>25</v>
      </c>
      <c r="AF304" s="320">
        <v>25</v>
      </c>
      <c r="AG304" s="322"/>
      <c r="AH304" s="322"/>
      <c r="AI304" s="321"/>
    </row>
    <row r="305" spans="1:35" ht="20.100000000000001" customHeight="1" x14ac:dyDescent="0.25">
      <c r="A305" s="328"/>
      <c r="C305" s="320"/>
      <c r="D305" s="322"/>
      <c r="E305" s="321"/>
      <c r="F305" s="72"/>
      <c r="G305" s="324"/>
      <c r="H305" s="321"/>
      <c r="I305" s="71"/>
      <c r="J305" s="320"/>
      <c r="K305" s="322"/>
      <c r="L305" s="321"/>
      <c r="M305" s="71"/>
      <c r="N305" s="320"/>
      <c r="O305" s="322"/>
      <c r="P305" s="321"/>
      <c r="Q305" s="71"/>
      <c r="R305" s="320"/>
      <c r="S305" s="321"/>
      <c r="T305" s="323"/>
      <c r="U305" s="321"/>
      <c r="V305" s="71"/>
      <c r="W305" s="71"/>
      <c r="X305" s="71"/>
      <c r="Y305" s="320"/>
      <c r="Z305" s="322"/>
      <c r="AA305" s="322"/>
      <c r="AB305" s="321"/>
      <c r="AC305" s="71"/>
      <c r="AD305" s="71"/>
      <c r="AE305" s="71"/>
      <c r="AF305" s="325">
        <f>SUM(T301:U304)*17/2</f>
        <v>595</v>
      </c>
      <c r="AG305" s="322"/>
      <c r="AH305" s="322"/>
      <c r="AI305" s="321"/>
    </row>
    <row r="306" spans="1:35" ht="20.100000000000001" customHeight="1" x14ac:dyDescent="0.25">
      <c r="A306" s="328"/>
      <c r="C306" s="320">
        <v>1</v>
      </c>
      <c r="D306" s="322"/>
      <c r="E306" s="321"/>
      <c r="F306" s="72" t="s">
        <v>44</v>
      </c>
      <c r="G306" s="324" t="s">
        <v>37</v>
      </c>
      <c r="H306" s="321"/>
      <c r="I306" s="71" t="s">
        <v>38</v>
      </c>
      <c r="J306" s="320">
        <v>2505706</v>
      </c>
      <c r="K306" s="322"/>
      <c r="L306" s="321"/>
      <c r="M306" s="71">
        <v>2505708</v>
      </c>
      <c r="N306" s="320">
        <v>3</v>
      </c>
      <c r="O306" s="322"/>
      <c r="P306" s="321"/>
      <c r="Q306" s="71">
        <v>2505706</v>
      </c>
      <c r="R306" s="320">
        <v>2505708</v>
      </c>
      <c r="S306" s="321"/>
      <c r="T306" s="323">
        <v>3</v>
      </c>
      <c r="U306" s="321"/>
      <c r="V306" s="71"/>
      <c r="W306" s="71"/>
      <c r="X306" s="71"/>
      <c r="Y306" s="320"/>
      <c r="Z306" s="322"/>
      <c r="AA306" s="322"/>
      <c r="AB306" s="321"/>
      <c r="AC306" s="71"/>
      <c r="AD306" s="71"/>
      <c r="AE306" s="71"/>
      <c r="AF306" s="320">
        <v>3</v>
      </c>
      <c r="AG306" s="322"/>
      <c r="AH306" s="322"/>
      <c r="AI306" s="321"/>
    </row>
    <row r="307" spans="1:35" ht="20.100000000000001" customHeight="1" x14ac:dyDescent="0.25">
      <c r="A307" s="328"/>
      <c r="C307" s="320">
        <v>1</v>
      </c>
      <c r="D307" s="322"/>
      <c r="E307" s="321"/>
      <c r="F307" s="72" t="s">
        <v>44</v>
      </c>
      <c r="G307" s="324" t="s">
        <v>37</v>
      </c>
      <c r="H307" s="321"/>
      <c r="I307" s="71" t="s">
        <v>38</v>
      </c>
      <c r="J307" s="320">
        <v>2505913</v>
      </c>
      <c r="K307" s="322"/>
      <c r="L307" s="321"/>
      <c r="M307" s="71">
        <v>2505952</v>
      </c>
      <c r="N307" s="320">
        <v>40</v>
      </c>
      <c r="O307" s="322"/>
      <c r="P307" s="321"/>
      <c r="Q307" s="71">
        <v>2505913</v>
      </c>
      <c r="R307" s="320">
        <v>2505952</v>
      </c>
      <c r="S307" s="321"/>
      <c r="T307" s="323">
        <v>40</v>
      </c>
      <c r="U307" s="321"/>
      <c r="V307" s="71"/>
      <c r="W307" s="71"/>
      <c r="X307" s="71"/>
      <c r="Y307" s="320"/>
      <c r="Z307" s="322"/>
      <c r="AA307" s="322"/>
      <c r="AB307" s="321"/>
      <c r="AC307" s="71"/>
      <c r="AD307" s="71"/>
      <c r="AE307" s="71"/>
      <c r="AF307" s="320">
        <v>40</v>
      </c>
      <c r="AG307" s="322"/>
      <c r="AH307" s="322"/>
      <c r="AI307" s="321"/>
    </row>
    <row r="308" spans="1:35" ht="20.100000000000001" customHeight="1" x14ac:dyDescent="0.25">
      <c r="A308" s="328"/>
      <c r="C308" s="320">
        <v>1</v>
      </c>
      <c r="D308" s="322"/>
      <c r="E308" s="321"/>
      <c r="F308" s="72" t="s">
        <v>44</v>
      </c>
      <c r="G308" s="324" t="s">
        <v>37</v>
      </c>
      <c r="H308" s="321"/>
      <c r="I308" s="71" t="s">
        <v>38</v>
      </c>
      <c r="J308" s="320">
        <v>2607149</v>
      </c>
      <c r="K308" s="322"/>
      <c r="L308" s="321"/>
      <c r="M308" s="71">
        <v>2607175</v>
      </c>
      <c r="N308" s="320">
        <v>27</v>
      </c>
      <c r="O308" s="322"/>
      <c r="P308" s="321"/>
      <c r="Q308" s="71">
        <v>2607149</v>
      </c>
      <c r="R308" s="320">
        <v>2607175</v>
      </c>
      <c r="S308" s="321"/>
      <c r="T308" s="323">
        <v>27</v>
      </c>
      <c r="U308" s="321"/>
      <c r="V308" s="71"/>
      <c r="W308" s="71"/>
      <c r="X308" s="71"/>
      <c r="Y308" s="320"/>
      <c r="Z308" s="322"/>
      <c r="AA308" s="322"/>
      <c r="AB308" s="321"/>
      <c r="AC308" s="71"/>
      <c r="AD308" s="71"/>
      <c r="AE308" s="71"/>
      <c r="AF308" s="320">
        <v>27</v>
      </c>
      <c r="AG308" s="322"/>
      <c r="AH308" s="322"/>
      <c r="AI308" s="321"/>
    </row>
    <row r="309" spans="1:35" ht="20.100000000000001" customHeight="1" x14ac:dyDescent="0.25">
      <c r="A309" s="328"/>
      <c r="C309" s="320">
        <v>1</v>
      </c>
      <c r="D309" s="322"/>
      <c r="E309" s="321"/>
      <c r="F309" s="72" t="s">
        <v>44</v>
      </c>
      <c r="G309" s="324" t="s">
        <v>37</v>
      </c>
      <c r="H309" s="321"/>
      <c r="I309" s="71" t="s">
        <v>38</v>
      </c>
      <c r="J309" s="320">
        <v>2607176</v>
      </c>
      <c r="K309" s="322"/>
      <c r="L309" s="321"/>
      <c r="M309" s="71">
        <v>2607196</v>
      </c>
      <c r="N309" s="320">
        <v>21</v>
      </c>
      <c r="O309" s="322"/>
      <c r="P309" s="321"/>
      <c r="Q309" s="71"/>
      <c r="R309" s="320"/>
      <c r="S309" s="321"/>
      <c r="T309" s="323"/>
      <c r="U309" s="321"/>
      <c r="V309" s="71"/>
      <c r="W309" s="71"/>
      <c r="X309" s="71"/>
      <c r="Y309" s="320"/>
      <c r="Z309" s="322"/>
      <c r="AA309" s="322"/>
      <c r="AB309" s="321"/>
      <c r="AC309" s="71">
        <v>2607176</v>
      </c>
      <c r="AD309" s="71">
        <v>2607196</v>
      </c>
      <c r="AE309" s="71">
        <v>21</v>
      </c>
      <c r="AF309" s="320">
        <v>21</v>
      </c>
      <c r="AG309" s="322"/>
      <c r="AH309" s="322"/>
      <c r="AI309" s="321"/>
    </row>
    <row r="310" spans="1:35" ht="20.100000000000001" customHeight="1" x14ac:dyDescent="0.25">
      <c r="A310" s="328"/>
      <c r="C310" s="320">
        <v>1</v>
      </c>
      <c r="D310" s="322"/>
      <c r="E310" s="321"/>
      <c r="F310" s="72" t="s">
        <v>44</v>
      </c>
      <c r="G310" s="324" t="s">
        <v>40</v>
      </c>
      <c r="H310" s="321"/>
      <c r="I310" s="71" t="s">
        <v>38</v>
      </c>
      <c r="J310" s="320">
        <v>534563</v>
      </c>
      <c r="K310" s="322"/>
      <c r="L310" s="321"/>
      <c r="M310" s="71">
        <v>534565</v>
      </c>
      <c r="N310" s="320">
        <v>3</v>
      </c>
      <c r="O310" s="322"/>
      <c r="P310" s="321"/>
      <c r="Q310" s="71">
        <v>534563</v>
      </c>
      <c r="R310" s="320">
        <v>534565</v>
      </c>
      <c r="S310" s="321"/>
      <c r="T310" s="323">
        <v>3</v>
      </c>
      <c r="U310" s="321"/>
      <c r="V310" s="71"/>
      <c r="W310" s="71"/>
      <c r="X310" s="71"/>
      <c r="Y310" s="320"/>
      <c r="Z310" s="322"/>
      <c r="AA310" s="322"/>
      <c r="AB310" s="321"/>
      <c r="AC310" s="71"/>
      <c r="AD310" s="71"/>
      <c r="AE310" s="71"/>
      <c r="AF310" s="320">
        <v>3</v>
      </c>
      <c r="AG310" s="322"/>
      <c r="AH310" s="322"/>
      <c r="AI310" s="321"/>
    </row>
    <row r="311" spans="1:35" ht="20.100000000000001" customHeight="1" x14ac:dyDescent="0.25">
      <c r="A311" s="328"/>
      <c r="C311" s="320">
        <v>1</v>
      </c>
      <c r="D311" s="322"/>
      <c r="E311" s="321"/>
      <c r="F311" s="72" t="s">
        <v>44</v>
      </c>
      <c r="G311" s="324" t="s">
        <v>40</v>
      </c>
      <c r="H311" s="321"/>
      <c r="I311" s="71" t="s">
        <v>38</v>
      </c>
      <c r="J311" s="320">
        <v>534767</v>
      </c>
      <c r="K311" s="322"/>
      <c r="L311" s="321"/>
      <c r="M311" s="71">
        <v>534806</v>
      </c>
      <c r="N311" s="320">
        <v>40</v>
      </c>
      <c r="O311" s="322"/>
      <c r="P311" s="321"/>
      <c r="Q311" s="71">
        <v>534767</v>
      </c>
      <c r="R311" s="320">
        <v>534806</v>
      </c>
      <c r="S311" s="321"/>
      <c r="T311" s="323">
        <v>40</v>
      </c>
      <c r="U311" s="321"/>
      <c r="V311" s="71"/>
      <c r="W311" s="71"/>
      <c r="X311" s="71"/>
      <c r="Y311" s="320"/>
      <c r="Z311" s="322"/>
      <c r="AA311" s="322"/>
      <c r="AB311" s="321"/>
      <c r="AC311" s="71"/>
      <c r="AD311" s="71"/>
      <c r="AE311" s="71"/>
      <c r="AF311" s="320">
        <v>40</v>
      </c>
      <c r="AG311" s="322"/>
      <c r="AH311" s="322"/>
      <c r="AI311" s="321"/>
    </row>
    <row r="312" spans="1:35" ht="20.100000000000001" customHeight="1" x14ac:dyDescent="0.25">
      <c r="A312" s="328"/>
      <c r="C312" s="320">
        <v>1</v>
      </c>
      <c r="D312" s="322"/>
      <c r="E312" s="321"/>
      <c r="F312" s="72" t="s">
        <v>44</v>
      </c>
      <c r="G312" s="324" t="s">
        <v>40</v>
      </c>
      <c r="H312" s="321"/>
      <c r="I312" s="71" t="s">
        <v>38</v>
      </c>
      <c r="J312" s="320">
        <v>534893</v>
      </c>
      <c r="K312" s="322"/>
      <c r="L312" s="321"/>
      <c r="M312" s="71">
        <v>534900</v>
      </c>
      <c r="N312" s="320">
        <v>8</v>
      </c>
      <c r="O312" s="322"/>
      <c r="P312" s="321"/>
      <c r="Q312" s="71">
        <v>534893</v>
      </c>
      <c r="R312" s="320">
        <v>534900</v>
      </c>
      <c r="S312" s="321"/>
      <c r="T312" s="323">
        <v>8</v>
      </c>
      <c r="U312" s="321"/>
      <c r="V312" s="71"/>
      <c r="W312" s="71"/>
      <c r="X312" s="71"/>
      <c r="Y312" s="320"/>
      <c r="Z312" s="322"/>
      <c r="AA312" s="322"/>
      <c r="AB312" s="321"/>
      <c r="AC312" s="71"/>
      <c r="AD312" s="71"/>
      <c r="AE312" s="71"/>
      <c r="AF312" s="320">
        <v>8</v>
      </c>
      <c r="AG312" s="322"/>
      <c r="AH312" s="322"/>
      <c r="AI312" s="321"/>
    </row>
    <row r="313" spans="1:35" ht="20.100000000000001" customHeight="1" x14ac:dyDescent="0.25">
      <c r="A313" s="328"/>
      <c r="C313" s="320">
        <v>1</v>
      </c>
      <c r="D313" s="322"/>
      <c r="E313" s="321"/>
      <c r="F313" s="72" t="s">
        <v>44</v>
      </c>
      <c r="G313" s="324" t="s">
        <v>40</v>
      </c>
      <c r="H313" s="321"/>
      <c r="I313" s="71" t="s">
        <v>38</v>
      </c>
      <c r="J313" s="320">
        <v>647901</v>
      </c>
      <c r="K313" s="322"/>
      <c r="L313" s="321"/>
      <c r="M313" s="71">
        <v>647915</v>
      </c>
      <c r="N313" s="320">
        <v>15</v>
      </c>
      <c r="O313" s="322"/>
      <c r="P313" s="321"/>
      <c r="Q313" s="71">
        <v>647901</v>
      </c>
      <c r="R313" s="320">
        <v>647915</v>
      </c>
      <c r="S313" s="321"/>
      <c r="T313" s="323">
        <v>15</v>
      </c>
      <c r="U313" s="321"/>
      <c r="V313" s="71"/>
      <c r="W313" s="71"/>
      <c r="X313" s="71"/>
      <c r="Y313" s="320"/>
      <c r="Z313" s="322"/>
      <c r="AA313" s="322"/>
      <c r="AB313" s="321"/>
      <c r="AC313" s="71"/>
      <c r="AD313" s="71"/>
      <c r="AE313" s="71"/>
      <c r="AF313" s="320">
        <v>15</v>
      </c>
      <c r="AG313" s="322"/>
      <c r="AH313" s="322"/>
      <c r="AI313" s="321"/>
    </row>
    <row r="314" spans="1:35" ht="20.100000000000001" customHeight="1" x14ac:dyDescent="0.25">
      <c r="A314" s="328"/>
      <c r="C314" s="320">
        <v>1</v>
      </c>
      <c r="D314" s="322"/>
      <c r="E314" s="321"/>
      <c r="F314" s="72" t="s">
        <v>44</v>
      </c>
      <c r="G314" s="324" t="s">
        <v>40</v>
      </c>
      <c r="H314" s="321"/>
      <c r="I314" s="71" t="s">
        <v>38</v>
      </c>
      <c r="J314" s="320">
        <v>647916</v>
      </c>
      <c r="K314" s="322"/>
      <c r="L314" s="321"/>
      <c r="M314" s="71">
        <v>647916</v>
      </c>
      <c r="N314" s="320">
        <v>1</v>
      </c>
      <c r="O314" s="322"/>
      <c r="P314" s="321"/>
      <c r="Q314" s="71"/>
      <c r="R314" s="320"/>
      <c r="S314" s="321"/>
      <c r="T314" s="323"/>
      <c r="U314" s="321"/>
      <c r="V314" s="71"/>
      <c r="W314" s="71"/>
      <c r="X314" s="71"/>
      <c r="Y314" s="320"/>
      <c r="Z314" s="322"/>
      <c r="AA314" s="322"/>
      <c r="AB314" s="321"/>
      <c r="AC314" s="71">
        <v>647916</v>
      </c>
      <c r="AD314" s="71">
        <v>647916</v>
      </c>
      <c r="AE314" s="71">
        <v>1</v>
      </c>
      <c r="AF314" s="320">
        <v>1</v>
      </c>
      <c r="AG314" s="322"/>
      <c r="AH314" s="322"/>
      <c r="AI314" s="321"/>
    </row>
    <row r="315" spans="1:35" ht="20.100000000000001" customHeight="1" x14ac:dyDescent="0.25">
      <c r="A315" s="328"/>
      <c r="C315" s="320">
        <v>1</v>
      </c>
      <c r="D315" s="322"/>
      <c r="E315" s="321"/>
      <c r="F315" s="72" t="s">
        <v>44</v>
      </c>
      <c r="G315" s="324" t="s">
        <v>40</v>
      </c>
      <c r="H315" s="321"/>
      <c r="I315" s="71" t="s">
        <v>38</v>
      </c>
      <c r="J315" s="320">
        <v>647917</v>
      </c>
      <c r="K315" s="322"/>
      <c r="L315" s="321"/>
      <c r="M315" s="71">
        <v>647920</v>
      </c>
      <c r="N315" s="320">
        <v>4</v>
      </c>
      <c r="O315" s="322"/>
      <c r="P315" s="321"/>
      <c r="Q315" s="71">
        <v>647917</v>
      </c>
      <c r="R315" s="320">
        <v>647920</v>
      </c>
      <c r="S315" s="321"/>
      <c r="T315" s="323">
        <v>4</v>
      </c>
      <c r="U315" s="321"/>
      <c r="V315" s="71"/>
      <c r="W315" s="71"/>
      <c r="X315" s="71"/>
      <c r="Y315" s="320"/>
      <c r="Z315" s="322"/>
      <c r="AA315" s="322"/>
      <c r="AB315" s="321"/>
      <c r="AC315" s="71"/>
      <c r="AD315" s="71"/>
      <c r="AE315" s="71"/>
      <c r="AF315" s="320">
        <v>4</v>
      </c>
      <c r="AG315" s="322"/>
      <c r="AH315" s="322"/>
      <c r="AI315" s="321"/>
    </row>
    <row r="316" spans="1:35" ht="20.100000000000001" customHeight="1" x14ac:dyDescent="0.25">
      <c r="A316" s="328"/>
      <c r="C316" s="320">
        <v>1</v>
      </c>
      <c r="D316" s="322"/>
      <c r="E316" s="321"/>
      <c r="F316" s="72" t="s">
        <v>44</v>
      </c>
      <c r="G316" s="324" t="s">
        <v>40</v>
      </c>
      <c r="H316" s="321"/>
      <c r="I316" s="71" t="s">
        <v>38</v>
      </c>
      <c r="J316" s="320">
        <v>647921</v>
      </c>
      <c r="K316" s="322"/>
      <c r="L316" s="321"/>
      <c r="M316" s="71">
        <v>647940</v>
      </c>
      <c r="N316" s="320">
        <v>20</v>
      </c>
      <c r="O316" s="322"/>
      <c r="P316" s="321"/>
      <c r="Q316" s="71"/>
      <c r="R316" s="320"/>
      <c r="S316" s="321"/>
      <c r="T316" s="323"/>
      <c r="U316" s="321"/>
      <c r="V316" s="71"/>
      <c r="W316" s="71"/>
      <c r="X316" s="71"/>
      <c r="Y316" s="320"/>
      <c r="Z316" s="322"/>
      <c r="AA316" s="322"/>
      <c r="AB316" s="321"/>
      <c r="AC316" s="71">
        <v>647921</v>
      </c>
      <c r="AD316" s="71">
        <v>647940</v>
      </c>
      <c r="AE316" s="71">
        <v>20</v>
      </c>
      <c r="AF316" s="320">
        <v>20</v>
      </c>
      <c r="AG316" s="322"/>
      <c r="AH316" s="322"/>
      <c r="AI316" s="321"/>
    </row>
    <row r="317" spans="1:35" ht="20.100000000000001" customHeight="1" x14ac:dyDescent="0.25">
      <c r="A317" s="328"/>
      <c r="C317" s="320"/>
      <c r="D317" s="322"/>
      <c r="E317" s="321"/>
      <c r="F317" s="72"/>
      <c r="G317" s="324"/>
      <c r="H317" s="321"/>
      <c r="I317" s="71"/>
      <c r="J317" s="320"/>
      <c r="K317" s="322"/>
      <c r="L317" s="321"/>
      <c r="M317" s="71"/>
      <c r="N317" s="320"/>
      <c r="O317" s="322"/>
      <c r="P317" s="321"/>
      <c r="Q317" s="71"/>
      <c r="R317" s="320"/>
      <c r="S317" s="321"/>
      <c r="T317" s="323"/>
      <c r="U317" s="321"/>
      <c r="V317" s="71"/>
      <c r="W317" s="71"/>
      <c r="X317" s="71"/>
      <c r="Y317" s="320"/>
      <c r="Z317" s="322"/>
      <c r="AA317" s="322"/>
      <c r="AB317" s="321"/>
      <c r="AC317" s="71"/>
      <c r="AD317" s="71"/>
      <c r="AE317" s="71"/>
      <c r="AF317" s="325">
        <f>SUM(T306:U316)*17/2</f>
        <v>1190</v>
      </c>
      <c r="AG317" s="322"/>
      <c r="AH317" s="322"/>
      <c r="AI317" s="321"/>
    </row>
    <row r="318" spans="1:35" ht="20.100000000000001" customHeight="1" x14ac:dyDescent="0.25">
      <c r="A318" s="328"/>
      <c r="C318" s="320">
        <v>6</v>
      </c>
      <c r="D318" s="322"/>
      <c r="E318" s="321"/>
      <c r="F318" s="72" t="s">
        <v>46</v>
      </c>
      <c r="G318" s="324" t="s">
        <v>37</v>
      </c>
      <c r="H318" s="321"/>
      <c r="I318" s="71" t="s">
        <v>38</v>
      </c>
      <c r="J318" s="320">
        <v>2505821</v>
      </c>
      <c r="K318" s="322"/>
      <c r="L318" s="321"/>
      <c r="M318" s="71">
        <v>2505841</v>
      </c>
      <c r="N318" s="320">
        <v>21</v>
      </c>
      <c r="O318" s="322"/>
      <c r="P318" s="321"/>
      <c r="Q318" s="71">
        <v>2505821</v>
      </c>
      <c r="R318" s="320">
        <v>2505841</v>
      </c>
      <c r="S318" s="321"/>
      <c r="T318" s="323">
        <v>21</v>
      </c>
      <c r="U318" s="321"/>
      <c r="V318" s="71"/>
      <c r="W318" s="71"/>
      <c r="X318" s="71"/>
      <c r="Y318" s="320"/>
      <c r="Z318" s="322"/>
      <c r="AA318" s="322"/>
      <c r="AB318" s="321"/>
      <c r="AC318" s="71"/>
      <c r="AD318" s="71"/>
      <c r="AE318" s="71"/>
      <c r="AF318" s="320">
        <v>21</v>
      </c>
      <c r="AG318" s="322"/>
      <c r="AH318" s="322"/>
      <c r="AI318" s="321"/>
    </row>
    <row r="319" spans="1:35" ht="20.100000000000001" customHeight="1" x14ac:dyDescent="0.25">
      <c r="A319" s="328"/>
      <c r="C319" s="320">
        <v>6</v>
      </c>
      <c r="D319" s="322"/>
      <c r="E319" s="321"/>
      <c r="F319" s="72" t="s">
        <v>46</v>
      </c>
      <c r="G319" s="324" t="s">
        <v>37</v>
      </c>
      <c r="H319" s="321"/>
      <c r="I319" s="71" t="s">
        <v>38</v>
      </c>
      <c r="J319" s="320">
        <v>2505842</v>
      </c>
      <c r="K319" s="322"/>
      <c r="L319" s="321"/>
      <c r="M319" s="71">
        <v>2505842</v>
      </c>
      <c r="N319" s="320">
        <v>1</v>
      </c>
      <c r="O319" s="322"/>
      <c r="P319" s="321"/>
      <c r="Q319" s="71"/>
      <c r="R319" s="320"/>
      <c r="S319" s="321"/>
      <c r="T319" s="323"/>
      <c r="U319" s="321"/>
      <c r="V319" s="71">
        <v>2505842</v>
      </c>
      <c r="W319" s="71">
        <v>2505842</v>
      </c>
      <c r="X319" s="71">
        <v>1</v>
      </c>
      <c r="Y319" s="320" t="s">
        <v>54</v>
      </c>
      <c r="Z319" s="322"/>
      <c r="AA319" s="322"/>
      <c r="AB319" s="321"/>
      <c r="AC319" s="71"/>
      <c r="AD319" s="71"/>
      <c r="AE319" s="71"/>
      <c r="AF319" s="320">
        <v>1</v>
      </c>
      <c r="AG319" s="322"/>
      <c r="AH319" s="322"/>
      <c r="AI319" s="321"/>
    </row>
    <row r="320" spans="1:35" ht="20.100000000000001" customHeight="1" x14ac:dyDescent="0.25">
      <c r="A320" s="328"/>
      <c r="C320" s="320">
        <v>6</v>
      </c>
      <c r="D320" s="322"/>
      <c r="E320" s="321"/>
      <c r="F320" s="72" t="s">
        <v>46</v>
      </c>
      <c r="G320" s="324" t="s">
        <v>37</v>
      </c>
      <c r="H320" s="321"/>
      <c r="I320" s="71" t="s">
        <v>38</v>
      </c>
      <c r="J320" s="320">
        <v>2505843</v>
      </c>
      <c r="K320" s="322"/>
      <c r="L320" s="321"/>
      <c r="M320" s="71">
        <v>2505852</v>
      </c>
      <c r="N320" s="320">
        <v>10</v>
      </c>
      <c r="O320" s="322"/>
      <c r="P320" s="321"/>
      <c r="Q320" s="71">
        <v>2505843</v>
      </c>
      <c r="R320" s="320">
        <v>2505852</v>
      </c>
      <c r="S320" s="321"/>
      <c r="T320" s="323">
        <v>10</v>
      </c>
      <c r="U320" s="321"/>
      <c r="V320" s="71"/>
      <c r="W320" s="71"/>
      <c r="X320" s="71"/>
      <c r="Y320" s="320"/>
      <c r="Z320" s="322"/>
      <c r="AA320" s="322"/>
      <c r="AB320" s="321"/>
      <c r="AC320" s="71"/>
      <c r="AD320" s="71"/>
      <c r="AE320" s="71"/>
      <c r="AF320" s="320">
        <v>10</v>
      </c>
      <c r="AG320" s="322"/>
      <c r="AH320" s="322"/>
      <c r="AI320" s="321"/>
    </row>
    <row r="321" spans="1:35" ht="20.100000000000001" customHeight="1" x14ac:dyDescent="0.25">
      <c r="A321" s="328"/>
      <c r="C321" s="320">
        <v>6</v>
      </c>
      <c r="D321" s="322"/>
      <c r="E321" s="321"/>
      <c r="F321" s="72" t="s">
        <v>46</v>
      </c>
      <c r="G321" s="324" t="s">
        <v>37</v>
      </c>
      <c r="H321" s="321"/>
      <c r="I321" s="71" t="s">
        <v>38</v>
      </c>
      <c r="J321" s="320">
        <v>2607101</v>
      </c>
      <c r="K321" s="322"/>
      <c r="L321" s="321"/>
      <c r="M321" s="71">
        <v>2607135</v>
      </c>
      <c r="N321" s="320">
        <v>35</v>
      </c>
      <c r="O321" s="322"/>
      <c r="P321" s="321"/>
      <c r="Q321" s="71">
        <v>2607101</v>
      </c>
      <c r="R321" s="320">
        <v>2607135</v>
      </c>
      <c r="S321" s="321"/>
      <c r="T321" s="323">
        <v>35</v>
      </c>
      <c r="U321" s="321"/>
      <c r="V321" s="71"/>
      <c r="W321" s="71"/>
      <c r="X321" s="71"/>
      <c r="Y321" s="320"/>
      <c r="Z321" s="322"/>
      <c r="AA321" s="322"/>
      <c r="AB321" s="321"/>
      <c r="AC321" s="71"/>
      <c r="AD321" s="71"/>
      <c r="AE321" s="71"/>
      <c r="AF321" s="320">
        <v>35</v>
      </c>
      <c r="AG321" s="322"/>
      <c r="AH321" s="322"/>
      <c r="AI321" s="321"/>
    </row>
    <row r="322" spans="1:35" ht="20.100000000000001" customHeight="1" x14ac:dyDescent="0.25">
      <c r="A322" s="328"/>
      <c r="C322" s="320">
        <v>6</v>
      </c>
      <c r="D322" s="322"/>
      <c r="E322" s="321"/>
      <c r="F322" s="72" t="s">
        <v>46</v>
      </c>
      <c r="G322" s="324" t="s">
        <v>37</v>
      </c>
      <c r="H322" s="321"/>
      <c r="I322" s="71" t="s">
        <v>38</v>
      </c>
      <c r="J322" s="320">
        <v>2607136</v>
      </c>
      <c r="K322" s="322"/>
      <c r="L322" s="321"/>
      <c r="M322" s="71">
        <v>2607148</v>
      </c>
      <c r="N322" s="320">
        <v>13</v>
      </c>
      <c r="O322" s="322"/>
      <c r="P322" s="321"/>
      <c r="Q322" s="71"/>
      <c r="R322" s="320"/>
      <c r="S322" s="321"/>
      <c r="T322" s="323"/>
      <c r="U322" s="321"/>
      <c r="V322" s="71"/>
      <c r="W322" s="71"/>
      <c r="X322" s="71"/>
      <c r="Y322" s="320"/>
      <c r="Z322" s="322"/>
      <c r="AA322" s="322"/>
      <c r="AB322" s="321"/>
      <c r="AC322" s="71">
        <v>2607136</v>
      </c>
      <c r="AD322" s="71">
        <v>2607148</v>
      </c>
      <c r="AE322" s="71">
        <v>13</v>
      </c>
      <c r="AF322" s="320">
        <v>13</v>
      </c>
      <c r="AG322" s="322"/>
      <c r="AH322" s="322"/>
      <c r="AI322" s="321"/>
    </row>
    <row r="323" spans="1:35" ht="20.100000000000001" customHeight="1" x14ac:dyDescent="0.25">
      <c r="A323" s="328"/>
      <c r="C323" s="320">
        <v>6</v>
      </c>
      <c r="D323" s="322"/>
      <c r="E323" s="321"/>
      <c r="F323" s="72" t="s">
        <v>46</v>
      </c>
      <c r="G323" s="324" t="s">
        <v>40</v>
      </c>
      <c r="H323" s="321"/>
      <c r="I323" s="71" t="s">
        <v>38</v>
      </c>
      <c r="J323" s="320">
        <v>534381</v>
      </c>
      <c r="K323" s="322"/>
      <c r="L323" s="321"/>
      <c r="M323" s="71">
        <v>534386</v>
      </c>
      <c r="N323" s="320">
        <v>6</v>
      </c>
      <c r="O323" s="322"/>
      <c r="P323" s="321"/>
      <c r="Q323" s="71">
        <v>534381</v>
      </c>
      <c r="R323" s="320">
        <v>534386</v>
      </c>
      <c r="S323" s="321"/>
      <c r="T323" s="323">
        <v>6</v>
      </c>
      <c r="U323" s="321"/>
      <c r="V323" s="71"/>
      <c r="W323" s="71"/>
      <c r="X323" s="71"/>
      <c r="Y323" s="320"/>
      <c r="Z323" s="322"/>
      <c r="AA323" s="322"/>
      <c r="AB323" s="321"/>
      <c r="AC323" s="71"/>
      <c r="AD323" s="71"/>
      <c r="AE323" s="71"/>
      <c r="AF323" s="320">
        <v>6</v>
      </c>
      <c r="AG323" s="322"/>
      <c r="AH323" s="322"/>
      <c r="AI323" s="321"/>
    </row>
    <row r="324" spans="1:35" ht="20.100000000000001" customHeight="1" x14ac:dyDescent="0.25">
      <c r="A324" s="328"/>
      <c r="C324" s="320">
        <v>6</v>
      </c>
      <c r="D324" s="322"/>
      <c r="E324" s="321"/>
      <c r="F324" s="72" t="s">
        <v>46</v>
      </c>
      <c r="G324" s="324" t="s">
        <v>40</v>
      </c>
      <c r="H324" s="321"/>
      <c r="I324" s="71" t="s">
        <v>38</v>
      </c>
      <c r="J324" s="320">
        <v>534676</v>
      </c>
      <c r="K324" s="322"/>
      <c r="L324" s="321"/>
      <c r="M324" s="71">
        <v>534690</v>
      </c>
      <c r="N324" s="320">
        <v>15</v>
      </c>
      <c r="O324" s="322"/>
      <c r="P324" s="321"/>
      <c r="Q324" s="71">
        <v>534676</v>
      </c>
      <c r="R324" s="320">
        <v>534690</v>
      </c>
      <c r="S324" s="321"/>
      <c r="T324" s="323">
        <v>15</v>
      </c>
      <c r="U324" s="321"/>
      <c r="V324" s="71"/>
      <c r="W324" s="71"/>
      <c r="X324" s="71"/>
      <c r="Y324" s="320"/>
      <c r="Z324" s="322"/>
      <c r="AA324" s="322"/>
      <c r="AB324" s="321"/>
      <c r="AC324" s="71"/>
      <c r="AD324" s="71"/>
      <c r="AE324" s="71"/>
      <c r="AF324" s="320">
        <v>15</v>
      </c>
      <c r="AG324" s="322"/>
      <c r="AH324" s="322"/>
      <c r="AI324" s="321"/>
    </row>
    <row r="325" spans="1:35" ht="20.100000000000001" customHeight="1" x14ac:dyDescent="0.25">
      <c r="A325" s="328"/>
      <c r="C325" s="320">
        <v>6</v>
      </c>
      <c r="D325" s="322"/>
      <c r="E325" s="321"/>
      <c r="F325" s="72" t="s">
        <v>46</v>
      </c>
      <c r="G325" s="324" t="s">
        <v>40</v>
      </c>
      <c r="H325" s="321"/>
      <c r="I325" s="71" t="s">
        <v>38</v>
      </c>
      <c r="J325" s="320">
        <v>534691</v>
      </c>
      <c r="K325" s="322"/>
      <c r="L325" s="321"/>
      <c r="M325" s="71">
        <v>534691</v>
      </c>
      <c r="N325" s="320">
        <v>1</v>
      </c>
      <c r="O325" s="322"/>
      <c r="P325" s="321"/>
      <c r="Q325" s="71"/>
      <c r="R325" s="320"/>
      <c r="S325" s="321"/>
      <c r="T325" s="323"/>
      <c r="U325" s="321"/>
      <c r="V325" s="71">
        <v>534691</v>
      </c>
      <c r="W325" s="71">
        <v>534691</v>
      </c>
      <c r="X325" s="71">
        <v>1</v>
      </c>
      <c r="Y325" s="320" t="s">
        <v>54</v>
      </c>
      <c r="Z325" s="322"/>
      <c r="AA325" s="322"/>
      <c r="AB325" s="321"/>
      <c r="AC325" s="71"/>
      <c r="AD325" s="71"/>
      <c r="AE325" s="71"/>
      <c r="AF325" s="320">
        <v>1</v>
      </c>
      <c r="AG325" s="322"/>
      <c r="AH325" s="322"/>
      <c r="AI325" s="321"/>
    </row>
    <row r="326" spans="1:35" ht="20.100000000000001" customHeight="1" x14ac:dyDescent="0.25">
      <c r="A326" s="328"/>
      <c r="C326" s="320">
        <v>6</v>
      </c>
      <c r="D326" s="322"/>
      <c r="E326" s="321"/>
      <c r="F326" s="72" t="s">
        <v>46</v>
      </c>
      <c r="G326" s="324" t="s">
        <v>40</v>
      </c>
      <c r="H326" s="321"/>
      <c r="I326" s="71" t="s">
        <v>38</v>
      </c>
      <c r="J326" s="320">
        <v>534692</v>
      </c>
      <c r="K326" s="322"/>
      <c r="L326" s="321"/>
      <c r="M326" s="71">
        <v>534706</v>
      </c>
      <c r="N326" s="320">
        <v>15</v>
      </c>
      <c r="O326" s="322"/>
      <c r="P326" s="321"/>
      <c r="Q326" s="71">
        <v>534692</v>
      </c>
      <c r="R326" s="320">
        <v>534706</v>
      </c>
      <c r="S326" s="321"/>
      <c r="T326" s="323">
        <v>15</v>
      </c>
      <c r="U326" s="321"/>
      <c r="V326" s="71"/>
      <c r="W326" s="71"/>
      <c r="X326" s="71"/>
      <c r="Y326" s="320"/>
      <c r="Z326" s="322"/>
      <c r="AA326" s="322"/>
      <c r="AB326" s="321"/>
      <c r="AC326" s="71"/>
      <c r="AD326" s="71"/>
      <c r="AE326" s="71"/>
      <c r="AF326" s="320">
        <v>15</v>
      </c>
      <c r="AG326" s="322"/>
      <c r="AH326" s="322"/>
      <c r="AI326" s="321"/>
    </row>
    <row r="327" spans="1:35" ht="20.100000000000001" customHeight="1" x14ac:dyDescent="0.25">
      <c r="A327" s="328"/>
      <c r="C327" s="320">
        <v>6</v>
      </c>
      <c r="D327" s="322"/>
      <c r="E327" s="321"/>
      <c r="F327" s="72" t="s">
        <v>46</v>
      </c>
      <c r="G327" s="324" t="s">
        <v>40</v>
      </c>
      <c r="H327" s="321"/>
      <c r="I327" s="71" t="s">
        <v>38</v>
      </c>
      <c r="J327" s="320">
        <v>534851</v>
      </c>
      <c r="K327" s="322"/>
      <c r="L327" s="321"/>
      <c r="M327" s="71">
        <v>534880</v>
      </c>
      <c r="N327" s="320">
        <v>30</v>
      </c>
      <c r="O327" s="322"/>
      <c r="P327" s="321"/>
      <c r="Q327" s="71">
        <v>534851</v>
      </c>
      <c r="R327" s="320">
        <v>534880</v>
      </c>
      <c r="S327" s="321"/>
      <c r="T327" s="323">
        <v>30</v>
      </c>
      <c r="U327" s="321"/>
      <c r="V327" s="71"/>
      <c r="W327" s="71"/>
      <c r="X327" s="71"/>
      <c r="Y327" s="320"/>
      <c r="Z327" s="322"/>
      <c r="AA327" s="322"/>
      <c r="AB327" s="321"/>
      <c r="AC327" s="71"/>
      <c r="AD327" s="71"/>
      <c r="AE327" s="71"/>
      <c r="AF327" s="320">
        <v>30</v>
      </c>
      <c r="AG327" s="322"/>
      <c r="AH327" s="322"/>
      <c r="AI327" s="321"/>
    </row>
    <row r="328" spans="1:35" ht="20.100000000000001" customHeight="1" x14ac:dyDescent="0.25">
      <c r="A328" s="328"/>
      <c r="C328" s="320">
        <v>6</v>
      </c>
      <c r="D328" s="322"/>
      <c r="E328" s="321"/>
      <c r="F328" s="72" t="s">
        <v>46</v>
      </c>
      <c r="G328" s="324" t="s">
        <v>40</v>
      </c>
      <c r="H328" s="321"/>
      <c r="I328" s="71" t="s">
        <v>38</v>
      </c>
      <c r="J328" s="320">
        <v>534881</v>
      </c>
      <c r="K328" s="322"/>
      <c r="L328" s="321"/>
      <c r="M328" s="71">
        <v>534892</v>
      </c>
      <c r="N328" s="320">
        <v>12</v>
      </c>
      <c r="O328" s="322"/>
      <c r="P328" s="321"/>
      <c r="Q328" s="71"/>
      <c r="R328" s="320"/>
      <c r="S328" s="321"/>
      <c r="T328" s="323"/>
      <c r="U328" s="321"/>
      <c r="V328" s="71"/>
      <c r="W328" s="71"/>
      <c r="X328" s="71"/>
      <c r="Y328" s="320"/>
      <c r="Z328" s="322"/>
      <c r="AA328" s="322"/>
      <c r="AB328" s="321"/>
      <c r="AC328" s="71">
        <v>534881</v>
      </c>
      <c r="AD328" s="71">
        <v>534892</v>
      </c>
      <c r="AE328" s="71">
        <v>12</v>
      </c>
      <c r="AF328" s="320">
        <v>12</v>
      </c>
      <c r="AG328" s="322"/>
      <c r="AH328" s="322"/>
      <c r="AI328" s="321"/>
    </row>
    <row r="329" spans="1:35" ht="20.100000000000001" customHeight="1" x14ac:dyDescent="0.25">
      <c r="A329" s="329"/>
      <c r="C329" s="320"/>
      <c r="D329" s="322"/>
      <c r="E329" s="321"/>
      <c r="F329" s="72"/>
      <c r="G329" s="324"/>
      <c r="H329" s="321"/>
      <c r="I329" s="71"/>
      <c r="J329" s="320"/>
      <c r="K329" s="322"/>
      <c r="L329" s="321"/>
      <c r="M329" s="71"/>
      <c r="N329" s="320"/>
      <c r="O329" s="322"/>
      <c r="P329" s="321"/>
      <c r="Q329" s="71"/>
      <c r="R329" s="320"/>
      <c r="S329" s="321"/>
      <c r="T329" s="323"/>
      <c r="U329" s="321"/>
      <c r="V329" s="71"/>
      <c r="W329" s="71"/>
      <c r="X329" s="71"/>
      <c r="Y329" s="320"/>
      <c r="Z329" s="322"/>
      <c r="AA329" s="322"/>
      <c r="AB329" s="321"/>
      <c r="AC329" s="71"/>
      <c r="AD329" s="71"/>
      <c r="AE329" s="71"/>
      <c r="AF329" s="325">
        <f>SUM(T318:U328)*17/2</f>
        <v>1122</v>
      </c>
      <c r="AG329" s="322"/>
      <c r="AH329" s="322"/>
      <c r="AI329" s="321"/>
    </row>
    <row r="330" spans="1:35" ht="15" customHeight="1" x14ac:dyDescent="0.25">
      <c r="A330" s="327"/>
      <c r="C330" s="331" t="s">
        <v>55</v>
      </c>
      <c r="D330" s="322"/>
      <c r="E330" s="322"/>
      <c r="F330" s="322"/>
      <c r="G330" s="322"/>
      <c r="H330" s="321"/>
      <c r="I330" s="326"/>
      <c r="J330" s="322"/>
      <c r="K330" s="322"/>
      <c r="L330" s="322"/>
      <c r="M330" s="322"/>
      <c r="N330" s="322"/>
      <c r="O330" s="322"/>
      <c r="P330" s="322"/>
      <c r="Q330" s="322"/>
      <c r="R330" s="322"/>
      <c r="S330" s="322"/>
      <c r="T330" s="322"/>
      <c r="U330" s="322"/>
      <c r="V330" s="322"/>
      <c r="W330" s="322"/>
      <c r="X330" s="322"/>
      <c r="Y330" s="322"/>
      <c r="Z330" s="322"/>
      <c r="AA330" s="322"/>
      <c r="AB330" s="322"/>
      <c r="AC330" s="322"/>
      <c r="AD330" s="322"/>
      <c r="AE330" s="322"/>
      <c r="AF330" s="322"/>
      <c r="AG330" s="322"/>
      <c r="AH330" s="322"/>
      <c r="AI330" s="321"/>
    </row>
    <row r="331" spans="1:35" ht="20.100000000000001" customHeight="1" x14ac:dyDescent="0.25">
      <c r="A331" s="328"/>
      <c r="C331" s="320">
        <v>2</v>
      </c>
      <c r="D331" s="322"/>
      <c r="E331" s="321"/>
      <c r="F331" s="72" t="s">
        <v>36</v>
      </c>
      <c r="G331" s="324" t="s">
        <v>37</v>
      </c>
      <c r="H331" s="321"/>
      <c r="I331" s="71" t="s">
        <v>38</v>
      </c>
      <c r="J331" s="320">
        <v>2607326</v>
      </c>
      <c r="K331" s="322"/>
      <c r="L331" s="321"/>
      <c r="M331" s="71">
        <v>2607328</v>
      </c>
      <c r="N331" s="320">
        <v>3</v>
      </c>
      <c r="O331" s="322"/>
      <c r="P331" s="321"/>
      <c r="Q331" s="71">
        <v>2607326</v>
      </c>
      <c r="R331" s="320">
        <v>2607328</v>
      </c>
      <c r="S331" s="321"/>
      <c r="T331" s="323">
        <v>3</v>
      </c>
      <c r="U331" s="321"/>
      <c r="V331" s="71"/>
      <c r="W331" s="71"/>
      <c r="X331" s="71"/>
      <c r="Y331" s="320"/>
      <c r="Z331" s="322"/>
      <c r="AA331" s="322"/>
      <c r="AB331" s="321"/>
      <c r="AC331" s="71"/>
      <c r="AD331" s="71"/>
      <c r="AE331" s="71"/>
      <c r="AF331" s="320">
        <v>3</v>
      </c>
      <c r="AG331" s="322"/>
      <c r="AH331" s="322"/>
      <c r="AI331" s="321"/>
    </row>
    <row r="332" spans="1:35" ht="20.100000000000001" customHeight="1" x14ac:dyDescent="0.25">
      <c r="A332" s="328"/>
      <c r="C332" s="320">
        <v>2</v>
      </c>
      <c r="D332" s="322"/>
      <c r="E332" s="321"/>
      <c r="F332" s="72" t="s">
        <v>36</v>
      </c>
      <c r="G332" s="324" t="s">
        <v>37</v>
      </c>
      <c r="H332" s="321"/>
      <c r="I332" s="71" t="s">
        <v>38</v>
      </c>
      <c r="J332" s="320">
        <v>2607329</v>
      </c>
      <c r="K332" s="322"/>
      <c r="L332" s="321"/>
      <c r="M332" s="71">
        <v>2607329</v>
      </c>
      <c r="N332" s="320">
        <v>1</v>
      </c>
      <c r="O332" s="322"/>
      <c r="P332" s="321"/>
      <c r="Q332" s="71"/>
      <c r="R332" s="320"/>
      <c r="S332" s="321"/>
      <c r="T332" s="323"/>
      <c r="U332" s="321"/>
      <c r="V332" s="71">
        <v>2607329</v>
      </c>
      <c r="W332" s="71">
        <v>2607329</v>
      </c>
      <c r="X332" s="71">
        <v>1</v>
      </c>
      <c r="Y332" s="320" t="s">
        <v>39</v>
      </c>
      <c r="Z332" s="322"/>
      <c r="AA332" s="322"/>
      <c r="AB332" s="321"/>
      <c r="AC332" s="71"/>
      <c r="AD332" s="71"/>
      <c r="AE332" s="71"/>
      <c r="AF332" s="320">
        <v>1</v>
      </c>
      <c r="AG332" s="322"/>
      <c r="AH332" s="322"/>
      <c r="AI332" s="321"/>
    </row>
    <row r="333" spans="1:35" ht="20.100000000000001" customHeight="1" x14ac:dyDescent="0.25">
      <c r="A333" s="328"/>
      <c r="C333" s="320">
        <v>2</v>
      </c>
      <c r="D333" s="322"/>
      <c r="E333" s="321"/>
      <c r="F333" s="72" t="s">
        <v>36</v>
      </c>
      <c r="G333" s="324" t="s">
        <v>37</v>
      </c>
      <c r="H333" s="321"/>
      <c r="I333" s="71" t="s">
        <v>38</v>
      </c>
      <c r="J333" s="320">
        <v>2607330</v>
      </c>
      <c r="K333" s="322"/>
      <c r="L333" s="321"/>
      <c r="M333" s="71">
        <v>2607344</v>
      </c>
      <c r="N333" s="320">
        <v>15</v>
      </c>
      <c r="O333" s="322"/>
      <c r="P333" s="321"/>
      <c r="Q333" s="71">
        <v>2607330</v>
      </c>
      <c r="R333" s="320">
        <v>2607344</v>
      </c>
      <c r="S333" s="321"/>
      <c r="T333" s="323">
        <v>15</v>
      </c>
      <c r="U333" s="321"/>
      <c r="V333" s="71"/>
      <c r="W333" s="71"/>
      <c r="X333" s="71"/>
      <c r="Y333" s="320"/>
      <c r="Z333" s="322"/>
      <c r="AA333" s="322"/>
      <c r="AB333" s="321"/>
      <c r="AC333" s="71"/>
      <c r="AD333" s="71"/>
      <c r="AE333" s="71"/>
      <c r="AF333" s="320">
        <v>15</v>
      </c>
      <c r="AG333" s="322"/>
      <c r="AH333" s="322"/>
      <c r="AI333" s="321"/>
    </row>
    <row r="334" spans="1:35" ht="20.100000000000001" customHeight="1" x14ac:dyDescent="0.25">
      <c r="A334" s="328"/>
      <c r="C334" s="320">
        <v>2</v>
      </c>
      <c r="D334" s="322"/>
      <c r="E334" s="321"/>
      <c r="F334" s="72" t="s">
        <v>36</v>
      </c>
      <c r="G334" s="324" t="s">
        <v>37</v>
      </c>
      <c r="H334" s="321"/>
      <c r="I334" s="71" t="s">
        <v>38</v>
      </c>
      <c r="J334" s="320">
        <v>2607485</v>
      </c>
      <c r="K334" s="322"/>
      <c r="L334" s="321"/>
      <c r="M334" s="71">
        <v>2607515</v>
      </c>
      <c r="N334" s="320">
        <v>31</v>
      </c>
      <c r="O334" s="322"/>
      <c r="P334" s="321"/>
      <c r="Q334" s="71">
        <v>2607485</v>
      </c>
      <c r="R334" s="320">
        <v>2607515</v>
      </c>
      <c r="S334" s="321"/>
      <c r="T334" s="323">
        <v>31</v>
      </c>
      <c r="U334" s="321"/>
      <c r="V334" s="71"/>
      <c r="W334" s="71"/>
      <c r="X334" s="71"/>
      <c r="Y334" s="320"/>
      <c r="Z334" s="322"/>
      <c r="AA334" s="322"/>
      <c r="AB334" s="321"/>
      <c r="AC334" s="71"/>
      <c r="AD334" s="71"/>
      <c r="AE334" s="71"/>
      <c r="AF334" s="320">
        <v>31</v>
      </c>
      <c r="AG334" s="322"/>
      <c r="AH334" s="322"/>
      <c r="AI334" s="321"/>
    </row>
    <row r="335" spans="1:35" ht="20.100000000000001" customHeight="1" x14ac:dyDescent="0.25">
      <c r="A335" s="328"/>
      <c r="C335" s="320">
        <v>2</v>
      </c>
      <c r="D335" s="322"/>
      <c r="E335" s="321"/>
      <c r="F335" s="72" t="s">
        <v>36</v>
      </c>
      <c r="G335" s="324" t="s">
        <v>37</v>
      </c>
      <c r="H335" s="321"/>
      <c r="I335" s="71" t="s">
        <v>38</v>
      </c>
      <c r="J335" s="320">
        <v>2607516</v>
      </c>
      <c r="K335" s="322"/>
      <c r="L335" s="321"/>
      <c r="M335" s="71">
        <v>2607536</v>
      </c>
      <c r="N335" s="320">
        <v>21</v>
      </c>
      <c r="O335" s="322"/>
      <c r="P335" s="321"/>
      <c r="Q335" s="71"/>
      <c r="R335" s="320"/>
      <c r="S335" s="321"/>
      <c r="T335" s="323"/>
      <c r="U335" s="321"/>
      <c r="V335" s="71"/>
      <c r="W335" s="71"/>
      <c r="X335" s="71"/>
      <c r="Y335" s="320"/>
      <c r="Z335" s="322"/>
      <c r="AA335" s="322"/>
      <c r="AB335" s="321"/>
      <c r="AC335" s="71">
        <v>2607516</v>
      </c>
      <c r="AD335" s="71">
        <v>2607536</v>
      </c>
      <c r="AE335" s="71">
        <v>21</v>
      </c>
      <c r="AF335" s="320">
        <v>21</v>
      </c>
      <c r="AG335" s="322"/>
      <c r="AH335" s="322"/>
      <c r="AI335" s="321"/>
    </row>
    <row r="336" spans="1:35" ht="20.100000000000001" customHeight="1" x14ac:dyDescent="0.25">
      <c r="A336" s="328"/>
      <c r="C336" s="320">
        <v>2</v>
      </c>
      <c r="D336" s="322"/>
      <c r="E336" s="321"/>
      <c r="F336" s="72" t="s">
        <v>36</v>
      </c>
      <c r="G336" s="324" t="s">
        <v>40</v>
      </c>
      <c r="H336" s="321"/>
      <c r="I336" s="71" t="s">
        <v>38</v>
      </c>
      <c r="J336" s="320">
        <v>648067</v>
      </c>
      <c r="K336" s="322"/>
      <c r="L336" s="321"/>
      <c r="M336" s="71">
        <v>648087</v>
      </c>
      <c r="N336" s="320">
        <v>21</v>
      </c>
      <c r="O336" s="322"/>
      <c r="P336" s="321"/>
      <c r="Q336" s="71">
        <v>648067</v>
      </c>
      <c r="R336" s="320">
        <v>648087</v>
      </c>
      <c r="S336" s="321"/>
      <c r="T336" s="323">
        <v>21</v>
      </c>
      <c r="U336" s="321"/>
      <c r="V336" s="71"/>
      <c r="W336" s="71"/>
      <c r="X336" s="71"/>
      <c r="Y336" s="320"/>
      <c r="Z336" s="322"/>
      <c r="AA336" s="322"/>
      <c r="AB336" s="321"/>
      <c r="AC336" s="71"/>
      <c r="AD336" s="71"/>
      <c r="AE336" s="71"/>
      <c r="AF336" s="320">
        <v>21</v>
      </c>
      <c r="AG336" s="322"/>
      <c r="AH336" s="322"/>
      <c r="AI336" s="321"/>
    </row>
    <row r="337" spans="1:35" ht="20.100000000000001" customHeight="1" x14ac:dyDescent="0.25">
      <c r="A337" s="328"/>
      <c r="C337" s="320">
        <v>2</v>
      </c>
      <c r="D337" s="322"/>
      <c r="E337" s="321"/>
      <c r="F337" s="72" t="s">
        <v>36</v>
      </c>
      <c r="G337" s="324" t="s">
        <v>40</v>
      </c>
      <c r="H337" s="321"/>
      <c r="I337" s="71" t="s">
        <v>38</v>
      </c>
      <c r="J337" s="320">
        <v>648227</v>
      </c>
      <c r="K337" s="322"/>
      <c r="L337" s="321"/>
      <c r="M337" s="71">
        <v>648254</v>
      </c>
      <c r="N337" s="320">
        <v>28</v>
      </c>
      <c r="O337" s="322"/>
      <c r="P337" s="321"/>
      <c r="Q337" s="71">
        <v>648227</v>
      </c>
      <c r="R337" s="320">
        <v>648254</v>
      </c>
      <c r="S337" s="321"/>
      <c r="T337" s="323">
        <v>28</v>
      </c>
      <c r="U337" s="321"/>
      <c r="V337" s="71"/>
      <c r="W337" s="71"/>
      <c r="X337" s="71"/>
      <c r="Y337" s="320"/>
      <c r="Z337" s="322"/>
      <c r="AA337" s="322"/>
      <c r="AB337" s="321"/>
      <c r="AC337" s="71"/>
      <c r="AD337" s="71"/>
      <c r="AE337" s="71"/>
      <c r="AF337" s="320">
        <v>28</v>
      </c>
      <c r="AG337" s="322"/>
      <c r="AH337" s="322"/>
      <c r="AI337" s="321"/>
    </row>
    <row r="338" spans="1:35" ht="20.100000000000001" customHeight="1" x14ac:dyDescent="0.25">
      <c r="A338" s="328"/>
      <c r="C338" s="320">
        <v>2</v>
      </c>
      <c r="D338" s="322"/>
      <c r="E338" s="321"/>
      <c r="F338" s="72" t="s">
        <v>36</v>
      </c>
      <c r="G338" s="324" t="s">
        <v>40</v>
      </c>
      <c r="H338" s="321"/>
      <c r="I338" s="71" t="s">
        <v>38</v>
      </c>
      <c r="J338" s="320">
        <v>648255</v>
      </c>
      <c r="K338" s="322"/>
      <c r="L338" s="321"/>
      <c r="M338" s="71">
        <v>648276</v>
      </c>
      <c r="N338" s="320">
        <v>22</v>
      </c>
      <c r="O338" s="322"/>
      <c r="P338" s="321"/>
      <c r="Q338" s="71"/>
      <c r="R338" s="320"/>
      <c r="S338" s="321"/>
      <c r="T338" s="323"/>
      <c r="U338" s="321"/>
      <c r="V338" s="71"/>
      <c r="W338" s="71"/>
      <c r="X338" s="71"/>
      <c r="Y338" s="320"/>
      <c r="Z338" s="322"/>
      <c r="AA338" s="322"/>
      <c r="AB338" s="321"/>
      <c r="AC338" s="71">
        <v>648255</v>
      </c>
      <c r="AD338" s="71">
        <v>648276</v>
      </c>
      <c r="AE338" s="71">
        <v>22</v>
      </c>
      <c r="AF338" s="320">
        <v>22</v>
      </c>
      <c r="AG338" s="322"/>
      <c r="AH338" s="322"/>
      <c r="AI338" s="321"/>
    </row>
    <row r="339" spans="1:35" ht="20.100000000000001" customHeight="1" x14ac:dyDescent="0.25">
      <c r="A339" s="328"/>
      <c r="C339" s="320"/>
      <c r="D339" s="322"/>
      <c r="E339" s="321"/>
      <c r="F339" s="72"/>
      <c r="G339" s="324"/>
      <c r="H339" s="321"/>
      <c r="I339" s="71"/>
      <c r="J339" s="320"/>
      <c r="K339" s="322"/>
      <c r="L339" s="321"/>
      <c r="M339" s="71"/>
      <c r="N339" s="320"/>
      <c r="O339" s="322"/>
      <c r="P339" s="321"/>
      <c r="Q339" s="71"/>
      <c r="R339" s="320"/>
      <c r="S339" s="321"/>
      <c r="T339" s="323"/>
      <c r="U339" s="321"/>
      <c r="V339" s="71"/>
      <c r="W339" s="71"/>
      <c r="X339" s="71"/>
      <c r="Y339" s="320"/>
      <c r="Z339" s="322"/>
      <c r="AA339" s="322"/>
      <c r="AB339" s="321"/>
      <c r="AC339" s="71"/>
      <c r="AD339" s="71"/>
      <c r="AE339" s="71"/>
      <c r="AF339" s="325">
        <f>SUM(T331:U338)*17/2</f>
        <v>833</v>
      </c>
      <c r="AG339" s="322"/>
      <c r="AH339" s="322"/>
      <c r="AI339" s="321"/>
    </row>
    <row r="340" spans="1:35" ht="20.100000000000001" customHeight="1" x14ac:dyDescent="0.25">
      <c r="A340" s="328"/>
      <c r="C340" s="320">
        <v>3</v>
      </c>
      <c r="D340" s="322"/>
      <c r="E340" s="321"/>
      <c r="F340" s="72" t="s">
        <v>51</v>
      </c>
      <c r="G340" s="324" t="s">
        <v>37</v>
      </c>
      <c r="H340" s="321"/>
      <c r="I340" s="71" t="s">
        <v>38</v>
      </c>
      <c r="J340" s="320">
        <v>2607228</v>
      </c>
      <c r="K340" s="322"/>
      <c r="L340" s="321"/>
      <c r="M340" s="71">
        <v>2607244</v>
      </c>
      <c r="N340" s="320">
        <v>17</v>
      </c>
      <c r="O340" s="322"/>
      <c r="P340" s="321"/>
      <c r="Q340" s="71">
        <v>2607228</v>
      </c>
      <c r="R340" s="320">
        <v>2607244</v>
      </c>
      <c r="S340" s="321"/>
      <c r="T340" s="323">
        <v>17</v>
      </c>
      <c r="U340" s="321"/>
      <c r="V340" s="71"/>
      <c r="W340" s="71"/>
      <c r="X340" s="71"/>
      <c r="Y340" s="320"/>
      <c r="Z340" s="322"/>
      <c r="AA340" s="322"/>
      <c r="AB340" s="321"/>
      <c r="AC340" s="71"/>
      <c r="AD340" s="71"/>
      <c r="AE340" s="71"/>
      <c r="AF340" s="320">
        <v>17</v>
      </c>
      <c r="AG340" s="322"/>
      <c r="AH340" s="322"/>
      <c r="AI340" s="321"/>
    </row>
    <row r="341" spans="1:35" ht="20.100000000000001" customHeight="1" x14ac:dyDescent="0.25">
      <c r="A341" s="328"/>
      <c r="C341" s="320">
        <v>3</v>
      </c>
      <c r="D341" s="322"/>
      <c r="E341" s="321"/>
      <c r="F341" s="72" t="s">
        <v>51</v>
      </c>
      <c r="G341" s="324" t="s">
        <v>37</v>
      </c>
      <c r="H341" s="321"/>
      <c r="I341" s="71" t="s">
        <v>38</v>
      </c>
      <c r="J341" s="320">
        <v>2607537</v>
      </c>
      <c r="K341" s="322"/>
      <c r="L341" s="321"/>
      <c r="M341" s="71">
        <v>2607587</v>
      </c>
      <c r="N341" s="320">
        <v>51</v>
      </c>
      <c r="O341" s="322"/>
      <c r="P341" s="321"/>
      <c r="Q341" s="71">
        <v>2607537</v>
      </c>
      <c r="R341" s="320">
        <v>2607587</v>
      </c>
      <c r="S341" s="321"/>
      <c r="T341" s="323">
        <v>51</v>
      </c>
      <c r="U341" s="321"/>
      <c r="V341" s="71"/>
      <c r="W341" s="71"/>
      <c r="X341" s="71"/>
      <c r="Y341" s="320"/>
      <c r="Z341" s="322"/>
      <c r="AA341" s="322"/>
      <c r="AB341" s="321"/>
      <c r="AC341" s="71"/>
      <c r="AD341" s="71"/>
      <c r="AE341" s="71"/>
      <c r="AF341" s="320">
        <v>51</v>
      </c>
      <c r="AG341" s="322"/>
      <c r="AH341" s="322"/>
      <c r="AI341" s="321"/>
    </row>
    <row r="342" spans="1:35" ht="20.100000000000001" customHeight="1" x14ac:dyDescent="0.25">
      <c r="A342" s="328"/>
      <c r="C342" s="320">
        <v>3</v>
      </c>
      <c r="D342" s="322"/>
      <c r="E342" s="321"/>
      <c r="F342" s="72" t="s">
        <v>51</v>
      </c>
      <c r="G342" s="324" t="s">
        <v>37</v>
      </c>
      <c r="H342" s="321"/>
      <c r="I342" s="71" t="s">
        <v>38</v>
      </c>
      <c r="J342" s="320">
        <v>2607588</v>
      </c>
      <c r="K342" s="322"/>
      <c r="L342" s="321"/>
      <c r="M342" s="71">
        <v>2607596</v>
      </c>
      <c r="N342" s="320">
        <v>9</v>
      </c>
      <c r="O342" s="322"/>
      <c r="P342" s="321"/>
      <c r="Q342" s="71"/>
      <c r="R342" s="320"/>
      <c r="S342" s="321"/>
      <c r="T342" s="323"/>
      <c r="U342" s="321"/>
      <c r="V342" s="71"/>
      <c r="W342" s="71"/>
      <c r="X342" s="71"/>
      <c r="Y342" s="320"/>
      <c r="Z342" s="322"/>
      <c r="AA342" s="322"/>
      <c r="AB342" s="321"/>
      <c r="AC342" s="71">
        <v>2607588</v>
      </c>
      <c r="AD342" s="71">
        <v>2607596</v>
      </c>
      <c r="AE342" s="71">
        <v>9</v>
      </c>
      <c r="AF342" s="320">
        <v>9</v>
      </c>
      <c r="AG342" s="322"/>
      <c r="AH342" s="322"/>
      <c r="AI342" s="321"/>
    </row>
    <row r="343" spans="1:35" ht="20.100000000000001" customHeight="1" x14ac:dyDescent="0.25">
      <c r="A343" s="328"/>
      <c r="C343" s="320">
        <v>3</v>
      </c>
      <c r="D343" s="322"/>
      <c r="E343" s="321"/>
      <c r="F343" s="72" t="s">
        <v>51</v>
      </c>
      <c r="G343" s="324" t="s">
        <v>40</v>
      </c>
      <c r="H343" s="321"/>
      <c r="I343" s="71" t="s">
        <v>38</v>
      </c>
      <c r="J343" s="320">
        <v>647970</v>
      </c>
      <c r="K343" s="322"/>
      <c r="L343" s="321"/>
      <c r="M343" s="71">
        <v>647987</v>
      </c>
      <c r="N343" s="320">
        <v>18</v>
      </c>
      <c r="O343" s="322"/>
      <c r="P343" s="321"/>
      <c r="Q343" s="71">
        <v>647970</v>
      </c>
      <c r="R343" s="320">
        <v>647987</v>
      </c>
      <c r="S343" s="321"/>
      <c r="T343" s="323">
        <v>18</v>
      </c>
      <c r="U343" s="321"/>
      <c r="V343" s="71"/>
      <c r="W343" s="71"/>
      <c r="X343" s="71"/>
      <c r="Y343" s="320"/>
      <c r="Z343" s="322"/>
      <c r="AA343" s="322"/>
      <c r="AB343" s="321"/>
      <c r="AC343" s="71"/>
      <c r="AD343" s="71"/>
      <c r="AE343" s="71"/>
      <c r="AF343" s="320">
        <v>18</v>
      </c>
      <c r="AG343" s="322"/>
      <c r="AH343" s="322"/>
      <c r="AI343" s="321"/>
    </row>
    <row r="344" spans="1:35" ht="20.100000000000001" customHeight="1" x14ac:dyDescent="0.25">
      <c r="A344" s="328"/>
      <c r="C344" s="320">
        <v>3</v>
      </c>
      <c r="D344" s="322"/>
      <c r="E344" s="321"/>
      <c r="F344" s="72" t="s">
        <v>51</v>
      </c>
      <c r="G344" s="324" t="s">
        <v>40</v>
      </c>
      <c r="H344" s="321"/>
      <c r="I344" s="71" t="s">
        <v>38</v>
      </c>
      <c r="J344" s="320">
        <v>648277</v>
      </c>
      <c r="K344" s="322"/>
      <c r="L344" s="321"/>
      <c r="M344" s="71">
        <v>648326</v>
      </c>
      <c r="N344" s="320">
        <v>50</v>
      </c>
      <c r="O344" s="322"/>
      <c r="P344" s="321"/>
      <c r="Q344" s="71">
        <v>648277</v>
      </c>
      <c r="R344" s="320">
        <v>648326</v>
      </c>
      <c r="S344" s="321"/>
      <c r="T344" s="323">
        <v>50</v>
      </c>
      <c r="U344" s="321"/>
      <c r="V344" s="71"/>
      <c r="W344" s="71"/>
      <c r="X344" s="71"/>
      <c r="Y344" s="320"/>
      <c r="Z344" s="322"/>
      <c r="AA344" s="322"/>
      <c r="AB344" s="321"/>
      <c r="AC344" s="71"/>
      <c r="AD344" s="71"/>
      <c r="AE344" s="71"/>
      <c r="AF344" s="320">
        <v>50</v>
      </c>
      <c r="AG344" s="322"/>
      <c r="AH344" s="322"/>
      <c r="AI344" s="321"/>
    </row>
    <row r="345" spans="1:35" ht="20.100000000000001" customHeight="1" x14ac:dyDescent="0.25">
      <c r="A345" s="328"/>
      <c r="C345" s="320">
        <v>3</v>
      </c>
      <c r="D345" s="322"/>
      <c r="E345" s="321"/>
      <c r="F345" s="72" t="s">
        <v>51</v>
      </c>
      <c r="G345" s="324" t="s">
        <v>40</v>
      </c>
      <c r="H345" s="321"/>
      <c r="I345" s="71" t="s">
        <v>38</v>
      </c>
      <c r="J345" s="320">
        <v>648327</v>
      </c>
      <c r="K345" s="322"/>
      <c r="L345" s="321"/>
      <c r="M345" s="71">
        <v>648335</v>
      </c>
      <c r="N345" s="320">
        <v>9</v>
      </c>
      <c r="O345" s="322"/>
      <c r="P345" s="321"/>
      <c r="Q345" s="71"/>
      <c r="R345" s="320"/>
      <c r="S345" s="321"/>
      <c r="T345" s="323"/>
      <c r="U345" s="321"/>
      <c r="V345" s="71"/>
      <c r="W345" s="71"/>
      <c r="X345" s="71"/>
      <c r="Y345" s="320"/>
      <c r="Z345" s="322"/>
      <c r="AA345" s="322"/>
      <c r="AB345" s="321"/>
      <c r="AC345" s="71">
        <v>648327</v>
      </c>
      <c r="AD345" s="71">
        <v>648335</v>
      </c>
      <c r="AE345" s="71">
        <v>9</v>
      </c>
      <c r="AF345" s="320">
        <v>9</v>
      </c>
      <c r="AG345" s="322"/>
      <c r="AH345" s="322"/>
      <c r="AI345" s="321"/>
    </row>
    <row r="346" spans="1:35" ht="20.100000000000001" customHeight="1" x14ac:dyDescent="0.25">
      <c r="A346" s="328"/>
      <c r="C346" s="320"/>
      <c r="D346" s="322"/>
      <c r="E346" s="321"/>
      <c r="F346" s="72"/>
      <c r="G346" s="324"/>
      <c r="H346" s="321"/>
      <c r="I346" s="71"/>
      <c r="J346" s="320"/>
      <c r="K346" s="322"/>
      <c r="L346" s="321"/>
      <c r="M346" s="71"/>
      <c r="N346" s="320"/>
      <c r="O346" s="322"/>
      <c r="P346" s="321"/>
      <c r="Q346" s="71"/>
      <c r="R346" s="320"/>
      <c r="S346" s="321"/>
      <c r="T346" s="323"/>
      <c r="U346" s="321"/>
      <c r="V346" s="71"/>
      <c r="W346" s="71"/>
      <c r="X346" s="71"/>
      <c r="Y346" s="320"/>
      <c r="Z346" s="322"/>
      <c r="AA346" s="322"/>
      <c r="AB346" s="321"/>
      <c r="AC346" s="71"/>
      <c r="AD346" s="71"/>
      <c r="AE346" s="71"/>
      <c r="AF346" s="325">
        <f>SUM(T340:U345)*17/2</f>
        <v>1156</v>
      </c>
      <c r="AG346" s="322"/>
      <c r="AH346" s="322"/>
      <c r="AI346" s="321"/>
    </row>
    <row r="347" spans="1:35" ht="20.100000000000001" customHeight="1" x14ac:dyDescent="0.25">
      <c r="A347" s="328"/>
      <c r="C347" s="320">
        <v>4</v>
      </c>
      <c r="D347" s="322"/>
      <c r="E347" s="321"/>
      <c r="F347" s="72" t="s">
        <v>43</v>
      </c>
      <c r="G347" s="324" t="s">
        <v>37</v>
      </c>
      <c r="H347" s="321"/>
      <c r="I347" s="71" t="s">
        <v>38</v>
      </c>
      <c r="J347" s="320">
        <v>2607280</v>
      </c>
      <c r="K347" s="322"/>
      <c r="L347" s="321"/>
      <c r="M347" s="71">
        <v>2607304</v>
      </c>
      <c r="N347" s="320">
        <v>25</v>
      </c>
      <c r="O347" s="322"/>
      <c r="P347" s="321"/>
      <c r="Q347" s="71">
        <v>2607280</v>
      </c>
      <c r="R347" s="320">
        <v>2607304</v>
      </c>
      <c r="S347" s="321"/>
      <c r="T347" s="323">
        <v>25</v>
      </c>
      <c r="U347" s="321"/>
      <c r="V347" s="71"/>
      <c r="W347" s="71"/>
      <c r="X347" s="71"/>
      <c r="Y347" s="320"/>
      <c r="Z347" s="322"/>
      <c r="AA347" s="322"/>
      <c r="AB347" s="321"/>
      <c r="AC347" s="71"/>
      <c r="AD347" s="71"/>
      <c r="AE347" s="71"/>
      <c r="AF347" s="320">
        <v>25</v>
      </c>
      <c r="AG347" s="322"/>
      <c r="AH347" s="322"/>
      <c r="AI347" s="321"/>
    </row>
    <row r="348" spans="1:35" ht="20.100000000000001" customHeight="1" x14ac:dyDescent="0.25">
      <c r="A348" s="328"/>
      <c r="C348" s="320">
        <v>4</v>
      </c>
      <c r="D348" s="322"/>
      <c r="E348" s="321"/>
      <c r="F348" s="72" t="s">
        <v>43</v>
      </c>
      <c r="G348" s="324" t="s">
        <v>37</v>
      </c>
      <c r="H348" s="321"/>
      <c r="I348" s="71" t="s">
        <v>38</v>
      </c>
      <c r="J348" s="320">
        <v>2607597</v>
      </c>
      <c r="K348" s="322"/>
      <c r="L348" s="321"/>
      <c r="M348" s="71">
        <v>2607637</v>
      </c>
      <c r="N348" s="320">
        <v>41</v>
      </c>
      <c r="O348" s="322"/>
      <c r="P348" s="321"/>
      <c r="Q348" s="71">
        <v>2607597</v>
      </c>
      <c r="R348" s="320">
        <v>2607637</v>
      </c>
      <c r="S348" s="321"/>
      <c r="T348" s="323">
        <v>41</v>
      </c>
      <c r="U348" s="321"/>
      <c r="V348" s="71"/>
      <c r="W348" s="71"/>
      <c r="X348" s="71"/>
      <c r="Y348" s="320"/>
      <c r="Z348" s="322"/>
      <c r="AA348" s="322"/>
      <c r="AB348" s="321"/>
      <c r="AC348" s="71"/>
      <c r="AD348" s="71"/>
      <c r="AE348" s="71"/>
      <c r="AF348" s="320">
        <v>41</v>
      </c>
      <c r="AG348" s="322"/>
      <c r="AH348" s="322"/>
      <c r="AI348" s="321"/>
    </row>
    <row r="349" spans="1:35" ht="20.100000000000001" customHeight="1" x14ac:dyDescent="0.25">
      <c r="A349" s="328"/>
      <c r="C349" s="320">
        <v>4</v>
      </c>
      <c r="D349" s="322"/>
      <c r="E349" s="321"/>
      <c r="F349" s="72" t="s">
        <v>43</v>
      </c>
      <c r="G349" s="324" t="s">
        <v>37</v>
      </c>
      <c r="H349" s="321"/>
      <c r="I349" s="71" t="s">
        <v>38</v>
      </c>
      <c r="J349" s="320">
        <v>2607638</v>
      </c>
      <c r="K349" s="322"/>
      <c r="L349" s="321"/>
      <c r="M349" s="71">
        <v>2607644</v>
      </c>
      <c r="N349" s="320">
        <v>7</v>
      </c>
      <c r="O349" s="322"/>
      <c r="P349" s="321"/>
      <c r="Q349" s="71"/>
      <c r="R349" s="320"/>
      <c r="S349" s="321"/>
      <c r="T349" s="323"/>
      <c r="U349" s="321"/>
      <c r="V349" s="71"/>
      <c r="W349" s="71"/>
      <c r="X349" s="71"/>
      <c r="Y349" s="320"/>
      <c r="Z349" s="322"/>
      <c r="AA349" s="322"/>
      <c r="AB349" s="321"/>
      <c r="AC349" s="71">
        <v>2607638</v>
      </c>
      <c r="AD349" s="71">
        <v>2607644</v>
      </c>
      <c r="AE349" s="71">
        <v>7</v>
      </c>
      <c r="AF349" s="320">
        <v>7</v>
      </c>
      <c r="AG349" s="322"/>
      <c r="AH349" s="322"/>
      <c r="AI349" s="321"/>
    </row>
    <row r="350" spans="1:35" ht="20.100000000000001" customHeight="1" x14ac:dyDescent="0.25">
      <c r="A350" s="328"/>
      <c r="C350" s="320">
        <v>4</v>
      </c>
      <c r="D350" s="322"/>
      <c r="E350" s="321"/>
      <c r="F350" s="72" t="s">
        <v>43</v>
      </c>
      <c r="G350" s="324" t="s">
        <v>40</v>
      </c>
      <c r="H350" s="321"/>
      <c r="I350" s="71" t="s">
        <v>38</v>
      </c>
      <c r="J350" s="320">
        <v>648023</v>
      </c>
      <c r="K350" s="322"/>
      <c r="L350" s="321"/>
      <c r="M350" s="71">
        <v>648047</v>
      </c>
      <c r="N350" s="320">
        <v>25</v>
      </c>
      <c r="O350" s="322"/>
      <c r="P350" s="321"/>
      <c r="Q350" s="71">
        <v>648023</v>
      </c>
      <c r="R350" s="320">
        <v>648047</v>
      </c>
      <c r="S350" s="321"/>
      <c r="T350" s="323">
        <v>25</v>
      </c>
      <c r="U350" s="321"/>
      <c r="V350" s="71"/>
      <c r="W350" s="71"/>
      <c r="X350" s="71"/>
      <c r="Y350" s="320"/>
      <c r="Z350" s="322"/>
      <c r="AA350" s="322"/>
      <c r="AB350" s="321"/>
      <c r="AC350" s="71"/>
      <c r="AD350" s="71"/>
      <c r="AE350" s="71"/>
      <c r="AF350" s="320">
        <v>25</v>
      </c>
      <c r="AG350" s="322"/>
      <c r="AH350" s="322"/>
      <c r="AI350" s="321"/>
    </row>
    <row r="351" spans="1:35" ht="20.100000000000001" customHeight="1" x14ac:dyDescent="0.25">
      <c r="A351" s="328"/>
      <c r="C351" s="320">
        <v>4</v>
      </c>
      <c r="D351" s="322"/>
      <c r="E351" s="321"/>
      <c r="F351" s="72" t="s">
        <v>43</v>
      </c>
      <c r="G351" s="324" t="s">
        <v>40</v>
      </c>
      <c r="H351" s="321"/>
      <c r="I351" s="71" t="s">
        <v>38</v>
      </c>
      <c r="J351" s="320">
        <v>648336</v>
      </c>
      <c r="K351" s="322"/>
      <c r="L351" s="321"/>
      <c r="M351" s="71">
        <v>648376</v>
      </c>
      <c r="N351" s="320">
        <v>41</v>
      </c>
      <c r="O351" s="322"/>
      <c r="P351" s="321"/>
      <c r="Q351" s="71">
        <v>648336</v>
      </c>
      <c r="R351" s="320">
        <v>648376</v>
      </c>
      <c r="S351" s="321"/>
      <c r="T351" s="323">
        <v>41</v>
      </c>
      <c r="U351" s="321"/>
      <c r="V351" s="71"/>
      <c r="W351" s="71"/>
      <c r="X351" s="71"/>
      <c r="Y351" s="320"/>
      <c r="Z351" s="322"/>
      <c r="AA351" s="322"/>
      <c r="AB351" s="321"/>
      <c r="AC351" s="71"/>
      <c r="AD351" s="71"/>
      <c r="AE351" s="71"/>
      <c r="AF351" s="320">
        <v>41</v>
      </c>
      <c r="AG351" s="322"/>
      <c r="AH351" s="322"/>
      <c r="AI351" s="321"/>
    </row>
    <row r="352" spans="1:35" ht="20.100000000000001" customHeight="1" x14ac:dyDescent="0.25">
      <c r="A352" s="328"/>
      <c r="C352" s="320">
        <v>4</v>
      </c>
      <c r="D352" s="322"/>
      <c r="E352" s="321"/>
      <c r="F352" s="72" t="s">
        <v>43</v>
      </c>
      <c r="G352" s="324" t="s">
        <v>40</v>
      </c>
      <c r="H352" s="321"/>
      <c r="I352" s="71" t="s">
        <v>38</v>
      </c>
      <c r="J352" s="320">
        <v>648377</v>
      </c>
      <c r="K352" s="322"/>
      <c r="L352" s="321"/>
      <c r="M352" s="71">
        <v>648383</v>
      </c>
      <c r="N352" s="320">
        <v>7</v>
      </c>
      <c r="O352" s="322"/>
      <c r="P352" s="321"/>
      <c r="Q352" s="71"/>
      <c r="R352" s="320"/>
      <c r="S352" s="321"/>
      <c r="T352" s="323"/>
      <c r="U352" s="321"/>
      <c r="V352" s="71"/>
      <c r="W352" s="71"/>
      <c r="X352" s="71"/>
      <c r="Y352" s="320"/>
      <c r="Z352" s="322"/>
      <c r="AA352" s="322"/>
      <c r="AB352" s="321"/>
      <c r="AC352" s="71">
        <v>648377</v>
      </c>
      <c r="AD352" s="71">
        <v>648383</v>
      </c>
      <c r="AE352" s="71">
        <v>7</v>
      </c>
      <c r="AF352" s="320">
        <v>7</v>
      </c>
      <c r="AG352" s="322"/>
      <c r="AH352" s="322"/>
      <c r="AI352" s="321"/>
    </row>
    <row r="353" spans="1:35" ht="20.100000000000001" customHeight="1" x14ac:dyDescent="0.25">
      <c r="A353" s="328"/>
      <c r="C353" s="320"/>
      <c r="D353" s="322"/>
      <c r="E353" s="321"/>
      <c r="F353" s="72"/>
      <c r="G353" s="324"/>
      <c r="H353" s="321"/>
      <c r="I353" s="71"/>
      <c r="J353" s="320"/>
      <c r="K353" s="322"/>
      <c r="L353" s="321"/>
      <c r="M353" s="71"/>
      <c r="N353" s="320"/>
      <c r="O353" s="322"/>
      <c r="P353" s="321"/>
      <c r="Q353" s="71"/>
      <c r="R353" s="320"/>
      <c r="S353" s="321"/>
      <c r="T353" s="323"/>
      <c r="U353" s="321"/>
      <c r="V353" s="71"/>
      <c r="W353" s="71"/>
      <c r="X353" s="71"/>
      <c r="Y353" s="320"/>
      <c r="Z353" s="322"/>
      <c r="AA353" s="322"/>
      <c r="AB353" s="321"/>
      <c r="AC353" s="71"/>
      <c r="AD353" s="71"/>
      <c r="AE353" s="71"/>
      <c r="AF353" s="325">
        <f>SUM(T347:U352)*17/2</f>
        <v>1122</v>
      </c>
      <c r="AG353" s="322"/>
      <c r="AH353" s="322"/>
      <c r="AI353" s="321"/>
    </row>
    <row r="354" spans="1:35" ht="20.100000000000001" customHeight="1" x14ac:dyDescent="0.25">
      <c r="A354" s="328"/>
      <c r="C354" s="320">
        <v>1</v>
      </c>
      <c r="D354" s="322"/>
      <c r="E354" s="321"/>
      <c r="F354" s="72" t="s">
        <v>44</v>
      </c>
      <c r="G354" s="324" t="s">
        <v>37</v>
      </c>
      <c r="H354" s="321"/>
      <c r="I354" s="71" t="s">
        <v>38</v>
      </c>
      <c r="J354" s="320">
        <v>2607176</v>
      </c>
      <c r="K354" s="322"/>
      <c r="L354" s="321"/>
      <c r="M354" s="71">
        <v>2607196</v>
      </c>
      <c r="N354" s="320">
        <v>21</v>
      </c>
      <c r="O354" s="322"/>
      <c r="P354" s="321"/>
      <c r="Q354" s="71">
        <v>2607176</v>
      </c>
      <c r="R354" s="320">
        <v>2607196</v>
      </c>
      <c r="S354" s="321"/>
      <c r="T354" s="323">
        <v>21</v>
      </c>
      <c r="U354" s="321"/>
      <c r="V354" s="71"/>
      <c r="W354" s="71"/>
      <c r="X354" s="71"/>
      <c r="Y354" s="320"/>
      <c r="Z354" s="322"/>
      <c r="AA354" s="322"/>
      <c r="AB354" s="321"/>
      <c r="AC354" s="71"/>
      <c r="AD354" s="71"/>
      <c r="AE354" s="71"/>
      <c r="AF354" s="320">
        <v>21</v>
      </c>
      <c r="AG354" s="322"/>
      <c r="AH354" s="322"/>
      <c r="AI354" s="321"/>
    </row>
    <row r="355" spans="1:35" ht="20.100000000000001" customHeight="1" x14ac:dyDescent="0.25">
      <c r="A355" s="328"/>
      <c r="C355" s="320">
        <v>1</v>
      </c>
      <c r="D355" s="322"/>
      <c r="E355" s="321"/>
      <c r="F355" s="72" t="s">
        <v>44</v>
      </c>
      <c r="G355" s="324" t="s">
        <v>37</v>
      </c>
      <c r="H355" s="321"/>
      <c r="I355" s="71" t="s">
        <v>38</v>
      </c>
      <c r="J355" s="320">
        <v>2607433</v>
      </c>
      <c r="K355" s="322"/>
      <c r="L355" s="321"/>
      <c r="M355" s="71">
        <v>2607470</v>
      </c>
      <c r="N355" s="320">
        <v>38</v>
      </c>
      <c r="O355" s="322"/>
      <c r="P355" s="321"/>
      <c r="Q355" s="71">
        <v>2607433</v>
      </c>
      <c r="R355" s="320">
        <v>2607470</v>
      </c>
      <c r="S355" s="321"/>
      <c r="T355" s="323">
        <v>38</v>
      </c>
      <c r="U355" s="321"/>
      <c r="V355" s="71"/>
      <c r="W355" s="71"/>
      <c r="X355" s="71"/>
      <c r="Y355" s="320"/>
      <c r="Z355" s="322"/>
      <c r="AA355" s="322"/>
      <c r="AB355" s="321"/>
      <c r="AC355" s="71"/>
      <c r="AD355" s="71"/>
      <c r="AE355" s="71"/>
      <c r="AF355" s="320">
        <v>38</v>
      </c>
      <c r="AG355" s="322"/>
      <c r="AH355" s="322"/>
      <c r="AI355" s="321"/>
    </row>
    <row r="356" spans="1:35" ht="20.100000000000001" customHeight="1" x14ac:dyDescent="0.25">
      <c r="A356" s="328"/>
      <c r="C356" s="320">
        <v>1</v>
      </c>
      <c r="D356" s="322"/>
      <c r="E356" s="321"/>
      <c r="F356" s="72" t="s">
        <v>44</v>
      </c>
      <c r="G356" s="324" t="s">
        <v>37</v>
      </c>
      <c r="H356" s="321"/>
      <c r="I356" s="71" t="s">
        <v>38</v>
      </c>
      <c r="J356" s="320">
        <v>2607471</v>
      </c>
      <c r="K356" s="322"/>
      <c r="L356" s="321"/>
      <c r="M356" s="71">
        <v>2607471</v>
      </c>
      <c r="N356" s="320">
        <v>1</v>
      </c>
      <c r="O356" s="322"/>
      <c r="P356" s="321"/>
      <c r="Q356" s="71"/>
      <c r="R356" s="320"/>
      <c r="S356" s="321"/>
      <c r="T356" s="323"/>
      <c r="U356" s="321"/>
      <c r="V356" s="71">
        <v>2607471</v>
      </c>
      <c r="W356" s="71">
        <v>2607471</v>
      </c>
      <c r="X356" s="71">
        <v>1</v>
      </c>
      <c r="Y356" s="320" t="s">
        <v>39</v>
      </c>
      <c r="Z356" s="322"/>
      <c r="AA356" s="322"/>
      <c r="AB356" s="321"/>
      <c r="AC356" s="71"/>
      <c r="AD356" s="71"/>
      <c r="AE356" s="71"/>
      <c r="AF356" s="320">
        <v>1</v>
      </c>
      <c r="AG356" s="322"/>
      <c r="AH356" s="322"/>
      <c r="AI356" s="321"/>
    </row>
    <row r="357" spans="1:35" ht="20.100000000000001" customHeight="1" x14ac:dyDescent="0.25">
      <c r="A357" s="328"/>
      <c r="C357" s="320">
        <v>1</v>
      </c>
      <c r="D357" s="322"/>
      <c r="E357" s="321"/>
      <c r="F357" s="72" t="s">
        <v>44</v>
      </c>
      <c r="G357" s="324" t="s">
        <v>37</v>
      </c>
      <c r="H357" s="321"/>
      <c r="I357" s="71" t="s">
        <v>38</v>
      </c>
      <c r="J357" s="320">
        <v>2607472</v>
      </c>
      <c r="K357" s="322"/>
      <c r="L357" s="321"/>
      <c r="M357" s="71">
        <v>2607484</v>
      </c>
      <c r="N357" s="320">
        <v>13</v>
      </c>
      <c r="O357" s="322"/>
      <c r="P357" s="321"/>
      <c r="Q357" s="71">
        <v>2607472</v>
      </c>
      <c r="R357" s="320">
        <v>2607484</v>
      </c>
      <c r="S357" s="321"/>
      <c r="T357" s="323">
        <v>13</v>
      </c>
      <c r="U357" s="321"/>
      <c r="V357" s="71"/>
      <c r="W357" s="71"/>
      <c r="X357" s="71"/>
      <c r="Y357" s="320"/>
      <c r="Z357" s="322"/>
      <c r="AA357" s="322"/>
      <c r="AB357" s="321"/>
      <c r="AC357" s="71"/>
      <c r="AD357" s="71"/>
      <c r="AE357" s="71"/>
      <c r="AF357" s="320">
        <v>13</v>
      </c>
      <c r="AG357" s="322"/>
      <c r="AH357" s="322"/>
      <c r="AI357" s="321"/>
    </row>
    <row r="358" spans="1:35" ht="20.100000000000001" customHeight="1" x14ac:dyDescent="0.25">
      <c r="A358" s="328"/>
      <c r="C358" s="320">
        <v>1</v>
      </c>
      <c r="D358" s="322"/>
      <c r="E358" s="321"/>
      <c r="F358" s="72" t="s">
        <v>44</v>
      </c>
      <c r="G358" s="324" t="s">
        <v>37</v>
      </c>
      <c r="H358" s="321"/>
      <c r="I358" s="71" t="s">
        <v>38</v>
      </c>
      <c r="J358" s="320">
        <v>2607705</v>
      </c>
      <c r="K358" s="322"/>
      <c r="L358" s="321"/>
      <c r="M358" s="71">
        <v>2607708</v>
      </c>
      <c r="N358" s="320">
        <v>4</v>
      </c>
      <c r="O358" s="322"/>
      <c r="P358" s="321"/>
      <c r="Q358" s="71">
        <v>2607705</v>
      </c>
      <c r="R358" s="320">
        <v>2607708</v>
      </c>
      <c r="S358" s="321"/>
      <c r="T358" s="323">
        <v>4</v>
      </c>
      <c r="U358" s="321"/>
      <c r="V358" s="71"/>
      <c r="W358" s="71"/>
      <c r="X358" s="71"/>
      <c r="Y358" s="320"/>
      <c r="Z358" s="322"/>
      <c r="AA358" s="322"/>
      <c r="AB358" s="321"/>
      <c r="AC358" s="71"/>
      <c r="AD358" s="71"/>
      <c r="AE358" s="71"/>
      <c r="AF358" s="320">
        <v>4</v>
      </c>
      <c r="AG358" s="322"/>
      <c r="AH358" s="322"/>
      <c r="AI358" s="321"/>
    </row>
    <row r="359" spans="1:35" ht="20.100000000000001" customHeight="1" x14ac:dyDescent="0.25">
      <c r="A359" s="328"/>
      <c r="C359" s="320">
        <v>1</v>
      </c>
      <c r="D359" s="322"/>
      <c r="E359" s="321"/>
      <c r="F359" s="72" t="s">
        <v>44</v>
      </c>
      <c r="G359" s="324" t="s">
        <v>37</v>
      </c>
      <c r="H359" s="321"/>
      <c r="I359" s="71" t="s">
        <v>38</v>
      </c>
      <c r="J359" s="320">
        <v>2607709</v>
      </c>
      <c r="K359" s="322"/>
      <c r="L359" s="321"/>
      <c r="M359" s="71">
        <v>2607744</v>
      </c>
      <c r="N359" s="320">
        <v>36</v>
      </c>
      <c r="O359" s="322"/>
      <c r="P359" s="321"/>
      <c r="Q359" s="71"/>
      <c r="R359" s="320"/>
      <c r="S359" s="321"/>
      <c r="T359" s="323"/>
      <c r="U359" s="321"/>
      <c r="V359" s="71"/>
      <c r="W359" s="71"/>
      <c r="X359" s="71"/>
      <c r="Y359" s="320"/>
      <c r="Z359" s="322"/>
      <c r="AA359" s="322"/>
      <c r="AB359" s="321"/>
      <c r="AC359" s="71">
        <v>2607709</v>
      </c>
      <c r="AD359" s="71">
        <v>2607744</v>
      </c>
      <c r="AE359" s="71">
        <v>36</v>
      </c>
      <c r="AF359" s="320">
        <v>36</v>
      </c>
      <c r="AG359" s="322"/>
      <c r="AH359" s="322"/>
      <c r="AI359" s="321"/>
    </row>
    <row r="360" spans="1:35" ht="20.100000000000001" customHeight="1" x14ac:dyDescent="0.25">
      <c r="A360" s="328"/>
      <c r="C360" s="320">
        <v>1</v>
      </c>
      <c r="D360" s="322"/>
      <c r="E360" s="321"/>
      <c r="F360" s="72" t="s">
        <v>44</v>
      </c>
      <c r="G360" s="324" t="s">
        <v>40</v>
      </c>
      <c r="H360" s="321"/>
      <c r="I360" s="71" t="s">
        <v>38</v>
      </c>
      <c r="J360" s="320">
        <v>647916</v>
      </c>
      <c r="K360" s="322"/>
      <c r="L360" s="321"/>
      <c r="M360" s="71">
        <v>647916</v>
      </c>
      <c r="N360" s="320">
        <v>1</v>
      </c>
      <c r="O360" s="322"/>
      <c r="P360" s="321"/>
      <c r="Q360" s="71">
        <v>647916</v>
      </c>
      <c r="R360" s="320">
        <v>647916</v>
      </c>
      <c r="S360" s="321"/>
      <c r="T360" s="323">
        <v>1</v>
      </c>
      <c r="U360" s="321"/>
      <c r="V360" s="71"/>
      <c r="W360" s="71"/>
      <c r="X360" s="71"/>
      <c r="Y360" s="320"/>
      <c r="Z360" s="322"/>
      <c r="AA360" s="322"/>
      <c r="AB360" s="321"/>
      <c r="AC360" s="71"/>
      <c r="AD360" s="71"/>
      <c r="AE360" s="71"/>
      <c r="AF360" s="320">
        <v>1</v>
      </c>
      <c r="AG360" s="322"/>
      <c r="AH360" s="322"/>
      <c r="AI360" s="321"/>
    </row>
    <row r="361" spans="1:35" ht="20.100000000000001" customHeight="1" x14ac:dyDescent="0.25">
      <c r="A361" s="328"/>
      <c r="C361" s="320">
        <v>1</v>
      </c>
      <c r="D361" s="322"/>
      <c r="E361" s="321"/>
      <c r="F361" s="72" t="s">
        <v>44</v>
      </c>
      <c r="G361" s="324" t="s">
        <v>40</v>
      </c>
      <c r="H361" s="321"/>
      <c r="I361" s="71" t="s">
        <v>38</v>
      </c>
      <c r="J361" s="320">
        <v>647921</v>
      </c>
      <c r="K361" s="322"/>
      <c r="L361" s="321"/>
      <c r="M361" s="71">
        <v>647940</v>
      </c>
      <c r="N361" s="320">
        <v>20</v>
      </c>
      <c r="O361" s="322"/>
      <c r="P361" s="321"/>
      <c r="Q361" s="71">
        <v>647921</v>
      </c>
      <c r="R361" s="320">
        <v>647940</v>
      </c>
      <c r="S361" s="321"/>
      <c r="T361" s="323">
        <v>20</v>
      </c>
      <c r="U361" s="321"/>
      <c r="V361" s="71"/>
      <c r="W361" s="71"/>
      <c r="X361" s="71"/>
      <c r="Y361" s="320"/>
      <c r="Z361" s="322"/>
      <c r="AA361" s="322"/>
      <c r="AB361" s="321"/>
      <c r="AC361" s="71"/>
      <c r="AD361" s="71"/>
      <c r="AE361" s="71"/>
      <c r="AF361" s="320">
        <v>20</v>
      </c>
      <c r="AG361" s="322"/>
      <c r="AH361" s="322"/>
      <c r="AI361" s="321"/>
    </row>
    <row r="362" spans="1:35" ht="20.100000000000001" customHeight="1" x14ac:dyDescent="0.25">
      <c r="A362" s="328"/>
      <c r="C362" s="320">
        <v>1</v>
      </c>
      <c r="D362" s="322"/>
      <c r="E362" s="321"/>
      <c r="F362" s="72" t="s">
        <v>44</v>
      </c>
      <c r="G362" s="324" t="s">
        <v>40</v>
      </c>
      <c r="H362" s="321"/>
      <c r="I362" s="71" t="s">
        <v>38</v>
      </c>
      <c r="J362" s="320">
        <v>648175</v>
      </c>
      <c r="K362" s="322"/>
      <c r="L362" s="321"/>
      <c r="M362" s="71">
        <v>648226</v>
      </c>
      <c r="N362" s="320">
        <v>52</v>
      </c>
      <c r="O362" s="322"/>
      <c r="P362" s="321"/>
      <c r="Q362" s="71">
        <v>648175</v>
      </c>
      <c r="R362" s="320">
        <v>648226</v>
      </c>
      <c r="S362" s="321"/>
      <c r="T362" s="323">
        <v>52</v>
      </c>
      <c r="U362" s="321"/>
      <c r="V362" s="71"/>
      <c r="W362" s="71"/>
      <c r="X362" s="71"/>
      <c r="Y362" s="320"/>
      <c r="Z362" s="322"/>
      <c r="AA362" s="322"/>
      <c r="AB362" s="321"/>
      <c r="AC362" s="71"/>
      <c r="AD362" s="71"/>
      <c r="AE362" s="71"/>
      <c r="AF362" s="320">
        <v>52</v>
      </c>
      <c r="AG362" s="322"/>
      <c r="AH362" s="322"/>
      <c r="AI362" s="321"/>
    </row>
    <row r="363" spans="1:35" ht="20.100000000000001" customHeight="1" x14ac:dyDescent="0.25">
      <c r="A363" s="328"/>
      <c r="C363" s="320">
        <v>1</v>
      </c>
      <c r="D363" s="322"/>
      <c r="E363" s="321"/>
      <c r="F363" s="72" t="s">
        <v>44</v>
      </c>
      <c r="G363" s="324" t="s">
        <v>40</v>
      </c>
      <c r="H363" s="321"/>
      <c r="I363" s="71" t="s">
        <v>38</v>
      </c>
      <c r="J363" s="320">
        <v>648443</v>
      </c>
      <c r="K363" s="322"/>
      <c r="L363" s="321"/>
      <c r="M363" s="71">
        <v>648445</v>
      </c>
      <c r="N363" s="320">
        <v>3</v>
      </c>
      <c r="O363" s="322"/>
      <c r="P363" s="321"/>
      <c r="Q363" s="71">
        <v>648443</v>
      </c>
      <c r="R363" s="320">
        <v>648445</v>
      </c>
      <c r="S363" s="321"/>
      <c r="T363" s="323">
        <v>3</v>
      </c>
      <c r="U363" s="321"/>
      <c r="V363" s="71"/>
      <c r="W363" s="71"/>
      <c r="X363" s="71"/>
      <c r="Y363" s="320"/>
      <c r="Z363" s="322"/>
      <c r="AA363" s="322"/>
      <c r="AB363" s="321"/>
      <c r="AC363" s="71"/>
      <c r="AD363" s="71"/>
      <c r="AE363" s="71"/>
      <c r="AF363" s="320">
        <v>3</v>
      </c>
      <c r="AG363" s="322"/>
      <c r="AH363" s="322"/>
      <c r="AI363" s="321"/>
    </row>
    <row r="364" spans="1:35" ht="20.100000000000001" customHeight="1" x14ac:dyDescent="0.25">
      <c r="A364" s="328"/>
      <c r="C364" s="320">
        <v>1</v>
      </c>
      <c r="D364" s="322"/>
      <c r="E364" s="321"/>
      <c r="F364" s="72" t="s">
        <v>44</v>
      </c>
      <c r="G364" s="324" t="s">
        <v>40</v>
      </c>
      <c r="H364" s="321"/>
      <c r="I364" s="71" t="s">
        <v>38</v>
      </c>
      <c r="J364" s="320">
        <v>648446</v>
      </c>
      <c r="K364" s="322"/>
      <c r="L364" s="321"/>
      <c r="M364" s="71">
        <v>648482</v>
      </c>
      <c r="N364" s="320">
        <v>37</v>
      </c>
      <c r="O364" s="322"/>
      <c r="P364" s="321"/>
      <c r="Q364" s="71"/>
      <c r="R364" s="320"/>
      <c r="S364" s="321"/>
      <c r="T364" s="323"/>
      <c r="U364" s="321"/>
      <c r="V364" s="71"/>
      <c r="W364" s="71"/>
      <c r="X364" s="71"/>
      <c r="Y364" s="320"/>
      <c r="Z364" s="322"/>
      <c r="AA364" s="322"/>
      <c r="AB364" s="321"/>
      <c r="AC364" s="71">
        <v>648446</v>
      </c>
      <c r="AD364" s="71">
        <v>648482</v>
      </c>
      <c r="AE364" s="71">
        <v>37</v>
      </c>
      <c r="AF364" s="320">
        <v>37</v>
      </c>
      <c r="AG364" s="322"/>
      <c r="AH364" s="322"/>
      <c r="AI364" s="321"/>
    </row>
    <row r="365" spans="1:35" ht="20.100000000000001" customHeight="1" x14ac:dyDescent="0.25">
      <c r="A365" s="328"/>
      <c r="C365" s="320"/>
      <c r="D365" s="322"/>
      <c r="E365" s="321"/>
      <c r="F365" s="72"/>
      <c r="G365" s="324"/>
      <c r="H365" s="321"/>
      <c r="I365" s="71"/>
      <c r="J365" s="320"/>
      <c r="K365" s="322"/>
      <c r="L365" s="321"/>
      <c r="M365" s="71"/>
      <c r="N365" s="320"/>
      <c r="O365" s="322"/>
      <c r="P365" s="321"/>
      <c r="Q365" s="71"/>
      <c r="R365" s="320"/>
      <c r="S365" s="321"/>
      <c r="T365" s="323"/>
      <c r="U365" s="321"/>
      <c r="V365" s="71"/>
      <c r="W365" s="71"/>
      <c r="X365" s="71"/>
      <c r="Y365" s="320"/>
      <c r="Z365" s="322"/>
      <c r="AA365" s="322"/>
      <c r="AB365" s="321"/>
      <c r="AC365" s="71"/>
      <c r="AD365" s="71"/>
      <c r="AE365" s="71"/>
      <c r="AF365" s="325">
        <f>SUM(T354:U364)*17/2</f>
        <v>1292</v>
      </c>
      <c r="AG365" s="322"/>
      <c r="AH365" s="322"/>
      <c r="AI365" s="321"/>
    </row>
    <row r="366" spans="1:35" ht="20.100000000000001" customHeight="1" x14ac:dyDescent="0.25">
      <c r="A366" s="328"/>
      <c r="C366" s="320">
        <v>6</v>
      </c>
      <c r="D366" s="322"/>
      <c r="E366" s="321"/>
      <c r="F366" s="72" t="s">
        <v>46</v>
      </c>
      <c r="G366" s="324" t="s">
        <v>37</v>
      </c>
      <c r="H366" s="321"/>
      <c r="I366" s="71" t="s">
        <v>38</v>
      </c>
      <c r="J366" s="320">
        <v>2607136</v>
      </c>
      <c r="K366" s="322"/>
      <c r="L366" s="321"/>
      <c r="M366" s="71">
        <v>2607148</v>
      </c>
      <c r="N366" s="320">
        <v>13</v>
      </c>
      <c r="O366" s="322"/>
      <c r="P366" s="321"/>
      <c r="Q366" s="71">
        <v>2607136</v>
      </c>
      <c r="R366" s="320">
        <v>2607148</v>
      </c>
      <c r="S366" s="321"/>
      <c r="T366" s="323">
        <v>13</v>
      </c>
      <c r="U366" s="321"/>
      <c r="V366" s="71"/>
      <c r="W366" s="71"/>
      <c r="X366" s="71"/>
      <c r="Y366" s="320"/>
      <c r="Z366" s="322"/>
      <c r="AA366" s="322"/>
      <c r="AB366" s="321"/>
      <c r="AC366" s="71"/>
      <c r="AD366" s="71"/>
      <c r="AE366" s="71"/>
      <c r="AF366" s="320">
        <v>13</v>
      </c>
      <c r="AG366" s="322"/>
      <c r="AH366" s="322"/>
      <c r="AI366" s="321"/>
    </row>
    <row r="367" spans="1:35" ht="20.100000000000001" customHeight="1" x14ac:dyDescent="0.25">
      <c r="A367" s="328"/>
      <c r="C367" s="320">
        <v>6</v>
      </c>
      <c r="D367" s="322"/>
      <c r="E367" s="321"/>
      <c r="F367" s="72" t="s">
        <v>46</v>
      </c>
      <c r="G367" s="324" t="s">
        <v>37</v>
      </c>
      <c r="H367" s="321"/>
      <c r="I367" s="71" t="s">
        <v>38</v>
      </c>
      <c r="J367" s="320">
        <v>2607645</v>
      </c>
      <c r="K367" s="322"/>
      <c r="L367" s="321"/>
      <c r="M367" s="71">
        <v>2607690</v>
      </c>
      <c r="N367" s="320">
        <v>46</v>
      </c>
      <c r="O367" s="322"/>
      <c r="P367" s="321"/>
      <c r="Q367" s="71">
        <v>2607645</v>
      </c>
      <c r="R367" s="320">
        <v>2607690</v>
      </c>
      <c r="S367" s="321"/>
      <c r="T367" s="323">
        <v>46</v>
      </c>
      <c r="U367" s="321"/>
      <c r="V367" s="71"/>
      <c r="W367" s="71"/>
      <c r="X367" s="71"/>
      <c r="Y367" s="320"/>
      <c r="Z367" s="322"/>
      <c r="AA367" s="322"/>
      <c r="AB367" s="321"/>
      <c r="AC367" s="71"/>
      <c r="AD367" s="71"/>
      <c r="AE367" s="71"/>
      <c r="AF367" s="320">
        <v>46</v>
      </c>
      <c r="AG367" s="322"/>
      <c r="AH367" s="322"/>
      <c r="AI367" s="321"/>
    </row>
    <row r="368" spans="1:35" ht="20.100000000000001" customHeight="1" x14ac:dyDescent="0.25">
      <c r="A368" s="328"/>
      <c r="C368" s="320">
        <v>6</v>
      </c>
      <c r="D368" s="322"/>
      <c r="E368" s="321"/>
      <c r="F368" s="72" t="s">
        <v>46</v>
      </c>
      <c r="G368" s="324" t="s">
        <v>37</v>
      </c>
      <c r="H368" s="321"/>
      <c r="I368" s="71" t="s">
        <v>38</v>
      </c>
      <c r="J368" s="320">
        <v>2607691</v>
      </c>
      <c r="K368" s="322"/>
      <c r="L368" s="321"/>
      <c r="M368" s="71">
        <v>2607704</v>
      </c>
      <c r="N368" s="320">
        <v>14</v>
      </c>
      <c r="O368" s="322"/>
      <c r="P368" s="321"/>
      <c r="Q368" s="71"/>
      <c r="R368" s="320"/>
      <c r="S368" s="321"/>
      <c r="T368" s="323"/>
      <c r="U368" s="321"/>
      <c r="V368" s="71"/>
      <c r="W368" s="71"/>
      <c r="X368" s="71"/>
      <c r="Y368" s="320"/>
      <c r="Z368" s="322"/>
      <c r="AA368" s="322"/>
      <c r="AB368" s="321"/>
      <c r="AC368" s="71">
        <v>2607691</v>
      </c>
      <c r="AD368" s="71">
        <v>2607704</v>
      </c>
      <c r="AE368" s="71">
        <v>14</v>
      </c>
      <c r="AF368" s="320">
        <v>14</v>
      </c>
      <c r="AG368" s="322"/>
      <c r="AH368" s="322"/>
      <c r="AI368" s="321"/>
    </row>
    <row r="369" spans="1:35" ht="20.100000000000001" customHeight="1" x14ac:dyDescent="0.25">
      <c r="A369" s="328"/>
      <c r="C369" s="320">
        <v>6</v>
      </c>
      <c r="D369" s="322"/>
      <c r="E369" s="321"/>
      <c r="F369" s="72" t="s">
        <v>46</v>
      </c>
      <c r="G369" s="324" t="s">
        <v>40</v>
      </c>
      <c r="H369" s="321"/>
      <c r="I369" s="71" t="s">
        <v>38</v>
      </c>
      <c r="J369" s="320">
        <v>534881</v>
      </c>
      <c r="K369" s="322"/>
      <c r="L369" s="321"/>
      <c r="M369" s="71">
        <v>534892</v>
      </c>
      <c r="N369" s="320">
        <v>12</v>
      </c>
      <c r="O369" s="322"/>
      <c r="P369" s="321"/>
      <c r="Q369" s="71">
        <v>534881</v>
      </c>
      <c r="R369" s="320">
        <v>534892</v>
      </c>
      <c r="S369" s="321"/>
      <c r="T369" s="323">
        <v>12</v>
      </c>
      <c r="U369" s="321"/>
      <c r="V369" s="71"/>
      <c r="W369" s="71"/>
      <c r="X369" s="71"/>
      <c r="Y369" s="320"/>
      <c r="Z369" s="322"/>
      <c r="AA369" s="322"/>
      <c r="AB369" s="321"/>
      <c r="AC369" s="71"/>
      <c r="AD369" s="71"/>
      <c r="AE369" s="71"/>
      <c r="AF369" s="320">
        <v>12</v>
      </c>
      <c r="AG369" s="322"/>
      <c r="AH369" s="322"/>
      <c r="AI369" s="321"/>
    </row>
    <row r="370" spans="1:35" ht="20.100000000000001" customHeight="1" x14ac:dyDescent="0.25">
      <c r="A370" s="328"/>
      <c r="C370" s="320">
        <v>6</v>
      </c>
      <c r="D370" s="322"/>
      <c r="E370" s="321"/>
      <c r="F370" s="72" t="s">
        <v>46</v>
      </c>
      <c r="G370" s="324" t="s">
        <v>40</v>
      </c>
      <c r="H370" s="321"/>
      <c r="I370" s="71" t="s">
        <v>38</v>
      </c>
      <c r="J370" s="320">
        <v>648384</v>
      </c>
      <c r="K370" s="322"/>
      <c r="L370" s="321"/>
      <c r="M370" s="71">
        <v>648430</v>
      </c>
      <c r="N370" s="320">
        <v>47</v>
      </c>
      <c r="O370" s="322"/>
      <c r="P370" s="321"/>
      <c r="Q370" s="71">
        <v>648384</v>
      </c>
      <c r="R370" s="320">
        <v>648430</v>
      </c>
      <c r="S370" s="321"/>
      <c r="T370" s="323">
        <v>47</v>
      </c>
      <c r="U370" s="321"/>
      <c r="V370" s="71"/>
      <c r="W370" s="71"/>
      <c r="X370" s="71"/>
      <c r="Y370" s="320"/>
      <c r="Z370" s="322"/>
      <c r="AA370" s="322"/>
      <c r="AB370" s="321"/>
      <c r="AC370" s="71"/>
      <c r="AD370" s="71"/>
      <c r="AE370" s="71"/>
      <c r="AF370" s="320">
        <v>47</v>
      </c>
      <c r="AG370" s="322"/>
      <c r="AH370" s="322"/>
      <c r="AI370" s="321"/>
    </row>
    <row r="371" spans="1:35" ht="20.100000000000001" customHeight="1" x14ac:dyDescent="0.25">
      <c r="A371" s="328"/>
      <c r="C371" s="320">
        <v>6</v>
      </c>
      <c r="D371" s="322"/>
      <c r="E371" s="321"/>
      <c r="F371" s="72" t="s">
        <v>46</v>
      </c>
      <c r="G371" s="324" t="s">
        <v>40</v>
      </c>
      <c r="H371" s="321"/>
      <c r="I371" s="71" t="s">
        <v>38</v>
      </c>
      <c r="J371" s="320">
        <v>648431</v>
      </c>
      <c r="K371" s="322"/>
      <c r="L371" s="321"/>
      <c r="M371" s="71">
        <v>648442</v>
      </c>
      <c r="N371" s="320">
        <v>12</v>
      </c>
      <c r="O371" s="322"/>
      <c r="P371" s="321"/>
      <c r="Q371" s="71"/>
      <c r="R371" s="320"/>
      <c r="S371" s="321"/>
      <c r="T371" s="323"/>
      <c r="U371" s="321"/>
      <c r="V371" s="71"/>
      <c r="W371" s="71"/>
      <c r="X371" s="71"/>
      <c r="Y371" s="320"/>
      <c r="Z371" s="322"/>
      <c r="AA371" s="322"/>
      <c r="AB371" s="321"/>
      <c r="AC371" s="71">
        <v>648431</v>
      </c>
      <c r="AD371" s="71">
        <v>648442</v>
      </c>
      <c r="AE371" s="71">
        <v>12</v>
      </c>
      <c r="AF371" s="320">
        <v>12</v>
      </c>
      <c r="AG371" s="322"/>
      <c r="AH371" s="322"/>
      <c r="AI371" s="321"/>
    </row>
    <row r="372" spans="1:35" ht="20.100000000000001" customHeight="1" x14ac:dyDescent="0.25">
      <c r="A372" s="329"/>
      <c r="C372" s="320"/>
      <c r="D372" s="322"/>
      <c r="E372" s="321"/>
      <c r="F372" s="72"/>
      <c r="G372" s="324"/>
      <c r="H372" s="321"/>
      <c r="I372" s="71"/>
      <c r="J372" s="320"/>
      <c r="K372" s="322"/>
      <c r="L372" s="321"/>
      <c r="M372" s="71"/>
      <c r="N372" s="320"/>
      <c r="O372" s="322"/>
      <c r="P372" s="321"/>
      <c r="Q372" s="71"/>
      <c r="R372" s="320"/>
      <c r="S372" s="321"/>
      <c r="T372" s="323"/>
      <c r="U372" s="321"/>
      <c r="V372" s="71"/>
      <c r="W372" s="71"/>
      <c r="X372" s="71"/>
      <c r="Y372" s="320"/>
      <c r="Z372" s="322"/>
      <c r="AA372" s="322"/>
      <c r="AB372" s="321"/>
      <c r="AC372" s="71"/>
      <c r="AD372" s="71"/>
      <c r="AE372" s="71"/>
      <c r="AF372" s="325">
        <f>SUM(T366:U371)*17/2</f>
        <v>1003</v>
      </c>
      <c r="AG372" s="322"/>
      <c r="AH372" s="322"/>
      <c r="AI372" s="321"/>
    </row>
    <row r="373" spans="1:35" ht="15" customHeight="1" x14ac:dyDescent="0.25">
      <c r="A373" s="327"/>
      <c r="C373" s="331" t="s">
        <v>56</v>
      </c>
      <c r="D373" s="322"/>
      <c r="E373" s="322"/>
      <c r="F373" s="322"/>
      <c r="G373" s="322"/>
      <c r="H373" s="321"/>
      <c r="I373" s="326"/>
      <c r="J373" s="322"/>
      <c r="K373" s="322"/>
      <c r="L373" s="322"/>
      <c r="M373" s="322"/>
      <c r="N373" s="322"/>
      <c r="O373" s="322"/>
      <c r="P373" s="322"/>
      <c r="Q373" s="322"/>
      <c r="R373" s="322"/>
      <c r="S373" s="322"/>
      <c r="T373" s="322"/>
      <c r="U373" s="322"/>
      <c r="V373" s="322"/>
      <c r="W373" s="322"/>
      <c r="X373" s="322"/>
      <c r="Y373" s="322"/>
      <c r="Z373" s="322"/>
      <c r="AA373" s="322"/>
      <c r="AB373" s="322"/>
      <c r="AC373" s="322"/>
      <c r="AD373" s="322"/>
      <c r="AE373" s="322"/>
      <c r="AF373" s="322"/>
      <c r="AG373" s="322"/>
      <c r="AH373" s="322"/>
      <c r="AI373" s="321"/>
    </row>
    <row r="374" spans="1:35" ht="20.100000000000001" customHeight="1" x14ac:dyDescent="0.25">
      <c r="A374" s="328"/>
      <c r="C374" s="320">
        <v>2</v>
      </c>
      <c r="D374" s="322"/>
      <c r="E374" s="321"/>
      <c r="F374" s="72" t="s">
        <v>36</v>
      </c>
      <c r="G374" s="324" t="s">
        <v>37</v>
      </c>
      <c r="H374" s="321"/>
      <c r="I374" s="71" t="s">
        <v>38</v>
      </c>
      <c r="J374" s="320">
        <v>2607516</v>
      </c>
      <c r="K374" s="322"/>
      <c r="L374" s="321"/>
      <c r="M374" s="71">
        <v>2607516</v>
      </c>
      <c r="N374" s="320">
        <v>1</v>
      </c>
      <c r="O374" s="322"/>
      <c r="P374" s="321"/>
      <c r="Q374" s="71"/>
      <c r="R374" s="320"/>
      <c r="S374" s="321"/>
      <c r="T374" s="323"/>
      <c r="U374" s="321"/>
      <c r="V374" s="71">
        <v>2607516</v>
      </c>
      <c r="W374" s="71">
        <v>2607516</v>
      </c>
      <c r="X374" s="71">
        <v>1</v>
      </c>
      <c r="Y374" s="320" t="s">
        <v>39</v>
      </c>
      <c r="Z374" s="322"/>
      <c r="AA374" s="322"/>
      <c r="AB374" s="321"/>
      <c r="AC374" s="71"/>
      <c r="AD374" s="71"/>
      <c r="AE374" s="71"/>
      <c r="AF374" s="320">
        <v>1</v>
      </c>
      <c r="AG374" s="322"/>
      <c r="AH374" s="322"/>
      <c r="AI374" s="321"/>
    </row>
    <row r="375" spans="1:35" ht="20.100000000000001" customHeight="1" x14ac:dyDescent="0.25">
      <c r="A375" s="328"/>
      <c r="C375" s="320">
        <v>2</v>
      </c>
      <c r="D375" s="322"/>
      <c r="E375" s="321"/>
      <c r="F375" s="72" t="s">
        <v>36</v>
      </c>
      <c r="G375" s="324" t="s">
        <v>37</v>
      </c>
      <c r="H375" s="321"/>
      <c r="I375" s="71" t="s">
        <v>38</v>
      </c>
      <c r="J375" s="320">
        <v>2607517</v>
      </c>
      <c r="K375" s="322"/>
      <c r="L375" s="321"/>
      <c r="M375" s="71">
        <v>2607525</v>
      </c>
      <c r="N375" s="320">
        <v>9</v>
      </c>
      <c r="O375" s="322"/>
      <c r="P375" s="321"/>
      <c r="Q375" s="71">
        <v>2607517</v>
      </c>
      <c r="R375" s="320">
        <v>2607525</v>
      </c>
      <c r="S375" s="321"/>
      <c r="T375" s="323">
        <v>9</v>
      </c>
      <c r="U375" s="321"/>
      <c r="V375" s="71"/>
      <c r="W375" s="71"/>
      <c r="X375" s="71"/>
      <c r="Y375" s="320"/>
      <c r="Z375" s="322"/>
      <c r="AA375" s="322"/>
      <c r="AB375" s="321"/>
      <c r="AC375" s="71"/>
      <c r="AD375" s="71"/>
      <c r="AE375" s="71"/>
      <c r="AF375" s="320">
        <v>9</v>
      </c>
      <c r="AG375" s="322"/>
      <c r="AH375" s="322"/>
      <c r="AI375" s="321"/>
    </row>
    <row r="376" spans="1:35" ht="20.100000000000001" customHeight="1" x14ac:dyDescent="0.25">
      <c r="A376" s="328"/>
      <c r="C376" s="320">
        <v>2</v>
      </c>
      <c r="D376" s="322"/>
      <c r="E376" s="321"/>
      <c r="F376" s="72" t="s">
        <v>36</v>
      </c>
      <c r="G376" s="324" t="s">
        <v>37</v>
      </c>
      <c r="H376" s="321"/>
      <c r="I376" s="71" t="s">
        <v>38</v>
      </c>
      <c r="J376" s="320">
        <v>2607526</v>
      </c>
      <c r="K376" s="322"/>
      <c r="L376" s="321"/>
      <c r="M376" s="71">
        <v>2607526</v>
      </c>
      <c r="N376" s="320">
        <v>1</v>
      </c>
      <c r="O376" s="322"/>
      <c r="P376" s="321"/>
      <c r="Q376" s="71"/>
      <c r="R376" s="320"/>
      <c r="S376" s="321"/>
      <c r="T376" s="323"/>
      <c r="U376" s="321"/>
      <c r="V376" s="71">
        <v>2607526</v>
      </c>
      <c r="W376" s="71">
        <v>2607526</v>
      </c>
      <c r="X376" s="71">
        <v>1</v>
      </c>
      <c r="Y376" s="320" t="s">
        <v>39</v>
      </c>
      <c r="Z376" s="322"/>
      <c r="AA376" s="322"/>
      <c r="AB376" s="321"/>
      <c r="AC376" s="71"/>
      <c r="AD376" s="71"/>
      <c r="AE376" s="71"/>
      <c r="AF376" s="320">
        <v>1</v>
      </c>
      <c r="AG376" s="322"/>
      <c r="AH376" s="322"/>
      <c r="AI376" s="321"/>
    </row>
    <row r="377" spans="1:35" ht="20.100000000000001" customHeight="1" x14ac:dyDescent="0.25">
      <c r="A377" s="328"/>
      <c r="C377" s="320">
        <v>2</v>
      </c>
      <c r="D377" s="322"/>
      <c r="E377" s="321"/>
      <c r="F377" s="72" t="s">
        <v>36</v>
      </c>
      <c r="G377" s="324" t="s">
        <v>37</v>
      </c>
      <c r="H377" s="321"/>
      <c r="I377" s="71" t="s">
        <v>38</v>
      </c>
      <c r="J377" s="320">
        <v>2607527</v>
      </c>
      <c r="K377" s="322"/>
      <c r="L377" s="321"/>
      <c r="M377" s="71">
        <v>2607536</v>
      </c>
      <c r="N377" s="320">
        <v>10</v>
      </c>
      <c r="O377" s="322"/>
      <c r="P377" s="321"/>
      <c r="Q377" s="71">
        <v>2607527</v>
      </c>
      <c r="R377" s="320">
        <v>2607536</v>
      </c>
      <c r="S377" s="321"/>
      <c r="T377" s="323">
        <v>10</v>
      </c>
      <c r="U377" s="321"/>
      <c r="V377" s="71"/>
      <c r="W377" s="71"/>
      <c r="X377" s="71"/>
      <c r="Y377" s="320"/>
      <c r="Z377" s="322"/>
      <c r="AA377" s="322"/>
      <c r="AB377" s="321"/>
      <c r="AC377" s="71"/>
      <c r="AD377" s="71"/>
      <c r="AE377" s="71"/>
      <c r="AF377" s="320">
        <v>10</v>
      </c>
      <c r="AG377" s="322"/>
      <c r="AH377" s="322"/>
      <c r="AI377" s="321"/>
    </row>
    <row r="378" spans="1:35" ht="20.100000000000001" customHeight="1" x14ac:dyDescent="0.25">
      <c r="A378" s="328"/>
      <c r="C378" s="320">
        <v>2</v>
      </c>
      <c r="D378" s="322"/>
      <c r="E378" s="321"/>
      <c r="F378" s="72" t="s">
        <v>36</v>
      </c>
      <c r="G378" s="324" t="s">
        <v>37</v>
      </c>
      <c r="H378" s="321"/>
      <c r="I378" s="71" t="s">
        <v>38</v>
      </c>
      <c r="J378" s="320">
        <v>2607785</v>
      </c>
      <c r="K378" s="322"/>
      <c r="L378" s="321"/>
      <c r="M378" s="71">
        <v>2607788</v>
      </c>
      <c r="N378" s="320">
        <v>4</v>
      </c>
      <c r="O378" s="322"/>
      <c r="P378" s="321"/>
      <c r="Q378" s="71">
        <v>2607785</v>
      </c>
      <c r="R378" s="320">
        <v>2607788</v>
      </c>
      <c r="S378" s="321"/>
      <c r="T378" s="323">
        <v>4</v>
      </c>
      <c r="U378" s="321"/>
      <c r="V378" s="71"/>
      <c r="W378" s="71"/>
      <c r="X378" s="71"/>
      <c r="Y378" s="320"/>
      <c r="Z378" s="322"/>
      <c r="AA378" s="322"/>
      <c r="AB378" s="321"/>
      <c r="AC378" s="71"/>
      <c r="AD378" s="71"/>
      <c r="AE378" s="71"/>
      <c r="AF378" s="320">
        <v>4</v>
      </c>
      <c r="AG378" s="322"/>
      <c r="AH378" s="322"/>
      <c r="AI378" s="321"/>
    </row>
    <row r="379" spans="1:35" ht="20.100000000000001" customHeight="1" x14ac:dyDescent="0.25">
      <c r="A379" s="328"/>
      <c r="C379" s="320">
        <v>2</v>
      </c>
      <c r="D379" s="322"/>
      <c r="E379" s="321"/>
      <c r="F379" s="72" t="s">
        <v>36</v>
      </c>
      <c r="G379" s="324" t="s">
        <v>37</v>
      </c>
      <c r="H379" s="321"/>
      <c r="I379" s="71" t="s">
        <v>38</v>
      </c>
      <c r="J379" s="320">
        <v>2607789</v>
      </c>
      <c r="K379" s="322"/>
      <c r="L379" s="321"/>
      <c r="M379" s="71">
        <v>2607789</v>
      </c>
      <c r="N379" s="320">
        <v>1</v>
      </c>
      <c r="O379" s="322"/>
      <c r="P379" s="321"/>
      <c r="Q379" s="71"/>
      <c r="R379" s="320"/>
      <c r="S379" s="321"/>
      <c r="T379" s="323"/>
      <c r="U379" s="321"/>
      <c r="V379" s="71">
        <v>2607789</v>
      </c>
      <c r="W379" s="71">
        <v>2607789</v>
      </c>
      <c r="X379" s="71">
        <v>1</v>
      </c>
      <c r="Y379" s="320" t="s">
        <v>39</v>
      </c>
      <c r="Z379" s="322"/>
      <c r="AA379" s="322"/>
      <c r="AB379" s="321"/>
      <c r="AC379" s="71"/>
      <c r="AD379" s="71"/>
      <c r="AE379" s="71"/>
      <c r="AF379" s="320">
        <v>1</v>
      </c>
      <c r="AG379" s="322"/>
      <c r="AH379" s="322"/>
      <c r="AI379" s="321"/>
    </row>
    <row r="380" spans="1:35" ht="20.100000000000001" customHeight="1" x14ac:dyDescent="0.25">
      <c r="A380" s="328"/>
      <c r="C380" s="320">
        <v>2</v>
      </c>
      <c r="D380" s="322"/>
      <c r="E380" s="321"/>
      <c r="F380" s="72" t="s">
        <v>36</v>
      </c>
      <c r="G380" s="324" t="s">
        <v>37</v>
      </c>
      <c r="H380" s="321"/>
      <c r="I380" s="71" t="s">
        <v>38</v>
      </c>
      <c r="J380" s="320">
        <v>2607790</v>
      </c>
      <c r="K380" s="322"/>
      <c r="L380" s="321"/>
      <c r="M380" s="71">
        <v>2607794</v>
      </c>
      <c r="N380" s="320">
        <v>5</v>
      </c>
      <c r="O380" s="322"/>
      <c r="P380" s="321"/>
      <c r="Q380" s="71">
        <v>2607790</v>
      </c>
      <c r="R380" s="320">
        <v>2607794</v>
      </c>
      <c r="S380" s="321"/>
      <c r="T380" s="323">
        <v>5</v>
      </c>
      <c r="U380" s="321"/>
      <c r="V380" s="71"/>
      <c r="W380" s="71"/>
      <c r="X380" s="71"/>
      <c r="Y380" s="320"/>
      <c r="Z380" s="322"/>
      <c r="AA380" s="322"/>
      <c r="AB380" s="321"/>
      <c r="AC380" s="71"/>
      <c r="AD380" s="71"/>
      <c r="AE380" s="71"/>
      <c r="AF380" s="320">
        <v>5</v>
      </c>
      <c r="AG380" s="322"/>
      <c r="AH380" s="322"/>
      <c r="AI380" s="321"/>
    </row>
    <row r="381" spans="1:35" ht="20.100000000000001" customHeight="1" x14ac:dyDescent="0.25">
      <c r="A381" s="328"/>
      <c r="C381" s="320">
        <v>2</v>
      </c>
      <c r="D381" s="322"/>
      <c r="E381" s="321"/>
      <c r="F381" s="72" t="s">
        <v>36</v>
      </c>
      <c r="G381" s="324" t="s">
        <v>37</v>
      </c>
      <c r="H381" s="321"/>
      <c r="I381" s="71" t="s">
        <v>38</v>
      </c>
      <c r="J381" s="320">
        <v>2607795</v>
      </c>
      <c r="K381" s="322"/>
      <c r="L381" s="321"/>
      <c r="M381" s="71">
        <v>2607824</v>
      </c>
      <c r="N381" s="320">
        <v>30</v>
      </c>
      <c r="O381" s="322"/>
      <c r="P381" s="321"/>
      <c r="Q381" s="71"/>
      <c r="R381" s="320"/>
      <c r="S381" s="321"/>
      <c r="T381" s="323"/>
      <c r="U381" s="321"/>
      <c r="V381" s="71"/>
      <c r="W381" s="71"/>
      <c r="X381" s="71"/>
      <c r="Y381" s="320"/>
      <c r="Z381" s="322"/>
      <c r="AA381" s="322"/>
      <c r="AB381" s="321"/>
      <c r="AC381" s="71">
        <v>2607795</v>
      </c>
      <c r="AD381" s="71">
        <v>2607824</v>
      </c>
      <c r="AE381" s="71">
        <v>30</v>
      </c>
      <c r="AF381" s="320">
        <v>30</v>
      </c>
      <c r="AG381" s="322"/>
      <c r="AH381" s="322"/>
      <c r="AI381" s="321"/>
    </row>
    <row r="382" spans="1:35" ht="20.100000000000001" customHeight="1" x14ac:dyDescent="0.25">
      <c r="A382" s="328"/>
      <c r="C382" s="320">
        <v>2</v>
      </c>
      <c r="D382" s="322"/>
      <c r="E382" s="321"/>
      <c r="F382" s="72" t="s">
        <v>36</v>
      </c>
      <c r="G382" s="324" t="s">
        <v>40</v>
      </c>
      <c r="H382" s="321"/>
      <c r="I382" s="71" t="s">
        <v>38</v>
      </c>
      <c r="J382" s="320">
        <v>648255</v>
      </c>
      <c r="K382" s="322"/>
      <c r="L382" s="321"/>
      <c r="M382" s="71">
        <v>648276</v>
      </c>
      <c r="N382" s="320">
        <v>22</v>
      </c>
      <c r="O382" s="322"/>
      <c r="P382" s="321"/>
      <c r="Q382" s="71">
        <v>648255</v>
      </c>
      <c r="R382" s="320">
        <v>648276</v>
      </c>
      <c r="S382" s="321"/>
      <c r="T382" s="323">
        <v>22</v>
      </c>
      <c r="U382" s="321"/>
      <c r="V382" s="71"/>
      <c r="W382" s="71"/>
      <c r="X382" s="71"/>
      <c r="Y382" s="320"/>
      <c r="Z382" s="322"/>
      <c r="AA382" s="322"/>
      <c r="AB382" s="321"/>
      <c r="AC382" s="71"/>
      <c r="AD382" s="71"/>
      <c r="AE382" s="71"/>
      <c r="AF382" s="320">
        <v>22</v>
      </c>
      <c r="AG382" s="322"/>
      <c r="AH382" s="322"/>
      <c r="AI382" s="321"/>
    </row>
    <row r="383" spans="1:35" ht="20.100000000000001" customHeight="1" x14ac:dyDescent="0.25">
      <c r="A383" s="328"/>
      <c r="C383" s="320">
        <v>2</v>
      </c>
      <c r="D383" s="322"/>
      <c r="E383" s="321"/>
      <c r="F383" s="72" t="s">
        <v>36</v>
      </c>
      <c r="G383" s="324" t="s">
        <v>40</v>
      </c>
      <c r="H383" s="321"/>
      <c r="I383" s="71" t="s">
        <v>38</v>
      </c>
      <c r="J383" s="320">
        <v>648522</v>
      </c>
      <c r="K383" s="322"/>
      <c r="L383" s="321"/>
      <c r="M383" s="71">
        <v>648527</v>
      </c>
      <c r="N383" s="320">
        <v>6</v>
      </c>
      <c r="O383" s="322"/>
      <c r="P383" s="321"/>
      <c r="Q383" s="71">
        <v>648522</v>
      </c>
      <c r="R383" s="320">
        <v>648527</v>
      </c>
      <c r="S383" s="321"/>
      <c r="T383" s="323">
        <v>6</v>
      </c>
      <c r="U383" s="321"/>
      <c r="V383" s="71"/>
      <c r="W383" s="71"/>
      <c r="X383" s="71"/>
      <c r="Y383" s="320"/>
      <c r="Z383" s="322"/>
      <c r="AA383" s="322"/>
      <c r="AB383" s="321"/>
      <c r="AC383" s="71"/>
      <c r="AD383" s="71"/>
      <c r="AE383" s="71"/>
      <c r="AF383" s="320">
        <v>6</v>
      </c>
      <c r="AG383" s="322"/>
      <c r="AH383" s="322"/>
      <c r="AI383" s="321"/>
    </row>
    <row r="384" spans="1:35" ht="20.100000000000001" customHeight="1" x14ac:dyDescent="0.25">
      <c r="A384" s="328"/>
      <c r="C384" s="320">
        <v>2</v>
      </c>
      <c r="D384" s="322"/>
      <c r="E384" s="321"/>
      <c r="F384" s="72" t="s">
        <v>36</v>
      </c>
      <c r="G384" s="324" t="s">
        <v>40</v>
      </c>
      <c r="H384" s="321"/>
      <c r="I384" s="71" t="s">
        <v>38</v>
      </c>
      <c r="J384" s="320">
        <v>648528</v>
      </c>
      <c r="K384" s="322"/>
      <c r="L384" s="321"/>
      <c r="M384" s="71">
        <v>648560</v>
      </c>
      <c r="N384" s="320">
        <v>33</v>
      </c>
      <c r="O384" s="322"/>
      <c r="P384" s="321"/>
      <c r="Q384" s="71"/>
      <c r="R384" s="320"/>
      <c r="S384" s="321"/>
      <c r="T384" s="323"/>
      <c r="U384" s="321"/>
      <c r="V384" s="71"/>
      <c r="W384" s="71"/>
      <c r="X384" s="71"/>
      <c r="Y384" s="320"/>
      <c r="Z384" s="322"/>
      <c r="AA384" s="322"/>
      <c r="AB384" s="321"/>
      <c r="AC384" s="71">
        <v>648528</v>
      </c>
      <c r="AD384" s="71">
        <v>648560</v>
      </c>
      <c r="AE384" s="71">
        <v>33</v>
      </c>
      <c r="AF384" s="320">
        <v>33</v>
      </c>
      <c r="AG384" s="322"/>
      <c r="AH384" s="322"/>
      <c r="AI384" s="321"/>
    </row>
    <row r="385" spans="1:35" ht="20.100000000000001" customHeight="1" x14ac:dyDescent="0.25">
      <c r="A385" s="328"/>
      <c r="C385" s="320"/>
      <c r="D385" s="322"/>
      <c r="E385" s="321"/>
      <c r="F385" s="72"/>
      <c r="G385" s="324"/>
      <c r="H385" s="321"/>
      <c r="I385" s="71"/>
      <c r="J385" s="320"/>
      <c r="K385" s="322"/>
      <c r="L385" s="321"/>
      <c r="M385" s="71"/>
      <c r="N385" s="320"/>
      <c r="O385" s="322"/>
      <c r="P385" s="321"/>
      <c r="Q385" s="71"/>
      <c r="R385" s="320"/>
      <c r="S385" s="321"/>
      <c r="T385" s="323"/>
      <c r="U385" s="321"/>
      <c r="V385" s="71"/>
      <c r="W385" s="71"/>
      <c r="X385" s="71"/>
      <c r="Y385" s="320"/>
      <c r="Z385" s="322"/>
      <c r="AA385" s="322"/>
      <c r="AB385" s="321"/>
      <c r="AC385" s="71"/>
      <c r="AD385" s="71"/>
      <c r="AE385" s="71"/>
      <c r="AF385" s="325">
        <f>SUM(T374:U384)*17/2</f>
        <v>476</v>
      </c>
      <c r="AG385" s="322"/>
      <c r="AH385" s="322"/>
      <c r="AI385" s="321"/>
    </row>
    <row r="386" spans="1:35" ht="20.100000000000001" customHeight="1" x14ac:dyDescent="0.25">
      <c r="A386" s="328"/>
      <c r="C386" s="320">
        <v>3</v>
      </c>
      <c r="D386" s="322"/>
      <c r="E386" s="321"/>
      <c r="F386" s="72" t="s">
        <v>51</v>
      </c>
      <c r="G386" s="324" t="s">
        <v>37</v>
      </c>
      <c r="H386" s="321"/>
      <c r="I386" s="71" t="s">
        <v>38</v>
      </c>
      <c r="J386" s="320">
        <v>2607588</v>
      </c>
      <c r="K386" s="322"/>
      <c r="L386" s="321"/>
      <c r="M386" s="71">
        <v>2607588</v>
      </c>
      <c r="N386" s="320">
        <v>1</v>
      </c>
      <c r="O386" s="322"/>
      <c r="P386" s="321"/>
      <c r="Q386" s="71">
        <v>2607588</v>
      </c>
      <c r="R386" s="320">
        <v>2607588</v>
      </c>
      <c r="S386" s="321"/>
      <c r="T386" s="323">
        <v>1</v>
      </c>
      <c r="U386" s="321"/>
      <c r="V386" s="71"/>
      <c r="W386" s="71"/>
      <c r="X386" s="71"/>
      <c r="Y386" s="320"/>
      <c r="Z386" s="322"/>
      <c r="AA386" s="322"/>
      <c r="AB386" s="321"/>
      <c r="AC386" s="71"/>
      <c r="AD386" s="71"/>
      <c r="AE386" s="71"/>
      <c r="AF386" s="320">
        <v>1</v>
      </c>
      <c r="AG386" s="322"/>
      <c r="AH386" s="322"/>
      <c r="AI386" s="321"/>
    </row>
    <row r="387" spans="1:35" ht="20.100000000000001" customHeight="1" x14ac:dyDescent="0.25">
      <c r="A387" s="328"/>
      <c r="C387" s="320">
        <v>3</v>
      </c>
      <c r="D387" s="322"/>
      <c r="E387" s="321"/>
      <c r="F387" s="72" t="s">
        <v>51</v>
      </c>
      <c r="G387" s="324" t="s">
        <v>37</v>
      </c>
      <c r="H387" s="321"/>
      <c r="I387" s="71" t="s">
        <v>38</v>
      </c>
      <c r="J387" s="320">
        <v>2607589</v>
      </c>
      <c r="K387" s="322"/>
      <c r="L387" s="321"/>
      <c r="M387" s="71">
        <v>2607590</v>
      </c>
      <c r="N387" s="320">
        <v>2</v>
      </c>
      <c r="O387" s="322"/>
      <c r="P387" s="321"/>
      <c r="Q387" s="71"/>
      <c r="R387" s="320"/>
      <c r="S387" s="321"/>
      <c r="T387" s="323"/>
      <c r="U387" s="321"/>
      <c r="V387" s="71">
        <v>2607589</v>
      </c>
      <c r="W387" s="71">
        <v>2607589</v>
      </c>
      <c r="X387" s="71">
        <v>1</v>
      </c>
      <c r="Y387" s="320" t="s">
        <v>39</v>
      </c>
      <c r="Z387" s="322"/>
      <c r="AA387" s="322"/>
      <c r="AB387" s="321"/>
      <c r="AC387" s="71"/>
      <c r="AD387" s="71"/>
      <c r="AE387" s="71"/>
      <c r="AF387" s="320">
        <v>1</v>
      </c>
      <c r="AG387" s="322"/>
      <c r="AH387" s="322"/>
      <c r="AI387" s="321"/>
    </row>
    <row r="388" spans="1:35" ht="20.100000000000001" customHeight="1" x14ac:dyDescent="0.25">
      <c r="A388" s="328"/>
      <c r="C388" s="320">
        <v>3</v>
      </c>
      <c r="D388" s="322"/>
      <c r="E388" s="321"/>
      <c r="F388" s="72" t="s">
        <v>51</v>
      </c>
      <c r="G388" s="324" t="s">
        <v>37</v>
      </c>
      <c r="H388" s="321"/>
      <c r="I388" s="71"/>
      <c r="J388" s="320"/>
      <c r="K388" s="322"/>
      <c r="L388" s="321"/>
      <c r="M388" s="71"/>
      <c r="N388" s="320"/>
      <c r="O388" s="322"/>
      <c r="P388" s="321"/>
      <c r="Q388" s="71"/>
      <c r="R388" s="320"/>
      <c r="S388" s="321"/>
      <c r="T388" s="323"/>
      <c r="U388" s="321"/>
      <c r="V388" s="71">
        <v>2607590</v>
      </c>
      <c r="W388" s="71">
        <v>2607590</v>
      </c>
      <c r="X388" s="71">
        <v>1</v>
      </c>
      <c r="Y388" s="320" t="s">
        <v>39</v>
      </c>
      <c r="Z388" s="322"/>
      <c r="AA388" s="322"/>
      <c r="AB388" s="321"/>
      <c r="AC388" s="71"/>
      <c r="AD388" s="71"/>
      <c r="AE388" s="71"/>
      <c r="AF388" s="320">
        <v>1</v>
      </c>
      <c r="AG388" s="322"/>
      <c r="AH388" s="322"/>
      <c r="AI388" s="321"/>
    </row>
    <row r="389" spans="1:35" ht="20.100000000000001" customHeight="1" x14ac:dyDescent="0.25">
      <c r="A389" s="328"/>
      <c r="C389" s="320">
        <v>3</v>
      </c>
      <c r="D389" s="322"/>
      <c r="E389" s="321"/>
      <c r="F389" s="72" t="s">
        <v>51</v>
      </c>
      <c r="G389" s="324" t="s">
        <v>37</v>
      </c>
      <c r="H389" s="321"/>
      <c r="I389" s="71" t="s">
        <v>38</v>
      </c>
      <c r="J389" s="320">
        <v>2607591</v>
      </c>
      <c r="K389" s="322"/>
      <c r="L389" s="321"/>
      <c r="M389" s="71">
        <v>2607591</v>
      </c>
      <c r="N389" s="320">
        <v>1</v>
      </c>
      <c r="O389" s="322"/>
      <c r="P389" s="321"/>
      <c r="Q389" s="71">
        <v>2607591</v>
      </c>
      <c r="R389" s="320">
        <v>2607591</v>
      </c>
      <c r="S389" s="321"/>
      <c r="T389" s="323">
        <v>1</v>
      </c>
      <c r="U389" s="321"/>
      <c r="V389" s="71"/>
      <c r="W389" s="71"/>
      <c r="X389" s="71"/>
      <c r="Y389" s="320"/>
      <c r="Z389" s="322"/>
      <c r="AA389" s="322"/>
      <c r="AB389" s="321"/>
      <c r="AC389" s="71"/>
      <c r="AD389" s="71"/>
      <c r="AE389" s="71"/>
      <c r="AF389" s="320">
        <v>1</v>
      </c>
      <c r="AG389" s="322"/>
      <c r="AH389" s="322"/>
      <c r="AI389" s="321"/>
    </row>
    <row r="390" spans="1:35" ht="20.100000000000001" customHeight="1" x14ac:dyDescent="0.25">
      <c r="A390" s="328"/>
      <c r="C390" s="320">
        <v>3</v>
      </c>
      <c r="D390" s="322"/>
      <c r="E390" s="321"/>
      <c r="F390" s="72" t="s">
        <v>51</v>
      </c>
      <c r="G390" s="324" t="s">
        <v>37</v>
      </c>
      <c r="H390" s="321"/>
      <c r="I390" s="71" t="s">
        <v>38</v>
      </c>
      <c r="J390" s="320">
        <v>2607592</v>
      </c>
      <c r="K390" s="322"/>
      <c r="L390" s="321"/>
      <c r="M390" s="71">
        <v>2607592</v>
      </c>
      <c r="N390" s="320">
        <v>1</v>
      </c>
      <c r="O390" s="322"/>
      <c r="P390" s="321"/>
      <c r="Q390" s="71"/>
      <c r="R390" s="320"/>
      <c r="S390" s="321"/>
      <c r="T390" s="323"/>
      <c r="U390" s="321"/>
      <c r="V390" s="71">
        <v>2607592</v>
      </c>
      <c r="W390" s="71">
        <v>2607592</v>
      </c>
      <c r="X390" s="71">
        <v>1</v>
      </c>
      <c r="Y390" s="320" t="s">
        <v>39</v>
      </c>
      <c r="Z390" s="322"/>
      <c r="AA390" s="322"/>
      <c r="AB390" s="321"/>
      <c r="AC390" s="71"/>
      <c r="AD390" s="71"/>
      <c r="AE390" s="71"/>
      <c r="AF390" s="320">
        <v>1</v>
      </c>
      <c r="AG390" s="322"/>
      <c r="AH390" s="322"/>
      <c r="AI390" s="321"/>
    </row>
    <row r="391" spans="1:35" ht="20.100000000000001" customHeight="1" x14ac:dyDescent="0.25">
      <c r="A391" s="328"/>
      <c r="C391" s="320">
        <v>3</v>
      </c>
      <c r="D391" s="322"/>
      <c r="E391" s="321"/>
      <c r="F391" s="72" t="s">
        <v>51</v>
      </c>
      <c r="G391" s="324" t="s">
        <v>37</v>
      </c>
      <c r="H391" s="321"/>
      <c r="I391" s="71" t="s">
        <v>38</v>
      </c>
      <c r="J391" s="320">
        <v>2607593</v>
      </c>
      <c r="K391" s="322"/>
      <c r="L391" s="321"/>
      <c r="M391" s="71">
        <v>2607593</v>
      </c>
      <c r="N391" s="320">
        <v>1</v>
      </c>
      <c r="O391" s="322"/>
      <c r="P391" s="321"/>
      <c r="Q391" s="71">
        <v>2607593</v>
      </c>
      <c r="R391" s="320">
        <v>2607593</v>
      </c>
      <c r="S391" s="321"/>
      <c r="T391" s="323">
        <v>1</v>
      </c>
      <c r="U391" s="321"/>
      <c r="V391" s="71"/>
      <c r="W391" s="71"/>
      <c r="X391" s="71"/>
      <c r="Y391" s="320"/>
      <c r="Z391" s="322"/>
      <c r="AA391" s="322"/>
      <c r="AB391" s="321"/>
      <c r="AC391" s="71"/>
      <c r="AD391" s="71"/>
      <c r="AE391" s="71"/>
      <c r="AF391" s="320">
        <v>1</v>
      </c>
      <c r="AG391" s="322"/>
      <c r="AH391" s="322"/>
      <c r="AI391" s="321"/>
    </row>
    <row r="392" spans="1:35" ht="20.100000000000001" customHeight="1" x14ac:dyDescent="0.25">
      <c r="A392" s="328"/>
      <c r="C392" s="320">
        <v>3</v>
      </c>
      <c r="D392" s="322"/>
      <c r="E392" s="321"/>
      <c r="F392" s="72" t="s">
        <v>51</v>
      </c>
      <c r="G392" s="324" t="s">
        <v>37</v>
      </c>
      <c r="H392" s="321"/>
      <c r="I392" s="71" t="s">
        <v>38</v>
      </c>
      <c r="J392" s="320">
        <v>2607594</v>
      </c>
      <c r="K392" s="322"/>
      <c r="L392" s="321"/>
      <c r="M392" s="71">
        <v>2607595</v>
      </c>
      <c r="N392" s="320">
        <v>2</v>
      </c>
      <c r="O392" s="322"/>
      <c r="P392" s="321"/>
      <c r="Q392" s="71"/>
      <c r="R392" s="320"/>
      <c r="S392" s="321"/>
      <c r="T392" s="323"/>
      <c r="U392" s="321"/>
      <c r="V392" s="71">
        <v>2607594</v>
      </c>
      <c r="W392" s="71">
        <v>2607594</v>
      </c>
      <c r="X392" s="71">
        <v>1</v>
      </c>
      <c r="Y392" s="320" t="s">
        <v>39</v>
      </c>
      <c r="Z392" s="322"/>
      <c r="AA392" s="322"/>
      <c r="AB392" s="321"/>
      <c r="AC392" s="71"/>
      <c r="AD392" s="71"/>
      <c r="AE392" s="71"/>
      <c r="AF392" s="320">
        <v>1</v>
      </c>
      <c r="AG392" s="322"/>
      <c r="AH392" s="322"/>
      <c r="AI392" s="321"/>
    </row>
    <row r="393" spans="1:35" ht="20.100000000000001" customHeight="1" x14ac:dyDescent="0.25">
      <c r="A393" s="328"/>
      <c r="C393" s="320">
        <v>3</v>
      </c>
      <c r="D393" s="322"/>
      <c r="E393" s="321"/>
      <c r="F393" s="72" t="s">
        <v>51</v>
      </c>
      <c r="G393" s="324" t="s">
        <v>37</v>
      </c>
      <c r="H393" s="321"/>
      <c r="I393" s="71"/>
      <c r="J393" s="320"/>
      <c r="K393" s="322"/>
      <c r="L393" s="321"/>
      <c r="M393" s="71"/>
      <c r="N393" s="320"/>
      <c r="O393" s="322"/>
      <c r="P393" s="321"/>
      <c r="Q393" s="71"/>
      <c r="R393" s="320"/>
      <c r="S393" s="321"/>
      <c r="T393" s="323"/>
      <c r="U393" s="321"/>
      <c r="V393" s="71">
        <v>2607595</v>
      </c>
      <c r="W393" s="71">
        <v>2607595</v>
      </c>
      <c r="X393" s="71">
        <v>1</v>
      </c>
      <c r="Y393" s="320" t="s">
        <v>39</v>
      </c>
      <c r="Z393" s="322"/>
      <c r="AA393" s="322"/>
      <c r="AB393" s="321"/>
      <c r="AC393" s="71"/>
      <c r="AD393" s="71"/>
      <c r="AE393" s="71"/>
      <c r="AF393" s="320">
        <v>1</v>
      </c>
      <c r="AG393" s="322"/>
      <c r="AH393" s="322"/>
      <c r="AI393" s="321"/>
    </row>
    <row r="394" spans="1:35" ht="20.100000000000001" customHeight="1" x14ac:dyDescent="0.25">
      <c r="A394" s="328"/>
      <c r="C394" s="320">
        <v>3</v>
      </c>
      <c r="D394" s="322"/>
      <c r="E394" s="321"/>
      <c r="F394" s="72" t="s">
        <v>51</v>
      </c>
      <c r="G394" s="324" t="s">
        <v>37</v>
      </c>
      <c r="H394" s="321"/>
      <c r="I394" s="71" t="s">
        <v>38</v>
      </c>
      <c r="J394" s="320">
        <v>2607596</v>
      </c>
      <c r="K394" s="322"/>
      <c r="L394" s="321"/>
      <c r="M394" s="71">
        <v>2607596</v>
      </c>
      <c r="N394" s="320">
        <v>1</v>
      </c>
      <c r="O394" s="322"/>
      <c r="P394" s="321"/>
      <c r="Q394" s="71">
        <v>2607596</v>
      </c>
      <c r="R394" s="320">
        <v>2607596</v>
      </c>
      <c r="S394" s="321"/>
      <c r="T394" s="323">
        <v>1</v>
      </c>
      <c r="U394" s="321"/>
      <c r="V394" s="71"/>
      <c r="W394" s="71"/>
      <c r="X394" s="71"/>
      <c r="Y394" s="320"/>
      <c r="Z394" s="322"/>
      <c r="AA394" s="322"/>
      <c r="AB394" s="321"/>
      <c r="AC394" s="71"/>
      <c r="AD394" s="71"/>
      <c r="AE394" s="71"/>
      <c r="AF394" s="320">
        <v>1</v>
      </c>
      <c r="AG394" s="322"/>
      <c r="AH394" s="322"/>
      <c r="AI394" s="321"/>
    </row>
    <row r="395" spans="1:35" ht="20.100000000000001" customHeight="1" x14ac:dyDescent="0.25">
      <c r="A395" s="328"/>
      <c r="C395" s="320">
        <v>3</v>
      </c>
      <c r="D395" s="322"/>
      <c r="E395" s="321"/>
      <c r="F395" s="72" t="s">
        <v>51</v>
      </c>
      <c r="G395" s="324" t="s">
        <v>37</v>
      </c>
      <c r="H395" s="321"/>
      <c r="I395" s="71" t="s">
        <v>38</v>
      </c>
      <c r="J395" s="320">
        <v>2607825</v>
      </c>
      <c r="K395" s="322"/>
      <c r="L395" s="321"/>
      <c r="M395" s="71">
        <v>2607825</v>
      </c>
      <c r="N395" s="320">
        <v>1</v>
      </c>
      <c r="O395" s="322"/>
      <c r="P395" s="321"/>
      <c r="Q395" s="71"/>
      <c r="R395" s="320"/>
      <c r="S395" s="321"/>
      <c r="T395" s="323"/>
      <c r="U395" s="321"/>
      <c r="V395" s="71">
        <v>2607825</v>
      </c>
      <c r="W395" s="71">
        <v>2607825</v>
      </c>
      <c r="X395" s="71">
        <v>1</v>
      </c>
      <c r="Y395" s="320" t="s">
        <v>39</v>
      </c>
      <c r="Z395" s="322"/>
      <c r="AA395" s="322"/>
      <c r="AB395" s="321"/>
      <c r="AC395" s="71"/>
      <c r="AD395" s="71"/>
      <c r="AE395" s="71"/>
      <c r="AF395" s="320">
        <v>1</v>
      </c>
      <c r="AG395" s="322"/>
      <c r="AH395" s="322"/>
      <c r="AI395" s="321"/>
    </row>
    <row r="396" spans="1:35" ht="20.100000000000001" customHeight="1" x14ac:dyDescent="0.25">
      <c r="A396" s="328"/>
      <c r="C396" s="320">
        <v>3</v>
      </c>
      <c r="D396" s="322"/>
      <c r="E396" s="321"/>
      <c r="F396" s="72" t="s">
        <v>51</v>
      </c>
      <c r="G396" s="324" t="s">
        <v>37</v>
      </c>
      <c r="H396" s="321"/>
      <c r="I396" s="71" t="s">
        <v>38</v>
      </c>
      <c r="J396" s="320">
        <v>2607826</v>
      </c>
      <c r="K396" s="322"/>
      <c r="L396" s="321"/>
      <c r="M396" s="71">
        <v>2607829</v>
      </c>
      <c r="N396" s="320">
        <v>4</v>
      </c>
      <c r="O396" s="322"/>
      <c r="P396" s="321"/>
      <c r="Q396" s="71">
        <v>2607826</v>
      </c>
      <c r="R396" s="320">
        <v>2607829</v>
      </c>
      <c r="S396" s="321"/>
      <c r="T396" s="323">
        <v>4</v>
      </c>
      <c r="U396" s="321"/>
      <c r="V396" s="71"/>
      <c r="W396" s="71"/>
      <c r="X396" s="71"/>
      <c r="Y396" s="320"/>
      <c r="Z396" s="322"/>
      <c r="AA396" s="322"/>
      <c r="AB396" s="321"/>
      <c r="AC396" s="71"/>
      <c r="AD396" s="71"/>
      <c r="AE396" s="71"/>
      <c r="AF396" s="320">
        <v>4</v>
      </c>
      <c r="AG396" s="322"/>
      <c r="AH396" s="322"/>
      <c r="AI396" s="321"/>
    </row>
    <row r="397" spans="1:35" ht="20.100000000000001" customHeight="1" x14ac:dyDescent="0.25">
      <c r="A397" s="328"/>
      <c r="C397" s="320">
        <v>3</v>
      </c>
      <c r="D397" s="322"/>
      <c r="E397" s="321"/>
      <c r="F397" s="72" t="s">
        <v>51</v>
      </c>
      <c r="G397" s="324" t="s">
        <v>37</v>
      </c>
      <c r="H397" s="321"/>
      <c r="I397" s="71" t="s">
        <v>38</v>
      </c>
      <c r="J397" s="320">
        <v>2607830</v>
      </c>
      <c r="K397" s="322"/>
      <c r="L397" s="321"/>
      <c r="M397" s="71">
        <v>2607830</v>
      </c>
      <c r="N397" s="320">
        <v>1</v>
      </c>
      <c r="O397" s="322"/>
      <c r="P397" s="321"/>
      <c r="Q397" s="71"/>
      <c r="R397" s="320"/>
      <c r="S397" s="321"/>
      <c r="T397" s="323"/>
      <c r="U397" s="321"/>
      <c r="V397" s="71">
        <v>2607830</v>
      </c>
      <c r="W397" s="71">
        <v>2607830</v>
      </c>
      <c r="X397" s="71">
        <v>1</v>
      </c>
      <c r="Y397" s="320" t="s">
        <v>39</v>
      </c>
      <c r="Z397" s="322"/>
      <c r="AA397" s="322"/>
      <c r="AB397" s="321"/>
      <c r="AC397" s="71"/>
      <c r="AD397" s="71"/>
      <c r="AE397" s="71"/>
      <c r="AF397" s="320">
        <v>1</v>
      </c>
      <c r="AG397" s="322"/>
      <c r="AH397" s="322"/>
      <c r="AI397" s="321"/>
    </row>
    <row r="398" spans="1:35" ht="20.100000000000001" customHeight="1" x14ac:dyDescent="0.25">
      <c r="A398" s="328"/>
      <c r="C398" s="320">
        <v>3</v>
      </c>
      <c r="D398" s="322"/>
      <c r="E398" s="321"/>
      <c r="F398" s="72" t="s">
        <v>51</v>
      </c>
      <c r="G398" s="324" t="s">
        <v>37</v>
      </c>
      <c r="H398" s="321"/>
      <c r="I398" s="71" t="s">
        <v>38</v>
      </c>
      <c r="J398" s="320">
        <v>2607831</v>
      </c>
      <c r="K398" s="322"/>
      <c r="L398" s="321"/>
      <c r="M398" s="71">
        <v>2607876</v>
      </c>
      <c r="N398" s="320">
        <v>46</v>
      </c>
      <c r="O398" s="322"/>
      <c r="P398" s="321"/>
      <c r="Q398" s="71">
        <v>2607831</v>
      </c>
      <c r="R398" s="320">
        <v>2607876</v>
      </c>
      <c r="S398" s="321"/>
      <c r="T398" s="323">
        <v>46</v>
      </c>
      <c r="U398" s="321"/>
      <c r="V398" s="71"/>
      <c r="W398" s="71"/>
      <c r="X398" s="71"/>
      <c r="Y398" s="320"/>
      <c r="Z398" s="322"/>
      <c r="AA398" s="322"/>
      <c r="AB398" s="321"/>
      <c r="AC398" s="71"/>
      <c r="AD398" s="71"/>
      <c r="AE398" s="71"/>
      <c r="AF398" s="320">
        <v>46</v>
      </c>
      <c r="AG398" s="322"/>
      <c r="AH398" s="322"/>
      <c r="AI398" s="321"/>
    </row>
    <row r="399" spans="1:35" ht="20.100000000000001" customHeight="1" x14ac:dyDescent="0.25">
      <c r="A399" s="328"/>
      <c r="C399" s="320">
        <v>3</v>
      </c>
      <c r="D399" s="322"/>
      <c r="E399" s="321"/>
      <c r="F399" s="72" t="s">
        <v>51</v>
      </c>
      <c r="G399" s="324" t="s">
        <v>37</v>
      </c>
      <c r="H399" s="321"/>
      <c r="I399" s="71" t="s">
        <v>38</v>
      </c>
      <c r="J399" s="320">
        <v>2607877</v>
      </c>
      <c r="K399" s="322"/>
      <c r="L399" s="321"/>
      <c r="M399" s="71">
        <v>2607896</v>
      </c>
      <c r="N399" s="320">
        <v>20</v>
      </c>
      <c r="O399" s="322"/>
      <c r="P399" s="321"/>
      <c r="Q399" s="71"/>
      <c r="R399" s="320"/>
      <c r="S399" s="321"/>
      <c r="T399" s="323"/>
      <c r="U399" s="321"/>
      <c r="V399" s="71"/>
      <c r="W399" s="71"/>
      <c r="X399" s="71"/>
      <c r="Y399" s="320"/>
      <c r="Z399" s="322"/>
      <c r="AA399" s="322"/>
      <c r="AB399" s="321"/>
      <c r="AC399" s="71">
        <v>2607877</v>
      </c>
      <c r="AD399" s="71">
        <v>2607896</v>
      </c>
      <c r="AE399" s="71">
        <v>20</v>
      </c>
      <c r="AF399" s="320">
        <v>20</v>
      </c>
      <c r="AG399" s="322"/>
      <c r="AH399" s="322"/>
      <c r="AI399" s="321"/>
    </row>
    <row r="400" spans="1:35" ht="20.100000000000001" customHeight="1" x14ac:dyDescent="0.25">
      <c r="A400" s="328"/>
      <c r="C400" s="320">
        <v>3</v>
      </c>
      <c r="D400" s="322"/>
      <c r="E400" s="321"/>
      <c r="F400" s="72" t="s">
        <v>51</v>
      </c>
      <c r="G400" s="324" t="s">
        <v>40</v>
      </c>
      <c r="H400" s="321"/>
      <c r="I400" s="71" t="s">
        <v>38</v>
      </c>
      <c r="J400" s="320">
        <v>648327</v>
      </c>
      <c r="K400" s="322"/>
      <c r="L400" s="321"/>
      <c r="M400" s="71">
        <v>648335</v>
      </c>
      <c r="N400" s="320">
        <v>9</v>
      </c>
      <c r="O400" s="322"/>
      <c r="P400" s="321"/>
      <c r="Q400" s="71">
        <v>648327</v>
      </c>
      <c r="R400" s="320">
        <v>648335</v>
      </c>
      <c r="S400" s="321"/>
      <c r="T400" s="323">
        <v>9</v>
      </c>
      <c r="U400" s="321"/>
      <c r="V400" s="71"/>
      <c r="W400" s="71"/>
      <c r="X400" s="71"/>
      <c r="Y400" s="320"/>
      <c r="Z400" s="322"/>
      <c r="AA400" s="322"/>
      <c r="AB400" s="321"/>
      <c r="AC400" s="71"/>
      <c r="AD400" s="71"/>
      <c r="AE400" s="71"/>
      <c r="AF400" s="320">
        <v>9</v>
      </c>
      <c r="AG400" s="322"/>
      <c r="AH400" s="322"/>
      <c r="AI400" s="321"/>
    </row>
    <row r="401" spans="1:35" ht="20.100000000000001" customHeight="1" x14ac:dyDescent="0.25">
      <c r="A401" s="328"/>
      <c r="C401" s="320">
        <v>3</v>
      </c>
      <c r="D401" s="322"/>
      <c r="E401" s="321"/>
      <c r="F401" s="72" t="s">
        <v>51</v>
      </c>
      <c r="G401" s="324" t="s">
        <v>40</v>
      </c>
      <c r="H401" s="321"/>
      <c r="I401" s="71" t="s">
        <v>38</v>
      </c>
      <c r="J401" s="320">
        <v>648561</v>
      </c>
      <c r="K401" s="322"/>
      <c r="L401" s="321"/>
      <c r="M401" s="71">
        <v>648605</v>
      </c>
      <c r="N401" s="320">
        <v>45</v>
      </c>
      <c r="O401" s="322"/>
      <c r="P401" s="321"/>
      <c r="Q401" s="71">
        <v>648561</v>
      </c>
      <c r="R401" s="320">
        <v>648605</v>
      </c>
      <c r="S401" s="321"/>
      <c r="T401" s="323">
        <v>45</v>
      </c>
      <c r="U401" s="321"/>
      <c r="V401" s="71"/>
      <c r="W401" s="71"/>
      <c r="X401" s="71"/>
      <c r="Y401" s="320"/>
      <c r="Z401" s="322"/>
      <c r="AA401" s="322"/>
      <c r="AB401" s="321"/>
      <c r="AC401" s="71"/>
      <c r="AD401" s="71"/>
      <c r="AE401" s="71"/>
      <c r="AF401" s="320">
        <v>45</v>
      </c>
      <c r="AG401" s="322"/>
      <c r="AH401" s="322"/>
      <c r="AI401" s="321"/>
    </row>
    <row r="402" spans="1:35" ht="20.100000000000001" customHeight="1" x14ac:dyDescent="0.25">
      <c r="A402" s="328"/>
      <c r="C402" s="320">
        <v>3</v>
      </c>
      <c r="D402" s="322"/>
      <c r="E402" s="321"/>
      <c r="F402" s="72" t="s">
        <v>51</v>
      </c>
      <c r="G402" s="324" t="s">
        <v>40</v>
      </c>
      <c r="H402" s="321"/>
      <c r="I402" s="71" t="s">
        <v>38</v>
      </c>
      <c r="J402" s="320">
        <v>648606</v>
      </c>
      <c r="K402" s="322"/>
      <c r="L402" s="321"/>
      <c r="M402" s="71">
        <v>648632</v>
      </c>
      <c r="N402" s="320">
        <v>27</v>
      </c>
      <c r="O402" s="322"/>
      <c r="P402" s="321"/>
      <c r="Q402" s="71"/>
      <c r="R402" s="320"/>
      <c r="S402" s="321"/>
      <c r="T402" s="323"/>
      <c r="U402" s="321"/>
      <c r="V402" s="71"/>
      <c r="W402" s="71"/>
      <c r="X402" s="71"/>
      <c r="Y402" s="320"/>
      <c r="Z402" s="322"/>
      <c r="AA402" s="322"/>
      <c r="AB402" s="321"/>
      <c r="AC402" s="71">
        <v>648606</v>
      </c>
      <c r="AD402" s="71">
        <v>648632</v>
      </c>
      <c r="AE402" s="71">
        <v>27</v>
      </c>
      <c r="AF402" s="320">
        <v>27</v>
      </c>
      <c r="AG402" s="322"/>
      <c r="AH402" s="322"/>
      <c r="AI402" s="321"/>
    </row>
    <row r="403" spans="1:35" ht="20.100000000000001" customHeight="1" x14ac:dyDescent="0.25">
      <c r="A403" s="328"/>
      <c r="C403" s="320"/>
      <c r="D403" s="322"/>
      <c r="E403" s="321"/>
      <c r="F403" s="72"/>
      <c r="G403" s="324"/>
      <c r="H403" s="321"/>
      <c r="I403" s="71"/>
      <c r="J403" s="320"/>
      <c r="K403" s="322"/>
      <c r="L403" s="321"/>
      <c r="M403" s="71"/>
      <c r="N403" s="320"/>
      <c r="O403" s="322"/>
      <c r="P403" s="321"/>
      <c r="Q403" s="71"/>
      <c r="R403" s="320"/>
      <c r="S403" s="321"/>
      <c r="T403" s="323"/>
      <c r="U403" s="321"/>
      <c r="V403" s="71"/>
      <c r="W403" s="71"/>
      <c r="X403" s="71"/>
      <c r="Y403" s="320"/>
      <c r="Z403" s="322"/>
      <c r="AA403" s="322"/>
      <c r="AB403" s="321"/>
      <c r="AC403" s="71"/>
      <c r="AD403" s="71"/>
      <c r="AE403" s="71"/>
      <c r="AF403" s="325">
        <f>SUM(T386:U402)*17/2</f>
        <v>918</v>
      </c>
      <c r="AG403" s="322"/>
      <c r="AH403" s="322"/>
      <c r="AI403" s="321"/>
    </row>
    <row r="404" spans="1:35" ht="20.100000000000001" customHeight="1" x14ac:dyDescent="0.25">
      <c r="A404" s="328"/>
      <c r="C404" s="320">
        <v>4</v>
      </c>
      <c r="D404" s="322"/>
      <c r="E404" s="321"/>
      <c r="F404" s="72" t="s">
        <v>43</v>
      </c>
      <c r="G404" s="324" t="s">
        <v>37</v>
      </c>
      <c r="H404" s="321"/>
      <c r="I404" s="71" t="s">
        <v>38</v>
      </c>
      <c r="J404" s="320">
        <v>2607638</v>
      </c>
      <c r="K404" s="322"/>
      <c r="L404" s="321"/>
      <c r="M404" s="71">
        <v>2607644</v>
      </c>
      <c r="N404" s="320">
        <v>7</v>
      </c>
      <c r="O404" s="322"/>
      <c r="P404" s="321"/>
      <c r="Q404" s="71">
        <v>2607638</v>
      </c>
      <c r="R404" s="320">
        <v>2607644</v>
      </c>
      <c r="S404" s="321"/>
      <c r="T404" s="323">
        <v>7</v>
      </c>
      <c r="U404" s="321"/>
      <c r="V404" s="71"/>
      <c r="W404" s="71"/>
      <c r="X404" s="71"/>
      <c r="Y404" s="320"/>
      <c r="Z404" s="322"/>
      <c r="AA404" s="322"/>
      <c r="AB404" s="321"/>
      <c r="AC404" s="71"/>
      <c r="AD404" s="71"/>
      <c r="AE404" s="71"/>
      <c r="AF404" s="320">
        <v>7</v>
      </c>
      <c r="AG404" s="322"/>
      <c r="AH404" s="322"/>
      <c r="AI404" s="321"/>
    </row>
    <row r="405" spans="1:35" ht="20.100000000000001" customHeight="1" x14ac:dyDescent="0.25">
      <c r="A405" s="328"/>
      <c r="C405" s="320">
        <v>4</v>
      </c>
      <c r="D405" s="322"/>
      <c r="E405" s="321"/>
      <c r="F405" s="72" t="s">
        <v>43</v>
      </c>
      <c r="G405" s="324" t="s">
        <v>37</v>
      </c>
      <c r="H405" s="321"/>
      <c r="I405" s="71" t="s">
        <v>38</v>
      </c>
      <c r="J405" s="320">
        <v>2607897</v>
      </c>
      <c r="K405" s="322"/>
      <c r="L405" s="321"/>
      <c r="M405" s="71">
        <v>2607952</v>
      </c>
      <c r="N405" s="320">
        <v>56</v>
      </c>
      <c r="O405" s="322"/>
      <c r="P405" s="321"/>
      <c r="Q405" s="71">
        <v>2607897</v>
      </c>
      <c r="R405" s="320">
        <v>2607952</v>
      </c>
      <c r="S405" s="321"/>
      <c r="T405" s="323">
        <v>56</v>
      </c>
      <c r="U405" s="321"/>
      <c r="V405" s="71"/>
      <c r="W405" s="71"/>
      <c r="X405" s="71"/>
      <c r="Y405" s="320"/>
      <c r="Z405" s="322"/>
      <c r="AA405" s="322"/>
      <c r="AB405" s="321"/>
      <c r="AC405" s="71"/>
      <c r="AD405" s="71"/>
      <c r="AE405" s="71"/>
      <c r="AF405" s="320">
        <v>56</v>
      </c>
      <c r="AG405" s="322"/>
      <c r="AH405" s="322"/>
      <c r="AI405" s="321"/>
    </row>
    <row r="406" spans="1:35" ht="20.100000000000001" customHeight="1" x14ac:dyDescent="0.25">
      <c r="A406" s="328"/>
      <c r="C406" s="320">
        <v>4</v>
      </c>
      <c r="D406" s="322"/>
      <c r="E406" s="321"/>
      <c r="F406" s="72" t="s">
        <v>43</v>
      </c>
      <c r="G406" s="324" t="s">
        <v>37</v>
      </c>
      <c r="H406" s="321"/>
      <c r="I406" s="71" t="s">
        <v>38</v>
      </c>
      <c r="J406" s="320">
        <v>2607953</v>
      </c>
      <c r="K406" s="322"/>
      <c r="L406" s="321"/>
      <c r="M406" s="71">
        <v>2607968</v>
      </c>
      <c r="N406" s="320">
        <v>16</v>
      </c>
      <c r="O406" s="322"/>
      <c r="P406" s="321"/>
      <c r="Q406" s="71"/>
      <c r="R406" s="320"/>
      <c r="S406" s="321"/>
      <c r="T406" s="323"/>
      <c r="U406" s="321"/>
      <c r="V406" s="71"/>
      <c r="W406" s="71"/>
      <c r="X406" s="71"/>
      <c r="Y406" s="320"/>
      <c r="Z406" s="322"/>
      <c r="AA406" s="322"/>
      <c r="AB406" s="321"/>
      <c r="AC406" s="71">
        <v>2607953</v>
      </c>
      <c r="AD406" s="71">
        <v>2607968</v>
      </c>
      <c r="AE406" s="71">
        <v>16</v>
      </c>
      <c r="AF406" s="320">
        <v>16</v>
      </c>
      <c r="AG406" s="322"/>
      <c r="AH406" s="322"/>
      <c r="AI406" s="321"/>
    </row>
    <row r="407" spans="1:35" ht="20.100000000000001" customHeight="1" x14ac:dyDescent="0.25">
      <c r="A407" s="328"/>
      <c r="C407" s="320">
        <v>4</v>
      </c>
      <c r="D407" s="322"/>
      <c r="E407" s="321"/>
      <c r="F407" s="72" t="s">
        <v>43</v>
      </c>
      <c r="G407" s="324" t="s">
        <v>40</v>
      </c>
      <c r="H407" s="321"/>
      <c r="I407" s="71" t="s">
        <v>38</v>
      </c>
      <c r="J407" s="320">
        <v>648377</v>
      </c>
      <c r="K407" s="322"/>
      <c r="L407" s="321"/>
      <c r="M407" s="71">
        <v>648383</v>
      </c>
      <c r="N407" s="320">
        <v>7</v>
      </c>
      <c r="O407" s="322"/>
      <c r="P407" s="321"/>
      <c r="Q407" s="71">
        <v>648377</v>
      </c>
      <c r="R407" s="320">
        <v>648383</v>
      </c>
      <c r="S407" s="321"/>
      <c r="T407" s="323">
        <v>7</v>
      </c>
      <c r="U407" s="321"/>
      <c r="V407" s="71"/>
      <c r="W407" s="71"/>
      <c r="X407" s="71"/>
      <c r="Y407" s="320"/>
      <c r="Z407" s="322"/>
      <c r="AA407" s="322"/>
      <c r="AB407" s="321"/>
      <c r="AC407" s="71"/>
      <c r="AD407" s="71"/>
      <c r="AE407" s="71"/>
      <c r="AF407" s="320">
        <v>7</v>
      </c>
      <c r="AG407" s="322"/>
      <c r="AH407" s="322"/>
      <c r="AI407" s="321"/>
    </row>
    <row r="408" spans="1:35" ht="20.100000000000001" customHeight="1" x14ac:dyDescent="0.25">
      <c r="A408" s="328"/>
      <c r="C408" s="320">
        <v>4</v>
      </c>
      <c r="D408" s="322"/>
      <c r="E408" s="321"/>
      <c r="F408" s="72" t="s">
        <v>43</v>
      </c>
      <c r="G408" s="324" t="s">
        <v>40</v>
      </c>
      <c r="H408" s="321"/>
      <c r="I408" s="71" t="s">
        <v>38</v>
      </c>
      <c r="J408" s="320">
        <v>648633</v>
      </c>
      <c r="K408" s="322"/>
      <c r="L408" s="321"/>
      <c r="M408" s="71">
        <v>648688</v>
      </c>
      <c r="N408" s="320">
        <v>56</v>
      </c>
      <c r="O408" s="322"/>
      <c r="P408" s="321"/>
      <c r="Q408" s="71">
        <v>648633</v>
      </c>
      <c r="R408" s="320">
        <v>648688</v>
      </c>
      <c r="S408" s="321"/>
      <c r="T408" s="323">
        <v>56</v>
      </c>
      <c r="U408" s="321"/>
      <c r="V408" s="71"/>
      <c r="W408" s="71"/>
      <c r="X408" s="71"/>
      <c r="Y408" s="320"/>
      <c r="Z408" s="322"/>
      <c r="AA408" s="322"/>
      <c r="AB408" s="321"/>
      <c r="AC408" s="71"/>
      <c r="AD408" s="71"/>
      <c r="AE408" s="71"/>
      <c r="AF408" s="320">
        <v>56</v>
      </c>
      <c r="AG408" s="322"/>
      <c r="AH408" s="322"/>
      <c r="AI408" s="321"/>
    </row>
    <row r="409" spans="1:35" ht="20.100000000000001" customHeight="1" x14ac:dyDescent="0.25">
      <c r="A409" s="328"/>
      <c r="C409" s="320">
        <v>4</v>
      </c>
      <c r="D409" s="322"/>
      <c r="E409" s="321"/>
      <c r="F409" s="72" t="s">
        <v>43</v>
      </c>
      <c r="G409" s="324" t="s">
        <v>40</v>
      </c>
      <c r="H409" s="321"/>
      <c r="I409" s="71" t="s">
        <v>38</v>
      </c>
      <c r="J409" s="320">
        <v>648689</v>
      </c>
      <c r="K409" s="322"/>
      <c r="L409" s="321"/>
      <c r="M409" s="71">
        <v>648704</v>
      </c>
      <c r="N409" s="320">
        <v>16</v>
      </c>
      <c r="O409" s="322"/>
      <c r="P409" s="321"/>
      <c r="Q409" s="71"/>
      <c r="R409" s="320"/>
      <c r="S409" s="321"/>
      <c r="T409" s="323"/>
      <c r="U409" s="321"/>
      <c r="V409" s="71"/>
      <c r="W409" s="71"/>
      <c r="X409" s="71"/>
      <c r="Y409" s="320"/>
      <c r="Z409" s="322"/>
      <c r="AA409" s="322"/>
      <c r="AB409" s="321"/>
      <c r="AC409" s="71">
        <v>648689</v>
      </c>
      <c r="AD409" s="71">
        <v>648704</v>
      </c>
      <c r="AE409" s="71">
        <v>16</v>
      </c>
      <c r="AF409" s="320">
        <v>16</v>
      </c>
      <c r="AG409" s="322"/>
      <c r="AH409" s="322"/>
      <c r="AI409" s="321"/>
    </row>
    <row r="410" spans="1:35" ht="20.100000000000001" customHeight="1" x14ac:dyDescent="0.25">
      <c r="A410" s="328"/>
      <c r="C410" s="320"/>
      <c r="D410" s="322"/>
      <c r="E410" s="321"/>
      <c r="F410" s="72"/>
      <c r="G410" s="324"/>
      <c r="H410" s="321"/>
      <c r="I410" s="71"/>
      <c r="J410" s="320"/>
      <c r="K410" s="322"/>
      <c r="L410" s="321"/>
      <c r="M410" s="71"/>
      <c r="N410" s="320"/>
      <c r="O410" s="322"/>
      <c r="P410" s="321"/>
      <c r="Q410" s="71"/>
      <c r="R410" s="320"/>
      <c r="S410" s="321"/>
      <c r="T410" s="323"/>
      <c r="U410" s="321"/>
      <c r="V410" s="71"/>
      <c r="W410" s="71"/>
      <c r="X410" s="71"/>
      <c r="Y410" s="320"/>
      <c r="Z410" s="322"/>
      <c r="AA410" s="322"/>
      <c r="AB410" s="321"/>
      <c r="AC410" s="71"/>
      <c r="AD410" s="71"/>
      <c r="AE410" s="71"/>
      <c r="AF410" s="325">
        <f>SUM(T404:U409)*17/2</f>
        <v>1071</v>
      </c>
      <c r="AG410" s="322"/>
      <c r="AH410" s="322"/>
      <c r="AI410" s="321"/>
    </row>
    <row r="411" spans="1:35" ht="20.100000000000001" customHeight="1" x14ac:dyDescent="0.25">
      <c r="A411" s="328"/>
      <c r="C411" s="320">
        <v>1</v>
      </c>
      <c r="D411" s="322"/>
      <c r="E411" s="321"/>
      <c r="F411" s="72" t="s">
        <v>44</v>
      </c>
      <c r="G411" s="324" t="s">
        <v>37</v>
      </c>
      <c r="H411" s="321"/>
      <c r="I411" s="71" t="s">
        <v>38</v>
      </c>
      <c r="J411" s="320">
        <v>1025267</v>
      </c>
      <c r="K411" s="322"/>
      <c r="L411" s="321"/>
      <c r="M411" s="71">
        <v>1025269</v>
      </c>
      <c r="N411" s="320">
        <v>3</v>
      </c>
      <c r="O411" s="322"/>
      <c r="P411" s="321"/>
      <c r="Q411" s="71">
        <v>1025267</v>
      </c>
      <c r="R411" s="320">
        <v>1025269</v>
      </c>
      <c r="S411" s="321"/>
      <c r="T411" s="323">
        <v>3</v>
      </c>
      <c r="U411" s="321"/>
      <c r="V411" s="71"/>
      <c r="W411" s="71"/>
      <c r="X411" s="71"/>
      <c r="Y411" s="320"/>
      <c r="Z411" s="322"/>
      <c r="AA411" s="322"/>
      <c r="AB411" s="321"/>
      <c r="AC411" s="71"/>
      <c r="AD411" s="71"/>
      <c r="AE411" s="71"/>
      <c r="AF411" s="320">
        <v>3</v>
      </c>
      <c r="AG411" s="322"/>
      <c r="AH411" s="322"/>
      <c r="AI411" s="321"/>
    </row>
    <row r="412" spans="1:35" ht="20.100000000000001" customHeight="1" x14ac:dyDescent="0.25">
      <c r="A412" s="328"/>
      <c r="C412" s="320">
        <v>1</v>
      </c>
      <c r="D412" s="322"/>
      <c r="E412" s="321"/>
      <c r="F412" s="72" t="s">
        <v>44</v>
      </c>
      <c r="G412" s="324" t="s">
        <v>37</v>
      </c>
      <c r="H412" s="321"/>
      <c r="I412" s="71" t="s">
        <v>38</v>
      </c>
      <c r="J412" s="320">
        <v>1025270</v>
      </c>
      <c r="K412" s="322"/>
      <c r="L412" s="321"/>
      <c r="M412" s="71">
        <v>1025287</v>
      </c>
      <c r="N412" s="320">
        <v>18</v>
      </c>
      <c r="O412" s="322"/>
      <c r="P412" s="321"/>
      <c r="Q412" s="71"/>
      <c r="R412" s="320"/>
      <c r="S412" s="321"/>
      <c r="T412" s="323"/>
      <c r="U412" s="321"/>
      <c r="V412" s="71"/>
      <c r="W412" s="71"/>
      <c r="X412" s="71"/>
      <c r="Y412" s="320"/>
      <c r="Z412" s="322"/>
      <c r="AA412" s="322"/>
      <c r="AB412" s="321"/>
      <c r="AC412" s="71">
        <v>1025270</v>
      </c>
      <c r="AD412" s="71">
        <v>1025287</v>
      </c>
      <c r="AE412" s="71">
        <v>18</v>
      </c>
      <c r="AF412" s="320">
        <v>18</v>
      </c>
      <c r="AG412" s="322"/>
      <c r="AH412" s="322"/>
      <c r="AI412" s="321"/>
    </row>
    <row r="413" spans="1:35" ht="20.100000000000001" customHeight="1" x14ac:dyDescent="0.25">
      <c r="A413" s="328"/>
      <c r="C413" s="320">
        <v>1</v>
      </c>
      <c r="D413" s="322"/>
      <c r="E413" s="321"/>
      <c r="F413" s="72" t="s">
        <v>44</v>
      </c>
      <c r="G413" s="324" t="s">
        <v>37</v>
      </c>
      <c r="H413" s="321"/>
      <c r="I413" s="71" t="s">
        <v>38</v>
      </c>
      <c r="J413" s="320">
        <v>2607709</v>
      </c>
      <c r="K413" s="322"/>
      <c r="L413" s="321"/>
      <c r="M413" s="71">
        <v>2607744</v>
      </c>
      <c r="N413" s="320">
        <v>36</v>
      </c>
      <c r="O413" s="322"/>
      <c r="P413" s="321"/>
      <c r="Q413" s="71">
        <v>2607709</v>
      </c>
      <c r="R413" s="320">
        <v>2607744</v>
      </c>
      <c r="S413" s="321"/>
      <c r="T413" s="323">
        <v>36</v>
      </c>
      <c r="U413" s="321"/>
      <c r="V413" s="71"/>
      <c r="W413" s="71"/>
      <c r="X413" s="71"/>
      <c r="Y413" s="320"/>
      <c r="Z413" s="322"/>
      <c r="AA413" s="322"/>
      <c r="AB413" s="321"/>
      <c r="AC413" s="71"/>
      <c r="AD413" s="71"/>
      <c r="AE413" s="71"/>
      <c r="AF413" s="320">
        <v>36</v>
      </c>
      <c r="AG413" s="322"/>
      <c r="AH413" s="322"/>
      <c r="AI413" s="321"/>
    </row>
    <row r="414" spans="1:35" ht="20.100000000000001" customHeight="1" x14ac:dyDescent="0.25">
      <c r="A414" s="328"/>
      <c r="C414" s="320">
        <v>1</v>
      </c>
      <c r="D414" s="322"/>
      <c r="E414" s="321"/>
      <c r="F414" s="72" t="s">
        <v>44</v>
      </c>
      <c r="G414" s="324" t="s">
        <v>37</v>
      </c>
      <c r="H414" s="321"/>
      <c r="I414" s="71" t="s">
        <v>38</v>
      </c>
      <c r="J414" s="320">
        <v>2607745</v>
      </c>
      <c r="K414" s="322"/>
      <c r="L414" s="321"/>
      <c r="M414" s="71">
        <v>2607784</v>
      </c>
      <c r="N414" s="320">
        <v>40</v>
      </c>
      <c r="O414" s="322"/>
      <c r="P414" s="321"/>
      <c r="Q414" s="71">
        <v>2607745</v>
      </c>
      <c r="R414" s="320">
        <v>2607784</v>
      </c>
      <c r="S414" s="321"/>
      <c r="T414" s="323">
        <v>40</v>
      </c>
      <c r="U414" s="321"/>
      <c r="V414" s="71"/>
      <c r="W414" s="71"/>
      <c r="X414" s="71"/>
      <c r="Y414" s="320"/>
      <c r="Z414" s="322"/>
      <c r="AA414" s="322"/>
      <c r="AB414" s="321"/>
      <c r="AC414" s="71"/>
      <c r="AD414" s="71"/>
      <c r="AE414" s="71"/>
      <c r="AF414" s="320">
        <v>40</v>
      </c>
      <c r="AG414" s="322"/>
      <c r="AH414" s="322"/>
      <c r="AI414" s="321"/>
    </row>
    <row r="415" spans="1:35" ht="20.100000000000001" customHeight="1" x14ac:dyDescent="0.25">
      <c r="A415" s="328"/>
      <c r="C415" s="320">
        <v>1</v>
      </c>
      <c r="D415" s="322"/>
      <c r="E415" s="321"/>
      <c r="F415" s="72" t="s">
        <v>44</v>
      </c>
      <c r="G415" s="324" t="s">
        <v>40</v>
      </c>
      <c r="H415" s="321"/>
      <c r="I415" s="71" t="s">
        <v>57</v>
      </c>
      <c r="J415" s="320">
        <v>3064910</v>
      </c>
      <c r="K415" s="322"/>
      <c r="L415" s="321"/>
      <c r="M415" s="71">
        <v>3064912</v>
      </c>
      <c r="N415" s="320">
        <v>3</v>
      </c>
      <c r="O415" s="322"/>
      <c r="P415" s="321"/>
      <c r="Q415" s="71">
        <v>3064910</v>
      </c>
      <c r="R415" s="320">
        <v>3064912</v>
      </c>
      <c r="S415" s="321"/>
      <c r="T415" s="323">
        <v>3</v>
      </c>
      <c r="U415" s="321"/>
      <c r="V415" s="71"/>
      <c r="W415" s="71"/>
      <c r="X415" s="71"/>
      <c r="Y415" s="320"/>
      <c r="Z415" s="322"/>
      <c r="AA415" s="322"/>
      <c r="AB415" s="321"/>
      <c r="AC415" s="71"/>
      <c r="AD415" s="71"/>
      <c r="AE415" s="71"/>
      <c r="AF415" s="320">
        <v>3</v>
      </c>
      <c r="AG415" s="322"/>
      <c r="AH415" s="322"/>
      <c r="AI415" s="321"/>
    </row>
    <row r="416" spans="1:35" ht="20.100000000000001" customHeight="1" x14ac:dyDescent="0.25">
      <c r="A416" s="328"/>
      <c r="C416" s="320">
        <v>1</v>
      </c>
      <c r="D416" s="322"/>
      <c r="E416" s="321"/>
      <c r="F416" s="72" t="s">
        <v>44</v>
      </c>
      <c r="G416" s="324" t="s">
        <v>40</v>
      </c>
      <c r="H416" s="321"/>
      <c r="I416" s="71" t="s">
        <v>57</v>
      </c>
      <c r="J416" s="320">
        <v>3064913</v>
      </c>
      <c r="K416" s="322"/>
      <c r="L416" s="321"/>
      <c r="M416" s="71">
        <v>3064931</v>
      </c>
      <c r="N416" s="320">
        <v>19</v>
      </c>
      <c r="O416" s="322"/>
      <c r="P416" s="321"/>
      <c r="Q416" s="71"/>
      <c r="R416" s="320"/>
      <c r="S416" s="321"/>
      <c r="T416" s="323"/>
      <c r="U416" s="321"/>
      <c r="V416" s="71"/>
      <c r="W416" s="71"/>
      <c r="X416" s="71"/>
      <c r="Y416" s="320"/>
      <c r="Z416" s="322"/>
      <c r="AA416" s="322"/>
      <c r="AB416" s="321"/>
      <c r="AC416" s="71">
        <v>3064913</v>
      </c>
      <c r="AD416" s="71">
        <v>3064931</v>
      </c>
      <c r="AE416" s="71">
        <v>19</v>
      </c>
      <c r="AF416" s="320">
        <v>19</v>
      </c>
      <c r="AG416" s="322"/>
      <c r="AH416" s="322"/>
      <c r="AI416" s="321"/>
    </row>
    <row r="417" spans="1:35" ht="20.100000000000001" customHeight="1" x14ac:dyDescent="0.25">
      <c r="A417" s="328"/>
      <c r="C417" s="320">
        <v>1</v>
      </c>
      <c r="D417" s="322"/>
      <c r="E417" s="321"/>
      <c r="F417" s="72" t="s">
        <v>44</v>
      </c>
      <c r="G417" s="324" t="s">
        <v>40</v>
      </c>
      <c r="H417" s="321"/>
      <c r="I417" s="71" t="s">
        <v>38</v>
      </c>
      <c r="J417" s="320">
        <v>648446</v>
      </c>
      <c r="K417" s="322"/>
      <c r="L417" s="321"/>
      <c r="M417" s="71">
        <v>648482</v>
      </c>
      <c r="N417" s="320">
        <v>37</v>
      </c>
      <c r="O417" s="322"/>
      <c r="P417" s="321"/>
      <c r="Q417" s="71">
        <v>648446</v>
      </c>
      <c r="R417" s="320">
        <v>648482</v>
      </c>
      <c r="S417" s="321"/>
      <c r="T417" s="323">
        <v>37</v>
      </c>
      <c r="U417" s="321"/>
      <c r="V417" s="71"/>
      <c r="W417" s="71"/>
      <c r="X417" s="71"/>
      <c r="Y417" s="320"/>
      <c r="Z417" s="322"/>
      <c r="AA417" s="322"/>
      <c r="AB417" s="321"/>
      <c r="AC417" s="71"/>
      <c r="AD417" s="71"/>
      <c r="AE417" s="71"/>
      <c r="AF417" s="320">
        <v>37</v>
      </c>
      <c r="AG417" s="322"/>
      <c r="AH417" s="322"/>
      <c r="AI417" s="321"/>
    </row>
    <row r="418" spans="1:35" ht="20.100000000000001" customHeight="1" x14ac:dyDescent="0.25">
      <c r="A418" s="328"/>
      <c r="C418" s="320">
        <v>1</v>
      </c>
      <c r="D418" s="322"/>
      <c r="E418" s="321"/>
      <c r="F418" s="72" t="s">
        <v>44</v>
      </c>
      <c r="G418" s="324" t="s">
        <v>40</v>
      </c>
      <c r="H418" s="321"/>
      <c r="I418" s="71" t="s">
        <v>38</v>
      </c>
      <c r="J418" s="320">
        <v>648483</v>
      </c>
      <c r="K418" s="322"/>
      <c r="L418" s="321"/>
      <c r="M418" s="71">
        <v>648521</v>
      </c>
      <c r="N418" s="320">
        <v>39</v>
      </c>
      <c r="O418" s="322"/>
      <c r="P418" s="321"/>
      <c r="Q418" s="71">
        <v>648483</v>
      </c>
      <c r="R418" s="320">
        <v>648521</v>
      </c>
      <c r="S418" s="321"/>
      <c r="T418" s="323">
        <v>39</v>
      </c>
      <c r="U418" s="321"/>
      <c r="V418" s="71"/>
      <c r="W418" s="71"/>
      <c r="X418" s="71"/>
      <c r="Y418" s="320"/>
      <c r="Z418" s="322"/>
      <c r="AA418" s="322"/>
      <c r="AB418" s="321"/>
      <c r="AC418" s="71"/>
      <c r="AD418" s="71"/>
      <c r="AE418" s="71"/>
      <c r="AF418" s="320">
        <v>39</v>
      </c>
      <c r="AG418" s="322"/>
      <c r="AH418" s="322"/>
      <c r="AI418" s="321"/>
    </row>
    <row r="419" spans="1:35" ht="20.100000000000001" customHeight="1" x14ac:dyDescent="0.25">
      <c r="A419" s="328"/>
      <c r="C419" s="320"/>
      <c r="D419" s="322"/>
      <c r="E419" s="321"/>
      <c r="F419" s="72"/>
      <c r="G419" s="324"/>
      <c r="H419" s="321"/>
      <c r="I419" s="71"/>
      <c r="J419" s="320"/>
      <c r="K419" s="322"/>
      <c r="L419" s="321"/>
      <c r="M419" s="71"/>
      <c r="N419" s="320"/>
      <c r="O419" s="322"/>
      <c r="P419" s="321"/>
      <c r="Q419" s="71"/>
      <c r="R419" s="320"/>
      <c r="S419" s="321"/>
      <c r="T419" s="323"/>
      <c r="U419" s="321"/>
      <c r="V419" s="71"/>
      <c r="W419" s="71"/>
      <c r="X419" s="71"/>
      <c r="Y419" s="320"/>
      <c r="Z419" s="322"/>
      <c r="AA419" s="322"/>
      <c r="AB419" s="321"/>
      <c r="AC419" s="71"/>
      <c r="AD419" s="71"/>
      <c r="AE419" s="71"/>
      <c r="AF419" s="325">
        <f>SUM(T411:U418)*17/2</f>
        <v>1343</v>
      </c>
      <c r="AG419" s="322"/>
      <c r="AH419" s="322"/>
      <c r="AI419" s="321"/>
    </row>
    <row r="420" spans="1:35" ht="20.100000000000001" customHeight="1" x14ac:dyDescent="0.25">
      <c r="A420" s="328"/>
      <c r="C420" s="320">
        <v>6</v>
      </c>
      <c r="D420" s="322"/>
      <c r="E420" s="321"/>
      <c r="F420" s="72" t="s">
        <v>46</v>
      </c>
      <c r="G420" s="324" t="s">
        <v>37</v>
      </c>
      <c r="H420" s="321"/>
      <c r="I420" s="71" t="s">
        <v>38</v>
      </c>
      <c r="J420" s="320">
        <v>2607691</v>
      </c>
      <c r="K420" s="322"/>
      <c r="L420" s="321"/>
      <c r="M420" s="71">
        <v>2607704</v>
      </c>
      <c r="N420" s="320">
        <v>14</v>
      </c>
      <c r="O420" s="322"/>
      <c r="P420" s="321"/>
      <c r="Q420" s="71">
        <v>2607691</v>
      </c>
      <c r="R420" s="320">
        <v>2607704</v>
      </c>
      <c r="S420" s="321"/>
      <c r="T420" s="323">
        <v>14</v>
      </c>
      <c r="U420" s="321"/>
      <c r="V420" s="71"/>
      <c r="W420" s="71"/>
      <c r="X420" s="71"/>
      <c r="Y420" s="320"/>
      <c r="Z420" s="322"/>
      <c r="AA420" s="322"/>
      <c r="AB420" s="321"/>
      <c r="AC420" s="71"/>
      <c r="AD420" s="71"/>
      <c r="AE420" s="71"/>
      <c r="AF420" s="320">
        <v>14</v>
      </c>
      <c r="AG420" s="322"/>
      <c r="AH420" s="322"/>
      <c r="AI420" s="321"/>
    </row>
    <row r="421" spans="1:35" ht="20.100000000000001" customHeight="1" x14ac:dyDescent="0.25">
      <c r="A421" s="328"/>
      <c r="C421" s="320">
        <v>6</v>
      </c>
      <c r="D421" s="322"/>
      <c r="E421" s="321"/>
      <c r="F421" s="72" t="s">
        <v>46</v>
      </c>
      <c r="G421" s="324" t="s">
        <v>37</v>
      </c>
      <c r="H421" s="321"/>
      <c r="I421" s="71" t="s">
        <v>38</v>
      </c>
      <c r="J421" s="320">
        <v>2607969</v>
      </c>
      <c r="K421" s="322"/>
      <c r="L421" s="321"/>
      <c r="M421" s="71">
        <v>2607992</v>
      </c>
      <c r="N421" s="320">
        <v>24</v>
      </c>
      <c r="O421" s="322"/>
      <c r="P421" s="321"/>
      <c r="Q421" s="71">
        <v>2607969</v>
      </c>
      <c r="R421" s="320">
        <v>2607992</v>
      </c>
      <c r="S421" s="321"/>
      <c r="T421" s="323">
        <v>24</v>
      </c>
      <c r="U421" s="321"/>
      <c r="V421" s="71"/>
      <c r="W421" s="71"/>
      <c r="X421" s="71"/>
      <c r="Y421" s="320"/>
      <c r="Z421" s="322"/>
      <c r="AA421" s="322"/>
      <c r="AB421" s="321"/>
      <c r="AC421" s="71"/>
      <c r="AD421" s="71"/>
      <c r="AE421" s="71"/>
      <c r="AF421" s="320">
        <v>24</v>
      </c>
      <c r="AG421" s="322"/>
      <c r="AH421" s="322"/>
      <c r="AI421" s="321"/>
    </row>
    <row r="422" spans="1:35" ht="20.100000000000001" customHeight="1" x14ac:dyDescent="0.25">
      <c r="A422" s="328"/>
      <c r="C422" s="320">
        <v>6</v>
      </c>
      <c r="D422" s="322"/>
      <c r="E422" s="321"/>
      <c r="F422" s="72" t="s">
        <v>46</v>
      </c>
      <c r="G422" s="324" t="s">
        <v>37</v>
      </c>
      <c r="H422" s="321"/>
      <c r="I422" s="71" t="s">
        <v>38</v>
      </c>
      <c r="J422" s="320">
        <v>2607993</v>
      </c>
      <c r="K422" s="322"/>
      <c r="L422" s="321"/>
      <c r="M422" s="71">
        <v>2607993</v>
      </c>
      <c r="N422" s="320">
        <v>1</v>
      </c>
      <c r="O422" s="322"/>
      <c r="P422" s="321"/>
      <c r="Q422" s="71"/>
      <c r="R422" s="320"/>
      <c r="S422" s="321"/>
      <c r="T422" s="323"/>
      <c r="U422" s="321"/>
      <c r="V422" s="71">
        <v>2607993</v>
      </c>
      <c r="W422" s="71">
        <v>2607993</v>
      </c>
      <c r="X422" s="71">
        <v>1</v>
      </c>
      <c r="Y422" s="320" t="s">
        <v>39</v>
      </c>
      <c r="Z422" s="322"/>
      <c r="AA422" s="322"/>
      <c r="AB422" s="321"/>
      <c r="AC422" s="71"/>
      <c r="AD422" s="71"/>
      <c r="AE422" s="71"/>
      <c r="AF422" s="320">
        <v>1</v>
      </c>
      <c r="AG422" s="322"/>
      <c r="AH422" s="322"/>
      <c r="AI422" s="321"/>
    </row>
    <row r="423" spans="1:35" ht="20.100000000000001" customHeight="1" x14ac:dyDescent="0.25">
      <c r="A423" s="328"/>
      <c r="C423" s="320">
        <v>6</v>
      </c>
      <c r="D423" s="322"/>
      <c r="E423" s="321"/>
      <c r="F423" s="72" t="s">
        <v>46</v>
      </c>
      <c r="G423" s="324" t="s">
        <v>37</v>
      </c>
      <c r="H423" s="321"/>
      <c r="I423" s="71" t="s">
        <v>38</v>
      </c>
      <c r="J423" s="320">
        <v>2607994</v>
      </c>
      <c r="K423" s="322"/>
      <c r="L423" s="321"/>
      <c r="M423" s="71">
        <v>2608020</v>
      </c>
      <c r="N423" s="320">
        <v>27</v>
      </c>
      <c r="O423" s="322"/>
      <c r="P423" s="321"/>
      <c r="Q423" s="71">
        <v>2607994</v>
      </c>
      <c r="R423" s="320">
        <v>2608020</v>
      </c>
      <c r="S423" s="321"/>
      <c r="T423" s="323">
        <v>27</v>
      </c>
      <c r="U423" s="321"/>
      <c r="V423" s="71"/>
      <c r="W423" s="71"/>
      <c r="X423" s="71"/>
      <c r="Y423" s="320"/>
      <c r="Z423" s="322"/>
      <c r="AA423" s="322"/>
      <c r="AB423" s="321"/>
      <c r="AC423" s="71"/>
      <c r="AD423" s="71"/>
      <c r="AE423" s="71"/>
      <c r="AF423" s="320">
        <v>27</v>
      </c>
      <c r="AG423" s="322"/>
      <c r="AH423" s="322"/>
      <c r="AI423" s="321"/>
    </row>
    <row r="424" spans="1:35" ht="20.100000000000001" customHeight="1" x14ac:dyDescent="0.25">
      <c r="A424" s="328"/>
      <c r="C424" s="320">
        <v>6</v>
      </c>
      <c r="D424" s="322"/>
      <c r="E424" s="321"/>
      <c r="F424" s="72" t="s">
        <v>46</v>
      </c>
      <c r="G424" s="324" t="s">
        <v>37</v>
      </c>
      <c r="H424" s="321"/>
      <c r="I424" s="71" t="s">
        <v>38</v>
      </c>
      <c r="J424" s="320">
        <v>2608021</v>
      </c>
      <c r="K424" s="322"/>
      <c r="L424" s="321"/>
      <c r="M424" s="71">
        <v>2608028</v>
      </c>
      <c r="N424" s="320">
        <v>8</v>
      </c>
      <c r="O424" s="322"/>
      <c r="P424" s="321"/>
      <c r="Q424" s="71"/>
      <c r="R424" s="320"/>
      <c r="S424" s="321"/>
      <c r="T424" s="323"/>
      <c r="U424" s="321"/>
      <c r="V424" s="71"/>
      <c r="W424" s="71"/>
      <c r="X424" s="71"/>
      <c r="Y424" s="320"/>
      <c r="Z424" s="322"/>
      <c r="AA424" s="322"/>
      <c r="AB424" s="321"/>
      <c r="AC424" s="71">
        <v>2608021</v>
      </c>
      <c r="AD424" s="71">
        <v>2608028</v>
      </c>
      <c r="AE424" s="71">
        <v>8</v>
      </c>
      <c r="AF424" s="320">
        <v>8</v>
      </c>
      <c r="AG424" s="322"/>
      <c r="AH424" s="322"/>
      <c r="AI424" s="321"/>
    </row>
    <row r="425" spans="1:35" ht="20.100000000000001" customHeight="1" x14ac:dyDescent="0.25">
      <c r="A425" s="328"/>
      <c r="C425" s="320">
        <v>6</v>
      </c>
      <c r="D425" s="322"/>
      <c r="E425" s="321"/>
      <c r="F425" s="72" t="s">
        <v>46</v>
      </c>
      <c r="G425" s="324" t="s">
        <v>40</v>
      </c>
      <c r="H425" s="321"/>
      <c r="I425" s="71" t="s">
        <v>38</v>
      </c>
      <c r="J425" s="320">
        <v>648431</v>
      </c>
      <c r="K425" s="322"/>
      <c r="L425" s="321"/>
      <c r="M425" s="71">
        <v>648442</v>
      </c>
      <c r="N425" s="320">
        <v>12</v>
      </c>
      <c r="O425" s="322"/>
      <c r="P425" s="321"/>
      <c r="Q425" s="71">
        <v>648431</v>
      </c>
      <c r="R425" s="320">
        <v>648442</v>
      </c>
      <c r="S425" s="321"/>
      <c r="T425" s="323">
        <v>12</v>
      </c>
      <c r="U425" s="321"/>
      <c r="V425" s="71"/>
      <c r="W425" s="71"/>
      <c r="X425" s="71"/>
      <c r="Y425" s="320"/>
      <c r="Z425" s="322"/>
      <c r="AA425" s="322"/>
      <c r="AB425" s="321"/>
      <c r="AC425" s="71"/>
      <c r="AD425" s="71"/>
      <c r="AE425" s="71"/>
      <c r="AF425" s="320">
        <v>12</v>
      </c>
      <c r="AG425" s="322"/>
      <c r="AH425" s="322"/>
      <c r="AI425" s="321"/>
    </row>
    <row r="426" spans="1:35" ht="20.100000000000001" customHeight="1" x14ac:dyDescent="0.25">
      <c r="A426" s="328"/>
      <c r="C426" s="320">
        <v>6</v>
      </c>
      <c r="D426" s="322"/>
      <c r="E426" s="321"/>
      <c r="F426" s="72" t="s">
        <v>46</v>
      </c>
      <c r="G426" s="324" t="s">
        <v>40</v>
      </c>
      <c r="H426" s="321"/>
      <c r="I426" s="71" t="s">
        <v>38</v>
      </c>
      <c r="J426" s="320">
        <v>648705</v>
      </c>
      <c r="K426" s="322"/>
      <c r="L426" s="321"/>
      <c r="M426" s="71">
        <v>648757</v>
      </c>
      <c r="N426" s="320">
        <v>53</v>
      </c>
      <c r="O426" s="322"/>
      <c r="P426" s="321"/>
      <c r="Q426" s="71">
        <v>648705</v>
      </c>
      <c r="R426" s="320">
        <v>648757</v>
      </c>
      <c r="S426" s="321"/>
      <c r="T426" s="323">
        <v>53</v>
      </c>
      <c r="U426" s="321"/>
      <c r="V426" s="71"/>
      <c r="W426" s="71"/>
      <c r="X426" s="71"/>
      <c r="Y426" s="320"/>
      <c r="Z426" s="322"/>
      <c r="AA426" s="322"/>
      <c r="AB426" s="321"/>
      <c r="AC426" s="71"/>
      <c r="AD426" s="71"/>
      <c r="AE426" s="71"/>
      <c r="AF426" s="320">
        <v>53</v>
      </c>
      <c r="AG426" s="322"/>
      <c r="AH426" s="322"/>
      <c r="AI426" s="321"/>
    </row>
    <row r="427" spans="1:35" ht="20.100000000000001" customHeight="1" x14ac:dyDescent="0.25">
      <c r="A427" s="328"/>
      <c r="C427" s="320">
        <v>6</v>
      </c>
      <c r="D427" s="322"/>
      <c r="E427" s="321"/>
      <c r="F427" s="72" t="s">
        <v>46</v>
      </c>
      <c r="G427" s="324" t="s">
        <v>40</v>
      </c>
      <c r="H427" s="321"/>
      <c r="I427" s="71" t="s">
        <v>38</v>
      </c>
      <c r="J427" s="320">
        <v>648758</v>
      </c>
      <c r="K427" s="322"/>
      <c r="L427" s="321"/>
      <c r="M427" s="71">
        <v>648766</v>
      </c>
      <c r="N427" s="320">
        <v>9</v>
      </c>
      <c r="O427" s="322"/>
      <c r="P427" s="321"/>
      <c r="Q427" s="71"/>
      <c r="R427" s="320"/>
      <c r="S427" s="321"/>
      <c r="T427" s="323"/>
      <c r="U427" s="321"/>
      <c r="V427" s="71"/>
      <c r="W427" s="71"/>
      <c r="X427" s="71"/>
      <c r="Y427" s="320"/>
      <c r="Z427" s="322"/>
      <c r="AA427" s="322"/>
      <c r="AB427" s="321"/>
      <c r="AC427" s="71">
        <v>648758</v>
      </c>
      <c r="AD427" s="71">
        <v>648766</v>
      </c>
      <c r="AE427" s="71">
        <v>9</v>
      </c>
      <c r="AF427" s="320">
        <v>9</v>
      </c>
      <c r="AG427" s="322"/>
      <c r="AH427" s="322"/>
      <c r="AI427" s="321"/>
    </row>
    <row r="428" spans="1:35" ht="20.100000000000001" customHeight="1" x14ac:dyDescent="0.25">
      <c r="A428" s="329"/>
      <c r="C428" s="320"/>
      <c r="D428" s="322"/>
      <c r="E428" s="321"/>
      <c r="F428" s="72"/>
      <c r="G428" s="324"/>
      <c r="H428" s="321"/>
      <c r="I428" s="71"/>
      <c r="J428" s="320"/>
      <c r="K428" s="322"/>
      <c r="L428" s="321"/>
      <c r="M428" s="71"/>
      <c r="N428" s="320"/>
      <c r="O428" s="322"/>
      <c r="P428" s="321"/>
      <c r="Q428" s="71"/>
      <c r="R428" s="320"/>
      <c r="S428" s="321"/>
      <c r="T428" s="323"/>
      <c r="U428" s="321"/>
      <c r="V428" s="71"/>
      <c r="W428" s="71"/>
      <c r="X428" s="71"/>
      <c r="Y428" s="320"/>
      <c r="Z428" s="322"/>
      <c r="AA428" s="322"/>
      <c r="AB428" s="321"/>
      <c r="AC428" s="71"/>
      <c r="AD428" s="71"/>
      <c r="AE428" s="71"/>
      <c r="AF428" s="325">
        <f>SUM(T420:U427)*17/2</f>
        <v>1105</v>
      </c>
      <c r="AG428" s="322"/>
      <c r="AH428" s="322"/>
      <c r="AI428" s="321"/>
    </row>
    <row r="429" spans="1:35" ht="15" customHeight="1" x14ac:dyDescent="0.25">
      <c r="A429" s="327"/>
      <c r="C429" s="331" t="s">
        <v>58</v>
      </c>
      <c r="D429" s="322"/>
      <c r="E429" s="322"/>
      <c r="F429" s="322"/>
      <c r="G429" s="322"/>
      <c r="H429" s="321"/>
      <c r="I429" s="326"/>
      <c r="J429" s="322"/>
      <c r="K429" s="322"/>
      <c r="L429" s="322"/>
      <c r="M429" s="322"/>
      <c r="N429" s="322"/>
      <c r="O429" s="322"/>
      <c r="P429" s="322"/>
      <c r="Q429" s="322"/>
      <c r="R429" s="322"/>
      <c r="S429" s="322"/>
      <c r="T429" s="322"/>
      <c r="U429" s="322"/>
      <c r="V429" s="322"/>
      <c r="W429" s="322"/>
      <c r="X429" s="322"/>
      <c r="Y429" s="322"/>
      <c r="Z429" s="322"/>
      <c r="AA429" s="322"/>
      <c r="AB429" s="322"/>
      <c r="AC429" s="322"/>
      <c r="AD429" s="322"/>
      <c r="AE429" s="322"/>
      <c r="AF429" s="322"/>
      <c r="AG429" s="322"/>
      <c r="AH429" s="322"/>
      <c r="AI429" s="321"/>
    </row>
    <row r="430" spans="1:35" ht="20.100000000000001" customHeight="1" x14ac:dyDescent="0.25">
      <c r="A430" s="328"/>
      <c r="C430" s="320">
        <v>3</v>
      </c>
      <c r="D430" s="322"/>
      <c r="E430" s="321"/>
      <c r="F430" s="72" t="s">
        <v>51</v>
      </c>
      <c r="G430" s="324" t="s">
        <v>37</v>
      </c>
      <c r="H430" s="321"/>
      <c r="I430" s="71" t="s">
        <v>38</v>
      </c>
      <c r="J430" s="320">
        <v>1025360</v>
      </c>
      <c r="K430" s="322"/>
      <c r="L430" s="321"/>
      <c r="M430" s="71">
        <v>1025366</v>
      </c>
      <c r="N430" s="320">
        <v>7</v>
      </c>
      <c r="O430" s="322"/>
      <c r="P430" s="321"/>
      <c r="Q430" s="71">
        <v>1025360</v>
      </c>
      <c r="R430" s="320">
        <v>1025366</v>
      </c>
      <c r="S430" s="321"/>
      <c r="T430" s="323">
        <v>7</v>
      </c>
      <c r="U430" s="321"/>
      <c r="V430" s="71"/>
      <c r="W430" s="71"/>
      <c r="X430" s="71"/>
      <c r="Y430" s="320"/>
      <c r="Z430" s="322"/>
      <c r="AA430" s="322"/>
      <c r="AB430" s="321"/>
      <c r="AC430" s="71"/>
      <c r="AD430" s="71"/>
      <c r="AE430" s="71"/>
      <c r="AF430" s="320">
        <v>7</v>
      </c>
      <c r="AG430" s="322"/>
      <c r="AH430" s="322"/>
      <c r="AI430" s="321"/>
    </row>
    <row r="431" spans="1:35" ht="20.100000000000001" customHeight="1" x14ac:dyDescent="0.25">
      <c r="A431" s="328"/>
      <c r="C431" s="320">
        <v>3</v>
      </c>
      <c r="D431" s="322"/>
      <c r="E431" s="321"/>
      <c r="F431" s="72" t="s">
        <v>51</v>
      </c>
      <c r="G431" s="324" t="s">
        <v>37</v>
      </c>
      <c r="H431" s="321"/>
      <c r="I431" s="71" t="s">
        <v>38</v>
      </c>
      <c r="J431" s="320">
        <v>1025367</v>
      </c>
      <c r="K431" s="322"/>
      <c r="L431" s="321"/>
      <c r="M431" s="71">
        <v>1025419</v>
      </c>
      <c r="N431" s="320">
        <v>53</v>
      </c>
      <c r="O431" s="322"/>
      <c r="P431" s="321"/>
      <c r="Q431" s="71"/>
      <c r="R431" s="320"/>
      <c r="S431" s="321"/>
      <c r="T431" s="323"/>
      <c r="U431" s="321"/>
      <c r="V431" s="71"/>
      <c r="W431" s="71"/>
      <c r="X431" s="71"/>
      <c r="Y431" s="320"/>
      <c r="Z431" s="322"/>
      <c r="AA431" s="322"/>
      <c r="AB431" s="321"/>
      <c r="AC431" s="71">
        <v>1025367</v>
      </c>
      <c r="AD431" s="71">
        <v>1025419</v>
      </c>
      <c r="AE431" s="71">
        <v>53</v>
      </c>
      <c r="AF431" s="320">
        <v>53</v>
      </c>
      <c r="AG431" s="322"/>
      <c r="AH431" s="322"/>
      <c r="AI431" s="321"/>
    </row>
    <row r="432" spans="1:35" ht="20.100000000000001" customHeight="1" x14ac:dyDescent="0.25">
      <c r="A432" s="328"/>
      <c r="C432" s="320">
        <v>3</v>
      </c>
      <c r="D432" s="322"/>
      <c r="E432" s="321"/>
      <c r="F432" s="72" t="s">
        <v>51</v>
      </c>
      <c r="G432" s="324" t="s">
        <v>37</v>
      </c>
      <c r="H432" s="321"/>
      <c r="I432" s="71" t="s">
        <v>38</v>
      </c>
      <c r="J432" s="320">
        <v>2607877</v>
      </c>
      <c r="K432" s="322"/>
      <c r="L432" s="321"/>
      <c r="M432" s="71">
        <v>2607880</v>
      </c>
      <c r="N432" s="320">
        <v>4</v>
      </c>
      <c r="O432" s="322"/>
      <c r="P432" s="321"/>
      <c r="Q432" s="71">
        <v>2607877</v>
      </c>
      <c r="R432" s="320">
        <v>2607880</v>
      </c>
      <c r="S432" s="321"/>
      <c r="T432" s="323">
        <v>4</v>
      </c>
      <c r="U432" s="321"/>
      <c r="V432" s="71"/>
      <c r="W432" s="71"/>
      <c r="X432" s="71"/>
      <c r="Y432" s="320"/>
      <c r="Z432" s="322"/>
      <c r="AA432" s="322"/>
      <c r="AB432" s="321"/>
      <c r="AC432" s="71"/>
      <c r="AD432" s="71"/>
      <c r="AE432" s="71"/>
      <c r="AF432" s="320">
        <v>4</v>
      </c>
      <c r="AG432" s="322"/>
      <c r="AH432" s="322"/>
      <c r="AI432" s="321"/>
    </row>
    <row r="433" spans="1:35" ht="20.100000000000001" customHeight="1" x14ac:dyDescent="0.25">
      <c r="A433" s="328"/>
      <c r="C433" s="320">
        <v>3</v>
      </c>
      <c r="D433" s="322"/>
      <c r="E433" s="321"/>
      <c r="F433" s="72" t="s">
        <v>51</v>
      </c>
      <c r="G433" s="324" t="s">
        <v>37</v>
      </c>
      <c r="H433" s="321"/>
      <c r="I433" s="71" t="s">
        <v>38</v>
      </c>
      <c r="J433" s="320">
        <v>2607881</v>
      </c>
      <c r="K433" s="322"/>
      <c r="L433" s="321"/>
      <c r="M433" s="71">
        <v>2607881</v>
      </c>
      <c r="N433" s="320">
        <v>1</v>
      </c>
      <c r="O433" s="322"/>
      <c r="P433" s="321"/>
      <c r="Q433" s="71"/>
      <c r="R433" s="320"/>
      <c r="S433" s="321"/>
      <c r="T433" s="323"/>
      <c r="U433" s="321"/>
      <c r="V433" s="71">
        <v>2607881</v>
      </c>
      <c r="W433" s="71">
        <v>2607881</v>
      </c>
      <c r="X433" s="71">
        <v>1</v>
      </c>
      <c r="Y433" s="320" t="s">
        <v>39</v>
      </c>
      <c r="Z433" s="322"/>
      <c r="AA433" s="322"/>
      <c r="AB433" s="321"/>
      <c r="AC433" s="71"/>
      <c r="AD433" s="71"/>
      <c r="AE433" s="71"/>
      <c r="AF433" s="320">
        <v>1</v>
      </c>
      <c r="AG433" s="322"/>
      <c r="AH433" s="322"/>
      <c r="AI433" s="321"/>
    </row>
    <row r="434" spans="1:35" ht="20.100000000000001" customHeight="1" x14ac:dyDescent="0.25">
      <c r="A434" s="328"/>
      <c r="C434" s="320">
        <v>3</v>
      </c>
      <c r="D434" s="322"/>
      <c r="E434" s="321"/>
      <c r="F434" s="72" t="s">
        <v>51</v>
      </c>
      <c r="G434" s="324" t="s">
        <v>37</v>
      </c>
      <c r="H434" s="321"/>
      <c r="I434" s="71" t="s">
        <v>38</v>
      </c>
      <c r="J434" s="320">
        <v>2607882</v>
      </c>
      <c r="K434" s="322"/>
      <c r="L434" s="321"/>
      <c r="M434" s="71">
        <v>2607887</v>
      </c>
      <c r="N434" s="320">
        <v>6</v>
      </c>
      <c r="O434" s="322"/>
      <c r="P434" s="321"/>
      <c r="Q434" s="71">
        <v>2607882</v>
      </c>
      <c r="R434" s="320">
        <v>2607887</v>
      </c>
      <c r="S434" s="321"/>
      <c r="T434" s="323">
        <v>6</v>
      </c>
      <c r="U434" s="321"/>
      <c r="V434" s="71"/>
      <c r="W434" s="71"/>
      <c r="X434" s="71"/>
      <c r="Y434" s="320"/>
      <c r="Z434" s="322"/>
      <c r="AA434" s="322"/>
      <c r="AB434" s="321"/>
      <c r="AC434" s="71"/>
      <c r="AD434" s="71"/>
      <c r="AE434" s="71"/>
      <c r="AF434" s="320">
        <v>6</v>
      </c>
      <c r="AG434" s="322"/>
      <c r="AH434" s="322"/>
      <c r="AI434" s="321"/>
    </row>
    <row r="435" spans="1:35" ht="20.100000000000001" customHeight="1" x14ac:dyDescent="0.25">
      <c r="A435" s="328"/>
      <c r="C435" s="320">
        <v>3</v>
      </c>
      <c r="D435" s="322"/>
      <c r="E435" s="321"/>
      <c r="F435" s="72" t="s">
        <v>51</v>
      </c>
      <c r="G435" s="324" t="s">
        <v>37</v>
      </c>
      <c r="H435" s="321"/>
      <c r="I435" s="71" t="s">
        <v>38</v>
      </c>
      <c r="J435" s="320">
        <v>2607888</v>
      </c>
      <c r="K435" s="322"/>
      <c r="L435" s="321"/>
      <c r="M435" s="71">
        <v>2607890</v>
      </c>
      <c r="N435" s="320">
        <v>3</v>
      </c>
      <c r="O435" s="322"/>
      <c r="P435" s="321"/>
      <c r="Q435" s="71"/>
      <c r="R435" s="320"/>
      <c r="S435" s="321"/>
      <c r="T435" s="323"/>
      <c r="U435" s="321"/>
      <c r="V435" s="71">
        <v>2607888</v>
      </c>
      <c r="W435" s="71">
        <v>2607888</v>
      </c>
      <c r="X435" s="71">
        <v>1</v>
      </c>
      <c r="Y435" s="320" t="s">
        <v>39</v>
      </c>
      <c r="Z435" s="322"/>
      <c r="AA435" s="322"/>
      <c r="AB435" s="321"/>
      <c r="AC435" s="71"/>
      <c r="AD435" s="71"/>
      <c r="AE435" s="71"/>
      <c r="AF435" s="320">
        <v>1</v>
      </c>
      <c r="AG435" s="322"/>
      <c r="AH435" s="322"/>
      <c r="AI435" s="321"/>
    </row>
    <row r="436" spans="1:35" ht="20.100000000000001" customHeight="1" x14ac:dyDescent="0.25">
      <c r="A436" s="328"/>
      <c r="C436" s="320">
        <v>3</v>
      </c>
      <c r="D436" s="322"/>
      <c r="E436" s="321"/>
      <c r="F436" s="72" t="s">
        <v>51</v>
      </c>
      <c r="G436" s="324" t="s">
        <v>37</v>
      </c>
      <c r="H436" s="321"/>
      <c r="I436" s="71"/>
      <c r="J436" s="320"/>
      <c r="K436" s="322"/>
      <c r="L436" s="321"/>
      <c r="M436" s="71"/>
      <c r="N436" s="320"/>
      <c r="O436" s="322"/>
      <c r="P436" s="321"/>
      <c r="Q436" s="71"/>
      <c r="R436" s="320"/>
      <c r="S436" s="321"/>
      <c r="T436" s="323"/>
      <c r="U436" s="321"/>
      <c r="V436" s="71">
        <v>2607889</v>
      </c>
      <c r="W436" s="71">
        <v>2607889</v>
      </c>
      <c r="X436" s="71">
        <v>1</v>
      </c>
      <c r="Y436" s="320" t="s">
        <v>39</v>
      </c>
      <c r="Z436" s="322"/>
      <c r="AA436" s="322"/>
      <c r="AB436" s="321"/>
      <c r="AC436" s="71"/>
      <c r="AD436" s="71"/>
      <c r="AE436" s="71"/>
      <c r="AF436" s="320">
        <v>1</v>
      </c>
      <c r="AG436" s="322"/>
      <c r="AH436" s="322"/>
      <c r="AI436" s="321"/>
    </row>
    <row r="437" spans="1:35" ht="20.100000000000001" customHeight="1" x14ac:dyDescent="0.25">
      <c r="A437" s="328"/>
      <c r="C437" s="320">
        <v>3</v>
      </c>
      <c r="D437" s="322"/>
      <c r="E437" s="321"/>
      <c r="F437" s="72" t="s">
        <v>51</v>
      </c>
      <c r="G437" s="324" t="s">
        <v>37</v>
      </c>
      <c r="H437" s="321"/>
      <c r="I437" s="71"/>
      <c r="J437" s="320"/>
      <c r="K437" s="322"/>
      <c r="L437" s="321"/>
      <c r="M437" s="71"/>
      <c r="N437" s="320"/>
      <c r="O437" s="322"/>
      <c r="P437" s="321"/>
      <c r="Q437" s="71"/>
      <c r="R437" s="320"/>
      <c r="S437" s="321"/>
      <c r="T437" s="323"/>
      <c r="U437" s="321"/>
      <c r="V437" s="71">
        <v>2607890</v>
      </c>
      <c r="W437" s="71">
        <v>2607890</v>
      </c>
      <c r="X437" s="71">
        <v>1</v>
      </c>
      <c r="Y437" s="320" t="s">
        <v>39</v>
      </c>
      <c r="Z437" s="322"/>
      <c r="AA437" s="322"/>
      <c r="AB437" s="321"/>
      <c r="AC437" s="71"/>
      <c r="AD437" s="71"/>
      <c r="AE437" s="71"/>
      <c r="AF437" s="320">
        <v>1</v>
      </c>
      <c r="AG437" s="322"/>
      <c r="AH437" s="322"/>
      <c r="AI437" s="321"/>
    </row>
    <row r="438" spans="1:35" ht="20.100000000000001" customHeight="1" x14ac:dyDescent="0.25">
      <c r="A438" s="328"/>
      <c r="C438" s="320">
        <v>3</v>
      </c>
      <c r="D438" s="322"/>
      <c r="E438" s="321"/>
      <c r="F438" s="72" t="s">
        <v>51</v>
      </c>
      <c r="G438" s="324" t="s">
        <v>37</v>
      </c>
      <c r="H438" s="321"/>
      <c r="I438" s="71" t="s">
        <v>38</v>
      </c>
      <c r="J438" s="320">
        <v>2607891</v>
      </c>
      <c r="K438" s="322"/>
      <c r="L438" s="321"/>
      <c r="M438" s="71">
        <v>2607896</v>
      </c>
      <c r="N438" s="320">
        <v>6</v>
      </c>
      <c r="O438" s="322"/>
      <c r="P438" s="321"/>
      <c r="Q438" s="71">
        <v>2607891</v>
      </c>
      <c r="R438" s="320">
        <v>2607896</v>
      </c>
      <c r="S438" s="321"/>
      <c r="T438" s="323">
        <v>6</v>
      </c>
      <c r="U438" s="321"/>
      <c r="V438" s="71"/>
      <c r="W438" s="71"/>
      <c r="X438" s="71"/>
      <c r="Y438" s="320"/>
      <c r="Z438" s="322"/>
      <c r="AA438" s="322"/>
      <c r="AB438" s="321"/>
      <c r="AC438" s="71"/>
      <c r="AD438" s="71"/>
      <c r="AE438" s="71"/>
      <c r="AF438" s="320">
        <v>6</v>
      </c>
      <c r="AG438" s="322"/>
      <c r="AH438" s="322"/>
      <c r="AI438" s="321"/>
    </row>
    <row r="439" spans="1:35" ht="20.100000000000001" customHeight="1" x14ac:dyDescent="0.25">
      <c r="A439" s="328"/>
      <c r="C439" s="320">
        <v>3</v>
      </c>
      <c r="D439" s="322"/>
      <c r="E439" s="321"/>
      <c r="F439" s="72" t="s">
        <v>51</v>
      </c>
      <c r="G439" s="324" t="s">
        <v>40</v>
      </c>
      <c r="H439" s="321"/>
      <c r="I439" s="71" t="s">
        <v>57</v>
      </c>
      <c r="J439" s="320">
        <v>3065002</v>
      </c>
      <c r="K439" s="322"/>
      <c r="L439" s="321"/>
      <c r="M439" s="71">
        <v>3065054</v>
      </c>
      <c r="N439" s="320">
        <v>53</v>
      </c>
      <c r="O439" s="322"/>
      <c r="P439" s="321"/>
      <c r="Q439" s="71"/>
      <c r="R439" s="320"/>
      <c r="S439" s="321"/>
      <c r="T439" s="323"/>
      <c r="U439" s="321"/>
      <c r="V439" s="71"/>
      <c r="W439" s="71"/>
      <c r="X439" s="71"/>
      <c r="Y439" s="320"/>
      <c r="Z439" s="322"/>
      <c r="AA439" s="322"/>
      <c r="AB439" s="321"/>
      <c r="AC439" s="71">
        <v>3065002</v>
      </c>
      <c r="AD439" s="71">
        <v>3065054</v>
      </c>
      <c r="AE439" s="71">
        <v>53</v>
      </c>
      <c r="AF439" s="320">
        <v>53</v>
      </c>
      <c r="AG439" s="322"/>
      <c r="AH439" s="322"/>
      <c r="AI439" s="321"/>
    </row>
    <row r="440" spans="1:35" ht="20.100000000000001" customHeight="1" x14ac:dyDescent="0.25">
      <c r="A440" s="328"/>
      <c r="C440" s="320">
        <v>3</v>
      </c>
      <c r="D440" s="322"/>
      <c r="E440" s="321"/>
      <c r="F440" s="72" t="s">
        <v>51</v>
      </c>
      <c r="G440" s="324" t="s">
        <v>40</v>
      </c>
      <c r="H440" s="321"/>
      <c r="I440" s="71" t="s">
        <v>38</v>
      </c>
      <c r="J440" s="320">
        <v>648606</v>
      </c>
      <c r="K440" s="322"/>
      <c r="L440" s="321"/>
      <c r="M440" s="71">
        <v>648628</v>
      </c>
      <c r="N440" s="320">
        <v>23</v>
      </c>
      <c r="O440" s="322"/>
      <c r="P440" s="321"/>
      <c r="Q440" s="71">
        <v>648606</v>
      </c>
      <c r="R440" s="320">
        <v>648628</v>
      </c>
      <c r="S440" s="321"/>
      <c r="T440" s="323">
        <v>23</v>
      </c>
      <c r="U440" s="321"/>
      <c r="V440" s="71"/>
      <c r="W440" s="71"/>
      <c r="X440" s="71"/>
      <c r="Y440" s="320"/>
      <c r="Z440" s="322"/>
      <c r="AA440" s="322"/>
      <c r="AB440" s="321"/>
      <c r="AC440" s="71"/>
      <c r="AD440" s="71"/>
      <c r="AE440" s="71"/>
      <c r="AF440" s="320">
        <v>23</v>
      </c>
      <c r="AG440" s="322"/>
      <c r="AH440" s="322"/>
      <c r="AI440" s="321"/>
    </row>
    <row r="441" spans="1:35" ht="20.100000000000001" customHeight="1" x14ac:dyDescent="0.25">
      <c r="A441" s="328"/>
      <c r="C441" s="320">
        <v>3</v>
      </c>
      <c r="D441" s="322"/>
      <c r="E441" s="321"/>
      <c r="F441" s="72" t="s">
        <v>51</v>
      </c>
      <c r="G441" s="324" t="s">
        <v>40</v>
      </c>
      <c r="H441" s="321"/>
      <c r="I441" s="71" t="s">
        <v>38</v>
      </c>
      <c r="J441" s="320">
        <v>648629</v>
      </c>
      <c r="K441" s="322"/>
      <c r="L441" s="321"/>
      <c r="M441" s="71">
        <v>648632</v>
      </c>
      <c r="N441" s="320">
        <v>4</v>
      </c>
      <c r="O441" s="322"/>
      <c r="P441" s="321"/>
      <c r="Q441" s="71"/>
      <c r="R441" s="320"/>
      <c r="S441" s="321"/>
      <c r="T441" s="323"/>
      <c r="U441" s="321"/>
      <c r="V441" s="71"/>
      <c r="W441" s="71"/>
      <c r="X441" s="71"/>
      <c r="Y441" s="320"/>
      <c r="Z441" s="322"/>
      <c r="AA441" s="322"/>
      <c r="AB441" s="321"/>
      <c r="AC441" s="71">
        <v>648629</v>
      </c>
      <c r="AD441" s="71">
        <v>648632</v>
      </c>
      <c r="AE441" s="71">
        <v>4</v>
      </c>
      <c r="AF441" s="320">
        <v>4</v>
      </c>
      <c r="AG441" s="322"/>
      <c r="AH441" s="322"/>
      <c r="AI441" s="321"/>
    </row>
    <row r="442" spans="1:35" ht="20.100000000000001" customHeight="1" x14ac:dyDescent="0.25">
      <c r="A442" s="328"/>
      <c r="C442" s="320"/>
      <c r="D442" s="322"/>
      <c r="E442" s="321"/>
      <c r="F442" s="72"/>
      <c r="G442" s="324"/>
      <c r="H442" s="321"/>
      <c r="I442" s="71"/>
      <c r="J442" s="320"/>
      <c r="K442" s="322"/>
      <c r="L442" s="321"/>
      <c r="M442" s="71"/>
      <c r="N442" s="320"/>
      <c r="O442" s="322"/>
      <c r="P442" s="321"/>
      <c r="Q442" s="71"/>
      <c r="R442" s="320"/>
      <c r="S442" s="321"/>
      <c r="T442" s="323"/>
      <c r="U442" s="321"/>
      <c r="V442" s="71"/>
      <c r="W442" s="71"/>
      <c r="X442" s="71"/>
      <c r="Y442" s="320"/>
      <c r="Z442" s="322"/>
      <c r="AA442" s="322"/>
      <c r="AB442" s="321"/>
      <c r="AC442" s="71"/>
      <c r="AD442" s="71"/>
      <c r="AE442" s="71"/>
      <c r="AF442" s="325">
        <f>SUM(T430:U441)*17/2</f>
        <v>391</v>
      </c>
      <c r="AG442" s="322"/>
      <c r="AH442" s="322"/>
      <c r="AI442" s="321"/>
    </row>
    <row r="443" spans="1:35" ht="20.100000000000001" customHeight="1" x14ac:dyDescent="0.25">
      <c r="A443" s="328"/>
      <c r="C443" s="320">
        <v>5</v>
      </c>
      <c r="D443" s="322"/>
      <c r="E443" s="321"/>
      <c r="F443" s="72" t="s">
        <v>42</v>
      </c>
      <c r="G443" s="324" t="s">
        <v>37</v>
      </c>
      <c r="H443" s="321"/>
      <c r="I443" s="71" t="s">
        <v>38</v>
      </c>
      <c r="J443" s="320">
        <v>2608137</v>
      </c>
      <c r="K443" s="322"/>
      <c r="L443" s="321"/>
      <c r="M443" s="71">
        <v>2608169</v>
      </c>
      <c r="N443" s="320">
        <v>33</v>
      </c>
      <c r="O443" s="322"/>
      <c r="P443" s="321"/>
      <c r="Q443" s="71">
        <v>2608137</v>
      </c>
      <c r="R443" s="320">
        <v>2608169</v>
      </c>
      <c r="S443" s="321"/>
      <c r="T443" s="323">
        <v>33</v>
      </c>
      <c r="U443" s="321"/>
      <c r="V443" s="71"/>
      <c r="W443" s="71"/>
      <c r="X443" s="71"/>
      <c r="Y443" s="320"/>
      <c r="Z443" s="322"/>
      <c r="AA443" s="322"/>
      <c r="AB443" s="321"/>
      <c r="AC443" s="71"/>
      <c r="AD443" s="71"/>
      <c r="AE443" s="71"/>
      <c r="AF443" s="320">
        <v>33</v>
      </c>
      <c r="AG443" s="322"/>
      <c r="AH443" s="322"/>
      <c r="AI443" s="321"/>
    </row>
    <row r="444" spans="1:35" ht="20.100000000000001" customHeight="1" x14ac:dyDescent="0.25">
      <c r="A444" s="328"/>
      <c r="C444" s="320">
        <v>5</v>
      </c>
      <c r="D444" s="322"/>
      <c r="E444" s="321"/>
      <c r="F444" s="72" t="s">
        <v>42</v>
      </c>
      <c r="G444" s="324" t="s">
        <v>37</v>
      </c>
      <c r="H444" s="321"/>
      <c r="I444" s="71" t="s">
        <v>38</v>
      </c>
      <c r="J444" s="320">
        <v>2608170</v>
      </c>
      <c r="K444" s="322"/>
      <c r="L444" s="321"/>
      <c r="M444" s="71">
        <v>2608196</v>
      </c>
      <c r="N444" s="320">
        <v>27</v>
      </c>
      <c r="O444" s="322"/>
      <c r="P444" s="321"/>
      <c r="Q444" s="71"/>
      <c r="R444" s="320"/>
      <c r="S444" s="321"/>
      <c r="T444" s="323"/>
      <c r="U444" s="321"/>
      <c r="V444" s="71"/>
      <c r="W444" s="71"/>
      <c r="X444" s="71"/>
      <c r="Y444" s="320"/>
      <c r="Z444" s="322"/>
      <c r="AA444" s="322"/>
      <c r="AB444" s="321"/>
      <c r="AC444" s="71">
        <v>2608170</v>
      </c>
      <c r="AD444" s="71">
        <v>2608196</v>
      </c>
      <c r="AE444" s="71">
        <v>27</v>
      </c>
      <c r="AF444" s="320">
        <v>27</v>
      </c>
      <c r="AG444" s="322"/>
      <c r="AH444" s="322"/>
      <c r="AI444" s="321"/>
    </row>
    <row r="445" spans="1:35" ht="20.100000000000001" customHeight="1" x14ac:dyDescent="0.25">
      <c r="A445" s="328"/>
      <c r="C445" s="320">
        <v>5</v>
      </c>
      <c r="D445" s="322"/>
      <c r="E445" s="321"/>
      <c r="F445" s="72" t="s">
        <v>42</v>
      </c>
      <c r="G445" s="324" t="s">
        <v>40</v>
      </c>
      <c r="H445" s="321"/>
      <c r="I445" s="71" t="s">
        <v>38</v>
      </c>
      <c r="J445" s="320">
        <v>648864</v>
      </c>
      <c r="K445" s="322"/>
      <c r="L445" s="321"/>
      <c r="M445" s="71">
        <v>648896</v>
      </c>
      <c r="N445" s="320">
        <v>33</v>
      </c>
      <c r="O445" s="322"/>
      <c r="P445" s="321"/>
      <c r="Q445" s="71">
        <v>648864</v>
      </c>
      <c r="R445" s="320">
        <v>648896</v>
      </c>
      <c r="S445" s="321"/>
      <c r="T445" s="323">
        <v>33</v>
      </c>
      <c r="U445" s="321"/>
      <c r="V445" s="71"/>
      <c r="W445" s="71"/>
      <c r="X445" s="71"/>
      <c r="Y445" s="320"/>
      <c r="Z445" s="322"/>
      <c r="AA445" s="322"/>
      <c r="AB445" s="321"/>
      <c r="AC445" s="71"/>
      <c r="AD445" s="71"/>
      <c r="AE445" s="71"/>
      <c r="AF445" s="320">
        <v>33</v>
      </c>
      <c r="AG445" s="322"/>
      <c r="AH445" s="322"/>
      <c r="AI445" s="321"/>
    </row>
    <row r="446" spans="1:35" ht="20.100000000000001" customHeight="1" x14ac:dyDescent="0.25">
      <c r="A446" s="328"/>
      <c r="C446" s="320">
        <v>5</v>
      </c>
      <c r="D446" s="322"/>
      <c r="E446" s="321"/>
      <c r="F446" s="72" t="s">
        <v>42</v>
      </c>
      <c r="G446" s="324" t="s">
        <v>40</v>
      </c>
      <c r="H446" s="321"/>
      <c r="I446" s="71" t="s">
        <v>38</v>
      </c>
      <c r="J446" s="320">
        <v>648897</v>
      </c>
      <c r="K446" s="322"/>
      <c r="L446" s="321"/>
      <c r="M446" s="71">
        <v>648923</v>
      </c>
      <c r="N446" s="320">
        <v>27</v>
      </c>
      <c r="O446" s="322"/>
      <c r="P446" s="321"/>
      <c r="Q446" s="71"/>
      <c r="R446" s="320"/>
      <c r="S446" s="321"/>
      <c r="T446" s="323"/>
      <c r="U446" s="321"/>
      <c r="V446" s="71"/>
      <c r="W446" s="71"/>
      <c r="X446" s="71"/>
      <c r="Y446" s="320"/>
      <c r="Z446" s="322"/>
      <c r="AA446" s="322"/>
      <c r="AB446" s="321"/>
      <c r="AC446" s="71">
        <v>648897</v>
      </c>
      <c r="AD446" s="71">
        <v>648923</v>
      </c>
      <c r="AE446" s="71">
        <v>27</v>
      </c>
      <c r="AF446" s="320">
        <v>27</v>
      </c>
      <c r="AG446" s="322"/>
      <c r="AH446" s="322"/>
      <c r="AI446" s="321"/>
    </row>
    <row r="447" spans="1:35" ht="20.100000000000001" customHeight="1" x14ac:dyDescent="0.25">
      <c r="A447" s="328"/>
      <c r="C447" s="320"/>
      <c r="D447" s="322"/>
      <c r="E447" s="321"/>
      <c r="F447" s="72"/>
      <c r="G447" s="324"/>
      <c r="H447" s="321"/>
      <c r="I447" s="71"/>
      <c r="J447" s="320"/>
      <c r="K447" s="322"/>
      <c r="L447" s="321"/>
      <c r="M447" s="71"/>
      <c r="N447" s="320"/>
      <c r="O447" s="322"/>
      <c r="P447" s="321"/>
      <c r="Q447" s="71"/>
      <c r="R447" s="320"/>
      <c r="S447" s="321"/>
      <c r="T447" s="323"/>
      <c r="U447" s="321"/>
      <c r="V447" s="71"/>
      <c r="W447" s="71"/>
      <c r="X447" s="71"/>
      <c r="Y447" s="320"/>
      <c r="Z447" s="322"/>
      <c r="AA447" s="322"/>
      <c r="AB447" s="321"/>
      <c r="AC447" s="71"/>
      <c r="AD447" s="71"/>
      <c r="AE447" s="71"/>
      <c r="AF447" s="325">
        <f>SUM(T443:U446)*17/2</f>
        <v>561</v>
      </c>
      <c r="AG447" s="322"/>
      <c r="AH447" s="322"/>
      <c r="AI447" s="321"/>
    </row>
    <row r="448" spans="1:35" ht="20.100000000000001" customHeight="1" x14ac:dyDescent="0.25">
      <c r="A448" s="328"/>
      <c r="C448" s="320">
        <v>4</v>
      </c>
      <c r="D448" s="322"/>
      <c r="E448" s="321"/>
      <c r="F448" s="72" t="s">
        <v>43</v>
      </c>
      <c r="G448" s="324" t="s">
        <v>37</v>
      </c>
      <c r="H448" s="321"/>
      <c r="I448" s="71" t="s">
        <v>38</v>
      </c>
      <c r="J448" s="320">
        <v>1025420</v>
      </c>
      <c r="K448" s="322"/>
      <c r="L448" s="321"/>
      <c r="M448" s="71">
        <v>1025454</v>
      </c>
      <c r="N448" s="320">
        <v>35</v>
      </c>
      <c r="O448" s="322"/>
      <c r="P448" s="321"/>
      <c r="Q448" s="71">
        <v>1025420</v>
      </c>
      <c r="R448" s="320">
        <v>1025454</v>
      </c>
      <c r="S448" s="321"/>
      <c r="T448" s="323">
        <v>35</v>
      </c>
      <c r="U448" s="321"/>
      <c r="V448" s="71"/>
      <c r="W448" s="71"/>
      <c r="X448" s="71"/>
      <c r="Y448" s="320"/>
      <c r="Z448" s="322"/>
      <c r="AA448" s="322"/>
      <c r="AB448" s="321"/>
      <c r="AC448" s="71"/>
      <c r="AD448" s="71"/>
      <c r="AE448" s="71"/>
      <c r="AF448" s="320">
        <v>35</v>
      </c>
      <c r="AG448" s="322"/>
      <c r="AH448" s="322"/>
      <c r="AI448" s="321"/>
    </row>
    <row r="449" spans="1:35" ht="20.100000000000001" customHeight="1" x14ac:dyDescent="0.25">
      <c r="A449" s="328"/>
      <c r="C449" s="320">
        <v>4</v>
      </c>
      <c r="D449" s="322"/>
      <c r="E449" s="321"/>
      <c r="F449" s="72" t="s">
        <v>43</v>
      </c>
      <c r="G449" s="324" t="s">
        <v>37</v>
      </c>
      <c r="H449" s="321"/>
      <c r="I449" s="71" t="s">
        <v>38</v>
      </c>
      <c r="J449" s="320">
        <v>1025455</v>
      </c>
      <c r="K449" s="322"/>
      <c r="L449" s="321"/>
      <c r="M449" s="71">
        <v>1025456</v>
      </c>
      <c r="N449" s="320">
        <v>2</v>
      </c>
      <c r="O449" s="322"/>
      <c r="P449" s="321"/>
      <c r="Q449" s="71"/>
      <c r="R449" s="320"/>
      <c r="S449" s="321"/>
      <c r="T449" s="323"/>
      <c r="U449" s="321"/>
      <c r="V449" s="71"/>
      <c r="W449" s="71"/>
      <c r="X449" s="71"/>
      <c r="Y449" s="320"/>
      <c r="Z449" s="322"/>
      <c r="AA449" s="322"/>
      <c r="AB449" s="321"/>
      <c r="AC449" s="71">
        <v>1025455</v>
      </c>
      <c r="AD449" s="71">
        <v>1025456</v>
      </c>
      <c r="AE449" s="71">
        <v>2</v>
      </c>
      <c r="AF449" s="320">
        <v>2</v>
      </c>
      <c r="AG449" s="322"/>
      <c r="AH449" s="322"/>
      <c r="AI449" s="321"/>
    </row>
    <row r="450" spans="1:35" ht="20.100000000000001" customHeight="1" x14ac:dyDescent="0.25">
      <c r="A450" s="328"/>
      <c r="C450" s="320">
        <v>4</v>
      </c>
      <c r="D450" s="322"/>
      <c r="E450" s="321"/>
      <c r="F450" s="72" t="s">
        <v>43</v>
      </c>
      <c r="G450" s="324" t="s">
        <v>37</v>
      </c>
      <c r="H450" s="321"/>
      <c r="I450" s="71" t="s">
        <v>38</v>
      </c>
      <c r="J450" s="320">
        <v>2607953</v>
      </c>
      <c r="K450" s="322"/>
      <c r="L450" s="321"/>
      <c r="M450" s="71">
        <v>2607968</v>
      </c>
      <c r="N450" s="320">
        <v>16</v>
      </c>
      <c r="O450" s="322"/>
      <c r="P450" s="321"/>
      <c r="Q450" s="71">
        <v>2607953</v>
      </c>
      <c r="R450" s="320">
        <v>2607968</v>
      </c>
      <c r="S450" s="321"/>
      <c r="T450" s="323">
        <v>16</v>
      </c>
      <c r="U450" s="321"/>
      <c r="V450" s="71"/>
      <c r="W450" s="71"/>
      <c r="X450" s="71"/>
      <c r="Y450" s="320"/>
      <c r="Z450" s="322"/>
      <c r="AA450" s="322"/>
      <c r="AB450" s="321"/>
      <c r="AC450" s="71"/>
      <c r="AD450" s="71"/>
      <c r="AE450" s="71"/>
      <c r="AF450" s="320">
        <v>16</v>
      </c>
      <c r="AG450" s="322"/>
      <c r="AH450" s="322"/>
      <c r="AI450" s="321"/>
    </row>
    <row r="451" spans="1:35" ht="20.100000000000001" customHeight="1" x14ac:dyDescent="0.25">
      <c r="A451" s="328"/>
      <c r="C451" s="320">
        <v>4</v>
      </c>
      <c r="D451" s="322"/>
      <c r="E451" s="321"/>
      <c r="F451" s="72" t="s">
        <v>43</v>
      </c>
      <c r="G451" s="324" t="s">
        <v>40</v>
      </c>
      <c r="H451" s="321"/>
      <c r="I451" s="71" t="s">
        <v>57</v>
      </c>
      <c r="J451" s="320">
        <v>3065055</v>
      </c>
      <c r="K451" s="322"/>
      <c r="L451" s="321"/>
      <c r="M451" s="71">
        <v>3065089</v>
      </c>
      <c r="N451" s="320">
        <v>35</v>
      </c>
      <c r="O451" s="322"/>
      <c r="P451" s="321"/>
      <c r="Q451" s="71">
        <v>3065055</v>
      </c>
      <c r="R451" s="320">
        <v>3065089</v>
      </c>
      <c r="S451" s="321"/>
      <c r="T451" s="323">
        <v>35</v>
      </c>
      <c r="U451" s="321"/>
      <c r="V451" s="71"/>
      <c r="W451" s="71"/>
      <c r="X451" s="71"/>
      <c r="Y451" s="320"/>
      <c r="Z451" s="322"/>
      <c r="AA451" s="322"/>
      <c r="AB451" s="321"/>
      <c r="AC451" s="71"/>
      <c r="AD451" s="71"/>
      <c r="AE451" s="71"/>
      <c r="AF451" s="320">
        <v>35</v>
      </c>
      <c r="AG451" s="322"/>
      <c r="AH451" s="322"/>
      <c r="AI451" s="321"/>
    </row>
    <row r="452" spans="1:35" ht="20.100000000000001" customHeight="1" x14ac:dyDescent="0.25">
      <c r="A452" s="328"/>
      <c r="C452" s="320">
        <v>4</v>
      </c>
      <c r="D452" s="322"/>
      <c r="E452" s="321"/>
      <c r="F452" s="72" t="s">
        <v>43</v>
      </c>
      <c r="G452" s="324" t="s">
        <v>40</v>
      </c>
      <c r="H452" s="321"/>
      <c r="I452" s="71" t="s">
        <v>57</v>
      </c>
      <c r="J452" s="320">
        <v>3065090</v>
      </c>
      <c r="K452" s="322"/>
      <c r="L452" s="321"/>
      <c r="M452" s="71">
        <v>3065091</v>
      </c>
      <c r="N452" s="320">
        <v>2</v>
      </c>
      <c r="O452" s="322"/>
      <c r="P452" s="321"/>
      <c r="Q452" s="71"/>
      <c r="R452" s="320"/>
      <c r="S452" s="321"/>
      <c r="T452" s="323"/>
      <c r="U452" s="321"/>
      <c r="V452" s="71"/>
      <c r="W452" s="71"/>
      <c r="X452" s="71"/>
      <c r="Y452" s="320"/>
      <c r="Z452" s="322"/>
      <c r="AA452" s="322"/>
      <c r="AB452" s="321"/>
      <c r="AC452" s="71">
        <v>3065090</v>
      </c>
      <c r="AD452" s="71">
        <v>3065091</v>
      </c>
      <c r="AE452" s="71">
        <v>2</v>
      </c>
      <c r="AF452" s="320">
        <v>2</v>
      </c>
      <c r="AG452" s="322"/>
      <c r="AH452" s="322"/>
      <c r="AI452" s="321"/>
    </row>
    <row r="453" spans="1:35" ht="20.100000000000001" customHeight="1" x14ac:dyDescent="0.25">
      <c r="A453" s="328"/>
      <c r="C453" s="320">
        <v>4</v>
      </c>
      <c r="D453" s="322"/>
      <c r="E453" s="321"/>
      <c r="F453" s="72" t="s">
        <v>43</v>
      </c>
      <c r="G453" s="324" t="s">
        <v>40</v>
      </c>
      <c r="H453" s="321"/>
      <c r="I453" s="71" t="s">
        <v>38</v>
      </c>
      <c r="J453" s="320">
        <v>648689</v>
      </c>
      <c r="K453" s="322"/>
      <c r="L453" s="321"/>
      <c r="M453" s="71">
        <v>648704</v>
      </c>
      <c r="N453" s="320">
        <v>16</v>
      </c>
      <c r="O453" s="322"/>
      <c r="P453" s="321"/>
      <c r="Q453" s="71">
        <v>648689</v>
      </c>
      <c r="R453" s="320">
        <v>648704</v>
      </c>
      <c r="S453" s="321"/>
      <c r="T453" s="323">
        <v>16</v>
      </c>
      <c r="U453" s="321"/>
      <c r="V453" s="71"/>
      <c r="W453" s="71"/>
      <c r="X453" s="71"/>
      <c r="Y453" s="320"/>
      <c r="Z453" s="322"/>
      <c r="AA453" s="322"/>
      <c r="AB453" s="321"/>
      <c r="AC453" s="71"/>
      <c r="AD453" s="71"/>
      <c r="AE453" s="71"/>
      <c r="AF453" s="320">
        <v>16</v>
      </c>
      <c r="AG453" s="322"/>
      <c r="AH453" s="322"/>
      <c r="AI453" s="321"/>
    </row>
    <row r="454" spans="1:35" ht="20.100000000000001" customHeight="1" x14ac:dyDescent="0.25">
      <c r="A454" s="328"/>
      <c r="C454" s="320"/>
      <c r="D454" s="322"/>
      <c r="E454" s="321"/>
      <c r="F454" s="72"/>
      <c r="G454" s="324"/>
      <c r="H454" s="321"/>
      <c r="I454" s="71"/>
      <c r="J454" s="320"/>
      <c r="K454" s="322"/>
      <c r="L454" s="321"/>
      <c r="M454" s="71"/>
      <c r="N454" s="320"/>
      <c r="O454" s="322"/>
      <c r="P454" s="321"/>
      <c r="Q454" s="71"/>
      <c r="R454" s="320"/>
      <c r="S454" s="321"/>
      <c r="T454" s="323"/>
      <c r="U454" s="321"/>
      <c r="V454" s="71"/>
      <c r="W454" s="71"/>
      <c r="X454" s="71"/>
      <c r="Y454" s="320"/>
      <c r="Z454" s="322"/>
      <c r="AA454" s="322"/>
      <c r="AB454" s="321"/>
      <c r="AC454" s="71"/>
      <c r="AD454" s="71"/>
      <c r="AE454" s="71"/>
      <c r="AF454" s="325">
        <f>SUM(T448:U453)*17/2</f>
        <v>867</v>
      </c>
      <c r="AG454" s="322"/>
      <c r="AH454" s="322"/>
      <c r="AI454" s="321"/>
    </row>
    <row r="455" spans="1:35" ht="20.100000000000001" customHeight="1" x14ac:dyDescent="0.25">
      <c r="A455" s="328"/>
      <c r="C455" s="320">
        <v>7</v>
      </c>
      <c r="D455" s="322"/>
      <c r="E455" s="321"/>
      <c r="F455" s="72" t="s">
        <v>59</v>
      </c>
      <c r="G455" s="324" t="s">
        <v>37</v>
      </c>
      <c r="H455" s="321"/>
      <c r="I455" s="71" t="s">
        <v>38</v>
      </c>
      <c r="J455" s="320">
        <v>1025288</v>
      </c>
      <c r="K455" s="322"/>
      <c r="L455" s="321"/>
      <c r="M455" s="71">
        <v>1025293</v>
      </c>
      <c r="N455" s="320">
        <v>6</v>
      </c>
      <c r="O455" s="322"/>
      <c r="P455" s="321"/>
      <c r="Q455" s="71">
        <v>1025288</v>
      </c>
      <c r="R455" s="320">
        <v>1025293</v>
      </c>
      <c r="S455" s="321"/>
      <c r="T455" s="323">
        <v>6</v>
      </c>
      <c r="U455" s="321"/>
      <c r="V455" s="71"/>
      <c r="W455" s="71"/>
      <c r="X455" s="71"/>
      <c r="Y455" s="320"/>
      <c r="Z455" s="322"/>
      <c r="AA455" s="322"/>
      <c r="AB455" s="321"/>
      <c r="AC455" s="71"/>
      <c r="AD455" s="71"/>
      <c r="AE455" s="71"/>
      <c r="AF455" s="320">
        <v>6</v>
      </c>
      <c r="AG455" s="322"/>
      <c r="AH455" s="322"/>
      <c r="AI455" s="321"/>
    </row>
    <row r="456" spans="1:35" ht="20.100000000000001" customHeight="1" x14ac:dyDescent="0.25">
      <c r="A456" s="328"/>
      <c r="C456" s="320">
        <v>7</v>
      </c>
      <c r="D456" s="322"/>
      <c r="E456" s="321"/>
      <c r="F456" s="72" t="s">
        <v>59</v>
      </c>
      <c r="G456" s="324" t="s">
        <v>37</v>
      </c>
      <c r="H456" s="321"/>
      <c r="I456" s="71" t="s">
        <v>38</v>
      </c>
      <c r="J456" s="320">
        <v>1025294</v>
      </c>
      <c r="K456" s="322"/>
      <c r="L456" s="321"/>
      <c r="M456" s="71">
        <v>1025307</v>
      </c>
      <c r="N456" s="320">
        <v>14</v>
      </c>
      <c r="O456" s="322"/>
      <c r="P456" s="321"/>
      <c r="Q456" s="71"/>
      <c r="R456" s="320"/>
      <c r="S456" s="321"/>
      <c r="T456" s="323"/>
      <c r="U456" s="321"/>
      <c r="V456" s="71"/>
      <c r="W456" s="71"/>
      <c r="X456" s="71"/>
      <c r="Y456" s="320"/>
      <c r="Z456" s="322"/>
      <c r="AA456" s="322"/>
      <c r="AB456" s="321"/>
      <c r="AC456" s="71">
        <v>1025294</v>
      </c>
      <c r="AD456" s="71">
        <v>1025307</v>
      </c>
      <c r="AE456" s="71">
        <v>14</v>
      </c>
      <c r="AF456" s="320">
        <v>14</v>
      </c>
      <c r="AG456" s="322"/>
      <c r="AH456" s="322"/>
      <c r="AI456" s="321"/>
    </row>
    <row r="457" spans="1:35" ht="20.100000000000001" customHeight="1" x14ac:dyDescent="0.25">
      <c r="A457" s="328"/>
      <c r="C457" s="320">
        <v>7</v>
      </c>
      <c r="D457" s="322"/>
      <c r="E457" s="321"/>
      <c r="F457" s="72" t="s">
        <v>59</v>
      </c>
      <c r="G457" s="324" t="s">
        <v>37</v>
      </c>
      <c r="H457" s="321"/>
      <c r="I457" s="71" t="s">
        <v>38</v>
      </c>
      <c r="J457" s="320">
        <v>2607795</v>
      </c>
      <c r="K457" s="322"/>
      <c r="L457" s="321"/>
      <c r="M457" s="71">
        <v>2607796</v>
      </c>
      <c r="N457" s="320">
        <v>2</v>
      </c>
      <c r="O457" s="322"/>
      <c r="P457" s="321"/>
      <c r="Q457" s="71">
        <v>2607795</v>
      </c>
      <c r="R457" s="320">
        <v>2607796</v>
      </c>
      <c r="S457" s="321"/>
      <c r="T457" s="323">
        <v>2</v>
      </c>
      <c r="U457" s="321"/>
      <c r="V457" s="71"/>
      <c r="W457" s="71"/>
      <c r="X457" s="71"/>
      <c r="Y457" s="320"/>
      <c r="Z457" s="322"/>
      <c r="AA457" s="322"/>
      <c r="AB457" s="321"/>
      <c r="AC457" s="71"/>
      <c r="AD457" s="71"/>
      <c r="AE457" s="71"/>
      <c r="AF457" s="320">
        <v>2</v>
      </c>
      <c r="AG457" s="322"/>
      <c r="AH457" s="322"/>
      <c r="AI457" s="321"/>
    </row>
    <row r="458" spans="1:35" ht="20.100000000000001" customHeight="1" x14ac:dyDescent="0.25">
      <c r="A458" s="328"/>
      <c r="C458" s="320">
        <v>7</v>
      </c>
      <c r="D458" s="322"/>
      <c r="E458" s="321"/>
      <c r="F458" s="72" t="s">
        <v>59</v>
      </c>
      <c r="G458" s="324" t="s">
        <v>37</v>
      </c>
      <c r="H458" s="321"/>
      <c r="I458" s="71" t="s">
        <v>38</v>
      </c>
      <c r="J458" s="320">
        <v>2607797</v>
      </c>
      <c r="K458" s="322"/>
      <c r="L458" s="321"/>
      <c r="M458" s="71">
        <v>2607797</v>
      </c>
      <c r="N458" s="320">
        <v>1</v>
      </c>
      <c r="O458" s="322"/>
      <c r="P458" s="321"/>
      <c r="Q458" s="71"/>
      <c r="R458" s="320"/>
      <c r="S458" s="321"/>
      <c r="T458" s="323"/>
      <c r="U458" s="321"/>
      <c r="V458" s="71">
        <v>2607797</v>
      </c>
      <c r="W458" s="71">
        <v>2607797</v>
      </c>
      <c r="X458" s="71">
        <v>1</v>
      </c>
      <c r="Y458" s="320" t="s">
        <v>39</v>
      </c>
      <c r="Z458" s="322"/>
      <c r="AA458" s="322"/>
      <c r="AB458" s="321"/>
      <c r="AC458" s="71"/>
      <c r="AD458" s="71"/>
      <c r="AE458" s="71"/>
      <c r="AF458" s="320">
        <v>1</v>
      </c>
      <c r="AG458" s="322"/>
      <c r="AH458" s="322"/>
      <c r="AI458" s="321"/>
    </row>
    <row r="459" spans="1:35" ht="20.100000000000001" customHeight="1" x14ac:dyDescent="0.25">
      <c r="A459" s="328"/>
      <c r="C459" s="320">
        <v>7</v>
      </c>
      <c r="D459" s="322"/>
      <c r="E459" s="321"/>
      <c r="F459" s="72" t="s">
        <v>59</v>
      </c>
      <c r="G459" s="324" t="s">
        <v>37</v>
      </c>
      <c r="H459" s="321"/>
      <c r="I459" s="71" t="s">
        <v>38</v>
      </c>
      <c r="J459" s="320">
        <v>2607798</v>
      </c>
      <c r="K459" s="322"/>
      <c r="L459" s="321"/>
      <c r="M459" s="71">
        <v>2607824</v>
      </c>
      <c r="N459" s="320">
        <v>27</v>
      </c>
      <c r="O459" s="322"/>
      <c r="P459" s="321"/>
      <c r="Q459" s="71">
        <v>2607798</v>
      </c>
      <c r="R459" s="320">
        <v>2607824</v>
      </c>
      <c r="S459" s="321"/>
      <c r="T459" s="323">
        <v>27</v>
      </c>
      <c r="U459" s="321"/>
      <c r="V459" s="71"/>
      <c r="W459" s="71"/>
      <c r="X459" s="71"/>
      <c r="Y459" s="320"/>
      <c r="Z459" s="322"/>
      <c r="AA459" s="322"/>
      <c r="AB459" s="321"/>
      <c r="AC459" s="71"/>
      <c r="AD459" s="71"/>
      <c r="AE459" s="71"/>
      <c r="AF459" s="320">
        <v>27</v>
      </c>
      <c r="AG459" s="322"/>
      <c r="AH459" s="322"/>
      <c r="AI459" s="321"/>
    </row>
    <row r="460" spans="1:35" ht="20.100000000000001" customHeight="1" x14ac:dyDescent="0.25">
      <c r="A460" s="328"/>
      <c r="C460" s="320">
        <v>7</v>
      </c>
      <c r="D460" s="322"/>
      <c r="E460" s="321"/>
      <c r="F460" s="72" t="s">
        <v>59</v>
      </c>
      <c r="G460" s="324" t="s">
        <v>40</v>
      </c>
      <c r="H460" s="321"/>
      <c r="I460" s="71" t="s">
        <v>57</v>
      </c>
      <c r="J460" s="320">
        <v>3064932</v>
      </c>
      <c r="K460" s="322"/>
      <c r="L460" s="321"/>
      <c r="M460" s="71">
        <v>3064933</v>
      </c>
      <c r="N460" s="320">
        <v>2</v>
      </c>
      <c r="O460" s="322"/>
      <c r="P460" s="321"/>
      <c r="Q460" s="71">
        <v>3064932</v>
      </c>
      <c r="R460" s="320">
        <v>3064933</v>
      </c>
      <c r="S460" s="321"/>
      <c r="T460" s="323">
        <v>2</v>
      </c>
      <c r="U460" s="321"/>
      <c r="V460" s="71"/>
      <c r="W460" s="71"/>
      <c r="X460" s="71"/>
      <c r="Y460" s="320"/>
      <c r="Z460" s="322"/>
      <c r="AA460" s="322"/>
      <c r="AB460" s="321"/>
      <c r="AC460" s="71"/>
      <c r="AD460" s="71"/>
      <c r="AE460" s="71"/>
      <c r="AF460" s="320">
        <v>2</v>
      </c>
      <c r="AG460" s="322"/>
      <c r="AH460" s="322"/>
      <c r="AI460" s="321"/>
    </row>
    <row r="461" spans="1:35" ht="20.100000000000001" customHeight="1" x14ac:dyDescent="0.25">
      <c r="A461" s="328"/>
      <c r="C461" s="320">
        <v>7</v>
      </c>
      <c r="D461" s="322"/>
      <c r="E461" s="321"/>
      <c r="F461" s="72" t="s">
        <v>59</v>
      </c>
      <c r="G461" s="324" t="s">
        <v>40</v>
      </c>
      <c r="H461" s="321"/>
      <c r="I461" s="71" t="s">
        <v>57</v>
      </c>
      <c r="J461" s="320">
        <v>3064934</v>
      </c>
      <c r="K461" s="322"/>
      <c r="L461" s="321"/>
      <c r="M461" s="71">
        <v>3064950</v>
      </c>
      <c r="N461" s="320">
        <v>17</v>
      </c>
      <c r="O461" s="322"/>
      <c r="P461" s="321"/>
      <c r="Q461" s="71"/>
      <c r="R461" s="320"/>
      <c r="S461" s="321"/>
      <c r="T461" s="323"/>
      <c r="U461" s="321"/>
      <c r="V461" s="71"/>
      <c r="W461" s="71"/>
      <c r="X461" s="71"/>
      <c r="Y461" s="320"/>
      <c r="Z461" s="322"/>
      <c r="AA461" s="322"/>
      <c r="AB461" s="321"/>
      <c r="AC461" s="71">
        <v>3064934</v>
      </c>
      <c r="AD461" s="71">
        <v>3064950</v>
      </c>
      <c r="AE461" s="71">
        <v>17</v>
      </c>
      <c r="AF461" s="320">
        <v>17</v>
      </c>
      <c r="AG461" s="322"/>
      <c r="AH461" s="322"/>
      <c r="AI461" s="321"/>
    </row>
    <row r="462" spans="1:35" ht="20.100000000000001" customHeight="1" x14ac:dyDescent="0.25">
      <c r="A462" s="328"/>
      <c r="C462" s="320">
        <v>7</v>
      </c>
      <c r="D462" s="322"/>
      <c r="E462" s="321"/>
      <c r="F462" s="72" t="s">
        <v>59</v>
      </c>
      <c r="G462" s="324" t="s">
        <v>40</v>
      </c>
      <c r="H462" s="321"/>
      <c r="I462" s="71" t="s">
        <v>38</v>
      </c>
      <c r="J462" s="320">
        <v>648528</v>
      </c>
      <c r="K462" s="322"/>
      <c r="L462" s="321"/>
      <c r="M462" s="71">
        <v>648560</v>
      </c>
      <c r="N462" s="320">
        <v>33</v>
      </c>
      <c r="O462" s="322"/>
      <c r="P462" s="321"/>
      <c r="Q462" s="71">
        <v>648528</v>
      </c>
      <c r="R462" s="320">
        <v>648560</v>
      </c>
      <c r="S462" s="321"/>
      <c r="T462" s="323">
        <v>33</v>
      </c>
      <c r="U462" s="321"/>
      <c r="V462" s="71"/>
      <c r="W462" s="71"/>
      <c r="X462" s="71"/>
      <c r="Y462" s="320"/>
      <c r="Z462" s="322"/>
      <c r="AA462" s="322"/>
      <c r="AB462" s="321"/>
      <c r="AC462" s="71"/>
      <c r="AD462" s="71"/>
      <c r="AE462" s="71"/>
      <c r="AF462" s="320">
        <v>33</v>
      </c>
      <c r="AG462" s="322"/>
      <c r="AH462" s="322"/>
      <c r="AI462" s="321"/>
    </row>
    <row r="463" spans="1:35" ht="20.100000000000001" customHeight="1" x14ac:dyDescent="0.25">
      <c r="A463" s="328"/>
      <c r="C463" s="320"/>
      <c r="D463" s="322"/>
      <c r="E463" s="321"/>
      <c r="F463" s="72"/>
      <c r="G463" s="324"/>
      <c r="H463" s="321"/>
      <c r="I463" s="71"/>
      <c r="J463" s="320"/>
      <c r="K463" s="322"/>
      <c r="L463" s="321"/>
      <c r="M463" s="71"/>
      <c r="N463" s="320"/>
      <c r="O463" s="322"/>
      <c r="P463" s="321"/>
      <c r="Q463" s="71"/>
      <c r="R463" s="320"/>
      <c r="S463" s="321"/>
      <c r="T463" s="323"/>
      <c r="U463" s="321"/>
      <c r="V463" s="71"/>
      <c r="W463" s="71"/>
      <c r="X463" s="71"/>
      <c r="Y463" s="320"/>
      <c r="Z463" s="322"/>
      <c r="AA463" s="322"/>
      <c r="AB463" s="321"/>
      <c r="AC463" s="71"/>
      <c r="AD463" s="71"/>
      <c r="AE463" s="71"/>
      <c r="AF463" s="325">
        <f>SUM(T455:U462)*17/2</f>
        <v>595</v>
      </c>
      <c r="AG463" s="322"/>
      <c r="AH463" s="322"/>
      <c r="AI463" s="321"/>
    </row>
    <row r="464" spans="1:35" ht="20.100000000000001" customHeight="1" x14ac:dyDescent="0.25">
      <c r="A464" s="328"/>
      <c r="C464" s="320">
        <v>1</v>
      </c>
      <c r="D464" s="322"/>
      <c r="E464" s="321"/>
      <c r="F464" s="72" t="s">
        <v>44</v>
      </c>
      <c r="G464" s="324" t="s">
        <v>37</v>
      </c>
      <c r="H464" s="321"/>
      <c r="I464" s="71" t="s">
        <v>38</v>
      </c>
      <c r="J464" s="320">
        <v>1025270</v>
      </c>
      <c r="K464" s="322"/>
      <c r="L464" s="321"/>
      <c r="M464" s="71">
        <v>1025287</v>
      </c>
      <c r="N464" s="320">
        <v>18</v>
      </c>
      <c r="O464" s="322"/>
      <c r="P464" s="321"/>
      <c r="Q464" s="71">
        <v>1025270</v>
      </c>
      <c r="R464" s="320">
        <v>1025287</v>
      </c>
      <c r="S464" s="321"/>
      <c r="T464" s="323">
        <v>18</v>
      </c>
      <c r="U464" s="321"/>
      <c r="V464" s="71"/>
      <c r="W464" s="71"/>
      <c r="X464" s="71"/>
      <c r="Y464" s="320"/>
      <c r="Z464" s="322"/>
      <c r="AA464" s="322"/>
      <c r="AB464" s="321"/>
      <c r="AC464" s="71"/>
      <c r="AD464" s="71"/>
      <c r="AE464" s="71"/>
      <c r="AF464" s="320">
        <v>18</v>
      </c>
      <c r="AG464" s="322"/>
      <c r="AH464" s="322"/>
      <c r="AI464" s="321"/>
    </row>
    <row r="465" spans="1:35" ht="20.100000000000001" customHeight="1" x14ac:dyDescent="0.25">
      <c r="A465" s="328"/>
      <c r="C465" s="320">
        <v>1</v>
      </c>
      <c r="D465" s="322"/>
      <c r="E465" s="321"/>
      <c r="F465" s="72" t="s">
        <v>44</v>
      </c>
      <c r="G465" s="324" t="s">
        <v>37</v>
      </c>
      <c r="H465" s="321"/>
      <c r="I465" s="71" t="s">
        <v>38</v>
      </c>
      <c r="J465" s="320">
        <v>1025308</v>
      </c>
      <c r="K465" s="322"/>
      <c r="L465" s="321"/>
      <c r="M465" s="71">
        <v>1025357</v>
      </c>
      <c r="N465" s="320">
        <v>50</v>
      </c>
      <c r="O465" s="322"/>
      <c r="P465" s="321"/>
      <c r="Q465" s="71">
        <v>1025308</v>
      </c>
      <c r="R465" s="320">
        <v>1025357</v>
      </c>
      <c r="S465" s="321"/>
      <c r="T465" s="323">
        <v>50</v>
      </c>
      <c r="U465" s="321"/>
      <c r="V465" s="71"/>
      <c r="W465" s="71"/>
      <c r="X465" s="71"/>
      <c r="Y465" s="320"/>
      <c r="Z465" s="322"/>
      <c r="AA465" s="322"/>
      <c r="AB465" s="321"/>
      <c r="AC465" s="71"/>
      <c r="AD465" s="71"/>
      <c r="AE465" s="71"/>
      <c r="AF465" s="320">
        <v>50</v>
      </c>
      <c r="AG465" s="322"/>
      <c r="AH465" s="322"/>
      <c r="AI465" s="321"/>
    </row>
    <row r="466" spans="1:35" ht="20.100000000000001" customHeight="1" x14ac:dyDescent="0.25">
      <c r="A466" s="328"/>
      <c r="C466" s="320">
        <v>1</v>
      </c>
      <c r="D466" s="322"/>
      <c r="E466" s="321"/>
      <c r="F466" s="72" t="s">
        <v>44</v>
      </c>
      <c r="G466" s="324" t="s">
        <v>37</v>
      </c>
      <c r="H466" s="321"/>
      <c r="I466" s="71" t="s">
        <v>38</v>
      </c>
      <c r="J466" s="320">
        <v>1025358</v>
      </c>
      <c r="K466" s="322"/>
      <c r="L466" s="321"/>
      <c r="M466" s="71">
        <v>1025359</v>
      </c>
      <c r="N466" s="320">
        <v>2</v>
      </c>
      <c r="O466" s="322"/>
      <c r="P466" s="321"/>
      <c r="Q466" s="71"/>
      <c r="R466" s="320"/>
      <c r="S466" s="321"/>
      <c r="T466" s="323"/>
      <c r="U466" s="321"/>
      <c r="V466" s="71"/>
      <c r="W466" s="71"/>
      <c r="X466" s="71"/>
      <c r="Y466" s="320"/>
      <c r="Z466" s="322"/>
      <c r="AA466" s="322"/>
      <c r="AB466" s="321"/>
      <c r="AC466" s="71">
        <v>1025358</v>
      </c>
      <c r="AD466" s="71">
        <v>1025359</v>
      </c>
      <c r="AE466" s="71">
        <v>2</v>
      </c>
      <c r="AF466" s="320">
        <v>2</v>
      </c>
      <c r="AG466" s="322"/>
      <c r="AH466" s="322"/>
      <c r="AI466" s="321"/>
    </row>
    <row r="467" spans="1:35" ht="20.100000000000001" customHeight="1" x14ac:dyDescent="0.25">
      <c r="A467" s="328"/>
      <c r="C467" s="320">
        <v>1</v>
      </c>
      <c r="D467" s="322"/>
      <c r="E467" s="321"/>
      <c r="F467" s="72" t="s">
        <v>44</v>
      </c>
      <c r="G467" s="324" t="s">
        <v>40</v>
      </c>
      <c r="H467" s="321"/>
      <c r="I467" s="71" t="s">
        <v>57</v>
      </c>
      <c r="J467" s="320">
        <v>3064913</v>
      </c>
      <c r="K467" s="322"/>
      <c r="L467" s="321"/>
      <c r="M467" s="71">
        <v>3064931</v>
      </c>
      <c r="N467" s="320">
        <v>19</v>
      </c>
      <c r="O467" s="322"/>
      <c r="P467" s="321"/>
      <c r="Q467" s="71">
        <v>3064913</v>
      </c>
      <c r="R467" s="320">
        <v>3064931</v>
      </c>
      <c r="S467" s="321"/>
      <c r="T467" s="323">
        <v>19</v>
      </c>
      <c r="U467" s="321"/>
      <c r="V467" s="71"/>
      <c r="W467" s="71"/>
      <c r="X467" s="71"/>
      <c r="Y467" s="320"/>
      <c r="Z467" s="322"/>
      <c r="AA467" s="322"/>
      <c r="AB467" s="321"/>
      <c r="AC467" s="71"/>
      <c r="AD467" s="71"/>
      <c r="AE467" s="71"/>
      <c r="AF467" s="320">
        <v>19</v>
      </c>
      <c r="AG467" s="322"/>
      <c r="AH467" s="322"/>
      <c r="AI467" s="321"/>
    </row>
    <row r="468" spans="1:35" ht="20.100000000000001" customHeight="1" x14ac:dyDescent="0.25">
      <c r="A468" s="328"/>
      <c r="C468" s="320">
        <v>1</v>
      </c>
      <c r="D468" s="322"/>
      <c r="E468" s="321"/>
      <c r="F468" s="72" t="s">
        <v>44</v>
      </c>
      <c r="G468" s="324" t="s">
        <v>40</v>
      </c>
      <c r="H468" s="321"/>
      <c r="I468" s="71" t="s">
        <v>57</v>
      </c>
      <c r="J468" s="320">
        <v>3064951</v>
      </c>
      <c r="K468" s="322"/>
      <c r="L468" s="321"/>
      <c r="M468" s="71">
        <v>3064999</v>
      </c>
      <c r="N468" s="320">
        <v>49</v>
      </c>
      <c r="O468" s="322"/>
      <c r="P468" s="321"/>
      <c r="Q468" s="71">
        <v>3064951</v>
      </c>
      <c r="R468" s="320">
        <v>3064999</v>
      </c>
      <c r="S468" s="321"/>
      <c r="T468" s="323">
        <v>49</v>
      </c>
      <c r="U468" s="321"/>
      <c r="V468" s="71"/>
      <c r="W468" s="71"/>
      <c r="X468" s="71"/>
      <c r="Y468" s="320"/>
      <c r="Z468" s="322"/>
      <c r="AA468" s="322"/>
      <c r="AB468" s="321"/>
      <c r="AC468" s="71"/>
      <c r="AD468" s="71"/>
      <c r="AE468" s="71"/>
      <c r="AF468" s="320">
        <v>49</v>
      </c>
      <c r="AG468" s="322"/>
      <c r="AH468" s="322"/>
      <c r="AI468" s="321"/>
    </row>
    <row r="469" spans="1:35" ht="20.100000000000001" customHeight="1" x14ac:dyDescent="0.25">
      <c r="A469" s="328"/>
      <c r="C469" s="320">
        <v>1</v>
      </c>
      <c r="D469" s="322"/>
      <c r="E469" s="321"/>
      <c r="F469" s="72" t="s">
        <v>44</v>
      </c>
      <c r="G469" s="324" t="s">
        <v>40</v>
      </c>
      <c r="H469" s="321"/>
      <c r="I469" s="71" t="s">
        <v>57</v>
      </c>
      <c r="J469" s="320">
        <v>3065000</v>
      </c>
      <c r="K469" s="322"/>
      <c r="L469" s="321"/>
      <c r="M469" s="71">
        <v>3065001</v>
      </c>
      <c r="N469" s="320">
        <v>2</v>
      </c>
      <c r="O469" s="322"/>
      <c r="P469" s="321"/>
      <c r="Q469" s="71"/>
      <c r="R469" s="320"/>
      <c r="S469" s="321"/>
      <c r="T469" s="323"/>
      <c r="U469" s="321"/>
      <c r="V469" s="71"/>
      <c r="W469" s="71"/>
      <c r="X469" s="71"/>
      <c r="Y469" s="320"/>
      <c r="Z469" s="322"/>
      <c r="AA469" s="322"/>
      <c r="AB469" s="321"/>
      <c r="AC469" s="71">
        <v>3065000</v>
      </c>
      <c r="AD469" s="71">
        <v>3065001</v>
      </c>
      <c r="AE469" s="71">
        <v>2</v>
      </c>
      <c r="AF469" s="320">
        <v>2</v>
      </c>
      <c r="AG469" s="322"/>
      <c r="AH469" s="322"/>
      <c r="AI469" s="321"/>
    </row>
    <row r="470" spans="1:35" ht="20.100000000000001" customHeight="1" x14ac:dyDescent="0.25">
      <c r="A470" s="328"/>
      <c r="C470" s="320"/>
      <c r="D470" s="322"/>
      <c r="E470" s="321"/>
      <c r="F470" s="72"/>
      <c r="G470" s="324"/>
      <c r="H470" s="321"/>
      <c r="I470" s="71"/>
      <c r="J470" s="320"/>
      <c r="K470" s="322"/>
      <c r="L470" s="321"/>
      <c r="M470" s="71"/>
      <c r="N470" s="320"/>
      <c r="O470" s="322"/>
      <c r="P470" s="321"/>
      <c r="Q470" s="71"/>
      <c r="R470" s="320"/>
      <c r="S470" s="321"/>
      <c r="T470" s="323"/>
      <c r="U470" s="321"/>
      <c r="V470" s="71"/>
      <c r="W470" s="71"/>
      <c r="X470" s="71"/>
      <c r="Y470" s="320"/>
      <c r="Z470" s="322"/>
      <c r="AA470" s="322"/>
      <c r="AB470" s="321"/>
      <c r="AC470" s="71"/>
      <c r="AD470" s="71"/>
      <c r="AE470" s="71"/>
      <c r="AF470" s="325">
        <f>SUM(T464:U469)*17/2</f>
        <v>1156</v>
      </c>
      <c r="AG470" s="322"/>
      <c r="AH470" s="322"/>
      <c r="AI470" s="321"/>
    </row>
    <row r="471" spans="1:35" ht="20.100000000000001" customHeight="1" x14ac:dyDescent="0.25">
      <c r="A471" s="328"/>
      <c r="C471" s="320">
        <v>6</v>
      </c>
      <c r="D471" s="322"/>
      <c r="E471" s="321"/>
      <c r="F471" s="72" t="s">
        <v>46</v>
      </c>
      <c r="G471" s="324" t="s">
        <v>37</v>
      </c>
      <c r="H471" s="321"/>
      <c r="I471" s="71" t="s">
        <v>38</v>
      </c>
      <c r="J471" s="320">
        <v>2608021</v>
      </c>
      <c r="K471" s="322"/>
      <c r="L471" s="321"/>
      <c r="M471" s="71">
        <v>2608028</v>
      </c>
      <c r="N471" s="320">
        <v>8</v>
      </c>
      <c r="O471" s="322"/>
      <c r="P471" s="321"/>
      <c r="Q471" s="71">
        <v>2608021</v>
      </c>
      <c r="R471" s="320">
        <v>2608028</v>
      </c>
      <c r="S471" s="321"/>
      <c r="T471" s="323">
        <v>8</v>
      </c>
      <c r="U471" s="321"/>
      <c r="V471" s="71"/>
      <c r="W471" s="71"/>
      <c r="X471" s="71"/>
      <c r="Y471" s="320"/>
      <c r="Z471" s="322"/>
      <c r="AA471" s="322"/>
      <c r="AB471" s="321"/>
      <c r="AC471" s="71"/>
      <c r="AD471" s="71"/>
      <c r="AE471" s="71"/>
      <c r="AF471" s="320">
        <v>8</v>
      </c>
      <c r="AG471" s="322"/>
      <c r="AH471" s="322"/>
      <c r="AI471" s="321"/>
    </row>
    <row r="472" spans="1:35" ht="20.100000000000001" customHeight="1" x14ac:dyDescent="0.25">
      <c r="A472" s="328"/>
      <c r="C472" s="320">
        <v>6</v>
      </c>
      <c r="D472" s="322"/>
      <c r="E472" s="321"/>
      <c r="F472" s="72" t="s">
        <v>46</v>
      </c>
      <c r="G472" s="324" t="s">
        <v>37</v>
      </c>
      <c r="H472" s="321"/>
      <c r="I472" s="71" t="s">
        <v>38</v>
      </c>
      <c r="J472" s="320">
        <v>2608069</v>
      </c>
      <c r="K472" s="322"/>
      <c r="L472" s="321"/>
      <c r="M472" s="71">
        <v>2608069</v>
      </c>
      <c r="N472" s="320">
        <v>1</v>
      </c>
      <c r="O472" s="322"/>
      <c r="P472" s="321"/>
      <c r="Q472" s="71"/>
      <c r="R472" s="320"/>
      <c r="S472" s="321"/>
      <c r="T472" s="323"/>
      <c r="U472" s="321"/>
      <c r="V472" s="71">
        <v>2608069</v>
      </c>
      <c r="W472" s="71">
        <v>2608069</v>
      </c>
      <c r="X472" s="71">
        <v>1</v>
      </c>
      <c r="Y472" s="320" t="s">
        <v>39</v>
      </c>
      <c r="Z472" s="322"/>
      <c r="AA472" s="322"/>
      <c r="AB472" s="321"/>
      <c r="AC472" s="71"/>
      <c r="AD472" s="71"/>
      <c r="AE472" s="71"/>
      <c r="AF472" s="320">
        <v>1</v>
      </c>
      <c r="AG472" s="322"/>
      <c r="AH472" s="322"/>
      <c r="AI472" s="321"/>
    </row>
    <row r="473" spans="1:35" ht="20.100000000000001" customHeight="1" x14ac:dyDescent="0.25">
      <c r="A473" s="328"/>
      <c r="C473" s="320">
        <v>6</v>
      </c>
      <c r="D473" s="322"/>
      <c r="E473" s="321"/>
      <c r="F473" s="72" t="s">
        <v>46</v>
      </c>
      <c r="G473" s="324" t="s">
        <v>37</v>
      </c>
      <c r="H473" s="321"/>
      <c r="I473" s="71" t="s">
        <v>38</v>
      </c>
      <c r="J473" s="320">
        <v>2608070</v>
      </c>
      <c r="K473" s="322"/>
      <c r="L473" s="321"/>
      <c r="M473" s="71">
        <v>2608107</v>
      </c>
      <c r="N473" s="320">
        <v>38</v>
      </c>
      <c r="O473" s="322"/>
      <c r="P473" s="321"/>
      <c r="Q473" s="71">
        <v>2608070</v>
      </c>
      <c r="R473" s="320">
        <v>2608107</v>
      </c>
      <c r="S473" s="321"/>
      <c r="T473" s="323">
        <v>38</v>
      </c>
      <c r="U473" s="321"/>
      <c r="V473" s="71"/>
      <c r="W473" s="71"/>
      <c r="X473" s="71"/>
      <c r="Y473" s="320"/>
      <c r="Z473" s="322"/>
      <c r="AA473" s="322"/>
      <c r="AB473" s="321"/>
      <c r="AC473" s="71"/>
      <c r="AD473" s="71"/>
      <c r="AE473" s="71"/>
      <c r="AF473" s="320">
        <v>38</v>
      </c>
      <c r="AG473" s="322"/>
      <c r="AH473" s="322"/>
      <c r="AI473" s="321"/>
    </row>
    <row r="474" spans="1:35" ht="20.100000000000001" customHeight="1" x14ac:dyDescent="0.25">
      <c r="A474" s="328"/>
      <c r="C474" s="320">
        <v>6</v>
      </c>
      <c r="D474" s="322"/>
      <c r="E474" s="321"/>
      <c r="F474" s="72" t="s">
        <v>46</v>
      </c>
      <c r="G474" s="324" t="s">
        <v>37</v>
      </c>
      <c r="H474" s="321"/>
      <c r="I474" s="71" t="s">
        <v>38</v>
      </c>
      <c r="J474" s="320">
        <v>2608108</v>
      </c>
      <c r="K474" s="322"/>
      <c r="L474" s="321"/>
      <c r="M474" s="71">
        <v>2608136</v>
      </c>
      <c r="N474" s="320">
        <v>29</v>
      </c>
      <c r="O474" s="322"/>
      <c r="P474" s="321"/>
      <c r="Q474" s="71"/>
      <c r="R474" s="320"/>
      <c r="S474" s="321"/>
      <c r="T474" s="323"/>
      <c r="U474" s="321"/>
      <c r="V474" s="71"/>
      <c r="W474" s="71"/>
      <c r="X474" s="71"/>
      <c r="Y474" s="320"/>
      <c r="Z474" s="322"/>
      <c r="AA474" s="322"/>
      <c r="AB474" s="321"/>
      <c r="AC474" s="71">
        <v>2608108</v>
      </c>
      <c r="AD474" s="71">
        <v>2608136</v>
      </c>
      <c r="AE474" s="71">
        <v>29</v>
      </c>
      <c r="AF474" s="320">
        <v>29</v>
      </c>
      <c r="AG474" s="322"/>
      <c r="AH474" s="322"/>
      <c r="AI474" s="321"/>
    </row>
    <row r="475" spans="1:35" ht="20.100000000000001" customHeight="1" x14ac:dyDescent="0.25">
      <c r="A475" s="328"/>
      <c r="C475" s="320">
        <v>6</v>
      </c>
      <c r="D475" s="322"/>
      <c r="E475" s="321"/>
      <c r="F475" s="72" t="s">
        <v>46</v>
      </c>
      <c r="G475" s="324" t="s">
        <v>40</v>
      </c>
      <c r="H475" s="321"/>
      <c r="I475" s="71" t="s">
        <v>57</v>
      </c>
      <c r="J475" s="320">
        <v>3065092</v>
      </c>
      <c r="K475" s="322"/>
      <c r="L475" s="321"/>
      <c r="M475" s="71">
        <v>3065100</v>
      </c>
      <c r="N475" s="320">
        <v>9</v>
      </c>
      <c r="O475" s="322"/>
      <c r="P475" s="321"/>
      <c r="Q475" s="71">
        <v>3065092</v>
      </c>
      <c r="R475" s="320">
        <v>3065100</v>
      </c>
      <c r="S475" s="321"/>
      <c r="T475" s="323">
        <v>9</v>
      </c>
      <c r="U475" s="321"/>
      <c r="V475" s="71"/>
      <c r="W475" s="71"/>
      <c r="X475" s="71"/>
      <c r="Y475" s="320"/>
      <c r="Z475" s="322"/>
      <c r="AA475" s="322"/>
      <c r="AB475" s="321"/>
      <c r="AC475" s="71"/>
      <c r="AD475" s="71"/>
      <c r="AE475" s="71"/>
      <c r="AF475" s="320">
        <v>9</v>
      </c>
      <c r="AG475" s="322"/>
      <c r="AH475" s="322"/>
      <c r="AI475" s="321"/>
    </row>
    <row r="476" spans="1:35" ht="20.100000000000001" customHeight="1" x14ac:dyDescent="0.25">
      <c r="A476" s="328"/>
      <c r="C476" s="320">
        <v>6</v>
      </c>
      <c r="D476" s="322"/>
      <c r="E476" s="321"/>
      <c r="F476" s="72" t="s">
        <v>46</v>
      </c>
      <c r="G476" s="324" t="s">
        <v>40</v>
      </c>
      <c r="H476" s="321"/>
      <c r="I476" s="71" t="s">
        <v>38</v>
      </c>
      <c r="J476" s="320">
        <v>648758</v>
      </c>
      <c r="K476" s="322"/>
      <c r="L476" s="321"/>
      <c r="M476" s="71">
        <v>648766</v>
      </c>
      <c r="N476" s="320">
        <v>9</v>
      </c>
      <c r="O476" s="322"/>
      <c r="P476" s="321"/>
      <c r="Q476" s="71">
        <v>648758</v>
      </c>
      <c r="R476" s="320">
        <v>648766</v>
      </c>
      <c r="S476" s="321"/>
      <c r="T476" s="323">
        <v>9</v>
      </c>
      <c r="U476" s="321"/>
      <c r="V476" s="71"/>
      <c r="W476" s="71"/>
      <c r="X476" s="71"/>
      <c r="Y476" s="320"/>
      <c r="Z476" s="322"/>
      <c r="AA476" s="322"/>
      <c r="AB476" s="321"/>
      <c r="AC476" s="71"/>
      <c r="AD476" s="71"/>
      <c r="AE476" s="71"/>
      <c r="AF476" s="320">
        <v>9</v>
      </c>
      <c r="AG476" s="322"/>
      <c r="AH476" s="322"/>
      <c r="AI476" s="321"/>
    </row>
    <row r="477" spans="1:35" ht="20.100000000000001" customHeight="1" x14ac:dyDescent="0.25">
      <c r="A477" s="328"/>
      <c r="C477" s="320">
        <v>6</v>
      </c>
      <c r="D477" s="322"/>
      <c r="E477" s="321"/>
      <c r="F477" s="72" t="s">
        <v>46</v>
      </c>
      <c r="G477" s="324" t="s">
        <v>40</v>
      </c>
      <c r="H477" s="321"/>
      <c r="I477" s="71" t="s">
        <v>38</v>
      </c>
      <c r="J477" s="320">
        <v>648806</v>
      </c>
      <c r="K477" s="322"/>
      <c r="L477" s="321"/>
      <c r="M477" s="71">
        <v>648833</v>
      </c>
      <c r="N477" s="320">
        <v>28</v>
      </c>
      <c r="O477" s="322"/>
      <c r="P477" s="321"/>
      <c r="Q477" s="71">
        <v>648806</v>
      </c>
      <c r="R477" s="320">
        <v>648833</v>
      </c>
      <c r="S477" s="321"/>
      <c r="T477" s="323">
        <v>28</v>
      </c>
      <c r="U477" s="321"/>
      <c r="V477" s="71"/>
      <c r="W477" s="71"/>
      <c r="X477" s="71"/>
      <c r="Y477" s="320"/>
      <c r="Z477" s="322"/>
      <c r="AA477" s="322"/>
      <c r="AB477" s="321"/>
      <c r="AC477" s="71"/>
      <c r="AD477" s="71"/>
      <c r="AE477" s="71"/>
      <c r="AF477" s="320">
        <v>28</v>
      </c>
      <c r="AG477" s="322"/>
      <c r="AH477" s="322"/>
      <c r="AI477" s="321"/>
    </row>
    <row r="478" spans="1:35" ht="20.100000000000001" customHeight="1" x14ac:dyDescent="0.25">
      <c r="A478" s="328"/>
      <c r="C478" s="320">
        <v>6</v>
      </c>
      <c r="D478" s="322"/>
      <c r="E478" s="321"/>
      <c r="F478" s="72" t="s">
        <v>46</v>
      </c>
      <c r="G478" s="324" t="s">
        <v>40</v>
      </c>
      <c r="H478" s="321"/>
      <c r="I478" s="71" t="s">
        <v>38</v>
      </c>
      <c r="J478" s="320">
        <v>648834</v>
      </c>
      <c r="K478" s="322"/>
      <c r="L478" s="321"/>
      <c r="M478" s="71">
        <v>648863</v>
      </c>
      <c r="N478" s="320">
        <v>30</v>
      </c>
      <c r="O478" s="322"/>
      <c r="P478" s="321"/>
      <c r="Q478" s="71"/>
      <c r="R478" s="320"/>
      <c r="S478" s="321"/>
      <c r="T478" s="323"/>
      <c r="U478" s="321"/>
      <c r="V478" s="71"/>
      <c r="W478" s="71"/>
      <c r="X478" s="71"/>
      <c r="Y478" s="320"/>
      <c r="Z478" s="322"/>
      <c r="AA478" s="322"/>
      <c r="AB478" s="321"/>
      <c r="AC478" s="71">
        <v>648834</v>
      </c>
      <c r="AD478" s="71">
        <v>648863</v>
      </c>
      <c r="AE478" s="71">
        <v>30</v>
      </c>
      <c r="AF478" s="320">
        <v>30</v>
      </c>
      <c r="AG478" s="322"/>
      <c r="AH478" s="322"/>
      <c r="AI478" s="321"/>
    </row>
    <row r="479" spans="1:35" ht="20.100000000000001" customHeight="1" x14ac:dyDescent="0.25">
      <c r="A479" s="329"/>
      <c r="C479" s="320"/>
      <c r="D479" s="322"/>
      <c r="E479" s="321"/>
      <c r="F479" s="72"/>
      <c r="G479" s="324"/>
      <c r="H479" s="321"/>
      <c r="I479" s="71"/>
      <c r="J479" s="320"/>
      <c r="K479" s="322"/>
      <c r="L479" s="321"/>
      <c r="M479" s="71"/>
      <c r="N479" s="320"/>
      <c r="O479" s="322"/>
      <c r="P479" s="321"/>
      <c r="Q479" s="71"/>
      <c r="R479" s="320"/>
      <c r="S479" s="321"/>
      <c r="T479" s="323"/>
      <c r="U479" s="321"/>
      <c r="V479" s="71"/>
      <c r="W479" s="71"/>
      <c r="X479" s="71"/>
      <c r="Y479" s="320"/>
      <c r="Z479" s="322"/>
      <c r="AA479" s="322"/>
      <c r="AB479" s="321"/>
      <c r="AC479" s="71"/>
      <c r="AD479" s="71"/>
      <c r="AE479" s="71"/>
      <c r="AF479" s="325">
        <f>SUM(T471:U478)*17/2</f>
        <v>782</v>
      </c>
      <c r="AG479" s="322"/>
      <c r="AH479" s="322"/>
      <c r="AI479" s="321"/>
    </row>
    <row r="480" spans="1:35" ht="15" customHeight="1" x14ac:dyDescent="0.25">
      <c r="A480" s="327"/>
      <c r="C480" s="331" t="s">
        <v>60</v>
      </c>
      <c r="D480" s="322"/>
      <c r="E480" s="322"/>
      <c r="F480" s="322"/>
      <c r="G480" s="322"/>
      <c r="H480" s="321"/>
      <c r="I480" s="326"/>
      <c r="J480" s="322"/>
      <c r="K480" s="322"/>
      <c r="L480" s="322"/>
      <c r="M480" s="322"/>
      <c r="N480" s="322"/>
      <c r="O480" s="322"/>
      <c r="P480" s="322"/>
      <c r="Q480" s="322"/>
      <c r="R480" s="322"/>
      <c r="S480" s="322"/>
      <c r="T480" s="322"/>
      <c r="U480" s="322"/>
      <c r="V480" s="322"/>
      <c r="W480" s="322"/>
      <c r="X480" s="322"/>
      <c r="Y480" s="322"/>
      <c r="Z480" s="322"/>
      <c r="AA480" s="322"/>
      <c r="AB480" s="322"/>
      <c r="AC480" s="322"/>
      <c r="AD480" s="322"/>
      <c r="AE480" s="322"/>
      <c r="AF480" s="322"/>
      <c r="AG480" s="322"/>
      <c r="AH480" s="322"/>
      <c r="AI480" s="321"/>
    </row>
    <row r="481" spans="1:35" ht="20.100000000000001" customHeight="1" x14ac:dyDescent="0.25">
      <c r="A481" s="328"/>
      <c r="C481" s="320">
        <v>3</v>
      </c>
      <c r="D481" s="322"/>
      <c r="E481" s="321"/>
      <c r="F481" s="72" t="s">
        <v>51</v>
      </c>
      <c r="G481" s="324" t="s">
        <v>37</v>
      </c>
      <c r="H481" s="321"/>
      <c r="I481" s="71" t="s">
        <v>38</v>
      </c>
      <c r="J481" s="320">
        <v>1025367</v>
      </c>
      <c r="K481" s="322"/>
      <c r="L481" s="321"/>
      <c r="M481" s="71">
        <v>1025405</v>
      </c>
      <c r="N481" s="320">
        <v>39</v>
      </c>
      <c r="O481" s="322"/>
      <c r="P481" s="321"/>
      <c r="Q481" s="71">
        <v>1025367</v>
      </c>
      <c r="R481" s="320">
        <v>1025405</v>
      </c>
      <c r="S481" s="321"/>
      <c r="T481" s="323">
        <v>39</v>
      </c>
      <c r="U481" s="321"/>
      <c r="V481" s="71"/>
      <c r="W481" s="71"/>
      <c r="X481" s="71"/>
      <c r="Y481" s="320"/>
      <c r="Z481" s="322"/>
      <c r="AA481" s="322"/>
      <c r="AB481" s="321"/>
      <c r="AC481" s="71"/>
      <c r="AD481" s="71"/>
      <c r="AE481" s="71"/>
      <c r="AF481" s="320">
        <v>39</v>
      </c>
      <c r="AG481" s="322"/>
      <c r="AH481" s="322"/>
      <c r="AI481" s="321"/>
    </row>
    <row r="482" spans="1:35" ht="20.100000000000001" customHeight="1" x14ac:dyDescent="0.25">
      <c r="A482" s="328"/>
      <c r="C482" s="320">
        <v>3</v>
      </c>
      <c r="D482" s="322"/>
      <c r="E482" s="321"/>
      <c r="F482" s="72" t="s">
        <v>51</v>
      </c>
      <c r="G482" s="324" t="s">
        <v>37</v>
      </c>
      <c r="H482" s="321"/>
      <c r="I482" s="71" t="s">
        <v>38</v>
      </c>
      <c r="J482" s="320">
        <v>1025406</v>
      </c>
      <c r="K482" s="322"/>
      <c r="L482" s="321"/>
      <c r="M482" s="71">
        <v>1025419</v>
      </c>
      <c r="N482" s="320">
        <v>14</v>
      </c>
      <c r="O482" s="322"/>
      <c r="P482" s="321"/>
      <c r="Q482" s="71"/>
      <c r="R482" s="320"/>
      <c r="S482" s="321"/>
      <c r="T482" s="323"/>
      <c r="U482" s="321"/>
      <c r="V482" s="71"/>
      <c r="W482" s="71"/>
      <c r="X482" s="71"/>
      <c r="Y482" s="320"/>
      <c r="Z482" s="322"/>
      <c r="AA482" s="322"/>
      <c r="AB482" s="321"/>
      <c r="AC482" s="71">
        <v>1025406</v>
      </c>
      <c r="AD482" s="71">
        <v>1025419</v>
      </c>
      <c r="AE482" s="71">
        <v>14</v>
      </c>
      <c r="AF482" s="320">
        <v>14</v>
      </c>
      <c r="AG482" s="322"/>
      <c r="AH482" s="322"/>
      <c r="AI482" s="321"/>
    </row>
    <row r="483" spans="1:35" ht="20.100000000000001" customHeight="1" x14ac:dyDescent="0.25">
      <c r="A483" s="328"/>
      <c r="C483" s="320">
        <v>3</v>
      </c>
      <c r="D483" s="322"/>
      <c r="E483" s="321"/>
      <c r="F483" s="72" t="s">
        <v>51</v>
      </c>
      <c r="G483" s="324" t="s">
        <v>40</v>
      </c>
      <c r="H483" s="321"/>
      <c r="I483" s="71" t="s">
        <v>57</v>
      </c>
      <c r="J483" s="320">
        <v>3065002</v>
      </c>
      <c r="K483" s="322"/>
      <c r="L483" s="321"/>
      <c r="M483" s="71">
        <v>3065036</v>
      </c>
      <c r="N483" s="320">
        <v>35</v>
      </c>
      <c r="O483" s="322"/>
      <c r="P483" s="321"/>
      <c r="Q483" s="71">
        <v>3065002</v>
      </c>
      <c r="R483" s="320">
        <v>3065036</v>
      </c>
      <c r="S483" s="321"/>
      <c r="T483" s="323">
        <v>35</v>
      </c>
      <c r="U483" s="321"/>
      <c r="V483" s="71"/>
      <c r="W483" s="71"/>
      <c r="X483" s="71"/>
      <c r="Y483" s="320"/>
      <c r="Z483" s="322"/>
      <c r="AA483" s="322"/>
      <c r="AB483" s="321"/>
      <c r="AC483" s="71"/>
      <c r="AD483" s="71"/>
      <c r="AE483" s="71"/>
      <c r="AF483" s="320">
        <v>35</v>
      </c>
      <c r="AG483" s="322"/>
      <c r="AH483" s="322"/>
      <c r="AI483" s="321"/>
    </row>
    <row r="484" spans="1:35" ht="20.100000000000001" customHeight="1" x14ac:dyDescent="0.25">
      <c r="A484" s="328"/>
      <c r="C484" s="320">
        <v>3</v>
      </c>
      <c r="D484" s="322"/>
      <c r="E484" s="321"/>
      <c r="F484" s="72" t="s">
        <v>51</v>
      </c>
      <c r="G484" s="324" t="s">
        <v>40</v>
      </c>
      <c r="H484" s="321"/>
      <c r="I484" s="71" t="s">
        <v>57</v>
      </c>
      <c r="J484" s="320">
        <v>3065037</v>
      </c>
      <c r="K484" s="322"/>
      <c r="L484" s="321"/>
      <c r="M484" s="71">
        <v>3065054</v>
      </c>
      <c r="N484" s="320">
        <v>18</v>
      </c>
      <c r="O484" s="322"/>
      <c r="P484" s="321"/>
      <c r="Q484" s="71"/>
      <c r="R484" s="320"/>
      <c r="S484" s="321"/>
      <c r="T484" s="323"/>
      <c r="U484" s="321"/>
      <c r="V484" s="71"/>
      <c r="W484" s="71"/>
      <c r="X484" s="71"/>
      <c r="Y484" s="320"/>
      <c r="Z484" s="322"/>
      <c r="AA484" s="322"/>
      <c r="AB484" s="321"/>
      <c r="AC484" s="71">
        <v>3065037</v>
      </c>
      <c r="AD484" s="71">
        <v>3065054</v>
      </c>
      <c r="AE484" s="71">
        <v>18</v>
      </c>
      <c r="AF484" s="320">
        <v>18</v>
      </c>
      <c r="AG484" s="322"/>
      <c r="AH484" s="322"/>
      <c r="AI484" s="321"/>
    </row>
    <row r="485" spans="1:35" ht="20.100000000000001" customHeight="1" x14ac:dyDescent="0.25">
      <c r="A485" s="328"/>
      <c r="C485" s="320">
        <v>3</v>
      </c>
      <c r="D485" s="322"/>
      <c r="E485" s="321"/>
      <c r="F485" s="72" t="s">
        <v>51</v>
      </c>
      <c r="G485" s="324" t="s">
        <v>40</v>
      </c>
      <c r="H485" s="321"/>
      <c r="I485" s="71" t="s">
        <v>38</v>
      </c>
      <c r="J485" s="320">
        <v>648629</v>
      </c>
      <c r="K485" s="322"/>
      <c r="L485" s="321"/>
      <c r="M485" s="71">
        <v>648632</v>
      </c>
      <c r="N485" s="320">
        <v>4</v>
      </c>
      <c r="O485" s="322"/>
      <c r="P485" s="321"/>
      <c r="Q485" s="71">
        <v>648629</v>
      </c>
      <c r="R485" s="320">
        <v>648632</v>
      </c>
      <c r="S485" s="321"/>
      <c r="T485" s="323">
        <v>4</v>
      </c>
      <c r="U485" s="321"/>
      <c r="V485" s="71"/>
      <c r="W485" s="71"/>
      <c r="X485" s="71"/>
      <c r="Y485" s="320"/>
      <c r="Z485" s="322"/>
      <c r="AA485" s="322"/>
      <c r="AB485" s="321"/>
      <c r="AC485" s="71"/>
      <c r="AD485" s="71"/>
      <c r="AE485" s="71"/>
      <c r="AF485" s="320">
        <v>4</v>
      </c>
      <c r="AG485" s="322"/>
      <c r="AH485" s="322"/>
      <c r="AI485" s="321"/>
    </row>
    <row r="486" spans="1:35" ht="20.100000000000001" customHeight="1" x14ac:dyDescent="0.25">
      <c r="A486" s="328"/>
      <c r="C486" s="320"/>
      <c r="D486" s="322"/>
      <c r="E486" s="321"/>
      <c r="F486" s="72"/>
      <c r="G486" s="324"/>
      <c r="H486" s="321"/>
      <c r="I486" s="71"/>
      <c r="J486" s="320"/>
      <c r="K486" s="322"/>
      <c r="L486" s="321"/>
      <c r="M486" s="71"/>
      <c r="N486" s="320"/>
      <c r="O486" s="322"/>
      <c r="P486" s="321"/>
      <c r="Q486" s="71"/>
      <c r="R486" s="320"/>
      <c r="S486" s="321"/>
      <c r="T486" s="323"/>
      <c r="U486" s="321"/>
      <c r="V486" s="71"/>
      <c r="W486" s="71"/>
      <c r="X486" s="71"/>
      <c r="Y486" s="320"/>
      <c r="Z486" s="322"/>
      <c r="AA486" s="322"/>
      <c r="AB486" s="321"/>
      <c r="AC486" s="71"/>
      <c r="AD486" s="71"/>
      <c r="AE486" s="71"/>
      <c r="AF486" s="325">
        <f>SUM(T481:U485)*17/2</f>
        <v>663</v>
      </c>
      <c r="AG486" s="322"/>
      <c r="AH486" s="322"/>
      <c r="AI486" s="321"/>
    </row>
    <row r="487" spans="1:35" ht="20.100000000000001" customHeight="1" x14ac:dyDescent="0.25">
      <c r="A487" s="328"/>
      <c r="C487" s="320">
        <v>5</v>
      </c>
      <c r="D487" s="322"/>
      <c r="E487" s="321"/>
      <c r="F487" s="72" t="s">
        <v>42</v>
      </c>
      <c r="G487" s="324" t="s">
        <v>37</v>
      </c>
      <c r="H487" s="321"/>
      <c r="I487" s="71" t="s">
        <v>38</v>
      </c>
      <c r="J487" s="320">
        <v>2608059</v>
      </c>
      <c r="K487" s="322"/>
      <c r="L487" s="321"/>
      <c r="M487" s="71">
        <v>2608068</v>
      </c>
      <c r="N487" s="320">
        <v>10</v>
      </c>
      <c r="O487" s="322"/>
      <c r="P487" s="321"/>
      <c r="Q487" s="71">
        <v>2608059</v>
      </c>
      <c r="R487" s="320">
        <v>2608068</v>
      </c>
      <c r="S487" s="321"/>
      <c r="T487" s="323">
        <v>10</v>
      </c>
      <c r="U487" s="321"/>
      <c r="V487" s="71"/>
      <c r="W487" s="71"/>
      <c r="X487" s="71"/>
      <c r="Y487" s="320"/>
      <c r="Z487" s="322"/>
      <c r="AA487" s="322"/>
      <c r="AB487" s="321"/>
      <c r="AC487" s="71"/>
      <c r="AD487" s="71"/>
      <c r="AE487" s="71"/>
      <c r="AF487" s="320">
        <v>10</v>
      </c>
      <c r="AG487" s="322"/>
      <c r="AH487" s="322"/>
      <c r="AI487" s="321"/>
    </row>
    <row r="488" spans="1:35" ht="20.100000000000001" customHeight="1" x14ac:dyDescent="0.25">
      <c r="A488" s="328"/>
      <c r="C488" s="320">
        <v>5</v>
      </c>
      <c r="D488" s="322"/>
      <c r="E488" s="321"/>
      <c r="F488" s="72" t="s">
        <v>42</v>
      </c>
      <c r="G488" s="324" t="s">
        <v>37</v>
      </c>
      <c r="H488" s="321"/>
      <c r="I488" s="71" t="s">
        <v>38</v>
      </c>
      <c r="J488" s="320">
        <v>2608170</v>
      </c>
      <c r="K488" s="322"/>
      <c r="L488" s="321"/>
      <c r="M488" s="71">
        <v>2608196</v>
      </c>
      <c r="N488" s="320">
        <v>27</v>
      </c>
      <c r="O488" s="322"/>
      <c r="P488" s="321"/>
      <c r="Q488" s="71">
        <v>2608170</v>
      </c>
      <c r="R488" s="320">
        <v>2608196</v>
      </c>
      <c r="S488" s="321"/>
      <c r="T488" s="323">
        <v>27</v>
      </c>
      <c r="U488" s="321"/>
      <c r="V488" s="71"/>
      <c r="W488" s="71"/>
      <c r="X488" s="71"/>
      <c r="Y488" s="320"/>
      <c r="Z488" s="322"/>
      <c r="AA488" s="322"/>
      <c r="AB488" s="321"/>
      <c r="AC488" s="71"/>
      <c r="AD488" s="71"/>
      <c r="AE488" s="71"/>
      <c r="AF488" s="320">
        <v>27</v>
      </c>
      <c r="AG488" s="322"/>
      <c r="AH488" s="322"/>
      <c r="AI488" s="321"/>
    </row>
    <row r="489" spans="1:35" ht="20.100000000000001" customHeight="1" x14ac:dyDescent="0.25">
      <c r="A489" s="328"/>
      <c r="C489" s="320">
        <v>5</v>
      </c>
      <c r="D489" s="322"/>
      <c r="E489" s="321"/>
      <c r="F489" s="72" t="s">
        <v>42</v>
      </c>
      <c r="G489" s="324" t="s">
        <v>37</v>
      </c>
      <c r="H489" s="321"/>
      <c r="I489" s="71" t="s">
        <v>38</v>
      </c>
      <c r="J489" s="320">
        <v>2608333</v>
      </c>
      <c r="K489" s="322"/>
      <c r="L489" s="321"/>
      <c r="M489" s="71">
        <v>2608339</v>
      </c>
      <c r="N489" s="320">
        <v>7</v>
      </c>
      <c r="O489" s="322"/>
      <c r="P489" s="321"/>
      <c r="Q489" s="71">
        <v>2608333</v>
      </c>
      <c r="R489" s="320">
        <v>2608339</v>
      </c>
      <c r="S489" s="321"/>
      <c r="T489" s="323">
        <v>7</v>
      </c>
      <c r="U489" s="321"/>
      <c r="V489" s="71"/>
      <c r="W489" s="71"/>
      <c r="X489" s="71"/>
      <c r="Y489" s="320"/>
      <c r="Z489" s="322"/>
      <c r="AA489" s="322"/>
      <c r="AB489" s="321"/>
      <c r="AC489" s="71"/>
      <c r="AD489" s="71"/>
      <c r="AE489" s="71"/>
      <c r="AF489" s="320">
        <v>7</v>
      </c>
      <c r="AG489" s="322"/>
      <c r="AH489" s="322"/>
      <c r="AI489" s="321"/>
    </row>
    <row r="490" spans="1:35" ht="20.100000000000001" customHeight="1" x14ac:dyDescent="0.25">
      <c r="A490" s="328"/>
      <c r="C490" s="320">
        <v>5</v>
      </c>
      <c r="D490" s="322"/>
      <c r="E490" s="321"/>
      <c r="F490" s="72" t="s">
        <v>42</v>
      </c>
      <c r="G490" s="324" t="s">
        <v>37</v>
      </c>
      <c r="H490" s="321"/>
      <c r="I490" s="71" t="s">
        <v>38</v>
      </c>
      <c r="J490" s="320">
        <v>2608340</v>
      </c>
      <c r="K490" s="322"/>
      <c r="L490" s="321"/>
      <c r="M490" s="71">
        <v>2608372</v>
      </c>
      <c r="N490" s="320">
        <v>33</v>
      </c>
      <c r="O490" s="322"/>
      <c r="P490" s="321"/>
      <c r="Q490" s="71"/>
      <c r="R490" s="320"/>
      <c r="S490" s="321"/>
      <c r="T490" s="323"/>
      <c r="U490" s="321"/>
      <c r="V490" s="71"/>
      <c r="W490" s="71"/>
      <c r="X490" s="71"/>
      <c r="Y490" s="320"/>
      <c r="Z490" s="322"/>
      <c r="AA490" s="322"/>
      <c r="AB490" s="321"/>
      <c r="AC490" s="71">
        <v>2608340</v>
      </c>
      <c r="AD490" s="71">
        <v>2608372</v>
      </c>
      <c r="AE490" s="71">
        <v>33</v>
      </c>
      <c r="AF490" s="320">
        <v>33</v>
      </c>
      <c r="AG490" s="322"/>
      <c r="AH490" s="322"/>
      <c r="AI490" s="321"/>
    </row>
    <row r="491" spans="1:35" ht="20.100000000000001" customHeight="1" x14ac:dyDescent="0.25">
      <c r="A491" s="328"/>
      <c r="C491" s="320">
        <v>5</v>
      </c>
      <c r="D491" s="322"/>
      <c r="E491" s="321"/>
      <c r="F491" s="72" t="s">
        <v>42</v>
      </c>
      <c r="G491" s="324" t="s">
        <v>40</v>
      </c>
      <c r="H491" s="321"/>
      <c r="I491" s="71" t="s">
        <v>38</v>
      </c>
      <c r="J491" s="320">
        <v>648796</v>
      </c>
      <c r="K491" s="322"/>
      <c r="L491" s="321"/>
      <c r="M491" s="71">
        <v>648805</v>
      </c>
      <c r="N491" s="320">
        <v>10</v>
      </c>
      <c r="O491" s="322"/>
      <c r="P491" s="321"/>
      <c r="Q491" s="71">
        <v>648796</v>
      </c>
      <c r="R491" s="320">
        <v>648805</v>
      </c>
      <c r="S491" s="321"/>
      <c r="T491" s="323">
        <v>10</v>
      </c>
      <c r="U491" s="321"/>
      <c r="V491" s="71"/>
      <c r="W491" s="71"/>
      <c r="X491" s="71"/>
      <c r="Y491" s="320"/>
      <c r="Z491" s="322"/>
      <c r="AA491" s="322"/>
      <c r="AB491" s="321"/>
      <c r="AC491" s="71"/>
      <c r="AD491" s="71"/>
      <c r="AE491" s="71"/>
      <c r="AF491" s="320">
        <v>10</v>
      </c>
      <c r="AG491" s="322"/>
      <c r="AH491" s="322"/>
      <c r="AI491" s="321"/>
    </row>
    <row r="492" spans="1:35" ht="20.100000000000001" customHeight="1" x14ac:dyDescent="0.25">
      <c r="A492" s="328"/>
      <c r="C492" s="320">
        <v>5</v>
      </c>
      <c r="D492" s="322"/>
      <c r="E492" s="321"/>
      <c r="F492" s="72" t="s">
        <v>42</v>
      </c>
      <c r="G492" s="324" t="s">
        <v>40</v>
      </c>
      <c r="H492" s="321"/>
      <c r="I492" s="71" t="s">
        <v>38</v>
      </c>
      <c r="J492" s="320">
        <v>648897</v>
      </c>
      <c r="K492" s="322"/>
      <c r="L492" s="321"/>
      <c r="M492" s="71">
        <v>648923</v>
      </c>
      <c r="N492" s="320">
        <v>27</v>
      </c>
      <c r="O492" s="322"/>
      <c r="P492" s="321"/>
      <c r="Q492" s="71">
        <v>648897</v>
      </c>
      <c r="R492" s="320">
        <v>648923</v>
      </c>
      <c r="S492" s="321"/>
      <c r="T492" s="323">
        <v>27</v>
      </c>
      <c r="U492" s="321"/>
      <c r="V492" s="71"/>
      <c r="W492" s="71"/>
      <c r="X492" s="71"/>
      <c r="Y492" s="320"/>
      <c r="Z492" s="322"/>
      <c r="AA492" s="322"/>
      <c r="AB492" s="321"/>
      <c r="AC492" s="71"/>
      <c r="AD492" s="71"/>
      <c r="AE492" s="71"/>
      <c r="AF492" s="320">
        <v>27</v>
      </c>
      <c r="AG492" s="322"/>
      <c r="AH492" s="322"/>
      <c r="AI492" s="321"/>
    </row>
    <row r="493" spans="1:35" ht="20.100000000000001" customHeight="1" x14ac:dyDescent="0.25">
      <c r="A493" s="328"/>
      <c r="C493" s="320">
        <v>5</v>
      </c>
      <c r="D493" s="322"/>
      <c r="E493" s="321"/>
      <c r="F493" s="72" t="s">
        <v>42</v>
      </c>
      <c r="G493" s="324" t="s">
        <v>40</v>
      </c>
      <c r="H493" s="321"/>
      <c r="I493" s="71" t="s">
        <v>38</v>
      </c>
      <c r="J493" s="320">
        <v>649060</v>
      </c>
      <c r="K493" s="322"/>
      <c r="L493" s="321"/>
      <c r="M493" s="71">
        <v>649066</v>
      </c>
      <c r="N493" s="320">
        <v>7</v>
      </c>
      <c r="O493" s="322"/>
      <c r="P493" s="321"/>
      <c r="Q493" s="71">
        <v>649060</v>
      </c>
      <c r="R493" s="320">
        <v>649066</v>
      </c>
      <c r="S493" s="321"/>
      <c r="T493" s="323">
        <v>7</v>
      </c>
      <c r="U493" s="321"/>
      <c r="V493" s="71"/>
      <c r="W493" s="71"/>
      <c r="X493" s="71"/>
      <c r="Y493" s="320"/>
      <c r="Z493" s="322"/>
      <c r="AA493" s="322"/>
      <c r="AB493" s="321"/>
      <c r="AC493" s="71"/>
      <c r="AD493" s="71"/>
      <c r="AE493" s="71"/>
      <c r="AF493" s="320">
        <v>7</v>
      </c>
      <c r="AG493" s="322"/>
      <c r="AH493" s="322"/>
      <c r="AI493" s="321"/>
    </row>
    <row r="494" spans="1:35" ht="20.100000000000001" customHeight="1" x14ac:dyDescent="0.25">
      <c r="A494" s="328"/>
      <c r="C494" s="320">
        <v>5</v>
      </c>
      <c r="D494" s="322"/>
      <c r="E494" s="321"/>
      <c r="F494" s="72" t="s">
        <v>42</v>
      </c>
      <c r="G494" s="324" t="s">
        <v>40</v>
      </c>
      <c r="H494" s="321"/>
      <c r="I494" s="71" t="s">
        <v>38</v>
      </c>
      <c r="J494" s="320">
        <v>649067</v>
      </c>
      <c r="K494" s="322"/>
      <c r="L494" s="321"/>
      <c r="M494" s="71">
        <v>649099</v>
      </c>
      <c r="N494" s="320">
        <v>33</v>
      </c>
      <c r="O494" s="322"/>
      <c r="P494" s="321"/>
      <c r="Q494" s="71"/>
      <c r="R494" s="320"/>
      <c r="S494" s="321"/>
      <c r="T494" s="323"/>
      <c r="U494" s="321"/>
      <c r="V494" s="71"/>
      <c r="W494" s="71"/>
      <c r="X494" s="71"/>
      <c r="Y494" s="320"/>
      <c r="Z494" s="322"/>
      <c r="AA494" s="322"/>
      <c r="AB494" s="321"/>
      <c r="AC494" s="71">
        <v>649067</v>
      </c>
      <c r="AD494" s="71">
        <v>649099</v>
      </c>
      <c r="AE494" s="71">
        <v>33</v>
      </c>
      <c r="AF494" s="320">
        <v>33</v>
      </c>
      <c r="AG494" s="322"/>
      <c r="AH494" s="322"/>
      <c r="AI494" s="321"/>
    </row>
    <row r="495" spans="1:35" ht="20.100000000000001" customHeight="1" x14ac:dyDescent="0.25">
      <c r="A495" s="328"/>
      <c r="C495" s="320"/>
      <c r="D495" s="322"/>
      <c r="E495" s="321"/>
      <c r="F495" s="72"/>
      <c r="G495" s="324"/>
      <c r="H495" s="321"/>
      <c r="I495" s="71"/>
      <c r="J495" s="320"/>
      <c r="K495" s="322"/>
      <c r="L495" s="321"/>
      <c r="M495" s="71"/>
      <c r="N495" s="320"/>
      <c r="O495" s="322"/>
      <c r="P495" s="321"/>
      <c r="Q495" s="71"/>
      <c r="R495" s="320"/>
      <c r="S495" s="321"/>
      <c r="T495" s="323"/>
      <c r="U495" s="321"/>
      <c r="V495" s="71"/>
      <c r="W495" s="71"/>
      <c r="X495" s="71"/>
      <c r="Y495" s="320"/>
      <c r="Z495" s="322"/>
      <c r="AA495" s="322"/>
      <c r="AB495" s="321"/>
      <c r="AC495" s="71"/>
      <c r="AD495" s="71"/>
      <c r="AE495" s="71"/>
      <c r="AF495" s="325">
        <f>SUM(T487:U494)*17/2</f>
        <v>748</v>
      </c>
      <c r="AG495" s="322"/>
      <c r="AH495" s="322"/>
      <c r="AI495" s="321"/>
    </row>
    <row r="496" spans="1:35" ht="20.100000000000001" customHeight="1" x14ac:dyDescent="0.25">
      <c r="A496" s="328"/>
      <c r="C496" s="320">
        <v>4</v>
      </c>
      <c r="D496" s="322"/>
      <c r="E496" s="321"/>
      <c r="F496" s="72" t="s">
        <v>43</v>
      </c>
      <c r="G496" s="324" t="s">
        <v>37</v>
      </c>
      <c r="H496" s="321"/>
      <c r="I496" s="71" t="s">
        <v>38</v>
      </c>
      <c r="J496" s="320">
        <v>1025455</v>
      </c>
      <c r="K496" s="322"/>
      <c r="L496" s="321"/>
      <c r="M496" s="71">
        <v>1025456</v>
      </c>
      <c r="N496" s="320">
        <v>2</v>
      </c>
      <c r="O496" s="322"/>
      <c r="P496" s="321"/>
      <c r="Q496" s="71">
        <v>1025455</v>
      </c>
      <c r="R496" s="320">
        <v>1025456</v>
      </c>
      <c r="S496" s="321"/>
      <c r="T496" s="323">
        <v>2</v>
      </c>
      <c r="U496" s="321"/>
      <c r="V496" s="71"/>
      <c r="W496" s="71"/>
      <c r="X496" s="71"/>
      <c r="Y496" s="320"/>
      <c r="Z496" s="322"/>
      <c r="AA496" s="322"/>
      <c r="AB496" s="321"/>
      <c r="AC496" s="71"/>
      <c r="AD496" s="71"/>
      <c r="AE496" s="71"/>
      <c r="AF496" s="320">
        <v>2</v>
      </c>
      <c r="AG496" s="322"/>
      <c r="AH496" s="322"/>
      <c r="AI496" s="321"/>
    </row>
    <row r="497" spans="1:35" ht="20.100000000000001" customHeight="1" x14ac:dyDescent="0.25">
      <c r="A497" s="328"/>
      <c r="C497" s="320">
        <v>4</v>
      </c>
      <c r="D497" s="322"/>
      <c r="E497" s="321"/>
      <c r="F497" s="72" t="s">
        <v>43</v>
      </c>
      <c r="G497" s="324" t="s">
        <v>37</v>
      </c>
      <c r="H497" s="321"/>
      <c r="I497" s="71" t="s">
        <v>38</v>
      </c>
      <c r="J497" s="320">
        <v>2608265</v>
      </c>
      <c r="K497" s="322"/>
      <c r="L497" s="321"/>
      <c r="M497" s="71">
        <v>2608286</v>
      </c>
      <c r="N497" s="320">
        <v>22</v>
      </c>
      <c r="O497" s="322"/>
      <c r="P497" s="321"/>
      <c r="Q497" s="71">
        <v>2608265</v>
      </c>
      <c r="R497" s="320">
        <v>2608286</v>
      </c>
      <c r="S497" s="321"/>
      <c r="T497" s="323">
        <v>22</v>
      </c>
      <c r="U497" s="321"/>
      <c r="V497" s="71"/>
      <c r="W497" s="71"/>
      <c r="X497" s="71"/>
      <c r="Y497" s="320"/>
      <c r="Z497" s="322"/>
      <c r="AA497" s="322"/>
      <c r="AB497" s="321"/>
      <c r="AC497" s="71"/>
      <c r="AD497" s="71"/>
      <c r="AE497" s="71"/>
      <c r="AF497" s="320">
        <v>22</v>
      </c>
      <c r="AG497" s="322"/>
      <c r="AH497" s="322"/>
      <c r="AI497" s="321"/>
    </row>
    <row r="498" spans="1:35" ht="20.100000000000001" customHeight="1" x14ac:dyDescent="0.25">
      <c r="A498" s="328"/>
      <c r="C498" s="320">
        <v>4</v>
      </c>
      <c r="D498" s="322"/>
      <c r="E498" s="321"/>
      <c r="F498" s="72" t="s">
        <v>43</v>
      </c>
      <c r="G498" s="324" t="s">
        <v>37</v>
      </c>
      <c r="H498" s="321"/>
      <c r="I498" s="71" t="s">
        <v>38</v>
      </c>
      <c r="J498" s="320">
        <v>2608287</v>
      </c>
      <c r="K498" s="322"/>
      <c r="L498" s="321"/>
      <c r="M498" s="71">
        <v>2608332</v>
      </c>
      <c r="N498" s="320">
        <v>46</v>
      </c>
      <c r="O498" s="322"/>
      <c r="P498" s="321"/>
      <c r="Q498" s="71"/>
      <c r="R498" s="320"/>
      <c r="S498" s="321"/>
      <c r="T498" s="323"/>
      <c r="U498" s="321"/>
      <c r="V498" s="71"/>
      <c r="W498" s="71"/>
      <c r="X498" s="71"/>
      <c r="Y498" s="320"/>
      <c r="Z498" s="322"/>
      <c r="AA498" s="322"/>
      <c r="AB498" s="321"/>
      <c r="AC498" s="71">
        <v>2608287</v>
      </c>
      <c r="AD498" s="71">
        <v>2608332</v>
      </c>
      <c r="AE498" s="71">
        <v>46</v>
      </c>
      <c r="AF498" s="320">
        <v>46</v>
      </c>
      <c r="AG498" s="322"/>
      <c r="AH498" s="322"/>
      <c r="AI498" s="321"/>
    </row>
    <row r="499" spans="1:35" ht="20.100000000000001" customHeight="1" x14ac:dyDescent="0.25">
      <c r="A499" s="328"/>
      <c r="C499" s="320">
        <v>4</v>
      </c>
      <c r="D499" s="322"/>
      <c r="E499" s="321"/>
      <c r="F499" s="72" t="s">
        <v>43</v>
      </c>
      <c r="G499" s="324" t="s">
        <v>40</v>
      </c>
      <c r="H499" s="321"/>
      <c r="I499" s="71" t="s">
        <v>57</v>
      </c>
      <c r="J499" s="320">
        <v>3065090</v>
      </c>
      <c r="K499" s="322"/>
      <c r="L499" s="321"/>
      <c r="M499" s="71">
        <v>3065091</v>
      </c>
      <c r="N499" s="320">
        <v>2</v>
      </c>
      <c r="O499" s="322"/>
      <c r="P499" s="321"/>
      <c r="Q499" s="71">
        <v>3065090</v>
      </c>
      <c r="R499" s="320">
        <v>3065091</v>
      </c>
      <c r="S499" s="321"/>
      <c r="T499" s="323">
        <v>2</v>
      </c>
      <c r="U499" s="321"/>
      <c r="V499" s="71"/>
      <c r="W499" s="71"/>
      <c r="X499" s="71"/>
      <c r="Y499" s="320"/>
      <c r="Z499" s="322"/>
      <c r="AA499" s="322"/>
      <c r="AB499" s="321"/>
      <c r="AC499" s="71"/>
      <c r="AD499" s="71"/>
      <c r="AE499" s="71"/>
      <c r="AF499" s="320">
        <v>2</v>
      </c>
      <c r="AG499" s="322"/>
      <c r="AH499" s="322"/>
      <c r="AI499" s="321"/>
    </row>
    <row r="500" spans="1:35" ht="20.100000000000001" customHeight="1" x14ac:dyDescent="0.25">
      <c r="A500" s="328"/>
      <c r="C500" s="320">
        <v>4</v>
      </c>
      <c r="D500" s="322"/>
      <c r="E500" s="321"/>
      <c r="F500" s="72" t="s">
        <v>43</v>
      </c>
      <c r="G500" s="324" t="s">
        <v>40</v>
      </c>
      <c r="H500" s="321"/>
      <c r="I500" s="71" t="s">
        <v>38</v>
      </c>
      <c r="J500" s="320">
        <v>648992</v>
      </c>
      <c r="K500" s="322"/>
      <c r="L500" s="321"/>
      <c r="M500" s="71">
        <v>649013</v>
      </c>
      <c r="N500" s="320">
        <v>22</v>
      </c>
      <c r="O500" s="322"/>
      <c r="P500" s="321"/>
      <c r="Q500" s="71">
        <v>648992</v>
      </c>
      <c r="R500" s="320">
        <v>649013</v>
      </c>
      <c r="S500" s="321"/>
      <c r="T500" s="323">
        <v>22</v>
      </c>
      <c r="U500" s="321"/>
      <c r="V500" s="71"/>
      <c r="W500" s="71"/>
      <c r="X500" s="71"/>
      <c r="Y500" s="320"/>
      <c r="Z500" s="322"/>
      <c r="AA500" s="322"/>
      <c r="AB500" s="321"/>
      <c r="AC500" s="71"/>
      <c r="AD500" s="71"/>
      <c r="AE500" s="71"/>
      <c r="AF500" s="320">
        <v>22</v>
      </c>
      <c r="AG500" s="322"/>
      <c r="AH500" s="322"/>
      <c r="AI500" s="321"/>
    </row>
    <row r="501" spans="1:35" ht="20.100000000000001" customHeight="1" x14ac:dyDescent="0.25">
      <c r="A501" s="328"/>
      <c r="C501" s="320">
        <v>4</v>
      </c>
      <c r="D501" s="322"/>
      <c r="E501" s="321"/>
      <c r="F501" s="72" t="s">
        <v>43</v>
      </c>
      <c r="G501" s="324" t="s">
        <v>40</v>
      </c>
      <c r="H501" s="321"/>
      <c r="I501" s="71" t="s">
        <v>38</v>
      </c>
      <c r="J501" s="320">
        <v>649014</v>
      </c>
      <c r="K501" s="322"/>
      <c r="L501" s="321"/>
      <c r="M501" s="71">
        <v>649059</v>
      </c>
      <c r="N501" s="320">
        <v>46</v>
      </c>
      <c r="O501" s="322"/>
      <c r="P501" s="321"/>
      <c r="Q501" s="71"/>
      <c r="R501" s="320"/>
      <c r="S501" s="321"/>
      <c r="T501" s="323"/>
      <c r="U501" s="321"/>
      <c r="V501" s="71"/>
      <c r="W501" s="71"/>
      <c r="X501" s="71"/>
      <c r="Y501" s="320"/>
      <c r="Z501" s="322"/>
      <c r="AA501" s="322"/>
      <c r="AB501" s="321"/>
      <c r="AC501" s="71">
        <v>649014</v>
      </c>
      <c r="AD501" s="71">
        <v>649059</v>
      </c>
      <c r="AE501" s="71">
        <v>46</v>
      </c>
      <c r="AF501" s="320">
        <v>46</v>
      </c>
      <c r="AG501" s="322"/>
      <c r="AH501" s="322"/>
      <c r="AI501" s="321"/>
    </row>
    <row r="502" spans="1:35" ht="20.100000000000001" customHeight="1" x14ac:dyDescent="0.25">
      <c r="A502" s="328"/>
      <c r="C502" s="320"/>
      <c r="D502" s="322"/>
      <c r="E502" s="321"/>
      <c r="F502" s="72"/>
      <c r="G502" s="324"/>
      <c r="H502" s="321"/>
      <c r="I502" s="71"/>
      <c r="J502" s="320"/>
      <c r="K502" s="322"/>
      <c r="L502" s="321"/>
      <c r="M502" s="71"/>
      <c r="N502" s="320"/>
      <c r="O502" s="322"/>
      <c r="P502" s="321"/>
      <c r="Q502" s="71"/>
      <c r="R502" s="320"/>
      <c r="S502" s="321"/>
      <c r="T502" s="323"/>
      <c r="U502" s="321"/>
      <c r="V502" s="71"/>
      <c r="W502" s="71"/>
      <c r="X502" s="71"/>
      <c r="Y502" s="320"/>
      <c r="Z502" s="322"/>
      <c r="AA502" s="322"/>
      <c r="AB502" s="321"/>
      <c r="AC502" s="71"/>
      <c r="AD502" s="71"/>
      <c r="AE502" s="71"/>
      <c r="AF502" s="325">
        <f>SUM(T496:U501)*17/2</f>
        <v>408</v>
      </c>
      <c r="AG502" s="322"/>
      <c r="AH502" s="322"/>
      <c r="AI502" s="321"/>
    </row>
    <row r="503" spans="1:35" ht="20.100000000000001" customHeight="1" x14ac:dyDescent="0.25">
      <c r="A503" s="328"/>
      <c r="C503" s="320">
        <v>7</v>
      </c>
      <c r="D503" s="322"/>
      <c r="E503" s="321"/>
      <c r="F503" s="72" t="s">
        <v>59</v>
      </c>
      <c r="G503" s="324" t="s">
        <v>37</v>
      </c>
      <c r="H503" s="321"/>
      <c r="I503" s="71" t="s">
        <v>38</v>
      </c>
      <c r="J503" s="320">
        <v>1025294</v>
      </c>
      <c r="K503" s="322"/>
      <c r="L503" s="321"/>
      <c r="M503" s="71">
        <v>1025295</v>
      </c>
      <c r="N503" s="320">
        <v>2</v>
      </c>
      <c r="O503" s="322"/>
      <c r="P503" s="321"/>
      <c r="Q503" s="71">
        <v>1025294</v>
      </c>
      <c r="R503" s="320">
        <v>1025295</v>
      </c>
      <c r="S503" s="321"/>
      <c r="T503" s="323">
        <v>2</v>
      </c>
      <c r="U503" s="321"/>
      <c r="V503" s="71"/>
      <c r="W503" s="71"/>
      <c r="X503" s="71"/>
      <c r="Y503" s="320"/>
      <c r="Z503" s="322"/>
      <c r="AA503" s="322"/>
      <c r="AB503" s="321"/>
      <c r="AC503" s="71"/>
      <c r="AD503" s="71"/>
      <c r="AE503" s="71"/>
      <c r="AF503" s="320">
        <v>2</v>
      </c>
      <c r="AG503" s="322"/>
      <c r="AH503" s="322"/>
      <c r="AI503" s="321"/>
    </row>
    <row r="504" spans="1:35" ht="20.100000000000001" customHeight="1" x14ac:dyDescent="0.25">
      <c r="A504" s="328"/>
      <c r="C504" s="320">
        <v>7</v>
      </c>
      <c r="D504" s="322"/>
      <c r="E504" s="321"/>
      <c r="F504" s="72" t="s">
        <v>59</v>
      </c>
      <c r="G504" s="324" t="s">
        <v>37</v>
      </c>
      <c r="H504" s="321"/>
      <c r="I504" s="71" t="s">
        <v>38</v>
      </c>
      <c r="J504" s="320">
        <v>1025296</v>
      </c>
      <c r="K504" s="322"/>
      <c r="L504" s="321"/>
      <c r="M504" s="71">
        <v>1025296</v>
      </c>
      <c r="N504" s="320">
        <v>1</v>
      </c>
      <c r="O504" s="322"/>
      <c r="P504" s="321"/>
      <c r="Q504" s="71"/>
      <c r="R504" s="320"/>
      <c r="S504" s="321"/>
      <c r="T504" s="323"/>
      <c r="U504" s="321"/>
      <c r="V504" s="71">
        <v>1025296</v>
      </c>
      <c r="W504" s="71">
        <v>1025296</v>
      </c>
      <c r="X504" s="71">
        <v>1</v>
      </c>
      <c r="Y504" s="320" t="s">
        <v>39</v>
      </c>
      <c r="Z504" s="322"/>
      <c r="AA504" s="322"/>
      <c r="AB504" s="321"/>
      <c r="AC504" s="71"/>
      <c r="AD504" s="71"/>
      <c r="AE504" s="71"/>
      <c r="AF504" s="320">
        <v>1</v>
      </c>
      <c r="AG504" s="322"/>
      <c r="AH504" s="322"/>
      <c r="AI504" s="321"/>
    </row>
    <row r="505" spans="1:35" ht="20.100000000000001" customHeight="1" x14ac:dyDescent="0.25">
      <c r="A505" s="328"/>
      <c r="C505" s="320">
        <v>7</v>
      </c>
      <c r="D505" s="322"/>
      <c r="E505" s="321"/>
      <c r="F505" s="72" t="s">
        <v>59</v>
      </c>
      <c r="G505" s="324" t="s">
        <v>37</v>
      </c>
      <c r="H505" s="321"/>
      <c r="I505" s="71" t="s">
        <v>38</v>
      </c>
      <c r="J505" s="320">
        <v>1025297</v>
      </c>
      <c r="K505" s="322"/>
      <c r="L505" s="321"/>
      <c r="M505" s="71">
        <v>1025307</v>
      </c>
      <c r="N505" s="320">
        <v>11</v>
      </c>
      <c r="O505" s="322"/>
      <c r="P505" s="321"/>
      <c r="Q505" s="71">
        <v>1025297</v>
      </c>
      <c r="R505" s="320">
        <v>1025307</v>
      </c>
      <c r="S505" s="321"/>
      <c r="T505" s="323">
        <v>11</v>
      </c>
      <c r="U505" s="321"/>
      <c r="V505" s="71"/>
      <c r="W505" s="71"/>
      <c r="X505" s="71"/>
      <c r="Y505" s="320"/>
      <c r="Z505" s="322"/>
      <c r="AA505" s="322"/>
      <c r="AB505" s="321"/>
      <c r="AC505" s="71"/>
      <c r="AD505" s="71"/>
      <c r="AE505" s="71"/>
      <c r="AF505" s="320">
        <v>11</v>
      </c>
      <c r="AG505" s="322"/>
      <c r="AH505" s="322"/>
      <c r="AI505" s="321"/>
    </row>
    <row r="506" spans="1:35" ht="20.100000000000001" customHeight="1" x14ac:dyDescent="0.25">
      <c r="A506" s="328"/>
      <c r="C506" s="320">
        <v>7</v>
      </c>
      <c r="D506" s="322"/>
      <c r="E506" s="321"/>
      <c r="F506" s="72" t="s">
        <v>59</v>
      </c>
      <c r="G506" s="324" t="s">
        <v>37</v>
      </c>
      <c r="H506" s="321"/>
      <c r="I506" s="71" t="s">
        <v>38</v>
      </c>
      <c r="J506" s="320">
        <v>2608413</v>
      </c>
      <c r="K506" s="322"/>
      <c r="L506" s="321"/>
      <c r="M506" s="71">
        <v>2608429</v>
      </c>
      <c r="N506" s="320">
        <v>17</v>
      </c>
      <c r="O506" s="322"/>
      <c r="P506" s="321"/>
      <c r="Q506" s="71">
        <v>2608413</v>
      </c>
      <c r="R506" s="320">
        <v>2608429</v>
      </c>
      <c r="S506" s="321"/>
      <c r="T506" s="323">
        <v>17</v>
      </c>
      <c r="U506" s="321"/>
      <c r="V506" s="71"/>
      <c r="W506" s="71"/>
      <c r="X506" s="71"/>
      <c r="Y506" s="320"/>
      <c r="Z506" s="322"/>
      <c r="AA506" s="322"/>
      <c r="AB506" s="321"/>
      <c r="AC506" s="71"/>
      <c r="AD506" s="71"/>
      <c r="AE506" s="71"/>
      <c r="AF506" s="320">
        <v>17</v>
      </c>
      <c r="AG506" s="322"/>
      <c r="AH506" s="322"/>
      <c r="AI506" s="321"/>
    </row>
    <row r="507" spans="1:35" ht="20.100000000000001" customHeight="1" x14ac:dyDescent="0.25">
      <c r="A507" s="328"/>
      <c r="C507" s="320">
        <v>7</v>
      </c>
      <c r="D507" s="322"/>
      <c r="E507" s="321"/>
      <c r="F507" s="72" t="s">
        <v>59</v>
      </c>
      <c r="G507" s="324" t="s">
        <v>37</v>
      </c>
      <c r="H507" s="321"/>
      <c r="I507" s="71" t="s">
        <v>38</v>
      </c>
      <c r="J507" s="320">
        <v>2608430</v>
      </c>
      <c r="K507" s="322"/>
      <c r="L507" s="321"/>
      <c r="M507" s="71">
        <v>2608452</v>
      </c>
      <c r="N507" s="320">
        <v>23</v>
      </c>
      <c r="O507" s="322"/>
      <c r="P507" s="321"/>
      <c r="Q507" s="71"/>
      <c r="R507" s="320"/>
      <c r="S507" s="321"/>
      <c r="T507" s="323"/>
      <c r="U507" s="321"/>
      <c r="V507" s="71"/>
      <c r="W507" s="71"/>
      <c r="X507" s="71"/>
      <c r="Y507" s="320"/>
      <c r="Z507" s="322"/>
      <c r="AA507" s="322"/>
      <c r="AB507" s="321"/>
      <c r="AC507" s="71">
        <v>2608430</v>
      </c>
      <c r="AD507" s="71">
        <v>2608452</v>
      </c>
      <c r="AE507" s="71">
        <v>23</v>
      </c>
      <c r="AF507" s="320">
        <v>23</v>
      </c>
      <c r="AG507" s="322"/>
      <c r="AH507" s="322"/>
      <c r="AI507" s="321"/>
    </row>
    <row r="508" spans="1:35" ht="20.100000000000001" customHeight="1" x14ac:dyDescent="0.25">
      <c r="A508" s="328"/>
      <c r="C508" s="320">
        <v>7</v>
      </c>
      <c r="D508" s="322"/>
      <c r="E508" s="321"/>
      <c r="F508" s="72" t="s">
        <v>59</v>
      </c>
      <c r="G508" s="324" t="s">
        <v>40</v>
      </c>
      <c r="H508" s="321"/>
      <c r="I508" s="71" t="s">
        <v>57</v>
      </c>
      <c r="J508" s="320">
        <v>3064934</v>
      </c>
      <c r="K508" s="322"/>
      <c r="L508" s="321"/>
      <c r="M508" s="71">
        <v>3064950</v>
      </c>
      <c r="N508" s="320">
        <v>17</v>
      </c>
      <c r="O508" s="322"/>
      <c r="P508" s="321"/>
      <c r="Q508" s="71">
        <v>3064934</v>
      </c>
      <c r="R508" s="320">
        <v>3064950</v>
      </c>
      <c r="S508" s="321"/>
      <c r="T508" s="323">
        <v>17</v>
      </c>
      <c r="U508" s="321"/>
      <c r="V508" s="71"/>
      <c r="W508" s="71"/>
      <c r="X508" s="71"/>
      <c r="Y508" s="320"/>
      <c r="Z508" s="322"/>
      <c r="AA508" s="322"/>
      <c r="AB508" s="321"/>
      <c r="AC508" s="71"/>
      <c r="AD508" s="71"/>
      <c r="AE508" s="71"/>
      <c r="AF508" s="320">
        <v>17</v>
      </c>
      <c r="AG508" s="322"/>
      <c r="AH508" s="322"/>
      <c r="AI508" s="321"/>
    </row>
    <row r="509" spans="1:35" ht="20.100000000000001" customHeight="1" x14ac:dyDescent="0.25">
      <c r="A509" s="328"/>
      <c r="C509" s="320">
        <v>7</v>
      </c>
      <c r="D509" s="322"/>
      <c r="E509" s="321"/>
      <c r="F509" s="72" t="s">
        <v>59</v>
      </c>
      <c r="G509" s="324" t="s">
        <v>40</v>
      </c>
      <c r="H509" s="321"/>
      <c r="I509" s="71" t="s">
        <v>38</v>
      </c>
      <c r="J509" s="320">
        <v>649139</v>
      </c>
      <c r="K509" s="322"/>
      <c r="L509" s="321"/>
      <c r="M509" s="71">
        <v>649151</v>
      </c>
      <c r="N509" s="320">
        <v>13</v>
      </c>
      <c r="O509" s="322"/>
      <c r="P509" s="321"/>
      <c r="Q509" s="71">
        <v>649139</v>
      </c>
      <c r="R509" s="320">
        <v>649151</v>
      </c>
      <c r="S509" s="321"/>
      <c r="T509" s="323">
        <v>13</v>
      </c>
      <c r="U509" s="321"/>
      <c r="V509" s="71"/>
      <c r="W509" s="71"/>
      <c r="X509" s="71"/>
      <c r="Y509" s="320"/>
      <c r="Z509" s="322"/>
      <c r="AA509" s="322"/>
      <c r="AB509" s="321"/>
      <c r="AC509" s="71"/>
      <c r="AD509" s="71"/>
      <c r="AE509" s="71"/>
      <c r="AF509" s="320">
        <v>13</v>
      </c>
      <c r="AG509" s="322"/>
      <c r="AH509" s="322"/>
      <c r="AI509" s="321"/>
    </row>
    <row r="510" spans="1:35" ht="20.100000000000001" customHeight="1" x14ac:dyDescent="0.25">
      <c r="A510" s="328"/>
      <c r="C510" s="320">
        <v>7</v>
      </c>
      <c r="D510" s="322"/>
      <c r="E510" s="321"/>
      <c r="F510" s="72" t="s">
        <v>59</v>
      </c>
      <c r="G510" s="324" t="s">
        <v>40</v>
      </c>
      <c r="H510" s="321"/>
      <c r="I510" s="71" t="s">
        <v>38</v>
      </c>
      <c r="J510" s="320">
        <v>649152</v>
      </c>
      <c r="K510" s="322"/>
      <c r="L510" s="321"/>
      <c r="M510" s="71">
        <v>649175</v>
      </c>
      <c r="N510" s="320">
        <v>24</v>
      </c>
      <c r="O510" s="322"/>
      <c r="P510" s="321"/>
      <c r="Q510" s="71"/>
      <c r="R510" s="320"/>
      <c r="S510" s="321"/>
      <c r="T510" s="323"/>
      <c r="U510" s="321"/>
      <c r="V510" s="71"/>
      <c r="W510" s="71"/>
      <c r="X510" s="71"/>
      <c r="Y510" s="320"/>
      <c r="Z510" s="322"/>
      <c r="AA510" s="322"/>
      <c r="AB510" s="321"/>
      <c r="AC510" s="71">
        <v>649152</v>
      </c>
      <c r="AD510" s="71">
        <v>649175</v>
      </c>
      <c r="AE510" s="71">
        <v>24</v>
      </c>
      <c r="AF510" s="320">
        <v>24</v>
      </c>
      <c r="AG510" s="322"/>
      <c r="AH510" s="322"/>
      <c r="AI510" s="321"/>
    </row>
    <row r="511" spans="1:35" ht="20.100000000000001" customHeight="1" x14ac:dyDescent="0.25">
      <c r="A511" s="328"/>
      <c r="C511" s="320"/>
      <c r="D511" s="322"/>
      <c r="E511" s="321"/>
      <c r="F511" s="72"/>
      <c r="G511" s="324"/>
      <c r="H511" s="321"/>
      <c r="I511" s="71"/>
      <c r="J511" s="320"/>
      <c r="K511" s="322"/>
      <c r="L511" s="321"/>
      <c r="M511" s="71"/>
      <c r="N511" s="320"/>
      <c r="O511" s="322"/>
      <c r="P511" s="321"/>
      <c r="Q511" s="71"/>
      <c r="R511" s="320"/>
      <c r="S511" s="321"/>
      <c r="T511" s="323"/>
      <c r="U511" s="321"/>
      <c r="V511" s="71"/>
      <c r="W511" s="71"/>
      <c r="X511" s="71"/>
      <c r="Y511" s="320"/>
      <c r="Z511" s="322"/>
      <c r="AA511" s="322"/>
      <c r="AB511" s="321"/>
      <c r="AC511" s="71"/>
      <c r="AD511" s="71"/>
      <c r="AE511" s="71"/>
      <c r="AF511" s="325">
        <f>SUM(T503:U510)*17/2</f>
        <v>510</v>
      </c>
      <c r="AG511" s="322"/>
      <c r="AH511" s="322"/>
      <c r="AI511" s="321"/>
    </row>
    <row r="512" spans="1:35" ht="20.100000000000001" customHeight="1" x14ac:dyDescent="0.25">
      <c r="A512" s="328"/>
      <c r="C512" s="320">
        <v>1</v>
      </c>
      <c r="D512" s="322"/>
      <c r="E512" s="321"/>
      <c r="F512" s="72" t="s">
        <v>44</v>
      </c>
      <c r="G512" s="324" t="s">
        <v>37</v>
      </c>
      <c r="H512" s="321"/>
      <c r="I512" s="71" t="s">
        <v>38</v>
      </c>
      <c r="J512" s="320">
        <v>1025358</v>
      </c>
      <c r="K512" s="322"/>
      <c r="L512" s="321"/>
      <c r="M512" s="71">
        <v>1025359</v>
      </c>
      <c r="N512" s="320">
        <v>2</v>
      </c>
      <c r="O512" s="322"/>
      <c r="P512" s="321"/>
      <c r="Q512" s="71">
        <v>1025358</v>
      </c>
      <c r="R512" s="320">
        <v>1025359</v>
      </c>
      <c r="S512" s="321"/>
      <c r="T512" s="323">
        <v>2</v>
      </c>
      <c r="U512" s="321"/>
      <c r="V512" s="71"/>
      <c r="W512" s="71"/>
      <c r="X512" s="71"/>
      <c r="Y512" s="320"/>
      <c r="Z512" s="322"/>
      <c r="AA512" s="322"/>
      <c r="AB512" s="321"/>
      <c r="AC512" s="71"/>
      <c r="AD512" s="71"/>
      <c r="AE512" s="71"/>
      <c r="AF512" s="320">
        <v>2</v>
      </c>
      <c r="AG512" s="322"/>
      <c r="AH512" s="322"/>
      <c r="AI512" s="321"/>
    </row>
    <row r="513" spans="1:35" ht="20.100000000000001" customHeight="1" x14ac:dyDescent="0.25">
      <c r="A513" s="328"/>
      <c r="C513" s="320">
        <v>1</v>
      </c>
      <c r="D513" s="322"/>
      <c r="E513" s="321"/>
      <c r="F513" s="72" t="s">
        <v>44</v>
      </c>
      <c r="G513" s="324" t="s">
        <v>37</v>
      </c>
      <c r="H513" s="321"/>
      <c r="I513" s="71" t="s">
        <v>38</v>
      </c>
      <c r="J513" s="320">
        <v>2608197</v>
      </c>
      <c r="K513" s="322"/>
      <c r="L513" s="321"/>
      <c r="M513" s="71">
        <v>2608255</v>
      </c>
      <c r="N513" s="320">
        <v>59</v>
      </c>
      <c r="O513" s="322"/>
      <c r="P513" s="321"/>
      <c r="Q513" s="71">
        <v>2608197</v>
      </c>
      <c r="R513" s="320">
        <v>2608255</v>
      </c>
      <c r="S513" s="321"/>
      <c r="T513" s="323">
        <v>59</v>
      </c>
      <c r="U513" s="321"/>
      <c r="V513" s="71"/>
      <c r="W513" s="71"/>
      <c r="X513" s="71"/>
      <c r="Y513" s="320"/>
      <c r="Z513" s="322"/>
      <c r="AA513" s="322"/>
      <c r="AB513" s="321"/>
      <c r="AC513" s="71"/>
      <c r="AD513" s="71"/>
      <c r="AE513" s="71"/>
      <c r="AF513" s="320">
        <v>59</v>
      </c>
      <c r="AG513" s="322"/>
      <c r="AH513" s="322"/>
      <c r="AI513" s="321"/>
    </row>
    <row r="514" spans="1:35" ht="20.100000000000001" customHeight="1" x14ac:dyDescent="0.25">
      <c r="A514" s="328"/>
      <c r="C514" s="320">
        <v>1</v>
      </c>
      <c r="D514" s="322"/>
      <c r="E514" s="321"/>
      <c r="F514" s="72" t="s">
        <v>44</v>
      </c>
      <c r="G514" s="324" t="s">
        <v>37</v>
      </c>
      <c r="H514" s="321"/>
      <c r="I514" s="71" t="s">
        <v>38</v>
      </c>
      <c r="J514" s="320">
        <v>2608256</v>
      </c>
      <c r="K514" s="322"/>
      <c r="L514" s="321"/>
      <c r="M514" s="71">
        <v>2608264</v>
      </c>
      <c r="N514" s="320">
        <v>9</v>
      </c>
      <c r="O514" s="322"/>
      <c r="P514" s="321"/>
      <c r="Q514" s="71"/>
      <c r="R514" s="320"/>
      <c r="S514" s="321"/>
      <c r="T514" s="323"/>
      <c r="U514" s="321"/>
      <c r="V514" s="71"/>
      <c r="W514" s="71"/>
      <c r="X514" s="71"/>
      <c r="Y514" s="320"/>
      <c r="Z514" s="322"/>
      <c r="AA514" s="322"/>
      <c r="AB514" s="321"/>
      <c r="AC514" s="71">
        <v>2608256</v>
      </c>
      <c r="AD514" s="71">
        <v>2608264</v>
      </c>
      <c r="AE514" s="71">
        <v>9</v>
      </c>
      <c r="AF514" s="320">
        <v>9</v>
      </c>
      <c r="AG514" s="322"/>
      <c r="AH514" s="322"/>
      <c r="AI514" s="321"/>
    </row>
    <row r="515" spans="1:35" ht="20.100000000000001" customHeight="1" x14ac:dyDescent="0.25">
      <c r="A515" s="328"/>
      <c r="C515" s="320">
        <v>1</v>
      </c>
      <c r="D515" s="322"/>
      <c r="E515" s="321"/>
      <c r="F515" s="72" t="s">
        <v>44</v>
      </c>
      <c r="G515" s="324" t="s">
        <v>40</v>
      </c>
      <c r="H515" s="321"/>
      <c r="I515" s="71" t="s">
        <v>57</v>
      </c>
      <c r="J515" s="320">
        <v>3065000</v>
      </c>
      <c r="K515" s="322"/>
      <c r="L515" s="321"/>
      <c r="M515" s="71">
        <v>3065001</v>
      </c>
      <c r="N515" s="320">
        <v>2</v>
      </c>
      <c r="O515" s="322"/>
      <c r="P515" s="321"/>
      <c r="Q515" s="71">
        <v>3065000</v>
      </c>
      <c r="R515" s="320">
        <v>3065001</v>
      </c>
      <c r="S515" s="321"/>
      <c r="T515" s="323">
        <v>2</v>
      </c>
      <c r="U515" s="321"/>
      <c r="V515" s="71"/>
      <c r="W515" s="71"/>
      <c r="X515" s="71"/>
      <c r="Y515" s="320"/>
      <c r="Z515" s="322"/>
      <c r="AA515" s="322"/>
      <c r="AB515" s="321"/>
      <c r="AC515" s="71"/>
      <c r="AD515" s="71"/>
      <c r="AE515" s="71"/>
      <c r="AF515" s="320">
        <v>2</v>
      </c>
      <c r="AG515" s="322"/>
      <c r="AH515" s="322"/>
      <c r="AI515" s="321"/>
    </row>
    <row r="516" spans="1:35" ht="20.100000000000001" customHeight="1" x14ac:dyDescent="0.25">
      <c r="A516" s="328"/>
      <c r="C516" s="320">
        <v>1</v>
      </c>
      <c r="D516" s="322"/>
      <c r="E516" s="321"/>
      <c r="F516" s="72" t="s">
        <v>44</v>
      </c>
      <c r="G516" s="324" t="s">
        <v>40</v>
      </c>
      <c r="H516" s="321"/>
      <c r="I516" s="71" t="s">
        <v>38</v>
      </c>
      <c r="J516" s="320">
        <v>648924</v>
      </c>
      <c r="K516" s="322"/>
      <c r="L516" s="321"/>
      <c r="M516" s="71">
        <v>648982</v>
      </c>
      <c r="N516" s="320">
        <v>59</v>
      </c>
      <c r="O516" s="322"/>
      <c r="P516" s="321"/>
      <c r="Q516" s="71">
        <v>648924</v>
      </c>
      <c r="R516" s="320">
        <v>648982</v>
      </c>
      <c r="S516" s="321"/>
      <c r="T516" s="323">
        <v>59</v>
      </c>
      <c r="U516" s="321"/>
      <c r="V516" s="71"/>
      <c r="W516" s="71"/>
      <c r="X516" s="71"/>
      <c r="Y516" s="320"/>
      <c r="Z516" s="322"/>
      <c r="AA516" s="322"/>
      <c r="AB516" s="321"/>
      <c r="AC516" s="71"/>
      <c r="AD516" s="71"/>
      <c r="AE516" s="71"/>
      <c r="AF516" s="320">
        <v>59</v>
      </c>
      <c r="AG516" s="322"/>
      <c r="AH516" s="322"/>
      <c r="AI516" s="321"/>
    </row>
    <row r="517" spans="1:35" ht="20.100000000000001" customHeight="1" x14ac:dyDescent="0.25">
      <c r="A517" s="328"/>
      <c r="C517" s="320">
        <v>1</v>
      </c>
      <c r="D517" s="322"/>
      <c r="E517" s="321"/>
      <c r="F517" s="72" t="s">
        <v>44</v>
      </c>
      <c r="G517" s="324" t="s">
        <v>40</v>
      </c>
      <c r="H517" s="321"/>
      <c r="I517" s="71" t="s">
        <v>38</v>
      </c>
      <c r="J517" s="320">
        <v>648983</v>
      </c>
      <c r="K517" s="322"/>
      <c r="L517" s="321"/>
      <c r="M517" s="71">
        <v>648991</v>
      </c>
      <c r="N517" s="320">
        <v>9</v>
      </c>
      <c r="O517" s="322"/>
      <c r="P517" s="321"/>
      <c r="Q517" s="71"/>
      <c r="R517" s="320"/>
      <c r="S517" s="321"/>
      <c r="T517" s="323"/>
      <c r="U517" s="321"/>
      <c r="V517" s="71"/>
      <c r="W517" s="71"/>
      <c r="X517" s="71"/>
      <c r="Y517" s="320"/>
      <c r="Z517" s="322"/>
      <c r="AA517" s="322"/>
      <c r="AB517" s="321"/>
      <c r="AC517" s="71">
        <v>648983</v>
      </c>
      <c r="AD517" s="71">
        <v>648991</v>
      </c>
      <c r="AE517" s="71">
        <v>9</v>
      </c>
      <c r="AF517" s="320">
        <v>9</v>
      </c>
      <c r="AG517" s="322"/>
      <c r="AH517" s="322"/>
      <c r="AI517" s="321"/>
    </row>
    <row r="518" spans="1:35" ht="20.100000000000001" customHeight="1" x14ac:dyDescent="0.25">
      <c r="A518" s="328"/>
      <c r="C518" s="320"/>
      <c r="D518" s="322"/>
      <c r="E518" s="321"/>
      <c r="F518" s="72"/>
      <c r="G518" s="324"/>
      <c r="H518" s="321"/>
      <c r="I518" s="71"/>
      <c r="J518" s="320"/>
      <c r="K518" s="322"/>
      <c r="L518" s="321"/>
      <c r="M518" s="71"/>
      <c r="N518" s="320"/>
      <c r="O518" s="322"/>
      <c r="P518" s="321"/>
      <c r="Q518" s="71"/>
      <c r="R518" s="320"/>
      <c r="S518" s="321"/>
      <c r="T518" s="323"/>
      <c r="U518" s="321"/>
      <c r="V518" s="71"/>
      <c r="W518" s="71"/>
      <c r="X518" s="71"/>
      <c r="Y518" s="320"/>
      <c r="Z518" s="322"/>
      <c r="AA518" s="322"/>
      <c r="AB518" s="321"/>
      <c r="AC518" s="71"/>
      <c r="AD518" s="71"/>
      <c r="AE518" s="71"/>
      <c r="AF518" s="325">
        <f>SUM(T512:U517)*17/2</f>
        <v>1037</v>
      </c>
      <c r="AG518" s="322"/>
      <c r="AH518" s="322"/>
      <c r="AI518" s="321"/>
    </row>
    <row r="519" spans="1:35" ht="20.100000000000001" customHeight="1" x14ac:dyDescent="0.25">
      <c r="A519" s="328"/>
      <c r="C519" s="320">
        <v>6</v>
      </c>
      <c r="D519" s="322"/>
      <c r="E519" s="321"/>
      <c r="F519" s="72" t="s">
        <v>46</v>
      </c>
      <c r="G519" s="324" t="s">
        <v>37</v>
      </c>
      <c r="H519" s="321"/>
      <c r="I519" s="71" t="s">
        <v>38</v>
      </c>
      <c r="J519" s="320">
        <v>2608108</v>
      </c>
      <c r="K519" s="322"/>
      <c r="L519" s="321"/>
      <c r="M519" s="71">
        <v>2608136</v>
      </c>
      <c r="N519" s="320">
        <v>29</v>
      </c>
      <c r="O519" s="322"/>
      <c r="P519" s="321"/>
      <c r="Q519" s="71">
        <v>2608108</v>
      </c>
      <c r="R519" s="320">
        <v>2608136</v>
      </c>
      <c r="S519" s="321"/>
      <c r="T519" s="323">
        <v>29</v>
      </c>
      <c r="U519" s="321"/>
      <c r="V519" s="71"/>
      <c r="W519" s="71"/>
      <c r="X519" s="71"/>
      <c r="Y519" s="320"/>
      <c r="Z519" s="322"/>
      <c r="AA519" s="322"/>
      <c r="AB519" s="321"/>
      <c r="AC519" s="71"/>
      <c r="AD519" s="71"/>
      <c r="AE519" s="71"/>
      <c r="AF519" s="320">
        <v>29</v>
      </c>
      <c r="AG519" s="322"/>
      <c r="AH519" s="322"/>
      <c r="AI519" s="321"/>
    </row>
    <row r="520" spans="1:35" ht="20.100000000000001" customHeight="1" x14ac:dyDescent="0.25">
      <c r="A520" s="328"/>
      <c r="C520" s="320">
        <v>6</v>
      </c>
      <c r="D520" s="322"/>
      <c r="E520" s="321"/>
      <c r="F520" s="72" t="s">
        <v>46</v>
      </c>
      <c r="G520" s="324" t="s">
        <v>37</v>
      </c>
      <c r="H520" s="321"/>
      <c r="I520" s="71" t="s">
        <v>38</v>
      </c>
      <c r="J520" s="320">
        <v>2608373</v>
      </c>
      <c r="K520" s="322"/>
      <c r="L520" s="321"/>
      <c r="M520" s="71">
        <v>2608384</v>
      </c>
      <c r="N520" s="320">
        <v>12</v>
      </c>
      <c r="O520" s="322"/>
      <c r="P520" s="321"/>
      <c r="Q520" s="71">
        <v>2608373</v>
      </c>
      <c r="R520" s="320">
        <v>2608384</v>
      </c>
      <c r="S520" s="321"/>
      <c r="T520" s="323">
        <v>12</v>
      </c>
      <c r="U520" s="321"/>
      <c r="V520" s="71"/>
      <c r="W520" s="71"/>
      <c r="X520" s="71"/>
      <c r="Y520" s="320"/>
      <c r="Z520" s="322"/>
      <c r="AA520" s="322"/>
      <c r="AB520" s="321"/>
      <c r="AC520" s="71"/>
      <c r="AD520" s="71"/>
      <c r="AE520" s="71"/>
      <c r="AF520" s="320">
        <v>12</v>
      </c>
      <c r="AG520" s="322"/>
      <c r="AH520" s="322"/>
      <c r="AI520" s="321"/>
    </row>
    <row r="521" spans="1:35" ht="20.100000000000001" customHeight="1" x14ac:dyDescent="0.25">
      <c r="A521" s="328"/>
      <c r="C521" s="320">
        <v>6</v>
      </c>
      <c r="D521" s="322"/>
      <c r="E521" s="321"/>
      <c r="F521" s="72" t="s">
        <v>46</v>
      </c>
      <c r="G521" s="324" t="s">
        <v>37</v>
      </c>
      <c r="H521" s="321"/>
      <c r="I521" s="71" t="s">
        <v>38</v>
      </c>
      <c r="J521" s="320">
        <v>2608385</v>
      </c>
      <c r="K521" s="322"/>
      <c r="L521" s="321"/>
      <c r="M521" s="71">
        <v>2608412</v>
      </c>
      <c r="N521" s="320">
        <v>28</v>
      </c>
      <c r="O521" s="322"/>
      <c r="P521" s="321"/>
      <c r="Q521" s="71"/>
      <c r="R521" s="320"/>
      <c r="S521" s="321"/>
      <c r="T521" s="323"/>
      <c r="U521" s="321"/>
      <c r="V521" s="71"/>
      <c r="W521" s="71"/>
      <c r="X521" s="71"/>
      <c r="Y521" s="320"/>
      <c r="Z521" s="322"/>
      <c r="AA521" s="322"/>
      <c r="AB521" s="321"/>
      <c r="AC521" s="71">
        <v>2608385</v>
      </c>
      <c r="AD521" s="71">
        <v>2608412</v>
      </c>
      <c r="AE521" s="71">
        <v>28</v>
      </c>
      <c r="AF521" s="320">
        <v>28</v>
      </c>
      <c r="AG521" s="322"/>
      <c r="AH521" s="322"/>
      <c r="AI521" s="321"/>
    </row>
    <row r="522" spans="1:35" ht="20.100000000000001" customHeight="1" x14ac:dyDescent="0.25">
      <c r="A522" s="328"/>
      <c r="C522" s="320">
        <v>6</v>
      </c>
      <c r="D522" s="322"/>
      <c r="E522" s="321"/>
      <c r="F522" s="72" t="s">
        <v>46</v>
      </c>
      <c r="G522" s="324" t="s">
        <v>40</v>
      </c>
      <c r="H522" s="321"/>
      <c r="I522" s="71" t="s">
        <v>38</v>
      </c>
      <c r="J522" s="320">
        <v>648834</v>
      </c>
      <c r="K522" s="322"/>
      <c r="L522" s="321"/>
      <c r="M522" s="71">
        <v>648863</v>
      </c>
      <c r="N522" s="320">
        <v>30</v>
      </c>
      <c r="O522" s="322"/>
      <c r="P522" s="321"/>
      <c r="Q522" s="71">
        <v>648834</v>
      </c>
      <c r="R522" s="320">
        <v>648863</v>
      </c>
      <c r="S522" s="321"/>
      <c r="T522" s="323">
        <v>30</v>
      </c>
      <c r="U522" s="321"/>
      <c r="V522" s="71"/>
      <c r="W522" s="71"/>
      <c r="X522" s="71"/>
      <c r="Y522" s="320"/>
      <c r="Z522" s="322"/>
      <c r="AA522" s="322"/>
      <c r="AB522" s="321"/>
      <c r="AC522" s="71"/>
      <c r="AD522" s="71"/>
      <c r="AE522" s="71"/>
      <c r="AF522" s="320">
        <v>30</v>
      </c>
      <c r="AG522" s="322"/>
      <c r="AH522" s="322"/>
      <c r="AI522" s="321"/>
    </row>
    <row r="523" spans="1:35" ht="20.100000000000001" customHeight="1" x14ac:dyDescent="0.25">
      <c r="A523" s="328"/>
      <c r="C523" s="320">
        <v>6</v>
      </c>
      <c r="D523" s="322"/>
      <c r="E523" s="321"/>
      <c r="F523" s="72" t="s">
        <v>46</v>
      </c>
      <c r="G523" s="324" t="s">
        <v>40</v>
      </c>
      <c r="H523" s="321"/>
      <c r="I523" s="71" t="s">
        <v>38</v>
      </c>
      <c r="J523" s="320">
        <v>649100</v>
      </c>
      <c r="K523" s="322"/>
      <c r="L523" s="321"/>
      <c r="M523" s="71">
        <v>649110</v>
      </c>
      <c r="N523" s="320">
        <v>11</v>
      </c>
      <c r="O523" s="322"/>
      <c r="P523" s="321"/>
      <c r="Q523" s="71">
        <v>649100</v>
      </c>
      <c r="R523" s="320">
        <v>649110</v>
      </c>
      <c r="S523" s="321"/>
      <c r="T523" s="323">
        <v>11</v>
      </c>
      <c r="U523" s="321"/>
      <c r="V523" s="71"/>
      <c r="W523" s="71"/>
      <c r="X523" s="71"/>
      <c r="Y523" s="320"/>
      <c r="Z523" s="322"/>
      <c r="AA523" s="322"/>
      <c r="AB523" s="321"/>
      <c r="AC523" s="71"/>
      <c r="AD523" s="71"/>
      <c r="AE523" s="71"/>
      <c r="AF523" s="320">
        <v>11</v>
      </c>
      <c r="AG523" s="322"/>
      <c r="AH523" s="322"/>
      <c r="AI523" s="321"/>
    </row>
    <row r="524" spans="1:35" ht="20.100000000000001" customHeight="1" x14ac:dyDescent="0.25">
      <c r="A524" s="328"/>
      <c r="C524" s="320">
        <v>6</v>
      </c>
      <c r="D524" s="322"/>
      <c r="E524" s="321"/>
      <c r="F524" s="72" t="s">
        <v>46</v>
      </c>
      <c r="G524" s="324" t="s">
        <v>40</v>
      </c>
      <c r="H524" s="321"/>
      <c r="I524" s="71" t="s">
        <v>38</v>
      </c>
      <c r="J524" s="320">
        <v>649111</v>
      </c>
      <c r="K524" s="322"/>
      <c r="L524" s="321"/>
      <c r="M524" s="71">
        <v>649138</v>
      </c>
      <c r="N524" s="320">
        <v>28</v>
      </c>
      <c r="O524" s="322"/>
      <c r="P524" s="321"/>
      <c r="Q524" s="71"/>
      <c r="R524" s="320"/>
      <c r="S524" s="321"/>
      <c r="T524" s="323"/>
      <c r="U524" s="321"/>
      <c r="V524" s="71"/>
      <c r="W524" s="71"/>
      <c r="X524" s="71"/>
      <c r="Y524" s="320"/>
      <c r="Z524" s="322"/>
      <c r="AA524" s="322"/>
      <c r="AB524" s="321"/>
      <c r="AC524" s="71">
        <v>649111</v>
      </c>
      <c r="AD524" s="71">
        <v>649138</v>
      </c>
      <c r="AE524" s="71">
        <v>28</v>
      </c>
      <c r="AF524" s="320">
        <v>28</v>
      </c>
      <c r="AG524" s="322"/>
      <c r="AH524" s="322"/>
      <c r="AI524" s="321"/>
    </row>
    <row r="525" spans="1:35" ht="20.100000000000001" customHeight="1" x14ac:dyDescent="0.25">
      <c r="A525" s="329"/>
      <c r="C525" s="320"/>
      <c r="D525" s="322"/>
      <c r="E525" s="321"/>
      <c r="F525" s="72"/>
      <c r="G525" s="324"/>
      <c r="H525" s="321"/>
      <c r="I525" s="71"/>
      <c r="J525" s="320"/>
      <c r="K525" s="322"/>
      <c r="L525" s="321"/>
      <c r="M525" s="71"/>
      <c r="N525" s="320"/>
      <c r="O525" s="322"/>
      <c r="P525" s="321"/>
      <c r="Q525" s="71"/>
      <c r="R525" s="320"/>
      <c r="S525" s="321"/>
      <c r="T525" s="323"/>
      <c r="U525" s="321"/>
      <c r="V525" s="71"/>
      <c r="W525" s="71"/>
      <c r="X525" s="71"/>
      <c r="Y525" s="320"/>
      <c r="Z525" s="322"/>
      <c r="AA525" s="322"/>
      <c r="AB525" s="321"/>
      <c r="AC525" s="71"/>
      <c r="AD525" s="71"/>
      <c r="AE525" s="71"/>
      <c r="AF525" s="325">
        <f>SUM(T519:U524)*17/2</f>
        <v>697</v>
      </c>
      <c r="AG525" s="322"/>
      <c r="AH525" s="322"/>
      <c r="AI525" s="321"/>
    </row>
    <row r="526" spans="1:35" ht="15" customHeight="1" x14ac:dyDescent="0.25">
      <c r="A526" s="166"/>
      <c r="C526" s="336" t="s">
        <v>61</v>
      </c>
      <c r="D526" s="322"/>
      <c r="E526" s="322"/>
      <c r="F526" s="322"/>
      <c r="G526" s="322"/>
      <c r="H526" s="322"/>
      <c r="I526" s="322"/>
      <c r="J526" s="322"/>
      <c r="K526" s="322"/>
      <c r="L526" s="322"/>
      <c r="M526" s="321"/>
      <c r="N526" s="358">
        <f>SUM(N481:P525,N430:P479,N374:P428,N331:P372,N265:P329,N216:P263,N176:P214,N133:P174,N78:P131,N18:P76)</f>
        <v>7784</v>
      </c>
      <c r="O526" s="322"/>
      <c r="P526" s="321"/>
      <c r="Q526" s="330" t="s">
        <v>62</v>
      </c>
      <c r="R526" s="322"/>
      <c r="S526" s="321"/>
      <c r="T526" s="359">
        <f>SUM(T481:U524,T430:U479,T374:U428,T331:U372,T265:U329,T216:U263,T176:U214,T133:U174,T78:U131,T18:U76)</f>
        <v>5526</v>
      </c>
      <c r="U526" s="321"/>
      <c r="V526" s="330" t="s">
        <v>63</v>
      </c>
      <c r="W526" s="321"/>
      <c r="X526" s="73">
        <f>SUM(X481:X525,X430:X479,X374:X428,X331:X372,X265:X329,X216:X263,X176:X214,X133:X174,X78:X131,X18:X76)</f>
        <v>51</v>
      </c>
      <c r="Y526" s="336" t="s">
        <v>64</v>
      </c>
      <c r="Z526" s="322"/>
      <c r="AA526" s="322"/>
      <c r="AB526" s="322"/>
      <c r="AC526" s="322"/>
      <c r="AD526" s="321"/>
      <c r="AE526" s="73">
        <f>SUM(AE481:AE525,AE430:AE479,AE374:AE428,AE331:AE372,AE265:AE329,AE216:AE263,AE176:AE214,AE133:AE174,AE78:AE131,AE18:AE76)</f>
        <v>2207</v>
      </c>
      <c r="AF526" s="349">
        <f>SUM(AF519:AI524,AF512:AI517,AF503:AI510,AF496:AI501,AF487:AI494,AF481:AI485,AF471:AI478,AF464:AI469,AF455:AI462,AF448:AI453,AF443:AI446,AF430:AI441,AF420:AI427,AF411:AI418,AF404:AI409,AF386:AI402,AF374:AI384,AF366:AI371,AF354:AI364,AF347:AI352,AF340:AI345,AF331:AI338,AF318:AI328,AF306:AI316,AF301:AI304,AF290:AI299,AF276:AI288,AF265:AI274,AF253:AI262,AF246:AI251,AF241:AI244,AF234:AI239,AF221:AI232,AF216:AI219,AF206:AI213,AF199:AI204,AF194:AI197,AF185:AI192,AF176:AI183,AF166:AI173,AF156:AI164,AF146:AI154,AF139:AI144,AF133:AI137,AF123:AI130,AF113:AI121,AF104:AI111,AF97:AI102,AF88:AI95,AF78:AI86,AF68:AI75,AF61:AI66,AF54:AI59,AF49:AI52,AF40:AI47,AF31:AI38,AF18:AI29)</f>
        <v>7784</v>
      </c>
      <c r="AG526" s="322"/>
      <c r="AH526" s="322"/>
      <c r="AI526" s="321"/>
    </row>
    <row r="527" spans="1:35" ht="15" customHeight="1" x14ac:dyDescent="0.25">
      <c r="A527" s="166"/>
      <c r="C527" s="337" t="s">
        <v>65</v>
      </c>
      <c r="D527" s="338"/>
      <c r="E527" s="338"/>
      <c r="F527" s="338"/>
      <c r="G527" s="338"/>
      <c r="H527" s="338"/>
      <c r="I527" s="338"/>
      <c r="J527" s="338"/>
      <c r="K527" s="338"/>
      <c r="L527" s="338"/>
      <c r="M527" s="338"/>
      <c r="N527" s="338"/>
      <c r="O527" s="338"/>
      <c r="P527" s="338"/>
      <c r="Q527" s="339"/>
      <c r="R527" s="357">
        <f>T526/2</f>
        <v>2763</v>
      </c>
      <c r="S527" s="338"/>
      <c r="T527" s="338"/>
      <c r="U527" s="339"/>
      <c r="V527" s="360"/>
      <c r="W527" s="319"/>
      <c r="X527" s="319"/>
      <c r="Y527" s="319"/>
      <c r="Z527" s="319"/>
      <c r="AA527" s="319"/>
      <c r="AB527" s="319"/>
      <c r="AC527" s="319"/>
      <c r="AD527" s="319"/>
      <c r="AE527" s="319"/>
      <c r="AF527" s="319"/>
      <c r="AG527" s="319"/>
      <c r="AH527" s="319"/>
      <c r="AI527" s="319"/>
    </row>
    <row r="528" spans="1:35" ht="409.6" hidden="1" customHeight="1" x14ac:dyDescent="0.2"/>
    <row r="529" spans="7:26" ht="8.65" customHeight="1" x14ac:dyDescent="0.2"/>
    <row r="530" spans="7:26" ht="16.7" customHeight="1" x14ac:dyDescent="0.25">
      <c r="G530" s="164"/>
      <c r="H530" s="354" t="s">
        <v>66</v>
      </c>
      <c r="I530" s="322"/>
      <c r="J530" s="322"/>
      <c r="K530" s="322"/>
      <c r="L530" s="322"/>
      <c r="M530" s="322"/>
      <c r="N530" s="322"/>
      <c r="O530" s="322"/>
      <c r="P530" s="322"/>
      <c r="Q530" s="322"/>
      <c r="R530" s="321"/>
      <c r="S530" s="354" t="s">
        <v>67</v>
      </c>
      <c r="T530" s="322"/>
      <c r="U530" s="322"/>
      <c r="V530" s="322"/>
      <c r="W530" s="322"/>
      <c r="X530" s="322"/>
      <c r="Y530" s="322"/>
      <c r="Z530" s="321"/>
    </row>
    <row r="531" spans="7:26" ht="63.2" customHeight="1" x14ac:dyDescent="0.2">
      <c r="G531" s="164"/>
      <c r="H531" s="341"/>
      <c r="I531" s="342"/>
      <c r="J531" s="342"/>
      <c r="K531" s="342"/>
      <c r="L531" s="342"/>
      <c r="M531" s="342"/>
      <c r="N531" s="342"/>
      <c r="O531" s="342"/>
      <c r="P531" s="342"/>
      <c r="Q531" s="342"/>
      <c r="R531" s="343"/>
      <c r="S531" s="341"/>
      <c r="T531" s="342"/>
      <c r="U531" s="342"/>
      <c r="V531" s="342"/>
      <c r="W531" s="342"/>
      <c r="X531" s="342"/>
      <c r="Y531" s="342"/>
      <c r="Z531" s="343"/>
    </row>
    <row r="532" spans="7:26" x14ac:dyDescent="0.2">
      <c r="G532" s="164"/>
      <c r="H532" s="344"/>
      <c r="I532" s="319"/>
      <c r="J532" s="319"/>
      <c r="K532" s="319"/>
      <c r="L532" s="319"/>
      <c r="M532" s="319"/>
      <c r="N532" s="319"/>
      <c r="O532" s="319"/>
      <c r="P532" s="319"/>
      <c r="Q532" s="319"/>
      <c r="R532" s="345"/>
      <c r="S532" s="344"/>
      <c r="T532" s="319"/>
      <c r="U532" s="319"/>
      <c r="V532" s="319"/>
      <c r="W532" s="319"/>
      <c r="X532" s="319"/>
      <c r="Y532" s="319"/>
      <c r="Z532" s="345"/>
    </row>
    <row r="533" spans="7:26" x14ac:dyDescent="0.2">
      <c r="G533" s="164"/>
      <c r="H533" s="344"/>
      <c r="I533" s="319"/>
      <c r="J533" s="319"/>
      <c r="K533" s="319"/>
      <c r="L533" s="319"/>
      <c r="M533" s="319"/>
      <c r="N533" s="319"/>
      <c r="O533" s="319"/>
      <c r="P533" s="319"/>
      <c r="Q533" s="319"/>
      <c r="R533" s="345"/>
      <c r="S533" s="344"/>
      <c r="T533" s="319"/>
      <c r="U533" s="319"/>
      <c r="V533" s="319"/>
      <c r="W533" s="319"/>
      <c r="X533" s="319"/>
      <c r="Y533" s="319"/>
      <c r="Z533" s="345"/>
    </row>
    <row r="534" spans="7:26" x14ac:dyDescent="0.2">
      <c r="G534" s="164"/>
      <c r="H534" s="344"/>
      <c r="I534" s="319"/>
      <c r="J534" s="319"/>
      <c r="K534" s="319"/>
      <c r="L534" s="319"/>
      <c r="M534" s="319"/>
      <c r="N534" s="319"/>
      <c r="O534" s="319"/>
      <c r="P534" s="319"/>
      <c r="Q534" s="319"/>
      <c r="R534" s="345"/>
      <c r="S534" s="344"/>
      <c r="T534" s="319"/>
      <c r="U534" s="319"/>
      <c r="V534" s="319"/>
      <c r="W534" s="319"/>
      <c r="X534" s="319"/>
      <c r="Y534" s="319"/>
      <c r="Z534" s="345"/>
    </row>
    <row r="535" spans="7:26" x14ac:dyDescent="0.2">
      <c r="G535" s="164"/>
      <c r="H535" s="346"/>
      <c r="I535" s="347"/>
      <c r="J535" s="347"/>
      <c r="K535" s="347"/>
      <c r="L535" s="347"/>
      <c r="M535" s="347"/>
      <c r="N535" s="347"/>
      <c r="O535" s="347"/>
      <c r="P535" s="347"/>
      <c r="Q535" s="347"/>
      <c r="R535" s="348"/>
      <c r="S535" s="346"/>
      <c r="T535" s="347"/>
      <c r="U535" s="347"/>
      <c r="V535" s="347"/>
      <c r="W535" s="347"/>
      <c r="X535" s="347"/>
      <c r="Y535" s="347"/>
      <c r="Z535" s="348"/>
    </row>
  </sheetData>
  <mergeCells count="4063">
    <mergeCell ref="G424:H424"/>
    <mergeCell ref="J454:L454"/>
    <mergeCell ref="G109:H109"/>
    <mergeCell ref="T292:U292"/>
    <mergeCell ref="T267:U267"/>
    <mergeCell ref="AF211:AI211"/>
    <mergeCell ref="AF107:AI107"/>
    <mergeCell ref="N453:P453"/>
    <mergeCell ref="AF405:AI405"/>
    <mergeCell ref="C326:E326"/>
    <mergeCell ref="J322:L322"/>
    <mergeCell ref="C186:E186"/>
    <mergeCell ref="C484:E484"/>
    <mergeCell ref="G313:H313"/>
    <mergeCell ref="R228:S228"/>
    <mergeCell ref="N120:P120"/>
    <mergeCell ref="C139:E139"/>
    <mergeCell ref="C472:E472"/>
    <mergeCell ref="C197:E197"/>
    <mergeCell ref="C382:E382"/>
    <mergeCell ref="N432:P432"/>
    <mergeCell ref="C213:E213"/>
    <mergeCell ref="Y306:AB306"/>
    <mergeCell ref="J319:L319"/>
    <mergeCell ref="G316:H316"/>
    <mergeCell ref="G194:H194"/>
    <mergeCell ref="C405:E405"/>
    <mergeCell ref="AF239:AI239"/>
    <mergeCell ref="G353:H353"/>
    <mergeCell ref="AF163:AI163"/>
    <mergeCell ref="Y110:AB110"/>
    <mergeCell ref="R460:S460"/>
    <mergeCell ref="B13:AI13"/>
    <mergeCell ref="Y246:AB246"/>
    <mergeCell ref="AF514:AI514"/>
    <mergeCell ref="N260:P260"/>
    <mergeCell ref="G124:H124"/>
    <mergeCell ref="J154:L154"/>
    <mergeCell ref="R209:S209"/>
    <mergeCell ref="AF427:AI427"/>
    <mergeCell ref="R203:S203"/>
    <mergeCell ref="AF87:AI87"/>
    <mergeCell ref="AF218:AI218"/>
    <mergeCell ref="Y251:AB251"/>
    <mergeCell ref="J120:L120"/>
    <mergeCell ref="C166:E166"/>
    <mergeCell ref="G63:H63"/>
    <mergeCell ref="G295:H295"/>
    <mergeCell ref="T130:U130"/>
    <mergeCell ref="N488:P488"/>
    <mergeCell ref="T180:U180"/>
    <mergeCell ref="Y441:AB441"/>
    <mergeCell ref="C234:E234"/>
    <mergeCell ref="AF372:AI372"/>
    <mergeCell ref="T501:U501"/>
    <mergeCell ref="N165:P165"/>
    <mergeCell ref="R490:S490"/>
    <mergeCell ref="T248:U248"/>
    <mergeCell ref="AF374:AI374"/>
    <mergeCell ref="C453:E453"/>
    <mergeCell ref="T125:U125"/>
    <mergeCell ref="G98:H98"/>
    <mergeCell ref="N263:P263"/>
    <mergeCell ref="T256:U256"/>
    <mergeCell ref="AF503:AI503"/>
    <mergeCell ref="C147:E147"/>
    <mergeCell ref="C451:E451"/>
    <mergeCell ref="C445:E445"/>
    <mergeCell ref="N232:P232"/>
    <mergeCell ref="R61:S61"/>
    <mergeCell ref="J441:L441"/>
    <mergeCell ref="G96:H96"/>
    <mergeCell ref="T254:U254"/>
    <mergeCell ref="AF76:AI76"/>
    <mergeCell ref="G396:H396"/>
    <mergeCell ref="C148:E148"/>
    <mergeCell ref="G390:H390"/>
    <mergeCell ref="AF498:AI498"/>
    <mergeCell ref="J100:L100"/>
    <mergeCell ref="N229:P229"/>
    <mergeCell ref="C523:E523"/>
    <mergeCell ref="Y507:AB507"/>
    <mergeCell ref="C508:E508"/>
    <mergeCell ref="N289:P289"/>
    <mergeCell ref="R164:S164"/>
    <mergeCell ref="T226:U226"/>
    <mergeCell ref="AF477:AI477"/>
    <mergeCell ref="G466:H466"/>
    <mergeCell ref="AF479:AI479"/>
    <mergeCell ref="AF74:AI74"/>
    <mergeCell ref="C381:E381"/>
    <mergeCell ref="C81:E81"/>
    <mergeCell ref="C352:E352"/>
    <mergeCell ref="C170:E170"/>
    <mergeCell ref="J315:L315"/>
    <mergeCell ref="Y141:AB141"/>
    <mergeCell ref="G37:H37"/>
    <mergeCell ref="G255:H255"/>
    <mergeCell ref="C412:E412"/>
    <mergeCell ref="C63:E63"/>
    <mergeCell ref="C221:E221"/>
    <mergeCell ref="G42:H42"/>
    <mergeCell ref="C223:E223"/>
    <mergeCell ref="C521:E521"/>
    <mergeCell ref="Y156:AB156"/>
    <mergeCell ref="G166:H166"/>
    <mergeCell ref="R469:S469"/>
    <mergeCell ref="Y454:AB454"/>
    <mergeCell ref="G464:H464"/>
    <mergeCell ref="Y180:AB180"/>
    <mergeCell ref="J54:L54"/>
    <mergeCell ref="N519:P519"/>
    <mergeCell ref="G500:H500"/>
    <mergeCell ref="T106:U106"/>
    <mergeCell ref="J413:L413"/>
    <mergeCell ref="Y501:AB501"/>
    <mergeCell ref="C410:E410"/>
    <mergeCell ref="C385:E385"/>
    <mergeCell ref="Y286:AB286"/>
    <mergeCell ref="N226:P226"/>
    <mergeCell ref="T516:U516"/>
    <mergeCell ref="R109:S109"/>
    <mergeCell ref="T182:U182"/>
    <mergeCell ref="N405:P405"/>
    <mergeCell ref="J155:L155"/>
    <mergeCell ref="J426:L426"/>
    <mergeCell ref="C290:E290"/>
    <mergeCell ref="G119:H119"/>
    <mergeCell ref="V527:AI527"/>
    <mergeCell ref="R493:S493"/>
    <mergeCell ref="J110:L110"/>
    <mergeCell ref="N201:P201"/>
    <mergeCell ref="N237:P237"/>
    <mergeCell ref="R66:S66"/>
    <mergeCell ref="R188:S188"/>
    <mergeCell ref="Y207:AB207"/>
    <mergeCell ref="Y182:AB182"/>
    <mergeCell ref="R495:S495"/>
    <mergeCell ref="T253:U253"/>
    <mergeCell ref="AF501:AI501"/>
    <mergeCell ref="N203:P203"/>
    <mergeCell ref="J141:L141"/>
    <mergeCell ref="N239:P239"/>
    <mergeCell ref="R68:S68"/>
    <mergeCell ref="R190:S190"/>
    <mergeCell ref="AF131:AI131"/>
    <mergeCell ref="AF478:AI478"/>
    <mergeCell ref="AF142:AI142"/>
    <mergeCell ref="T124:U124"/>
    <mergeCell ref="N524:P524"/>
    <mergeCell ref="R169:S169"/>
    <mergeCell ref="Y154:AB154"/>
    <mergeCell ref="AF150:AI150"/>
    <mergeCell ref="N219:P219"/>
    <mergeCell ref="AF144:AI144"/>
    <mergeCell ref="AF442:AI442"/>
    <mergeCell ref="J359:L359"/>
    <mergeCell ref="R162:S162"/>
    <mergeCell ref="AF516:AI516"/>
    <mergeCell ref="AF469:AI469"/>
    <mergeCell ref="G26:H26"/>
    <mergeCell ref="G324:H324"/>
    <mergeCell ref="J491:L491"/>
    <mergeCell ref="G482:H482"/>
    <mergeCell ref="Y159:AB159"/>
    <mergeCell ref="J28:L28"/>
    <mergeCell ref="N188:P188"/>
    <mergeCell ref="Y153:AB153"/>
    <mergeCell ref="AF49:AI49"/>
    <mergeCell ref="R70:S70"/>
    <mergeCell ref="G397:H397"/>
    <mergeCell ref="J416:L416"/>
    <mergeCell ref="T461:U461"/>
    <mergeCell ref="J313:L313"/>
    <mergeCell ref="G451:H451"/>
    <mergeCell ref="R238:S238"/>
    <mergeCell ref="T487:U487"/>
    <mergeCell ref="AF431:AI431"/>
    <mergeCell ref="AF414:AI414"/>
    <mergeCell ref="J33:L33"/>
    <mergeCell ref="AF78:AI78"/>
    <mergeCell ref="AF103:AI103"/>
    <mergeCell ref="AF376:AI376"/>
    <mergeCell ref="AF401:AI401"/>
    <mergeCell ref="T161:U161"/>
    <mergeCell ref="Y229:AB229"/>
    <mergeCell ref="N294:P294"/>
    <mergeCell ref="Y108:AB108"/>
    <mergeCell ref="R123:S123"/>
    <mergeCell ref="Y446:AB446"/>
    <mergeCell ref="R421:S421"/>
    <mergeCell ref="T88:U88"/>
    <mergeCell ref="S530:Z530"/>
    <mergeCell ref="R401:S401"/>
    <mergeCell ref="R97:S97"/>
    <mergeCell ref="T159:U159"/>
    <mergeCell ref="N126:P126"/>
    <mergeCell ref="Y82:AB82"/>
    <mergeCell ref="N424:P424"/>
    <mergeCell ref="Y511:AB511"/>
    <mergeCell ref="C157:E157"/>
    <mergeCell ref="R395:S395"/>
    <mergeCell ref="C455:E455"/>
    <mergeCell ref="C151:E151"/>
    <mergeCell ref="R96:S96"/>
    <mergeCell ref="C449:E449"/>
    <mergeCell ref="G100:H100"/>
    <mergeCell ref="T283:U283"/>
    <mergeCell ref="G102:H102"/>
    <mergeCell ref="Y516:AB516"/>
    <mergeCell ref="J385:L385"/>
    <mergeCell ref="N205:P205"/>
    <mergeCell ref="C454:E454"/>
    <mergeCell ref="N241:P241"/>
    <mergeCell ref="N124:P124"/>
    <mergeCell ref="R95:S95"/>
    <mergeCell ref="N422:P422"/>
    <mergeCell ref="Y211:AB211"/>
    <mergeCell ref="T526:U526"/>
    <mergeCell ref="R524:S524"/>
    <mergeCell ref="Y509:AB509"/>
    <mergeCell ref="C155:E155"/>
    <mergeCell ref="Y89:AB89"/>
    <mergeCell ref="R393:S393"/>
    <mergeCell ref="AF21:AI21"/>
    <mergeCell ref="AF357:AI357"/>
    <mergeCell ref="C100:E100"/>
    <mergeCell ref="R471:S471"/>
    <mergeCell ref="T229:U229"/>
    <mergeCell ref="C436:E436"/>
    <mergeCell ref="N223:P223"/>
    <mergeCell ref="J117:L117"/>
    <mergeCell ref="J388:L388"/>
    <mergeCell ref="G81:H81"/>
    <mergeCell ref="Y369:AB369"/>
    <mergeCell ref="T446:U446"/>
    <mergeCell ref="G379:H379"/>
    <mergeCell ref="R166:S166"/>
    <mergeCell ref="R44:S44"/>
    <mergeCell ref="AF50:AI50"/>
    <mergeCell ref="AF23:AI23"/>
    <mergeCell ref="AF365:AI365"/>
    <mergeCell ref="C444:E444"/>
    <mergeCell ref="AF181:AI181"/>
    <mergeCell ref="C129:E129"/>
    <mergeCell ref="J83:L83"/>
    <mergeCell ref="T154:U154"/>
    <mergeCell ref="J119:L119"/>
    <mergeCell ref="J30:L30"/>
    <mergeCell ref="C418:E418"/>
    <mergeCell ref="T156:U156"/>
    <mergeCell ref="J250:L250"/>
    <mergeCell ref="R118:S118"/>
    <mergeCell ref="T459:U459"/>
    <mergeCell ref="G94:H94"/>
    <mergeCell ref="AF403:AI403"/>
    <mergeCell ref="N526:P526"/>
    <mergeCell ref="L7:N7"/>
    <mergeCell ref="Y496:AB496"/>
    <mergeCell ref="Y374:AB374"/>
    <mergeCell ref="J243:L243"/>
    <mergeCell ref="N63:P63"/>
    <mergeCell ref="R171:S171"/>
    <mergeCell ref="G384:H384"/>
    <mergeCell ref="N221:P221"/>
    <mergeCell ref="N492:P492"/>
    <mergeCell ref="J88:L88"/>
    <mergeCell ref="Y69:AB69"/>
    <mergeCell ref="N523:P523"/>
    <mergeCell ref="J390:L390"/>
    <mergeCell ref="G387:H387"/>
    <mergeCell ref="J417:L417"/>
    <mergeCell ref="T448:U448"/>
    <mergeCell ref="G381:H381"/>
    <mergeCell ref="T230:U230"/>
    <mergeCell ref="R466:S466"/>
    <mergeCell ref="N368:P368"/>
    <mergeCell ref="Y439:AB439"/>
    <mergeCell ref="Y514:AB514"/>
    <mergeCell ref="Y498:AB498"/>
    <mergeCell ref="R473:S473"/>
    <mergeCell ref="R519:S519"/>
    <mergeCell ref="N118:P118"/>
    <mergeCell ref="G311:H311"/>
    <mergeCell ref="R98:S98"/>
    <mergeCell ref="R396:S396"/>
    <mergeCell ref="G24:H24"/>
    <mergeCell ref="R424:S424"/>
    <mergeCell ref="R24:S24"/>
    <mergeCell ref="G53:H53"/>
    <mergeCell ref="G28:H28"/>
    <mergeCell ref="AF39:AI39"/>
    <mergeCell ref="T89:U89"/>
    <mergeCell ref="R453:S453"/>
    <mergeCell ref="T211:U211"/>
    <mergeCell ref="AF337:AI337"/>
    <mergeCell ref="R331:S331"/>
    <mergeCell ref="G326:H326"/>
    <mergeCell ref="AF331:AI331"/>
    <mergeCell ref="AF52:AI52"/>
    <mergeCell ref="AF350:AI350"/>
    <mergeCell ref="G289:H289"/>
    <mergeCell ref="T40:U40"/>
    <mergeCell ref="T69:U69"/>
    <mergeCell ref="AF70:AI70"/>
    <mergeCell ref="AF51:AI51"/>
    <mergeCell ref="R69:S69"/>
    <mergeCell ref="J75:L75"/>
    <mergeCell ref="Y56:AB56"/>
    <mergeCell ref="T133:U133"/>
    <mergeCell ref="G66:H66"/>
    <mergeCell ref="R193:S193"/>
    <mergeCell ref="T127:U127"/>
    <mergeCell ref="R369:S369"/>
    <mergeCell ref="R124:S124"/>
    <mergeCell ref="J370:L370"/>
    <mergeCell ref="J248:L248"/>
    <mergeCell ref="G239:H239"/>
    <mergeCell ref="R26:S26"/>
    <mergeCell ref="J406:L406"/>
    <mergeCell ref="N497:P497"/>
    <mergeCell ref="Y74:AB74"/>
    <mergeCell ref="N192:P192"/>
    <mergeCell ref="N70:P70"/>
    <mergeCell ref="Y67:AB67"/>
    <mergeCell ref="T143:U143"/>
    <mergeCell ref="T441:U441"/>
    <mergeCell ref="J419:L419"/>
    <mergeCell ref="J302:L302"/>
    <mergeCell ref="Y87:AB87"/>
    <mergeCell ref="Y209:AB209"/>
    <mergeCell ref="J85:L85"/>
    <mergeCell ref="C52:E52"/>
    <mergeCell ref="G305:H305"/>
    <mergeCell ref="Y414:AB414"/>
    <mergeCell ref="T301:U301"/>
    <mergeCell ref="J246:L246"/>
    <mergeCell ref="C110:E110"/>
    <mergeCell ref="C408:E408"/>
    <mergeCell ref="T59:U59"/>
    <mergeCell ref="N466:P466"/>
    <mergeCell ref="R295:S295"/>
    <mergeCell ref="N228:P228"/>
    <mergeCell ref="C482:E482"/>
    <mergeCell ref="C468:E468"/>
    <mergeCell ref="G322:H322"/>
    <mergeCell ref="J489:L489"/>
    <mergeCell ref="J56:L56"/>
    <mergeCell ref="J415:L415"/>
    <mergeCell ref="C464:E464"/>
    <mergeCell ref="Y488:AB488"/>
    <mergeCell ref="C160:E160"/>
    <mergeCell ref="N515:P515"/>
    <mergeCell ref="R29:S29"/>
    <mergeCell ref="R300:S300"/>
    <mergeCell ref="N52:P52"/>
    <mergeCell ref="Y145:AB145"/>
    <mergeCell ref="R458:S458"/>
    <mergeCell ref="Y443:AB443"/>
    <mergeCell ref="Y139:AB139"/>
    <mergeCell ref="C56:E56"/>
    <mergeCell ref="T514:U514"/>
    <mergeCell ref="AF336:AI336"/>
    <mergeCell ref="N508:P508"/>
    <mergeCell ref="N166:P166"/>
    <mergeCell ref="T216:U216"/>
    <mergeCell ref="J375:L375"/>
    <mergeCell ref="R31:S31"/>
    <mergeCell ref="R329:S329"/>
    <mergeCell ref="R451:S451"/>
    <mergeCell ref="AF308:AI308"/>
    <mergeCell ref="Y470:AB470"/>
    <mergeCell ref="T87:U87"/>
    <mergeCell ref="AF394:AI394"/>
    <mergeCell ref="N125:P125"/>
    <mergeCell ref="J288:L288"/>
    <mergeCell ref="J304:L304"/>
    <mergeCell ref="N127:P127"/>
    <mergeCell ref="G287:H287"/>
    <mergeCell ref="J306:L306"/>
    <mergeCell ref="Y431:AB431"/>
    <mergeCell ref="Y116:AB116"/>
    <mergeCell ref="G30:H30"/>
    <mergeCell ref="T141:U141"/>
    <mergeCell ref="T503:U503"/>
    <mergeCell ref="C72:E72"/>
    <mergeCell ref="R101:S101"/>
    <mergeCell ref="G314:H314"/>
    <mergeCell ref="T163:U163"/>
    <mergeCell ref="C486:E486"/>
    <mergeCell ref="T498:U498"/>
    <mergeCell ref="R265:S265"/>
    <mergeCell ref="T384:U384"/>
    <mergeCell ref="AF447:AI447"/>
    <mergeCell ref="J484:L484"/>
    <mergeCell ref="C363:E363"/>
    <mergeCell ref="N361:P361"/>
    <mergeCell ref="N258:P258"/>
    <mergeCell ref="J125:L125"/>
    <mergeCell ref="Y106:AB106"/>
    <mergeCell ref="R201:S201"/>
    <mergeCell ref="R423:S423"/>
    <mergeCell ref="R311:S311"/>
    <mergeCell ref="T340:U340"/>
    <mergeCell ref="G315:H315"/>
    <mergeCell ref="Y144:AB144"/>
    <mergeCell ref="R384:S384"/>
    <mergeCell ref="Y403:AB403"/>
    <mergeCell ref="Y126:AB126"/>
    <mergeCell ref="Y305:AB305"/>
    <mergeCell ref="Y143:AB143"/>
    <mergeCell ref="N72:P72"/>
    <mergeCell ref="AF487:AI487"/>
    <mergeCell ref="AF272:AI272"/>
    <mergeCell ref="AF486:AI486"/>
    <mergeCell ref="C348:E348"/>
    <mergeCell ref="G520:H520"/>
    <mergeCell ref="J232:L232"/>
    <mergeCell ref="J48:L48"/>
    <mergeCell ref="J224:L224"/>
    <mergeCell ref="Y50:AB50"/>
    <mergeCell ref="R527:U527"/>
    <mergeCell ref="Y479:AB479"/>
    <mergeCell ref="Y473:AB473"/>
    <mergeCell ref="J136:L136"/>
    <mergeCell ref="T406:U406"/>
    <mergeCell ref="Y16:AB16"/>
    <mergeCell ref="C417:E417"/>
    <mergeCell ref="R58:S58"/>
    <mergeCell ref="N475:P475"/>
    <mergeCell ref="R33:S33"/>
    <mergeCell ref="Y52:AB52"/>
    <mergeCell ref="Y174:AB174"/>
    <mergeCell ref="N81:P81"/>
    <mergeCell ref="Y472:AB472"/>
    <mergeCell ref="Y350:AB350"/>
    <mergeCell ref="C85:E85"/>
    <mergeCell ref="C389:E389"/>
    <mergeCell ref="C112:E112"/>
    <mergeCell ref="C383:E383"/>
    <mergeCell ref="Y18:AB18"/>
    <mergeCell ref="R60:S60"/>
    <mergeCell ref="Y45:AB45"/>
    <mergeCell ref="T431:U431"/>
    <mergeCell ref="C84:E84"/>
    <mergeCell ref="R333:S333"/>
    <mergeCell ref="Y226:AB226"/>
    <mergeCell ref="N381:P381"/>
    <mergeCell ref="A373:A428"/>
    <mergeCell ref="N455:P455"/>
    <mergeCell ref="N333:P333"/>
    <mergeCell ref="T42:U42"/>
    <mergeCell ref="Y32:AB32"/>
    <mergeCell ref="N491:P491"/>
    <mergeCell ref="R320:S320"/>
    <mergeCell ref="T78:U78"/>
    <mergeCell ref="AF22:AI22"/>
    <mergeCell ref="R314:S314"/>
    <mergeCell ref="AF293:AI293"/>
    <mergeCell ref="AF320:AI320"/>
    <mergeCell ref="C241:E241"/>
    <mergeCell ref="N28:P28"/>
    <mergeCell ref="Y339:AB339"/>
    <mergeCell ref="C399:E399"/>
    <mergeCell ref="T50:U50"/>
    <mergeCell ref="N457:P457"/>
    <mergeCell ref="R286:S286"/>
    <mergeCell ref="G184:H184"/>
    <mergeCell ref="T44:U44"/>
    <mergeCell ref="J351:L351"/>
    <mergeCell ref="Y332:AB332"/>
    <mergeCell ref="T80:U80"/>
    <mergeCell ref="G220:H220"/>
    <mergeCell ref="G342:H342"/>
    <mergeCell ref="T378:U378"/>
    <mergeCell ref="C243:E243"/>
    <mergeCell ref="N30:P30"/>
    <mergeCell ref="T403:U403"/>
    <mergeCell ref="R285:S285"/>
    <mergeCell ref="J46:L46"/>
    <mergeCell ref="T18:U18"/>
    <mergeCell ref="N460:P460"/>
    <mergeCell ref="G291:H291"/>
    <mergeCell ref="T352:U352"/>
    <mergeCell ref="J335:L335"/>
    <mergeCell ref="AF325:AI325"/>
    <mergeCell ref="N155:P155"/>
    <mergeCell ref="J498:L498"/>
    <mergeCell ref="N313:P313"/>
    <mergeCell ref="Y102:AB102"/>
    <mergeCell ref="R360:S360"/>
    <mergeCell ref="T422:U422"/>
    <mergeCell ref="G355:H355"/>
    <mergeCell ref="AF366:AI366"/>
    <mergeCell ref="J283:L283"/>
    <mergeCell ref="J277:L277"/>
    <mergeCell ref="T432:U432"/>
    <mergeCell ref="G243:H243"/>
    <mergeCell ref="T117:U117"/>
    <mergeCell ref="Y42:AB42"/>
    <mergeCell ref="Y103:AB103"/>
    <mergeCell ref="R358:S358"/>
    <mergeCell ref="Y376:AB376"/>
    <mergeCell ref="Y378:AB378"/>
    <mergeCell ref="G388:H388"/>
    <mergeCell ref="N101:P101"/>
    <mergeCell ref="AF234:AI234"/>
    <mergeCell ref="Y98:AB98"/>
    <mergeCell ref="R386:S386"/>
    <mergeCell ref="N100:P100"/>
    <mergeCell ref="AF25:AI25"/>
    <mergeCell ref="AF392:AI392"/>
    <mergeCell ref="C19:E19"/>
    <mergeCell ref="AF299:AI299"/>
    <mergeCell ref="C317:E317"/>
    <mergeCell ref="G419:H419"/>
    <mergeCell ref="G207:H207"/>
    <mergeCell ref="G505:H505"/>
    <mergeCell ref="R292:S292"/>
    <mergeCell ref="AF271:AI271"/>
    <mergeCell ref="T23:U23"/>
    <mergeCell ref="AF265:AI265"/>
    <mergeCell ref="N315:P315"/>
    <mergeCell ref="T479:U479"/>
    <mergeCell ref="J209:L209"/>
    <mergeCell ref="C319:E319"/>
    <mergeCell ref="G200:H200"/>
    <mergeCell ref="R258:S258"/>
    <mergeCell ref="G507:H507"/>
    <mergeCell ref="T52:U52"/>
    <mergeCell ref="T174:U174"/>
    <mergeCell ref="AF294:AI294"/>
    <mergeCell ref="T481:U481"/>
    <mergeCell ref="J211:L211"/>
    <mergeCell ref="G202:H202"/>
    <mergeCell ref="R260:S260"/>
    <mergeCell ref="C313:E313"/>
    <mergeCell ref="N94:P94"/>
    <mergeCell ref="J303:L303"/>
    <mergeCell ref="C104:E104"/>
    <mergeCell ref="R81:S81"/>
    <mergeCell ref="AF236:AI236"/>
    <mergeCell ref="T450:U450"/>
    <mergeCell ref="C315:E315"/>
    <mergeCell ref="J511:L511"/>
    <mergeCell ref="N33:P33"/>
    <mergeCell ref="G502:H502"/>
    <mergeCell ref="R289:S289"/>
    <mergeCell ref="N462:P462"/>
    <mergeCell ref="Y301:AB301"/>
    <mergeCell ref="N489:P489"/>
    <mergeCell ref="R318:S318"/>
    <mergeCell ref="T49:U49"/>
    <mergeCell ref="Y337:AB337"/>
    <mergeCell ref="J206:L206"/>
    <mergeCell ref="Y331:AB331"/>
    <mergeCell ref="G347:H347"/>
    <mergeCell ref="N366:P366"/>
    <mergeCell ref="N157:P157"/>
    <mergeCell ref="J509:L509"/>
    <mergeCell ref="Y220:AB220"/>
    <mergeCell ref="G277:H277"/>
    <mergeCell ref="R362:S362"/>
    <mergeCell ref="N352:P352"/>
    <mergeCell ref="R99:S99"/>
    <mergeCell ref="N482:P482"/>
    <mergeCell ref="N375:P375"/>
    <mergeCell ref="N88:P88"/>
    <mergeCell ref="R505:S505"/>
    <mergeCell ref="Y499:AB499"/>
    <mergeCell ref="T271:U271"/>
    <mergeCell ref="G82:H82"/>
    <mergeCell ref="J55:L55"/>
    <mergeCell ref="G46:H46"/>
    <mergeCell ref="G40:H40"/>
    <mergeCell ref="Y61:AB61"/>
    <mergeCell ref="T16:U16"/>
    <mergeCell ref="J353:L353"/>
    <mergeCell ref="T411:U411"/>
    <mergeCell ref="G344:H344"/>
    <mergeCell ref="G222:H222"/>
    <mergeCell ref="Y21:AB21"/>
    <mergeCell ref="AF340:AI340"/>
    <mergeCell ref="AF35:AI35"/>
    <mergeCell ref="Y474:AB474"/>
    <mergeCell ref="G362:H362"/>
    <mergeCell ref="T21:U21"/>
    <mergeCell ref="AF263:AI263"/>
    <mergeCell ref="AF105:AI105"/>
    <mergeCell ref="N451:P451"/>
    <mergeCell ref="N426:P426"/>
    <mergeCell ref="N481:P481"/>
    <mergeCell ref="Y432:AB432"/>
    <mergeCell ref="J18:L18"/>
    <mergeCell ref="AF407:AI407"/>
    <mergeCell ref="J19:L19"/>
    <mergeCell ref="J317:L317"/>
    <mergeCell ref="T32:U32"/>
    <mergeCell ref="T303:U303"/>
    <mergeCell ref="G120:H120"/>
    <mergeCell ref="J281:L281"/>
    <mergeCell ref="G278:H278"/>
    <mergeCell ref="T339:U339"/>
    <mergeCell ref="N318:P318"/>
    <mergeCell ref="G475:H475"/>
    <mergeCell ref="J126:L126"/>
    <mergeCell ref="T237:U237"/>
    <mergeCell ref="J240:L240"/>
    <mergeCell ref="AF497:AI497"/>
    <mergeCell ref="T413:U413"/>
    <mergeCell ref="C278:E278"/>
    <mergeCell ref="G224:H224"/>
    <mergeCell ref="J137:L137"/>
    <mergeCell ref="T407:U407"/>
    <mergeCell ref="G101:H101"/>
    <mergeCell ref="J268:L268"/>
    <mergeCell ref="R245:S245"/>
    <mergeCell ref="AF368:AI368"/>
    <mergeCell ref="N385:P385"/>
    <mergeCell ref="J279:L279"/>
    <mergeCell ref="T310:U310"/>
    <mergeCell ref="G276:H276"/>
    <mergeCell ref="T337:U337"/>
    <mergeCell ref="C177:E177"/>
    <mergeCell ref="C335:E335"/>
    <mergeCell ref="J490:L490"/>
    <mergeCell ref="C291:E291"/>
    <mergeCell ref="T426:U426"/>
    <mergeCell ref="C443:E443"/>
    <mergeCell ref="N397:P397"/>
    <mergeCell ref="J278:L278"/>
    <mergeCell ref="G409:H409"/>
    <mergeCell ref="R382:S382"/>
    <mergeCell ref="C250:E250"/>
    <mergeCell ref="T374:U374"/>
    <mergeCell ref="G167:H167"/>
    <mergeCell ref="T228:U228"/>
    <mergeCell ref="N265:P265"/>
    <mergeCell ref="Y235:AB235"/>
    <mergeCell ref="T178:U178"/>
    <mergeCell ref="U2:AF2"/>
    <mergeCell ref="R191:S191"/>
    <mergeCell ref="Y307:AB307"/>
    <mergeCell ref="R349:S349"/>
    <mergeCell ref="C276:E276"/>
    <mergeCell ref="T39:U39"/>
    <mergeCell ref="N99:P99"/>
    <mergeCell ref="R86:S86"/>
    <mergeCell ref="R42:S42"/>
    <mergeCell ref="AF216:AI216"/>
    <mergeCell ref="G111:H111"/>
    <mergeCell ref="C28:E28"/>
    <mergeCell ref="C30:E30"/>
    <mergeCell ref="C54:E54"/>
    <mergeCell ref="AF18:AI18"/>
    <mergeCell ref="R108:S108"/>
    <mergeCell ref="N137:P137"/>
    <mergeCell ref="T219:U219"/>
    <mergeCell ref="T86:U86"/>
    <mergeCell ref="O6:AF6"/>
    <mergeCell ref="C346:E346"/>
    <mergeCell ref="C114:E114"/>
    <mergeCell ref="J128:L128"/>
    <mergeCell ref="T115:U115"/>
    <mergeCell ref="AF61:AI61"/>
    <mergeCell ref="G241:H241"/>
    <mergeCell ref="N83:P83"/>
    <mergeCell ref="J344:L344"/>
    <mergeCell ref="N246:P246"/>
    <mergeCell ref="Y279:AB279"/>
    <mergeCell ref="J108:L108"/>
    <mergeCell ref="J266:L266"/>
    <mergeCell ref="N37:P37"/>
    <mergeCell ref="R347:S347"/>
    <mergeCell ref="T273:U273"/>
    <mergeCell ref="AF198:AI198"/>
    <mergeCell ref="N370:P370"/>
    <mergeCell ref="N248:P248"/>
    <mergeCell ref="Y341:AB341"/>
    <mergeCell ref="Y366:AB366"/>
    <mergeCell ref="Y442:AB442"/>
    <mergeCell ref="Y486:AB486"/>
    <mergeCell ref="T478:U478"/>
    <mergeCell ref="Y405:AB405"/>
    <mergeCell ref="J193:L193"/>
    <mergeCell ref="N320:P320"/>
    <mergeCell ref="N314:P314"/>
    <mergeCell ref="Y407:AB407"/>
    <mergeCell ref="R263:S263"/>
    <mergeCell ref="N128:P128"/>
    <mergeCell ref="R397:S397"/>
    <mergeCell ref="R316:S316"/>
    <mergeCell ref="T74:U74"/>
    <mergeCell ref="AF459:AI459"/>
    <mergeCell ref="J402:L402"/>
    <mergeCell ref="R207:S207"/>
    <mergeCell ref="R182:S182"/>
    <mergeCell ref="N353:P353"/>
    <mergeCell ref="AF188:AI188"/>
    <mergeCell ref="I132:AI132"/>
    <mergeCell ref="T126:U126"/>
    <mergeCell ref="Y107:AB107"/>
    <mergeCell ref="J320:L320"/>
    <mergeCell ref="N48:P48"/>
    <mergeCell ref="R520:S520"/>
    <mergeCell ref="N278:P278"/>
    <mergeCell ref="C491:E491"/>
    <mergeCell ref="C282:E282"/>
    <mergeCell ref="G136:H136"/>
    <mergeCell ref="G434:H434"/>
    <mergeCell ref="T294:U294"/>
    <mergeCell ref="T172:U172"/>
    <mergeCell ref="R221:S221"/>
    <mergeCell ref="G470:H470"/>
    <mergeCell ref="AF99:AI99"/>
    <mergeCell ref="T286:U286"/>
    <mergeCell ref="J174:L174"/>
    <mergeCell ref="T165:U165"/>
    <mergeCell ref="J472:L472"/>
    <mergeCell ref="N303:P303"/>
    <mergeCell ref="G436:H436"/>
    <mergeCell ref="J466:L466"/>
    <mergeCell ref="J168:L168"/>
    <mergeCell ref="Y271:AB271"/>
    <mergeCell ref="AF130:AI130"/>
    <mergeCell ref="G465:H465"/>
    <mergeCell ref="N288:P288"/>
    <mergeCell ref="N425:P425"/>
    <mergeCell ref="R248:S248"/>
    <mergeCell ref="AF254:AI254"/>
    <mergeCell ref="J169:L169"/>
    <mergeCell ref="AF430:AI430"/>
    <mergeCell ref="Y294:AB294"/>
    <mergeCell ref="N418:P418"/>
    <mergeCell ref="R125:S125"/>
    <mergeCell ref="N296:P296"/>
    <mergeCell ref="R518:S518"/>
    <mergeCell ref="N276:P276"/>
    <mergeCell ref="Y124:AB124"/>
    <mergeCell ref="C280:E280"/>
    <mergeCell ref="C274:E274"/>
    <mergeCell ref="AF114:AI114"/>
    <mergeCell ref="T328:U328"/>
    <mergeCell ref="C193:E193"/>
    <mergeCell ref="R222:S222"/>
    <mergeCell ref="T284:U284"/>
    <mergeCell ref="AF228:AI228"/>
    <mergeCell ref="R247:S247"/>
    <mergeCell ref="Y266:AB266"/>
    <mergeCell ref="C187:E187"/>
    <mergeCell ref="AF125:AI125"/>
    <mergeCell ref="R283:S283"/>
    <mergeCell ref="T312:U312"/>
    <mergeCell ref="N322:P322"/>
    <mergeCell ref="G151:H151"/>
    <mergeCell ref="J485:L485"/>
    <mergeCell ref="G178:H178"/>
    <mergeCell ref="G449:H449"/>
    <mergeCell ref="Y284:AB284"/>
    <mergeCell ref="N349:P349"/>
    <mergeCell ref="C380:E380"/>
    <mergeCell ref="G209:H209"/>
    <mergeCell ref="R267:S267"/>
    <mergeCell ref="AF267:AI267"/>
    <mergeCell ref="Y165:AB165"/>
    <mergeCell ref="R244:S244"/>
    <mergeCell ref="C204:E204"/>
    <mergeCell ref="AF515:AI515"/>
    <mergeCell ref="L8:N9"/>
    <mergeCell ref="N275:P275"/>
    <mergeCell ref="N250:P250"/>
    <mergeCell ref="T268:U268"/>
    <mergeCell ref="Y368:AB368"/>
    <mergeCell ref="N406:P406"/>
    <mergeCell ref="C279:E279"/>
    <mergeCell ref="N283:P283"/>
    <mergeCell ref="N277:P277"/>
    <mergeCell ref="C281:E281"/>
    <mergeCell ref="R226:S226"/>
    <mergeCell ref="R220:S220"/>
    <mergeCell ref="J456:L456"/>
    <mergeCell ref="AF226:AI226"/>
    <mergeCell ref="N18:P18"/>
    <mergeCell ref="T25:U25"/>
    <mergeCell ref="C224:E224"/>
    <mergeCell ref="AF186:AI186"/>
    <mergeCell ref="T41:U41"/>
    <mergeCell ref="C46:E46"/>
    <mergeCell ref="C48:E48"/>
    <mergeCell ref="Y54:AB54"/>
    <mergeCell ref="N390:P390"/>
    <mergeCell ref="Y387:AB387"/>
    <mergeCell ref="C306:E306"/>
    <mergeCell ref="AF190:AI190"/>
    <mergeCell ref="I17:AI17"/>
    <mergeCell ref="AF269:AI269"/>
    <mergeCell ref="R173:S173"/>
    <mergeCell ref="C217:E217"/>
    <mergeCell ref="AF57:AI57"/>
    <mergeCell ref="N46:P46"/>
    <mergeCell ref="R508:S508"/>
    <mergeCell ref="T266:U266"/>
    <mergeCell ref="T302:U302"/>
    <mergeCell ref="G235:H235"/>
    <mergeCell ref="AF256:AI256"/>
    <mergeCell ref="R277:S277"/>
    <mergeCell ref="R478:S478"/>
    <mergeCell ref="T236:U236"/>
    <mergeCell ref="AF484:AI484"/>
    <mergeCell ref="G511:H511"/>
    <mergeCell ref="J109:L109"/>
    <mergeCell ref="Y234:AB234"/>
    <mergeCell ref="AF499:AI499"/>
    <mergeCell ref="Y392:AB392"/>
    <mergeCell ref="J139:L139"/>
    <mergeCell ref="N90:P90"/>
    <mergeCell ref="T250:U250"/>
    <mergeCell ref="N388:P388"/>
    <mergeCell ref="Y236:AB236"/>
    <mergeCell ref="J138:L138"/>
    <mergeCell ref="AF162:AI162"/>
    <mergeCell ref="AF460:AI460"/>
    <mergeCell ref="AF156:AI156"/>
    <mergeCell ref="AF147:AI147"/>
    <mergeCell ref="AF127:AI127"/>
    <mergeCell ref="J238:L238"/>
    <mergeCell ref="J213:L213"/>
    <mergeCell ref="C264:H264"/>
    <mergeCell ref="N344:P344"/>
    <mergeCell ref="N377:P377"/>
    <mergeCell ref="Y194:AB194"/>
    <mergeCell ref="AF504:AI504"/>
    <mergeCell ref="J513:L513"/>
    <mergeCell ref="N509:P509"/>
    <mergeCell ref="J200:L200"/>
    <mergeCell ref="Y181:AB181"/>
    <mergeCell ref="T394:U394"/>
    <mergeCell ref="Y444:AB444"/>
    <mergeCell ref="Y394:AB394"/>
    <mergeCell ref="R119:S119"/>
    <mergeCell ref="C504:E504"/>
    <mergeCell ref="R120:S120"/>
    <mergeCell ref="J500:L500"/>
    <mergeCell ref="G193:H193"/>
    <mergeCell ref="N291:P291"/>
    <mergeCell ref="J494:L494"/>
    <mergeCell ref="G149:H149"/>
    <mergeCell ref="G185:H185"/>
    <mergeCell ref="G483:H483"/>
    <mergeCell ref="C242:E242"/>
    <mergeCell ref="R496:S496"/>
    <mergeCell ref="Y490:AB490"/>
    <mergeCell ref="C513:E513"/>
    <mergeCell ref="N511:P511"/>
    <mergeCell ref="C208:E208"/>
    <mergeCell ref="R454:S454"/>
    <mergeCell ref="C419:E419"/>
    <mergeCell ref="Y237:AB237"/>
    <mergeCell ref="C152:E152"/>
    <mergeCell ref="N153:P153"/>
    <mergeCell ref="R204:S204"/>
    <mergeCell ref="N169:P169"/>
    <mergeCell ref="C206:E206"/>
    <mergeCell ref="J202:L202"/>
    <mergeCell ref="R67:S67"/>
    <mergeCell ref="T231:U231"/>
    <mergeCell ref="G71:H71"/>
    <mergeCell ref="Y359:AB359"/>
    <mergeCell ref="AF380:AI380"/>
    <mergeCell ref="R276:S276"/>
    <mergeCell ref="R154:S154"/>
    <mergeCell ref="G367:H367"/>
    <mergeCell ref="N177:P177"/>
    <mergeCell ref="J71:L71"/>
    <mergeCell ref="N335:P335"/>
    <mergeCell ref="T368:U368"/>
    <mergeCell ref="AF461:AI461"/>
    <mergeCell ref="Y481:AB481"/>
    <mergeCell ref="G369:H369"/>
    <mergeCell ref="R156:S156"/>
    <mergeCell ref="I429:AI429"/>
    <mergeCell ref="J453:L453"/>
    <mergeCell ref="J428:L428"/>
    <mergeCell ref="G83:H83"/>
    <mergeCell ref="J442:L442"/>
    <mergeCell ref="T255:U255"/>
    <mergeCell ref="AF199:AI199"/>
    <mergeCell ref="T76:U76"/>
    <mergeCell ref="AF89:AI89"/>
    <mergeCell ref="J94:L94"/>
    <mergeCell ref="G93:H93"/>
    <mergeCell ref="T199:U199"/>
    <mergeCell ref="T288:U288"/>
    <mergeCell ref="G249:H249"/>
    <mergeCell ref="Y372:AB372"/>
    <mergeCell ref="G123:H123"/>
    <mergeCell ref="Y497:AB497"/>
    <mergeCell ref="C493:E493"/>
    <mergeCell ref="R507:S507"/>
    <mergeCell ref="C195:E195"/>
    <mergeCell ref="G103:H103"/>
    <mergeCell ref="G240:H240"/>
    <mergeCell ref="G401:H401"/>
    <mergeCell ref="J391:L391"/>
    <mergeCell ref="R441:S441"/>
    <mergeCell ref="C485:E485"/>
    <mergeCell ref="AF143:AI143"/>
    <mergeCell ref="R435:S435"/>
    <mergeCell ref="T497:U497"/>
    <mergeCell ref="C423:E423"/>
    <mergeCell ref="J444:L444"/>
    <mergeCell ref="J400:L400"/>
    <mergeCell ref="T135:U135"/>
    <mergeCell ref="AF377:AI377"/>
    <mergeCell ref="AF161:AI161"/>
    <mergeCell ref="R116:S116"/>
    <mergeCell ref="AF353:AI353"/>
    <mergeCell ref="AF406:AI406"/>
    <mergeCell ref="Y426:AB426"/>
    <mergeCell ref="T353:U353"/>
    <mergeCell ref="J214:L214"/>
    <mergeCell ref="AF313:AI313"/>
    <mergeCell ref="J140:L140"/>
    <mergeCell ref="N267:P267"/>
    <mergeCell ref="AF217:AI217"/>
    <mergeCell ref="N389:P389"/>
    <mergeCell ref="T308:U308"/>
    <mergeCell ref="J475:L475"/>
    <mergeCell ref="C495:E495"/>
    <mergeCell ref="R136:S136"/>
    <mergeCell ref="AF20:AI20"/>
    <mergeCell ref="R312:S312"/>
    <mergeCell ref="J176:L176"/>
    <mergeCell ref="G140:H140"/>
    <mergeCell ref="J170:L170"/>
    <mergeCell ref="J53:L53"/>
    <mergeCell ref="G438:H438"/>
    <mergeCell ref="G474:H474"/>
    <mergeCell ref="J360:L360"/>
    <mergeCell ref="N180:P180"/>
    <mergeCell ref="J387:L387"/>
    <mergeCell ref="Y267:AB267"/>
    <mergeCell ref="T200:U200"/>
    <mergeCell ref="J178:L178"/>
    <mergeCell ref="J476:L476"/>
    <mergeCell ref="N474:P474"/>
    <mergeCell ref="Y304:AB304"/>
    <mergeCell ref="C244:E244"/>
    <mergeCell ref="AF488:AI488"/>
    <mergeCell ref="C476:E476"/>
    <mergeCell ref="T190:U190"/>
    <mergeCell ref="T488:U488"/>
    <mergeCell ref="C353:E353"/>
    <mergeCell ref="AF375:AI375"/>
    <mergeCell ref="J73:L73"/>
    <mergeCell ref="N206:P206"/>
    <mergeCell ref="C106:E106"/>
    <mergeCell ref="J267:L267"/>
    <mergeCell ref="G258:H258"/>
    <mergeCell ref="T118:U118"/>
    <mergeCell ref="AF519:AI519"/>
    <mergeCell ref="C467:E467"/>
    <mergeCell ref="T181:U181"/>
    <mergeCell ref="J463:L463"/>
    <mergeCell ref="J457:L457"/>
    <mergeCell ref="G112:H112"/>
    <mergeCell ref="Y125:AB125"/>
    <mergeCell ref="AF390:AI390"/>
    <mergeCell ref="Y256:AB256"/>
    <mergeCell ref="C469:E469"/>
    <mergeCell ref="G298:H298"/>
    <mergeCell ref="R110:S110"/>
    <mergeCell ref="N279:P279"/>
    <mergeCell ref="Y133:AB133"/>
    <mergeCell ref="G412:H412"/>
    <mergeCell ref="Y127:AB127"/>
    <mergeCell ref="AF148:AI148"/>
    <mergeCell ref="Y285:AB285"/>
    <mergeCell ref="C500:E500"/>
    <mergeCell ref="R141:S141"/>
    <mergeCell ref="C494:E494"/>
    <mergeCell ref="R439:S439"/>
    <mergeCell ref="N281:P281"/>
    <mergeCell ref="Y257:AB257"/>
    <mergeCell ref="G443:H443"/>
    <mergeCell ref="R230:S230"/>
    <mergeCell ref="AF448:AI448"/>
    <mergeCell ref="N498:P498"/>
    <mergeCell ref="R224:S224"/>
    <mergeCell ref="AF384:AI384"/>
    <mergeCell ref="AF230:AI230"/>
    <mergeCell ref="C457:E457"/>
    <mergeCell ref="AF522:AI522"/>
    <mergeCell ref="N268:P268"/>
    <mergeCell ref="AF59:AI59"/>
    <mergeCell ref="J460:L460"/>
    <mergeCell ref="R82:S82"/>
    <mergeCell ref="AF88:AI88"/>
    <mergeCell ref="G117:H117"/>
    <mergeCell ref="AF359:AI359"/>
    <mergeCell ref="T275:U275"/>
    <mergeCell ref="AF219:AI219"/>
    <mergeCell ref="R511:S511"/>
    <mergeCell ref="T269:U269"/>
    <mergeCell ref="AF517:AI517"/>
    <mergeCell ref="C167:E167"/>
    <mergeCell ref="AF395:AI395"/>
    <mergeCell ref="C474:E474"/>
    <mergeCell ref="G425:H425"/>
    <mergeCell ref="Y100:AB100"/>
    <mergeCell ref="T486:U486"/>
    <mergeCell ref="T146:U146"/>
    <mergeCell ref="AF90:AI90"/>
    <mergeCell ref="G417:H417"/>
    <mergeCell ref="T277:U277"/>
    <mergeCell ref="C169:E169"/>
    <mergeCell ref="AF108:AI108"/>
    <mergeCell ref="G453:H453"/>
    <mergeCell ref="R143:S143"/>
    <mergeCell ref="Y128:AB128"/>
    <mergeCell ref="G138:H138"/>
    <mergeCell ref="T499:U499"/>
    <mergeCell ref="N182:P182"/>
    <mergeCell ref="AF134:AI134"/>
    <mergeCell ref="L6:N6"/>
    <mergeCell ref="N494:P494"/>
    <mergeCell ref="R145:S145"/>
    <mergeCell ref="R443:S443"/>
    <mergeCell ref="T201:U201"/>
    <mergeCell ref="Y164:AB164"/>
    <mergeCell ref="R139:S139"/>
    <mergeCell ref="Y462:AB462"/>
    <mergeCell ref="C66:E66"/>
    <mergeCell ref="G472:H472"/>
    <mergeCell ref="J62:L62"/>
    <mergeCell ref="C102:E102"/>
    <mergeCell ref="AF63:AI63"/>
    <mergeCell ref="AF397:AI397"/>
    <mergeCell ref="AF422:AI422"/>
    <mergeCell ref="AF310:AI310"/>
    <mergeCell ref="AF432:AI432"/>
    <mergeCell ref="N140:P140"/>
    <mergeCell ref="R117:S117"/>
    <mergeCell ref="C171:E171"/>
    <mergeCell ref="G371:H371"/>
    <mergeCell ref="R158:S158"/>
    <mergeCell ref="Y35:AB35"/>
    <mergeCell ref="Y157:AB157"/>
    <mergeCell ref="R147:S147"/>
    <mergeCell ref="G45:H45"/>
    <mergeCell ref="R470:S470"/>
    <mergeCell ref="R445:S445"/>
    <mergeCell ref="G343:H343"/>
    <mergeCell ref="C68:E68"/>
    <mergeCell ref="T203:U203"/>
    <mergeCell ref="J60:L60"/>
    <mergeCell ref="R16:S16"/>
    <mergeCell ref="G55:H55"/>
    <mergeCell ref="J362:L362"/>
    <mergeCell ref="C402:E402"/>
    <mergeCell ref="R367:S367"/>
    <mergeCell ref="G47:H47"/>
    <mergeCell ref="Y188:AB188"/>
    <mergeCell ref="G345:H345"/>
    <mergeCell ref="G467:H467"/>
    <mergeCell ref="N138:P138"/>
    <mergeCell ref="C175:H175"/>
    <mergeCell ref="R416:S416"/>
    <mergeCell ref="C387:E387"/>
    <mergeCell ref="N174:P174"/>
    <mergeCell ref="N445:P445"/>
    <mergeCell ref="R432:S432"/>
    <mergeCell ref="C172:E172"/>
    <mergeCell ref="C123:E123"/>
    <mergeCell ref="C113:E113"/>
    <mergeCell ref="C97:E97"/>
    <mergeCell ref="J93:L93"/>
    <mergeCell ref="G16:H16"/>
    <mergeCell ref="N184:P184"/>
    <mergeCell ref="T433:U433"/>
    <mergeCell ref="G427:H427"/>
    <mergeCell ref="C456:E456"/>
    <mergeCell ref="T188:U188"/>
    <mergeCell ref="T108:U108"/>
    <mergeCell ref="C138:E138"/>
    <mergeCell ref="C437:E437"/>
    <mergeCell ref="J418:L418"/>
    <mergeCell ref="G68:H68"/>
    <mergeCell ref="H531:R535"/>
    <mergeCell ref="G403:H403"/>
    <mergeCell ref="Y118:AB118"/>
    <mergeCell ref="Y416:AB416"/>
    <mergeCell ref="C251:E251"/>
    <mergeCell ref="G525:H525"/>
    <mergeCell ref="Y460:AB460"/>
    <mergeCell ref="N202:P202"/>
    <mergeCell ref="N500:P500"/>
    <mergeCell ref="N158:P158"/>
    <mergeCell ref="R211:S211"/>
    <mergeCell ref="T186:U186"/>
    <mergeCell ref="G121:H121"/>
    <mergeCell ref="R126:S126"/>
    <mergeCell ref="G423:H423"/>
    <mergeCell ref="N176:P176"/>
    <mergeCell ref="N404:P404"/>
    <mergeCell ref="Y451:AB451"/>
    <mergeCell ref="N230:P230"/>
    <mergeCell ref="Y298:AB298"/>
    <mergeCell ref="N145:P145"/>
    <mergeCell ref="N348:P348"/>
    <mergeCell ref="N139:P139"/>
    <mergeCell ref="J242:L242"/>
    <mergeCell ref="Y232:AB232"/>
    <mergeCell ref="C511:E511"/>
    <mergeCell ref="N502:P502"/>
    <mergeCell ref="Y137:AB137"/>
    <mergeCell ref="G183:H183"/>
    <mergeCell ref="T314:U314"/>
    <mergeCell ref="T366:U366"/>
    <mergeCell ref="T341:U341"/>
    <mergeCell ref="C524:E524"/>
    <mergeCell ref="Y515:AB515"/>
    <mergeCell ref="H530:R530"/>
    <mergeCell ref="Y214:AB214"/>
    <mergeCell ref="Y390:AB390"/>
    <mergeCell ref="G400:H400"/>
    <mergeCell ref="R472:S472"/>
    <mergeCell ref="C463:E463"/>
    <mergeCell ref="T452:U452"/>
    <mergeCell ref="T453:U453"/>
    <mergeCell ref="Y377:AB377"/>
    <mergeCell ref="G523:H523"/>
    <mergeCell ref="N321:P321"/>
    <mergeCell ref="R523:S523"/>
    <mergeCell ref="Y453:AB453"/>
    <mergeCell ref="C293:E293"/>
    <mergeCell ref="C284:E284"/>
    <mergeCell ref="C479:E479"/>
    <mergeCell ref="N261:P261"/>
    <mergeCell ref="G394:H394"/>
    <mergeCell ref="N217:P217"/>
    <mergeCell ref="C462:E462"/>
    <mergeCell ref="N468:P468"/>
    <mergeCell ref="T307:U307"/>
    <mergeCell ref="V526:W526"/>
    <mergeCell ref="R417:S417"/>
    <mergeCell ref="J364:L364"/>
    <mergeCell ref="G421:H421"/>
    <mergeCell ref="J334:L334"/>
    <mergeCell ref="R442:S442"/>
    <mergeCell ref="J336:L336"/>
    <mergeCell ref="C506:E506"/>
    <mergeCell ref="C525:E525"/>
    <mergeCell ref="J521:L521"/>
    <mergeCell ref="J427:L427"/>
    <mergeCell ref="N247:P247"/>
    <mergeCell ref="T240:U240"/>
    <mergeCell ref="C222:E222"/>
    <mergeCell ref="T164:U164"/>
    <mergeCell ref="R350:S350"/>
    <mergeCell ref="J404:L404"/>
    <mergeCell ref="T162:U162"/>
    <mergeCell ref="R398:S398"/>
    <mergeCell ref="N427:P427"/>
    <mergeCell ref="T460:U460"/>
    <mergeCell ref="C300:E300"/>
    <mergeCell ref="J321:L321"/>
    <mergeCell ref="G402:H402"/>
    <mergeCell ref="C458:E458"/>
    <mergeCell ref="N443:P443"/>
    <mergeCell ref="J512:L512"/>
    <mergeCell ref="G492:H492"/>
    <mergeCell ref="G444:H444"/>
    <mergeCell ref="N499:P499"/>
    <mergeCell ref="N525:P525"/>
    <mergeCell ref="C503:E503"/>
    <mergeCell ref="C188:E188"/>
    <mergeCell ref="C325:E325"/>
    <mergeCell ref="N420:P420"/>
    <mergeCell ref="N521:P521"/>
    <mergeCell ref="C207:E207"/>
    <mergeCell ref="C337:E337"/>
    <mergeCell ref="C312:E312"/>
    <mergeCell ref="C480:H480"/>
    <mergeCell ref="AF24:AI24"/>
    <mergeCell ref="T416:U416"/>
    <mergeCell ref="R343:S343"/>
    <mergeCell ref="AF322:AI322"/>
    <mergeCell ref="T238:U238"/>
    <mergeCell ref="G49:H49"/>
    <mergeCell ref="R45:S45"/>
    <mergeCell ref="T232:U232"/>
    <mergeCell ref="AF358:AI358"/>
    <mergeCell ref="AF352:AI352"/>
    <mergeCell ref="G266:H266"/>
    <mergeCell ref="G260:H260"/>
    <mergeCell ref="R47:S47"/>
    <mergeCell ref="T109:U109"/>
    <mergeCell ref="AF53:AI53"/>
    <mergeCell ref="Y24:AB24"/>
    <mergeCell ref="AF42:AI42"/>
    <mergeCell ref="T395:U395"/>
    <mergeCell ref="J36:L36"/>
    <mergeCell ref="G368:H368"/>
    <mergeCell ref="G64:H64"/>
    <mergeCell ref="N60:P60"/>
    <mergeCell ref="N103:P103"/>
    <mergeCell ref="T295:U295"/>
    <mergeCell ref="Y63:AB63"/>
    <mergeCell ref="G27:H27"/>
    <mergeCell ref="N200:P200"/>
    <mergeCell ref="G327:H327"/>
    <mergeCell ref="Y162:AB162"/>
    <mergeCell ref="J31:L31"/>
    <mergeCell ref="J27:L27"/>
    <mergeCell ref="J325:L325"/>
    <mergeCell ref="C57:E57"/>
    <mergeCell ref="J64:L64"/>
    <mergeCell ref="N193:P193"/>
    <mergeCell ref="J371:L371"/>
    <mergeCell ref="R62:S62"/>
    <mergeCell ref="N91:P91"/>
    <mergeCell ref="N85:P85"/>
    <mergeCell ref="J276:L276"/>
    <mergeCell ref="N211:P211"/>
    <mergeCell ref="AF252:AI252"/>
    <mergeCell ref="C49:E49"/>
    <mergeCell ref="Y19:AB19"/>
    <mergeCell ref="T96:U96"/>
    <mergeCell ref="R332:S332"/>
    <mergeCell ref="T90:U90"/>
    <mergeCell ref="T388:U388"/>
    <mergeCell ref="G336:H336"/>
    <mergeCell ref="C31:E31"/>
    <mergeCell ref="T22:U22"/>
    <mergeCell ref="R32:S32"/>
    <mergeCell ref="T359:U359"/>
    <mergeCell ref="G334:H334"/>
    <mergeCell ref="J247:L247"/>
    <mergeCell ref="C357:E357"/>
    <mergeCell ref="C42:E42"/>
    <mergeCell ref="J38:L38"/>
    <mergeCell ref="G261:H261"/>
    <mergeCell ref="N242:P242"/>
    <mergeCell ref="R71:S71"/>
    <mergeCell ref="Y90:AB90"/>
    <mergeCell ref="Y388:AB388"/>
    <mergeCell ref="C305:E305"/>
    <mergeCell ref="T519:U519"/>
    <mergeCell ref="J249:L249"/>
    <mergeCell ref="J40:L40"/>
    <mergeCell ref="AF182:AI182"/>
    <mergeCell ref="J338:L338"/>
    <mergeCell ref="T98:U98"/>
    <mergeCell ref="T390:U390"/>
    <mergeCell ref="N71:P71"/>
    <mergeCell ref="T91:U91"/>
    <mergeCell ref="C75:E75"/>
    <mergeCell ref="Y375:AB375"/>
    <mergeCell ref="Y166:AB166"/>
    <mergeCell ref="N73:P73"/>
    <mergeCell ref="Y464:AB464"/>
    <mergeCell ref="G233:H233"/>
    <mergeCell ref="Y160:AB160"/>
    <mergeCell ref="T93:U93"/>
    <mergeCell ref="N231:P231"/>
    <mergeCell ref="N371:P371"/>
    <mergeCell ref="R474:S474"/>
    <mergeCell ref="G177:H177"/>
    <mergeCell ref="R345:S345"/>
    <mergeCell ref="G204:H204"/>
    <mergeCell ref="T372:U372"/>
    <mergeCell ref="Y117:AB117"/>
    <mergeCell ref="AF482:AI482"/>
    <mergeCell ref="Y393:AB393"/>
    <mergeCell ref="J262:L262"/>
    <mergeCell ref="G259:H259"/>
    <mergeCell ref="C391:E391"/>
    <mergeCell ref="T61:U61"/>
    <mergeCell ref="N55:P55"/>
    <mergeCell ref="G32:H32"/>
    <mergeCell ref="J34:L34"/>
    <mergeCell ref="G56:H56"/>
    <mergeCell ref="T30:U30"/>
    <mergeCell ref="G54:H54"/>
    <mergeCell ref="J47:L47"/>
    <mergeCell ref="N38:P38"/>
    <mergeCell ref="T213:U213"/>
    <mergeCell ref="Y28:AB28"/>
    <mergeCell ref="N27:P27"/>
    <mergeCell ref="T55:U55"/>
    <mergeCell ref="N34:P34"/>
    <mergeCell ref="Y55:AB55"/>
    <mergeCell ref="R28:S28"/>
    <mergeCell ref="Y73:AB73"/>
    <mergeCell ref="G34:H34"/>
    <mergeCell ref="J297:L297"/>
    <mergeCell ref="J91:L91"/>
    <mergeCell ref="Y72:AB72"/>
    <mergeCell ref="G69:H69"/>
    <mergeCell ref="Y190:AB190"/>
    <mergeCell ref="N62:P62"/>
    <mergeCell ref="T38:U38"/>
    <mergeCell ref="R30:S30"/>
    <mergeCell ref="T28:U28"/>
    <mergeCell ref="R52:S52"/>
    <mergeCell ref="N54:P54"/>
    <mergeCell ref="N87:P87"/>
    <mergeCell ref="Y93:AB93"/>
    <mergeCell ref="G187:H187"/>
    <mergeCell ref="R250:S250"/>
    <mergeCell ref="J66:L66"/>
    <mergeCell ref="C60:E60"/>
    <mergeCell ref="J327:L327"/>
    <mergeCell ref="J196:L196"/>
    <mergeCell ref="J122:L122"/>
    <mergeCell ref="T75:U75"/>
    <mergeCell ref="J420:L420"/>
    <mergeCell ref="N213:P213"/>
    <mergeCell ref="Y88:AB88"/>
    <mergeCell ref="Y219:AB219"/>
    <mergeCell ref="T462:U462"/>
    <mergeCell ref="N456:P456"/>
    <mergeCell ref="J323:L323"/>
    <mergeCell ref="Y230:AB230"/>
    <mergeCell ref="G214:H214"/>
    <mergeCell ref="T245:U245"/>
    <mergeCell ref="C226:E226"/>
    <mergeCell ref="C225:E225"/>
    <mergeCell ref="C218:E218"/>
    <mergeCell ref="Y184:AB184"/>
    <mergeCell ref="N249:P249"/>
    <mergeCell ref="J114:L114"/>
    <mergeCell ref="Y342:AB342"/>
    <mergeCell ref="C253:E253"/>
    <mergeCell ref="Y269:AB269"/>
    <mergeCell ref="N75:P75"/>
    <mergeCell ref="C91:E91"/>
    <mergeCell ref="N149:P149"/>
    <mergeCell ref="Y79:AB79"/>
    <mergeCell ref="N360:P360"/>
    <mergeCell ref="C355:E355"/>
    <mergeCell ref="T393:U393"/>
    <mergeCell ref="C70:E70"/>
    <mergeCell ref="T26:U26"/>
    <mergeCell ref="C189:E189"/>
    <mergeCell ref="J185:L185"/>
    <mergeCell ref="Y92:AB92"/>
    <mergeCell ref="R405:S405"/>
    <mergeCell ref="N434:P434"/>
    <mergeCell ref="J299:L299"/>
    <mergeCell ref="N428:P428"/>
    <mergeCell ref="G290:H290"/>
    <mergeCell ref="C77:H77"/>
    <mergeCell ref="Y303:AB303"/>
    <mergeCell ref="AF255:AI255"/>
    <mergeCell ref="N305:P305"/>
    <mergeCell ref="Y417:AB417"/>
    <mergeCell ref="AF413:AI413"/>
    <mergeCell ref="C334:E334"/>
    <mergeCell ref="Y311:AB311"/>
    <mergeCell ref="J324:L324"/>
    <mergeCell ref="G321:H321"/>
    <mergeCell ref="R102:S102"/>
    <mergeCell ref="C29:E29"/>
    <mergeCell ref="Y425:AB425"/>
    <mergeCell ref="R400:S400"/>
    <mergeCell ref="C65:E65"/>
    <mergeCell ref="AF415:AI415"/>
    <mergeCell ref="C336:E336"/>
    <mergeCell ref="T375:U375"/>
    <mergeCell ref="T43:U43"/>
    <mergeCell ref="R402:S402"/>
    <mergeCell ref="AF339:AI339"/>
    <mergeCell ref="C365:E365"/>
    <mergeCell ref="T377:U377"/>
    <mergeCell ref="AF95:AI95"/>
    <mergeCell ref="AF393:AI393"/>
    <mergeCell ref="J231:L231"/>
    <mergeCell ref="C210:E210"/>
    <mergeCell ref="C235:E235"/>
    <mergeCell ref="G153:H153"/>
    <mergeCell ref="AF164:AI164"/>
    <mergeCell ref="AF237:AI237"/>
    <mergeCell ref="C316:E316"/>
    <mergeCell ref="G262:H262"/>
    <mergeCell ref="AF101:AI101"/>
    <mergeCell ref="J160:L160"/>
    <mergeCell ref="J157:L157"/>
    <mergeCell ref="J159:L159"/>
    <mergeCell ref="C373:H373"/>
    <mergeCell ref="Y147:AB147"/>
    <mergeCell ref="C360:E360"/>
    <mergeCell ref="AF173:AI173"/>
    <mergeCell ref="Y186:AB186"/>
    <mergeCell ref="C168:E168"/>
    <mergeCell ref="C137:E137"/>
    <mergeCell ref="G212:H212"/>
    <mergeCell ref="T326:U326"/>
    <mergeCell ref="AF168:AI168"/>
    <mergeCell ref="G280:H280"/>
    <mergeCell ref="C95:E95"/>
    <mergeCell ref="R353:S353"/>
    <mergeCell ref="N238:P238"/>
    <mergeCell ref="N306:P306"/>
    <mergeCell ref="J156:L156"/>
    <mergeCell ref="T316:U316"/>
    <mergeCell ref="R122:S122"/>
    <mergeCell ref="V15:X15"/>
    <mergeCell ref="N64:P64"/>
    <mergeCell ref="AF312:AI312"/>
    <mergeCell ref="J227:L227"/>
    <mergeCell ref="N362:P362"/>
    <mergeCell ref="Y352:AB352"/>
    <mergeCell ref="J525:L525"/>
    <mergeCell ref="T285:U285"/>
    <mergeCell ref="N387:P387"/>
    <mergeCell ref="N476:P476"/>
    <mergeCell ref="R305:S305"/>
    <mergeCell ref="T63:U63"/>
    <mergeCell ref="Y53:AB53"/>
    <mergeCell ref="Y351:AB351"/>
    <mergeCell ref="R366:S366"/>
    <mergeCell ref="AF43:AI43"/>
    <mergeCell ref="Y482:AB482"/>
    <mergeCell ref="AF347:AI347"/>
    <mergeCell ref="AF341:AI341"/>
    <mergeCell ref="N364:P364"/>
    <mergeCell ref="T397:U397"/>
    <mergeCell ref="T71:U71"/>
    <mergeCell ref="AF184:AI184"/>
    <mergeCell ref="R361:S361"/>
    <mergeCell ref="T53:U53"/>
    <mergeCell ref="Y519:AB519"/>
    <mergeCell ref="T515:U515"/>
    <mergeCell ref="T490:U490"/>
    <mergeCell ref="J153:L153"/>
    <mergeCell ref="J290:L290"/>
    <mergeCell ref="N104:P104"/>
    <mergeCell ref="J72:L72"/>
    <mergeCell ref="Z11:AI11"/>
    <mergeCell ref="C38:E38"/>
    <mergeCell ref="N463:P463"/>
    <mergeCell ref="E2:J8"/>
    <mergeCell ref="C249:E249"/>
    <mergeCell ref="N36:P36"/>
    <mergeCell ref="AF284:AI284"/>
    <mergeCell ref="N334:P334"/>
    <mergeCell ref="C338:E338"/>
    <mergeCell ref="G192:H192"/>
    <mergeCell ref="T350:U350"/>
    <mergeCell ref="AF172:AI172"/>
    <mergeCell ref="R313:S313"/>
    <mergeCell ref="AF292:AI292"/>
    <mergeCell ref="C33:E33"/>
    <mergeCell ref="N336:P336"/>
    <mergeCell ref="J230:L230"/>
    <mergeCell ref="C340:E340"/>
    <mergeCell ref="G221:H221"/>
    <mergeCell ref="R279:S279"/>
    <mergeCell ref="T37:U37"/>
    <mergeCell ref="T379:U379"/>
    <mergeCell ref="C35:E35"/>
    <mergeCell ref="C333:E333"/>
    <mergeCell ref="G446:H446"/>
    <mergeCell ref="J354:L354"/>
    <mergeCell ref="C121:E121"/>
    <mergeCell ref="G223:H223"/>
    <mergeCell ref="R281:S281"/>
    <mergeCell ref="C262:E262"/>
    <mergeCell ref="C122:E122"/>
    <mergeCell ref="C420:E420"/>
    <mergeCell ref="Y517:AB517"/>
    <mergeCell ref="N513:P513"/>
    <mergeCell ref="Y520:AB520"/>
    <mergeCell ref="T520:U520"/>
    <mergeCell ref="J212:L212"/>
    <mergeCell ref="N93:P93"/>
    <mergeCell ref="C227:E227"/>
    <mergeCell ref="C141:E141"/>
    <mergeCell ref="T221:U221"/>
    <mergeCell ref="AF242:AI242"/>
    <mergeCell ref="AF520:AI520"/>
    <mergeCell ref="C20:E20"/>
    <mergeCell ref="A480:A525"/>
    <mergeCell ref="N323:P323"/>
    <mergeCell ref="C318:E318"/>
    <mergeCell ref="C196:E196"/>
    <mergeCell ref="Y410:AB410"/>
    <mergeCell ref="R294:S294"/>
    <mergeCell ref="AF273:AI273"/>
    <mergeCell ref="R266:S266"/>
    <mergeCell ref="T24:U24"/>
    <mergeCell ref="T322:U322"/>
    <mergeCell ref="N194:P194"/>
    <mergeCell ref="G297:H297"/>
    <mergeCell ref="C22:E22"/>
    <mergeCell ref="T358:U358"/>
    <mergeCell ref="AF302:AI302"/>
    <mergeCell ref="C320:E320"/>
    <mergeCell ref="C198:E198"/>
    <mergeCell ref="R137:S137"/>
    <mergeCell ref="J517:L517"/>
    <mergeCell ref="C356:E356"/>
    <mergeCell ref="J449:L449"/>
    <mergeCell ref="G521:H521"/>
    <mergeCell ref="C263:E263"/>
    <mergeCell ref="T311:U311"/>
    <mergeCell ref="T425:U425"/>
    <mergeCell ref="T451:U451"/>
    <mergeCell ref="C362:E362"/>
    <mergeCell ref="N472:P472"/>
    <mergeCell ref="N447:P447"/>
    <mergeCell ref="R301:S301"/>
    <mergeCell ref="T464:U464"/>
    <mergeCell ref="G508:H508"/>
    <mergeCell ref="C439:E439"/>
    <mergeCell ref="G213:H213"/>
    <mergeCell ref="G270:H270"/>
    <mergeCell ref="R408:S408"/>
    <mergeCell ref="T166:U166"/>
    <mergeCell ref="R192:S192"/>
    <mergeCell ref="G457:H457"/>
    <mergeCell ref="C440:E440"/>
    <mergeCell ref="R232:S232"/>
    <mergeCell ref="J443:L443"/>
    <mergeCell ref="T324:U324"/>
    <mergeCell ref="N444:P444"/>
    <mergeCell ref="G364:H364"/>
    <mergeCell ref="N351:P351"/>
    <mergeCell ref="R180:S180"/>
    <mergeCell ref="G189:H189"/>
    <mergeCell ref="R352:S352"/>
    <mergeCell ref="J301:L301"/>
    <mergeCell ref="N266:P266"/>
    <mergeCell ref="G399:H399"/>
    <mergeCell ref="N110:P110"/>
    <mergeCell ref="AF509:AI509"/>
    <mergeCell ref="J474:L474"/>
    <mergeCell ref="J502:L502"/>
    <mergeCell ref="J465:L465"/>
    <mergeCell ref="T511:U511"/>
    <mergeCell ref="AF287:AI287"/>
    <mergeCell ref="J282:L282"/>
    <mergeCell ref="G484:H484"/>
    <mergeCell ref="N409:P409"/>
    <mergeCell ref="AF518:AI518"/>
    <mergeCell ref="G512:H512"/>
    <mergeCell ref="G468:H468"/>
    <mergeCell ref="J514:L514"/>
    <mergeCell ref="N400:P400"/>
    <mergeCell ref="C404:E404"/>
    <mergeCell ref="AF450:AI450"/>
    <mergeCell ref="C329:E329"/>
    <mergeCell ref="N402:P402"/>
    <mergeCell ref="AF502:AI502"/>
    <mergeCell ref="T351:U351"/>
    <mergeCell ref="G299:H299"/>
    <mergeCell ref="T482:U482"/>
    <mergeCell ref="G293:H293"/>
    <mergeCell ref="J510:L510"/>
    <mergeCell ref="C349:E349"/>
    <mergeCell ref="Y353:AB353"/>
    <mergeCell ref="G363:H363"/>
    <mergeCell ref="T424:U424"/>
    <mergeCell ref="J372:L372"/>
    <mergeCell ref="J408:L408"/>
    <mergeCell ref="R494:S494"/>
    <mergeCell ref="C99:E99"/>
    <mergeCell ref="AF58:AI58"/>
    <mergeCell ref="Y168:AB168"/>
    <mergeCell ref="AF145:AI145"/>
    <mergeCell ref="AF180:AI180"/>
    <mergeCell ref="R298:S298"/>
    <mergeCell ref="N327:P327"/>
    <mergeCell ref="AF304:AI304"/>
    <mergeCell ref="AF277:AI277"/>
    <mergeCell ref="R181:S181"/>
    <mergeCell ref="G426:H426"/>
    <mergeCell ref="R270:S270"/>
    <mergeCell ref="G510:H510"/>
    <mergeCell ref="N198:P198"/>
    <mergeCell ref="N225:P225"/>
    <mergeCell ref="G459:H459"/>
    <mergeCell ref="G411:H411"/>
    <mergeCell ref="T454:U454"/>
    <mergeCell ref="N465:P465"/>
    <mergeCell ref="G263:H263"/>
    <mergeCell ref="Y505:AB505"/>
    <mergeCell ref="Y200:AB200"/>
    <mergeCell ref="AF465:AI465"/>
    <mergeCell ref="J410:L410"/>
    <mergeCell ref="R497:S497"/>
    <mergeCell ref="R499:S499"/>
    <mergeCell ref="AF505:AI505"/>
    <mergeCell ref="J216:L216"/>
    <mergeCell ref="AF507:AI507"/>
    <mergeCell ref="N224:P224"/>
    <mergeCell ref="J89:L89"/>
    <mergeCell ref="N227:P227"/>
    <mergeCell ref="R475:S475"/>
    <mergeCell ref="T518:U518"/>
    <mergeCell ref="AF202:AI202"/>
    <mergeCell ref="AF378:AI378"/>
    <mergeCell ref="G227:H227"/>
    <mergeCell ref="T410:U410"/>
    <mergeCell ref="Y255:AB255"/>
    <mergeCell ref="D11:O11"/>
    <mergeCell ref="N391:P391"/>
    <mergeCell ref="Y239:AB239"/>
    <mergeCell ref="G97:H97"/>
    <mergeCell ref="N262:P262"/>
    <mergeCell ref="Y238:AB238"/>
    <mergeCell ref="C297:E297"/>
    <mergeCell ref="T309:U309"/>
    <mergeCell ref="Y268:AB268"/>
    <mergeCell ref="R205:S205"/>
    <mergeCell ref="AF220:AI220"/>
    <mergeCell ref="R363:S363"/>
    <mergeCell ref="Y240:AB240"/>
    <mergeCell ref="C299:E299"/>
    <mergeCell ref="G128:H128"/>
    <mergeCell ref="J158:L158"/>
    <mergeCell ref="AF60:AI60"/>
    <mergeCell ref="G196:H196"/>
    <mergeCell ref="J145:L145"/>
    <mergeCell ref="C354:E354"/>
    <mergeCell ref="Y287:AB287"/>
    <mergeCell ref="T34:U34"/>
    <mergeCell ref="Y158:AB158"/>
    <mergeCell ref="AF165:AI165"/>
    <mergeCell ref="N240:P240"/>
    <mergeCell ref="Y504:AB504"/>
    <mergeCell ref="Y518:AB518"/>
    <mergeCell ref="T147:U147"/>
    <mergeCell ref="G86:H86"/>
    <mergeCell ref="T445:U445"/>
    <mergeCell ref="J423:L423"/>
    <mergeCell ref="Y213:AB213"/>
    <mergeCell ref="C154:E154"/>
    <mergeCell ref="T473:U473"/>
    <mergeCell ref="T158:U158"/>
    <mergeCell ref="T289:U289"/>
    <mergeCell ref="Y247:AB247"/>
    <mergeCell ref="Y513:AB513"/>
    <mergeCell ref="Y71:AB71"/>
    <mergeCell ref="R183:S183"/>
    <mergeCell ref="N354:P354"/>
    <mergeCell ref="Y202:AB202"/>
    <mergeCell ref="R492:S492"/>
    <mergeCell ref="J111:L111"/>
    <mergeCell ref="G152:H152"/>
    <mergeCell ref="J440:L440"/>
    <mergeCell ref="R194:S194"/>
    <mergeCell ref="T287:U287"/>
    <mergeCell ref="N114:P114"/>
    <mergeCell ref="G95:H95"/>
    <mergeCell ref="R389:S389"/>
    <mergeCell ref="G418:H418"/>
    <mergeCell ref="G89:H89"/>
    <mergeCell ref="G234:H234"/>
    <mergeCell ref="J253:L253"/>
    <mergeCell ref="N512:P512"/>
    <mergeCell ref="J379:L379"/>
    <mergeCell ref="AF462:AI462"/>
    <mergeCell ref="AF137:AI137"/>
    <mergeCell ref="N483:P483"/>
    <mergeCell ref="N212:P212"/>
    <mergeCell ref="Y60:AB60"/>
    <mergeCell ref="R155:S155"/>
    <mergeCell ref="N56:P56"/>
    <mergeCell ref="Y149:AB149"/>
    <mergeCell ref="T184:U184"/>
    <mergeCell ref="J74:L74"/>
    <mergeCell ref="AF207:AI207"/>
    <mergeCell ref="AF470:AI470"/>
    <mergeCell ref="T505:U505"/>
    <mergeCell ref="AF135:AI135"/>
    <mergeCell ref="AF433:AI433"/>
    <mergeCell ref="J374:L374"/>
    <mergeCell ref="J103:L103"/>
    <mergeCell ref="R56:S56"/>
    <mergeCell ref="J409:L409"/>
    <mergeCell ref="AF435:AI435"/>
    <mergeCell ref="J501:L501"/>
    <mergeCell ref="AF136:AI136"/>
    <mergeCell ref="J493:L493"/>
    <mergeCell ref="N324:P324"/>
    <mergeCell ref="R498:S498"/>
    <mergeCell ref="AF64:AI64"/>
    <mergeCell ref="J503:L503"/>
    <mergeCell ref="J76:L76"/>
    <mergeCell ref="N106:P106"/>
    <mergeCell ref="R229:S229"/>
    <mergeCell ref="J102:L102"/>
    <mergeCell ref="J251:L251"/>
    <mergeCell ref="T408:U408"/>
    <mergeCell ref="C481:E481"/>
    <mergeCell ref="C446:E446"/>
    <mergeCell ref="R420:S420"/>
    <mergeCell ref="C216:E216"/>
    <mergeCell ref="G206:H206"/>
    <mergeCell ref="AF452:AI452"/>
    <mergeCell ref="N464:P464"/>
    <mergeCell ref="Y500:AB500"/>
    <mergeCell ref="AF496:AI496"/>
    <mergeCell ref="AF490:AI490"/>
    <mergeCell ref="J130:L130"/>
    <mergeCell ref="AF222:AI222"/>
    <mergeCell ref="T239:U239"/>
    <mergeCell ref="AF246:AI246"/>
    <mergeCell ref="R54:S54"/>
    <mergeCell ref="J92:L92"/>
    <mergeCell ref="G461:H461"/>
    <mergeCell ref="G225:H225"/>
    <mergeCell ref="AF146:AI146"/>
    <mergeCell ref="AF62:AI62"/>
    <mergeCell ref="G91:H91"/>
    <mergeCell ref="G85:H85"/>
    <mergeCell ref="G389:H389"/>
    <mergeCell ref="J436:L436"/>
    <mergeCell ref="T243:U243"/>
    <mergeCell ref="G383:H383"/>
    <mergeCell ref="R269:S269"/>
    <mergeCell ref="AF275:AI275"/>
    <mergeCell ref="N325:P325"/>
    <mergeCell ref="J445:L445"/>
    <mergeCell ref="T258:U258"/>
    <mergeCell ref="R517:S517"/>
    <mergeCell ref="T327:U327"/>
    <mergeCell ref="R455:S455"/>
    <mergeCell ref="R483:S483"/>
    <mergeCell ref="T241:U241"/>
    <mergeCell ref="N299:P299"/>
    <mergeCell ref="R128:S128"/>
    <mergeCell ref="R426:S426"/>
    <mergeCell ref="Y241:AB241"/>
    <mergeCell ref="J123:L123"/>
    <mergeCell ref="N112:P112"/>
    <mergeCell ref="J225:L225"/>
    <mergeCell ref="Y81:AB81"/>
    <mergeCell ref="Y379:AB379"/>
    <mergeCell ref="N102:P102"/>
    <mergeCell ref="Y250:AB250"/>
    <mergeCell ref="Y406:AB406"/>
    <mergeCell ref="Y381:AB381"/>
    <mergeCell ref="R151:S151"/>
    <mergeCell ref="Y199:AB199"/>
    <mergeCell ref="Y445:AB445"/>
    <mergeCell ref="J104:L104"/>
    <mergeCell ref="N108:P108"/>
    <mergeCell ref="Y201:AB201"/>
    <mergeCell ref="Y483:AB483"/>
    <mergeCell ref="T313:U313"/>
    <mergeCell ref="Y336:AB336"/>
    <mergeCell ref="T209:U209"/>
    <mergeCell ref="T176:U176"/>
    <mergeCell ref="R91:S91"/>
    <mergeCell ref="J439:L439"/>
    <mergeCell ref="R94:S94"/>
    <mergeCell ref="C115:E115"/>
    <mergeCell ref="J291:L291"/>
    <mergeCell ref="J447:L447"/>
    <mergeCell ref="J236:L236"/>
    <mergeCell ref="C516:E516"/>
    <mergeCell ref="G370:H370"/>
    <mergeCell ref="R157:S157"/>
    <mergeCell ref="N517:P517"/>
    <mergeCell ref="N510:P510"/>
    <mergeCell ref="C514:E514"/>
    <mergeCell ref="G159:H159"/>
    <mergeCell ref="R462:S462"/>
    <mergeCell ref="Y447:AB447"/>
    <mergeCell ref="T220:U220"/>
    <mergeCell ref="N214:P214"/>
    <mergeCell ref="Y502:AB502"/>
    <mergeCell ref="C512:E512"/>
    <mergeCell ref="J477:L477"/>
    <mergeCell ref="C510:E510"/>
    <mergeCell ref="N297:P297"/>
    <mergeCell ref="C301:E301"/>
    <mergeCell ref="G494:H494"/>
    <mergeCell ref="G509:H509"/>
    <mergeCell ref="R515:S515"/>
    <mergeCell ref="T517:U517"/>
    <mergeCell ref="G352:H352"/>
    <mergeCell ref="G377:H377"/>
    <mergeCell ref="R208:S208"/>
    <mergeCell ref="Y491:AB491"/>
    <mergeCell ref="Y428:AB428"/>
    <mergeCell ref="R387:S387"/>
    <mergeCell ref="J377:L377"/>
    <mergeCell ref="C140:E140"/>
    <mergeCell ref="Y231:AB231"/>
    <mergeCell ref="Y206:AB206"/>
    <mergeCell ref="G19:H19"/>
    <mergeCell ref="R444:S444"/>
    <mergeCell ref="C488:E488"/>
    <mergeCell ref="AF328:AI328"/>
    <mergeCell ref="G317:H317"/>
    <mergeCell ref="T500:U500"/>
    <mergeCell ref="R104:S104"/>
    <mergeCell ref="T202:U202"/>
    <mergeCell ref="J478:L478"/>
    <mergeCell ref="J21:L21"/>
    <mergeCell ref="Y146:AB146"/>
    <mergeCell ref="T79:U79"/>
    <mergeCell ref="N486:P486"/>
    <mergeCell ref="R315:S315"/>
    <mergeCell ref="T73:U73"/>
    <mergeCell ref="G319:H319"/>
    <mergeCell ref="G477:H477"/>
    <mergeCell ref="N300:P300"/>
    <mergeCell ref="Y276:AB276"/>
    <mergeCell ref="N183:P183"/>
    <mergeCell ref="J23:L23"/>
    <mergeCell ref="J115:L115"/>
    <mergeCell ref="C283:E283"/>
    <mergeCell ref="R100:S100"/>
    <mergeCell ref="Y489:AB489"/>
    <mergeCell ref="C105:E105"/>
    <mergeCell ref="C431:E431"/>
    <mergeCell ref="Y360:AB360"/>
    <mergeCell ref="N487:P487"/>
    <mergeCell ref="G76:H76"/>
    <mergeCell ref="Y75:AB75"/>
    <mergeCell ref="Y476:AB476"/>
    <mergeCell ref="AF424:AI424"/>
    <mergeCell ref="A429:A479"/>
    <mergeCell ref="C74:E74"/>
    <mergeCell ref="J339:L339"/>
    <mergeCell ref="C372:E372"/>
    <mergeCell ref="N159:P159"/>
    <mergeCell ref="J366:L366"/>
    <mergeCell ref="C117:E117"/>
    <mergeCell ref="J378:L378"/>
    <mergeCell ref="C88:E88"/>
    <mergeCell ref="J78:L78"/>
    <mergeCell ref="J376:L376"/>
    <mergeCell ref="Y176:AB176"/>
    <mergeCell ref="Y283:AB283"/>
    <mergeCell ref="R174:S174"/>
    <mergeCell ref="J87:L87"/>
    <mergeCell ref="G84:H84"/>
    <mergeCell ref="T145:U145"/>
    <mergeCell ref="G155:H155"/>
    <mergeCell ref="G130:H130"/>
    <mergeCell ref="N185:P185"/>
    <mergeCell ref="C214:E214"/>
    <mergeCell ref="J121:L121"/>
    <mergeCell ref="R464:S464"/>
    <mergeCell ref="C131:E131"/>
    <mergeCell ref="C87:E87"/>
    <mergeCell ref="R90:S90"/>
    <mergeCell ref="R388:S388"/>
    <mergeCell ref="N119:P119"/>
    <mergeCell ref="J68:L68"/>
    <mergeCell ref="AF437:AI437"/>
    <mergeCell ref="C438:E438"/>
    <mergeCell ref="N356:P356"/>
    <mergeCell ref="C229:E229"/>
    <mergeCell ref="A330:A372"/>
    <mergeCell ref="Y64:AB64"/>
    <mergeCell ref="C245:E245"/>
    <mergeCell ref="Y362:AB362"/>
    <mergeCell ref="C421:E421"/>
    <mergeCell ref="G250:H250"/>
    <mergeCell ref="G372:H372"/>
    <mergeCell ref="R377:S377"/>
    <mergeCell ref="T224:U224"/>
    <mergeCell ref="AF96:AI96"/>
    <mergeCell ref="N74:P74"/>
    <mergeCell ref="AF69:AI69"/>
    <mergeCell ref="AF367:AI367"/>
    <mergeCell ref="AF224:AI224"/>
    <mergeCell ref="Y302:AB302"/>
    <mergeCell ref="G99:H99"/>
    <mergeCell ref="T160:U160"/>
    <mergeCell ref="N298:P298"/>
    <mergeCell ref="R127:S127"/>
    <mergeCell ref="AF133:AI133"/>
    <mergeCell ref="N187:P187"/>
    <mergeCell ref="C89:E89"/>
    <mergeCell ref="C116:E116"/>
    <mergeCell ref="R72:S72"/>
    <mergeCell ref="R370:S370"/>
    <mergeCell ref="J112:L112"/>
    <mergeCell ref="J383:L383"/>
    <mergeCell ref="T399:U399"/>
    <mergeCell ref="AF285:AI285"/>
    <mergeCell ref="Y364:AB364"/>
    <mergeCell ref="G374:H374"/>
    <mergeCell ref="C156:E156"/>
    <mergeCell ref="AF445:AI445"/>
    <mergeCell ref="Y243:AB243"/>
    <mergeCell ref="AF44:AI44"/>
    <mergeCell ref="AF80:AI80"/>
    <mergeCell ref="Y326:AB326"/>
    <mergeCell ref="R368:S368"/>
    <mergeCell ref="T430:U430"/>
    <mergeCell ref="R481:S481"/>
    <mergeCell ref="Y288:AB288"/>
    <mergeCell ref="R457:S457"/>
    <mergeCell ref="Y408:AB408"/>
    <mergeCell ref="T123:U123"/>
    <mergeCell ref="T321:U321"/>
    <mergeCell ref="N186:P186"/>
    <mergeCell ref="AF111:AI111"/>
    <mergeCell ref="I373:AI373"/>
    <mergeCell ref="R83:S83"/>
    <mergeCell ref="R214:S214"/>
    <mergeCell ref="T276:U276"/>
    <mergeCell ref="AF98:AI98"/>
    <mergeCell ref="R390:S390"/>
    <mergeCell ref="AF343:AI343"/>
    <mergeCell ref="AF67:AI67"/>
    <mergeCell ref="AF200:AI200"/>
    <mergeCell ref="AF268:AI268"/>
    <mergeCell ref="AF244:AI244"/>
    <mergeCell ref="N53:P53"/>
    <mergeCell ref="AF411:AI411"/>
    <mergeCell ref="AF27:AI27"/>
    <mergeCell ref="T110:U110"/>
    <mergeCell ref="Y62:AB62"/>
    <mergeCell ref="AF472:AI472"/>
    <mergeCell ref="AF466:AI466"/>
    <mergeCell ref="T435:U435"/>
    <mergeCell ref="AF32:AI32"/>
    <mergeCell ref="T136:U136"/>
    <mergeCell ref="T434:U434"/>
    <mergeCell ref="T436:U436"/>
    <mergeCell ref="T183:U183"/>
    <mergeCell ref="R419:S419"/>
    <mergeCell ref="AF203:AI203"/>
    <mergeCell ref="T315:U315"/>
    <mergeCell ref="R223:S223"/>
    <mergeCell ref="AF82:AI82"/>
    <mergeCell ref="AF41:AI41"/>
    <mergeCell ref="AF36:AI36"/>
    <mergeCell ref="Y37:AB37"/>
    <mergeCell ref="T128:U128"/>
    <mergeCell ref="Y228:AB228"/>
    <mergeCell ref="Y203:AB203"/>
    <mergeCell ref="T168:U168"/>
    <mergeCell ref="T466:U466"/>
    <mergeCell ref="AF291:AI291"/>
    <mergeCell ref="AF329:AI329"/>
    <mergeCell ref="AF349:AI349"/>
    <mergeCell ref="R35:S35"/>
    <mergeCell ref="Y131:AB131"/>
    <mergeCell ref="R249:S249"/>
    <mergeCell ref="T463:U463"/>
    <mergeCell ref="C130:E130"/>
    <mergeCell ref="C478:E478"/>
    <mergeCell ref="AF209:AI209"/>
    <mergeCell ref="T36:U36"/>
    <mergeCell ref="R18:S18"/>
    <mergeCell ref="Y463:AB463"/>
    <mergeCell ref="AF295:AI295"/>
    <mergeCell ref="J210:L210"/>
    <mergeCell ref="G351:H351"/>
    <mergeCell ref="T509:U509"/>
    <mergeCell ref="AF453:AI453"/>
    <mergeCell ref="C374:E374"/>
    <mergeCell ref="N161:P161"/>
    <mergeCell ref="C103:E103"/>
    <mergeCell ref="N459:P459"/>
    <mergeCell ref="R288:S288"/>
    <mergeCell ref="C401:E401"/>
    <mergeCell ref="Y36:AB36"/>
    <mergeCell ref="Y334:AB334"/>
    <mergeCell ref="N495:P495"/>
    <mergeCell ref="R324:S324"/>
    <mergeCell ref="T82:U82"/>
    <mergeCell ref="Y465:AB465"/>
    <mergeCell ref="AF26:AI26"/>
    <mergeCell ref="AF324:AI324"/>
    <mergeCell ref="J65:L65"/>
    <mergeCell ref="N461:P461"/>
    <mergeCell ref="R19:S19"/>
    <mergeCell ref="J399:L399"/>
    <mergeCell ref="AF296:AI296"/>
    <mergeCell ref="J355:L355"/>
    <mergeCell ref="G48:H48"/>
    <mergeCell ref="G501:H501"/>
    <mergeCell ref="G486:H486"/>
    <mergeCell ref="C310:E310"/>
    <mergeCell ref="T502:U502"/>
    <mergeCell ref="C76:E76"/>
    <mergeCell ref="R88:S88"/>
    <mergeCell ref="N111:P111"/>
    <mergeCell ref="J96:L96"/>
    <mergeCell ref="J90:L90"/>
    <mergeCell ref="C86:E86"/>
    <mergeCell ref="C272:E272"/>
    <mergeCell ref="T81:U81"/>
    <mergeCell ref="N216:P216"/>
    <mergeCell ref="T380:U380"/>
    <mergeCell ref="R74:S74"/>
    <mergeCell ref="R257:S257"/>
    <mergeCell ref="T257:U257"/>
    <mergeCell ref="R131:S131"/>
    <mergeCell ref="C268:E268"/>
    <mergeCell ref="T120:U120"/>
    <mergeCell ref="C159:E159"/>
    <mergeCell ref="N234:P234"/>
    <mergeCell ref="G161:H161"/>
    <mergeCell ref="C303:E303"/>
    <mergeCell ref="G346:H346"/>
    <mergeCell ref="J234:L234"/>
    <mergeCell ref="J365:L365"/>
    <mergeCell ref="C125:E125"/>
    <mergeCell ref="C161:E161"/>
    <mergeCell ref="J326:L326"/>
    <mergeCell ref="N130:P130"/>
    <mergeCell ref="C134:E134"/>
    <mergeCell ref="N160:P160"/>
    <mergeCell ref="AF258:AI258"/>
    <mergeCell ref="AF151:AI151"/>
    <mergeCell ref="N448:P448"/>
    <mergeCell ref="N514:P514"/>
    <mergeCell ref="G506:H506"/>
    <mergeCell ref="T507:U507"/>
    <mergeCell ref="G210:H210"/>
    <mergeCell ref="R278:S278"/>
    <mergeCell ref="C407:E407"/>
    <mergeCell ref="C416:E416"/>
    <mergeCell ref="C473:E473"/>
    <mergeCell ref="R418:S418"/>
    <mergeCell ref="T369:U369"/>
    <mergeCell ref="N319:P319"/>
    <mergeCell ref="G422:H422"/>
    <mergeCell ref="N477:P477"/>
    <mergeCell ref="R306:S306"/>
    <mergeCell ref="R262:S262"/>
    <mergeCell ref="T362:U362"/>
    <mergeCell ref="G332:H332"/>
    <mergeCell ref="T491:U491"/>
    <mergeCell ref="J357:L357"/>
    <mergeCell ref="G348:H348"/>
    <mergeCell ref="G455:H455"/>
    <mergeCell ref="G430:H430"/>
    <mergeCell ref="C442:E442"/>
    <mergeCell ref="R512:S512"/>
    <mergeCell ref="N485:P485"/>
    <mergeCell ref="J305:L305"/>
    <mergeCell ref="R509:S509"/>
    <mergeCell ref="G513:H513"/>
    <mergeCell ref="Y409:AB409"/>
    <mergeCell ref="AF382:AI382"/>
    <mergeCell ref="G307:H307"/>
    <mergeCell ref="G281:H281"/>
    <mergeCell ref="C228:E228"/>
    <mergeCell ref="C153:E153"/>
    <mergeCell ref="J113:L113"/>
    <mergeCell ref="J149:L149"/>
    <mergeCell ref="Y193:AB193"/>
    <mergeCell ref="AF260:AI260"/>
    <mergeCell ref="AF387:AI387"/>
    <mergeCell ref="C212:E212"/>
    <mergeCell ref="C143:E143"/>
    <mergeCell ref="G385:H385"/>
    <mergeCell ref="C441:E441"/>
    <mergeCell ref="C292:E292"/>
    <mergeCell ref="J177:L177"/>
    <mergeCell ref="G440:H440"/>
    <mergeCell ref="C331:E331"/>
    <mergeCell ref="G160:H160"/>
    <mergeCell ref="J389:L389"/>
    <mergeCell ref="G157:H157"/>
    <mergeCell ref="C150:E150"/>
    <mergeCell ref="C144:E144"/>
    <mergeCell ref="AF396:AI396"/>
    <mergeCell ref="J307:L307"/>
    <mergeCell ref="C430:E430"/>
    <mergeCell ref="C403:E403"/>
    <mergeCell ref="R375:S375"/>
    <mergeCell ref="R319:S319"/>
    <mergeCell ref="Y322:AB322"/>
    <mergeCell ref="G205:H205"/>
    <mergeCell ref="AF425:AI425"/>
    <mergeCell ref="AF262:AI262"/>
    <mergeCell ref="J346:L346"/>
    <mergeCell ref="AF157:AI157"/>
    <mergeCell ref="G127:H127"/>
    <mergeCell ref="R144:S144"/>
    <mergeCell ref="C434:E434"/>
    <mergeCell ref="G335:H335"/>
    <mergeCell ref="J342:L342"/>
    <mergeCell ref="J337:L337"/>
    <mergeCell ref="Y434:AB434"/>
    <mergeCell ref="T364:U364"/>
    <mergeCell ref="J363:L363"/>
    <mergeCell ref="G282:H282"/>
    <mergeCell ref="Y323:AB323"/>
    <mergeCell ref="J270:L270"/>
    <mergeCell ref="T396:U396"/>
    <mergeCell ref="G170:H170"/>
    <mergeCell ref="N284:P284"/>
    <mergeCell ref="J189:L189"/>
    <mergeCell ref="Y398:AB398"/>
    <mergeCell ref="AF229:AI229"/>
    <mergeCell ref="Y391:AB391"/>
    <mergeCell ref="R381:S381"/>
    <mergeCell ref="Y400:AB400"/>
    <mergeCell ref="AF169:AI169"/>
    <mergeCell ref="G274:H274"/>
    <mergeCell ref="C308:E308"/>
    <mergeCell ref="J195:L195"/>
    <mergeCell ref="R406:S406"/>
    <mergeCell ref="AF297:AI297"/>
    <mergeCell ref="C179:E179"/>
    <mergeCell ref="C78:E78"/>
    <mergeCell ref="U4:AF4"/>
    <mergeCell ref="C376:E376"/>
    <mergeCell ref="R53:S53"/>
    <mergeCell ref="R351:S351"/>
    <mergeCell ref="N76:P76"/>
    <mergeCell ref="N374:P374"/>
    <mergeCell ref="Y222:AB222"/>
    <mergeCell ref="C107:E107"/>
    <mergeCell ref="AF360:AI360"/>
    <mergeCell ref="C378:E378"/>
    <mergeCell ref="R46:S46"/>
    <mergeCell ref="R317:S317"/>
    <mergeCell ref="J59:L59"/>
    <mergeCell ref="AF201:AI201"/>
    <mergeCell ref="Y40:AB40"/>
    <mergeCell ref="G50:H50"/>
    <mergeCell ref="R37:S37"/>
    <mergeCell ref="R92:S92"/>
    <mergeCell ref="T62:U62"/>
    <mergeCell ref="Y111:AB111"/>
    <mergeCell ref="J197:L197"/>
    <mergeCell ref="Y104:AB104"/>
    <mergeCell ref="Y321:AB321"/>
    <mergeCell ref="AF311:AI311"/>
    <mergeCell ref="N317:P317"/>
    <mergeCell ref="G279:H279"/>
    <mergeCell ref="AF259:AI259"/>
    <mergeCell ref="AF289:AI289"/>
    <mergeCell ref="T246:U246"/>
    <mergeCell ref="N196:P196"/>
    <mergeCell ref="Y204:AB204"/>
    <mergeCell ref="Y26:AB26"/>
    <mergeCell ref="J199:L199"/>
    <mergeCell ref="Y324:AB324"/>
    <mergeCell ref="N150:P150"/>
    <mergeCell ref="N326:P326"/>
    <mergeCell ref="Y296:AB296"/>
    <mergeCell ref="N484:P484"/>
    <mergeCell ref="R307:S307"/>
    <mergeCell ref="AF286:AI286"/>
    <mergeCell ref="N21:P21"/>
    <mergeCell ref="J499:L499"/>
    <mergeCell ref="N450:P450"/>
    <mergeCell ref="Y27:AB27"/>
    <mergeCell ref="Y325:AB325"/>
    <mergeCell ref="G173:H173"/>
    <mergeCell ref="T356:U356"/>
    <mergeCell ref="Y281:AB281"/>
    <mergeCell ref="AF326:AI326"/>
    <mergeCell ref="T121:U121"/>
    <mergeCell ref="N259:P259"/>
    <mergeCell ref="J124:L124"/>
    <mergeCell ref="G392:H392"/>
    <mergeCell ref="J422:L422"/>
    <mergeCell ref="J395:L395"/>
    <mergeCell ref="G386:H386"/>
    <mergeCell ref="Y485:AB485"/>
    <mergeCell ref="T472:U472"/>
    <mergeCell ref="AF455:AI455"/>
    <mergeCell ref="N23:P23"/>
    <mergeCell ref="AF298:AI298"/>
    <mergeCell ref="T485:U485"/>
    <mergeCell ref="R452:S452"/>
    <mergeCell ref="C21:E21"/>
    <mergeCell ref="N19:P19"/>
    <mergeCell ref="C23:E23"/>
    <mergeCell ref="C18:E18"/>
    <mergeCell ref="J39:L39"/>
    <mergeCell ref="AF16:AI16"/>
    <mergeCell ref="T149:U149"/>
    <mergeCell ref="AF93:AI93"/>
    <mergeCell ref="AF109:AI109"/>
    <mergeCell ref="AF409:AI409"/>
    <mergeCell ref="J280:L280"/>
    <mergeCell ref="G393:H393"/>
    <mergeCell ref="T114:U114"/>
    <mergeCell ref="Y91:AB91"/>
    <mergeCell ref="T412:U412"/>
    <mergeCell ref="G104:H104"/>
    <mergeCell ref="T298:U298"/>
    <mergeCell ref="R225:S225"/>
    <mergeCell ref="J186:L186"/>
    <mergeCell ref="N307:P307"/>
    <mergeCell ref="G169:H169"/>
    <mergeCell ref="Y185:AB185"/>
    <mergeCell ref="J184:L184"/>
    <mergeCell ref="AF45:AI45"/>
    <mergeCell ref="AF124:AI124"/>
    <mergeCell ref="AF238:AI238"/>
    <mergeCell ref="Y136:AB136"/>
    <mergeCell ref="Y96:AB96"/>
    <mergeCell ref="AF361:AI361"/>
    <mergeCell ref="N92:P92"/>
    <mergeCell ref="T112:U112"/>
    <mergeCell ref="R348:S348"/>
    <mergeCell ref="C32:E32"/>
    <mergeCell ref="T474:U474"/>
    <mergeCell ref="J204:L204"/>
    <mergeCell ref="C339:E339"/>
    <mergeCell ref="J198:L198"/>
    <mergeCell ref="G195:H195"/>
    <mergeCell ref="C366:E366"/>
    <mergeCell ref="R253:S253"/>
    <mergeCell ref="T27:U27"/>
    <mergeCell ref="G469:H469"/>
    <mergeCell ref="N308:P308"/>
    <mergeCell ref="J173:L173"/>
    <mergeCell ref="R410:S410"/>
    <mergeCell ref="T261:U261"/>
    <mergeCell ref="Y466:AB466"/>
    <mergeCell ref="J129:L129"/>
    <mergeCell ref="Y38:AB38"/>
    <mergeCell ref="C41:E41"/>
    <mergeCell ref="N39:P39"/>
    <mergeCell ref="C43:E43"/>
    <mergeCell ref="T111:U111"/>
    <mergeCell ref="R48:S48"/>
    <mergeCell ref="G52:H52"/>
    <mergeCell ref="N436:P436"/>
    <mergeCell ref="Y435:AB435"/>
    <mergeCell ref="T417:U417"/>
    <mergeCell ref="R79:S79"/>
    <mergeCell ref="Y396:AB396"/>
    <mergeCell ref="Y371:AB371"/>
    <mergeCell ref="Y270:AB270"/>
    <mergeCell ref="R287:S287"/>
    <mergeCell ref="Y109:AB109"/>
    <mergeCell ref="G39:H39"/>
    <mergeCell ref="Y327:AB327"/>
    <mergeCell ref="J340:L340"/>
    <mergeCell ref="G337:H337"/>
    <mergeCell ref="T398:U398"/>
    <mergeCell ref="R177:S177"/>
    <mergeCell ref="R251:S251"/>
    <mergeCell ref="T483:U483"/>
    <mergeCell ref="R477:S477"/>
    <mergeCell ref="T139:U139"/>
    <mergeCell ref="T470:U470"/>
    <mergeCell ref="Y34:AB34"/>
    <mergeCell ref="G87:H87"/>
    <mergeCell ref="R85:S85"/>
    <mergeCell ref="G420:H420"/>
    <mergeCell ref="T447:U447"/>
    <mergeCell ref="J308:L308"/>
    <mergeCell ref="Y433:AB433"/>
    <mergeCell ref="T360:U360"/>
    <mergeCell ref="T151:U151"/>
    <mergeCell ref="T449:U449"/>
    <mergeCell ref="G72:H72"/>
    <mergeCell ref="N129:P129"/>
    <mergeCell ref="N89:P89"/>
    <mergeCell ref="R55:S55"/>
    <mergeCell ref="G357:H357"/>
    <mergeCell ref="G197:H197"/>
    <mergeCell ref="Y47:AB47"/>
    <mergeCell ref="G186:H186"/>
    <mergeCell ref="G283:H283"/>
    <mergeCell ref="T64:U64"/>
    <mergeCell ref="Y427:AB427"/>
    <mergeCell ref="AF34:AI34"/>
    <mergeCell ref="R326:S326"/>
    <mergeCell ref="G456:H456"/>
    <mergeCell ref="N410:P410"/>
    <mergeCell ref="R239:S239"/>
    <mergeCell ref="Y224:AB224"/>
    <mergeCell ref="AF245:AI245"/>
    <mergeCell ref="AF362:AI362"/>
    <mergeCell ref="Y338:AB338"/>
    <mergeCell ref="AF334:AI334"/>
    <mergeCell ref="T113:U113"/>
    <mergeCell ref="N403:P403"/>
    <mergeCell ref="AF116:AI116"/>
    <mergeCell ref="J272:L272"/>
    <mergeCell ref="R268:S268"/>
    <mergeCell ref="N280:P280"/>
    <mergeCell ref="AF205:AI205"/>
    <mergeCell ref="N411:P411"/>
    <mergeCell ref="R240:S240"/>
    <mergeCell ref="G113:H113"/>
    <mergeCell ref="T296:U296"/>
    <mergeCell ref="AF118:AI118"/>
    <mergeCell ref="J274:L274"/>
    <mergeCell ref="AF416:AI416"/>
    <mergeCell ref="T332:U332"/>
    <mergeCell ref="J57:L57"/>
    <mergeCell ref="T306:U306"/>
    <mergeCell ref="T60:U60"/>
    <mergeCell ref="G74:H74"/>
    <mergeCell ref="Y272:AB272"/>
    <mergeCell ref="N179:P179"/>
    <mergeCell ref="T45:U45"/>
    <mergeCell ref="G524:H524"/>
    <mergeCell ref="AF191:AI191"/>
    <mergeCell ref="J228:L228"/>
    <mergeCell ref="N355:P355"/>
    <mergeCell ref="R184:S184"/>
    <mergeCell ref="R342:S342"/>
    <mergeCell ref="T371:U371"/>
    <mergeCell ref="Y361:AB361"/>
    <mergeCell ref="N243:P243"/>
    <mergeCell ref="N50:P50"/>
    <mergeCell ref="J259:L259"/>
    <mergeCell ref="N357:P357"/>
    <mergeCell ref="AF192:AI192"/>
    <mergeCell ref="Y354:AB354"/>
    <mergeCell ref="N236:P236"/>
    <mergeCell ref="G242:H242"/>
    <mergeCell ref="T102:U102"/>
    <mergeCell ref="R344:S344"/>
    <mergeCell ref="T400:U400"/>
    <mergeCell ref="J261:L261"/>
    <mergeCell ref="N350:P350"/>
    <mergeCell ref="R179:S179"/>
    <mergeCell ref="Y198:AB198"/>
    <mergeCell ref="G208:H208"/>
    <mergeCell ref="AF194:AI194"/>
    <mergeCell ref="AF492:AI492"/>
    <mergeCell ref="Y356:AB356"/>
    <mergeCell ref="G244:H244"/>
    <mergeCell ref="J486:L486"/>
    <mergeCell ref="J515:L515"/>
    <mergeCell ref="Y183:AB183"/>
    <mergeCell ref="G473:H473"/>
    <mergeCell ref="A175:A214"/>
    <mergeCell ref="Y253:AB253"/>
    <mergeCell ref="R243:S243"/>
    <mergeCell ref="T305:U305"/>
    <mergeCell ref="AF249:AI249"/>
    <mergeCell ref="J164:L164"/>
    <mergeCell ref="Y289:AB289"/>
    <mergeCell ref="C328:E328"/>
    <mergeCell ref="Y130:AB130"/>
    <mergeCell ref="N407:P407"/>
    <mergeCell ref="Y261:AB261"/>
    <mergeCell ref="N168:P168"/>
    <mergeCell ref="N195:P195"/>
    <mergeCell ref="AF120:AI120"/>
    <mergeCell ref="G447:H447"/>
    <mergeCell ref="C199:E199"/>
    <mergeCell ref="C497:E497"/>
    <mergeCell ref="G493:H493"/>
    <mergeCell ref="Y299:AB299"/>
    <mergeCell ref="G309:H309"/>
    <mergeCell ref="Y295:AB295"/>
    <mergeCell ref="J328:L328"/>
    <mergeCell ref="T222:U222"/>
    <mergeCell ref="C392:E392"/>
    <mergeCell ref="C236:E236"/>
    <mergeCell ref="C394:E394"/>
    <mergeCell ref="C350:E350"/>
    <mergeCell ref="J217:L217"/>
    <mergeCell ref="R335:S335"/>
    <mergeCell ref="G339:H339"/>
    <mergeCell ref="J252:L252"/>
    <mergeCell ref="N379:P379"/>
    <mergeCell ref="A264:A329"/>
    <mergeCell ref="AF473:AI473"/>
    <mergeCell ref="AF158:AI158"/>
    <mergeCell ref="AF521:AI521"/>
    <mergeCell ref="J167:L167"/>
    <mergeCell ref="C302:E302"/>
    <mergeCell ref="G131:H131"/>
    <mergeCell ref="J161:L161"/>
    <mergeCell ref="J459:L459"/>
    <mergeCell ref="R210:S210"/>
    <mergeCell ref="T272:U272"/>
    <mergeCell ref="A132:A174"/>
    <mergeCell ref="AF511:AI511"/>
    <mergeCell ref="R504:S504"/>
    <mergeCell ref="AF388:AI388"/>
    <mergeCell ref="I330:AI330"/>
    <mergeCell ref="R501:S501"/>
    <mergeCell ref="G226:H226"/>
    <mergeCell ref="C393:E393"/>
    <mergeCell ref="N496:P496"/>
    <mergeCell ref="T512:U512"/>
    <mergeCell ref="J520:L520"/>
    <mergeCell ref="C379:E379"/>
    <mergeCell ref="G504:H504"/>
    <mergeCell ref="T345:U345"/>
    <mergeCell ref="N339:P339"/>
    <mergeCell ref="R168:S168"/>
    <mergeCell ref="J233:L233"/>
    <mergeCell ref="R160:S160"/>
    <mergeCell ref="N210:P210"/>
    <mergeCell ref="T187:U187"/>
    <mergeCell ref="Y448:AB448"/>
    <mergeCell ref="AF523:AI523"/>
    <mergeCell ref="R427:S427"/>
    <mergeCell ref="T489:U489"/>
    <mergeCell ref="C471:E471"/>
    <mergeCell ref="C330:H330"/>
    <mergeCell ref="G300:H300"/>
    <mergeCell ref="T185:U185"/>
    <mergeCell ref="G431:H431"/>
    <mergeCell ref="J461:L461"/>
    <mergeCell ref="G458:H458"/>
    <mergeCell ref="T274:U274"/>
    <mergeCell ref="N412:P412"/>
    <mergeCell ref="R241:S241"/>
    <mergeCell ref="AF247:AI247"/>
    <mergeCell ref="Y260:AB260"/>
    <mergeCell ref="J162:L162"/>
    <mergeCell ref="G126:H126"/>
    <mergeCell ref="Y259:AB259"/>
    <mergeCell ref="C499:E499"/>
    <mergeCell ref="C515:E515"/>
    <mergeCell ref="N172:P172"/>
    <mergeCell ref="AF149:AI149"/>
    <mergeCell ref="T205:U205"/>
    <mergeCell ref="G476:H476"/>
    <mergeCell ref="G331:H331"/>
    <mergeCell ref="N170:P170"/>
    <mergeCell ref="G176:H176"/>
    <mergeCell ref="Y521:AB521"/>
    <mergeCell ref="G142:H142"/>
    <mergeCell ref="T325:U325"/>
    <mergeCell ref="AF451:AI451"/>
    <mergeCell ref="Y290:AB290"/>
    <mergeCell ref="AF526:AI526"/>
    <mergeCell ref="N394:P394"/>
    <mergeCell ref="C267:E267"/>
    <mergeCell ref="G432:H432"/>
    <mergeCell ref="J464:L464"/>
    <mergeCell ref="N113:P113"/>
    <mergeCell ref="G428:H428"/>
    <mergeCell ref="AF221:AI221"/>
    <mergeCell ref="R513:S513"/>
    <mergeCell ref="N271:P271"/>
    <mergeCell ref="G246:H246"/>
    <mergeCell ref="G129:H129"/>
    <mergeCell ref="J430:L430"/>
    <mergeCell ref="C269:E269"/>
    <mergeCell ref="Y233:AB233"/>
    <mergeCell ref="G463:H463"/>
    <mergeCell ref="AF92:AI92"/>
    <mergeCell ref="T279:U279"/>
    <mergeCell ref="AF223:AI223"/>
    <mergeCell ref="AF174:AI174"/>
    <mergeCell ref="AF166:AI166"/>
    <mergeCell ref="AF464:AI464"/>
    <mergeCell ref="C271:E271"/>
    <mergeCell ref="C265:E265"/>
    <mergeCell ref="C142:E142"/>
    <mergeCell ref="R212:S212"/>
    <mergeCell ref="G237:H237"/>
    <mergeCell ref="Y343:AB343"/>
    <mergeCell ref="T270:U270"/>
    <mergeCell ref="N408:P408"/>
    <mergeCell ref="N383:P383"/>
    <mergeCell ref="AF189:AI189"/>
    <mergeCell ref="J524:L524"/>
    <mergeCell ref="Y192:AB192"/>
    <mergeCell ref="G471:H471"/>
    <mergeCell ref="J61:L61"/>
    <mergeCell ref="G58:H58"/>
    <mergeCell ref="C101:E101"/>
    <mergeCell ref="T119:U119"/>
    <mergeCell ref="N257:P257"/>
    <mergeCell ref="J97:L97"/>
    <mergeCell ref="T233:U233"/>
    <mergeCell ref="R200:S200"/>
    <mergeCell ref="N346:P346"/>
    <mergeCell ref="Y492:AB492"/>
    <mergeCell ref="T419:U419"/>
    <mergeCell ref="Y187:AB187"/>
    <mergeCell ref="C246:E246"/>
    <mergeCell ref="G75:H75"/>
    <mergeCell ref="R500:S500"/>
    <mergeCell ref="R202:S202"/>
    <mergeCell ref="N252:P252"/>
    <mergeCell ref="R291:S291"/>
    <mergeCell ref="C256:E256"/>
    <mergeCell ref="R195:S195"/>
    <mergeCell ref="R73:S73"/>
    <mergeCell ref="R371:S371"/>
    <mergeCell ref="Y189:AB189"/>
    <mergeCell ref="R231:S231"/>
    <mergeCell ref="R502:S502"/>
    <mergeCell ref="Y487:AB487"/>
    <mergeCell ref="C133:E133"/>
    <mergeCell ref="G497:H497"/>
    <mergeCell ref="T260:U260"/>
    <mergeCell ref="AF94:AI94"/>
    <mergeCell ref="Y258:AB258"/>
    <mergeCell ref="C173:E173"/>
    <mergeCell ref="R113:S113"/>
    <mergeCell ref="N197:P197"/>
    <mergeCell ref="T361:U361"/>
    <mergeCell ref="R140:S140"/>
    <mergeCell ref="J180:L180"/>
    <mergeCell ref="G144:H144"/>
    <mergeCell ref="Y503:AB503"/>
    <mergeCell ref="R280:S280"/>
    <mergeCell ref="R178:S178"/>
    <mergeCell ref="Y163:AB163"/>
    <mergeCell ref="R476:S476"/>
    <mergeCell ref="J95:L95"/>
    <mergeCell ref="Y477:AB477"/>
    <mergeCell ref="J481:L481"/>
    <mergeCell ref="Y155:AB155"/>
    <mergeCell ref="T281:U281"/>
    <mergeCell ref="AF449:AI449"/>
    <mergeCell ref="AF458:AI458"/>
    <mergeCell ref="J369:L369"/>
    <mergeCell ref="Y471:AB471"/>
    <mergeCell ref="AF301:AI301"/>
    <mergeCell ref="T402:U402"/>
    <mergeCell ref="C477:E477"/>
    <mergeCell ref="G306:H306"/>
    <mergeCell ref="R379:S379"/>
    <mergeCell ref="T465:U465"/>
    <mergeCell ref="J403:L403"/>
    <mergeCell ref="N446:P446"/>
    <mergeCell ref="R425:S425"/>
    <mergeCell ref="Y113:AB113"/>
    <mergeCell ref="G495:H495"/>
    <mergeCell ref="R282:S282"/>
    <mergeCell ref="Y436:AB436"/>
    <mergeCell ref="R491:S491"/>
    <mergeCell ref="T492:U492"/>
    <mergeCell ref="AF508:AI508"/>
    <mergeCell ref="C127:E127"/>
    <mergeCell ref="J148:L148"/>
    <mergeCell ref="J446:L446"/>
    <mergeCell ref="C247:E247"/>
    <mergeCell ref="R197:S197"/>
    <mergeCell ref="T137:U137"/>
    <mergeCell ref="R431:S431"/>
    <mergeCell ref="C475:E475"/>
    <mergeCell ref="T189:U189"/>
    <mergeCell ref="J496:L496"/>
    <mergeCell ref="J348:L348"/>
    <mergeCell ref="J437:L437"/>
    <mergeCell ref="J412:L412"/>
    <mergeCell ref="AF398:AI398"/>
    <mergeCell ref="T278:U278"/>
    <mergeCell ref="N287:P287"/>
    <mergeCell ref="Y221:AB221"/>
    <mergeCell ref="T148:U148"/>
    <mergeCell ref="AF257:AI257"/>
    <mergeCell ref="AF355:AI355"/>
    <mergeCell ref="J265:L265"/>
    <mergeCell ref="T323:U323"/>
    <mergeCell ref="N342:P342"/>
    <mergeCell ref="R338:S338"/>
    <mergeCell ref="Y274:AB274"/>
    <mergeCell ref="G31:H31"/>
    <mergeCell ref="R75:S75"/>
    <mergeCell ref="AF54:AI54"/>
    <mergeCell ref="J35:L35"/>
    <mergeCell ref="T334:U334"/>
    <mergeCell ref="C487:E487"/>
    <mergeCell ref="J468:L468"/>
    <mergeCell ref="R129:S129"/>
    <mergeCell ref="Y148:AB148"/>
    <mergeCell ref="C304:E304"/>
    <mergeCell ref="R436:S436"/>
    <mergeCell ref="T194:U194"/>
    <mergeCell ref="R121:S121"/>
    <mergeCell ref="Y249:AB249"/>
    <mergeCell ref="C164:E164"/>
    <mergeCell ref="R64:S64"/>
    <mergeCell ref="G442:H442"/>
    <mergeCell ref="R149:S149"/>
    <mergeCell ref="J146:L146"/>
    <mergeCell ref="G70:H70"/>
    <mergeCell ref="J237:L237"/>
    <mergeCell ref="T259:U259"/>
    <mergeCell ref="Y245:AB245"/>
    <mergeCell ref="C53:E53"/>
    <mergeCell ref="G122:H122"/>
    <mergeCell ref="T242:U242"/>
    <mergeCell ref="C39:E39"/>
    <mergeCell ref="J448:L448"/>
    <mergeCell ref="C459:E459"/>
    <mergeCell ref="Y94:AB94"/>
    <mergeCell ref="I77:AI77"/>
    <mergeCell ref="C58:E58"/>
    <mergeCell ref="J20:L20"/>
    <mergeCell ref="G405:H405"/>
    <mergeCell ref="Y120:AB120"/>
    <mergeCell ref="AF410:AI410"/>
    <mergeCell ref="I264:AI264"/>
    <mergeCell ref="T47:U47"/>
    <mergeCell ref="AF439:AI439"/>
    <mergeCell ref="Y278:AB278"/>
    <mergeCell ref="N274:P274"/>
    <mergeCell ref="J22:L22"/>
    <mergeCell ref="AF441:AI441"/>
    <mergeCell ref="R217:S217"/>
    <mergeCell ref="J356:L356"/>
    <mergeCell ref="Y121:AB121"/>
    <mergeCell ref="J134:L134"/>
    <mergeCell ref="R434:S434"/>
    <mergeCell ref="T192:U192"/>
    <mergeCell ref="Y115:AB115"/>
    <mergeCell ref="R428:S428"/>
    <mergeCell ref="J51:L51"/>
    <mergeCell ref="AF434:AI434"/>
    <mergeCell ref="N142:P142"/>
    <mergeCell ref="N302:P302"/>
    <mergeCell ref="N144:P144"/>
    <mergeCell ref="G29:H29"/>
    <mergeCell ref="AF28:AI28"/>
    <mergeCell ref="AF317:AI317"/>
    <mergeCell ref="AF370:AI370"/>
    <mergeCell ref="R196:S196"/>
    <mergeCell ref="J394:L394"/>
    <mergeCell ref="G22:H22"/>
    <mergeCell ref="R107:S107"/>
    <mergeCell ref="AF83:AI83"/>
    <mergeCell ref="Y218:AB218"/>
    <mergeCell ref="G448:H448"/>
    <mergeCell ref="G106:H106"/>
    <mergeCell ref="R506:S506"/>
    <mergeCell ref="C162:E162"/>
    <mergeCell ref="G404:H404"/>
    <mergeCell ref="C460:E460"/>
    <mergeCell ref="J152:L152"/>
    <mergeCell ref="J450:L450"/>
    <mergeCell ref="G105:H105"/>
    <mergeCell ref="AF110:AI110"/>
    <mergeCell ref="AF85:AI85"/>
    <mergeCell ref="AF408:AI408"/>
    <mergeCell ref="AF383:AI383"/>
    <mergeCell ref="N504:P504"/>
    <mergeCell ref="C448:E448"/>
    <mergeCell ref="R103:S103"/>
    <mergeCell ref="G107:H107"/>
    <mergeCell ref="N272:P272"/>
    <mergeCell ref="AF154:AI154"/>
    <mergeCell ref="AF155:AI155"/>
    <mergeCell ref="AF346:AI346"/>
    <mergeCell ref="G391:H391"/>
    <mergeCell ref="G198:H198"/>
    <mergeCell ref="G320:H320"/>
    <mergeCell ref="T381:U381"/>
    <mergeCell ref="R482:S482"/>
    <mergeCell ref="N199:P199"/>
    <mergeCell ref="T363:U363"/>
    <mergeCell ref="R142:S142"/>
    <mergeCell ref="Y161:AB161"/>
    <mergeCell ref="R36:S36"/>
    <mergeCell ref="C395:E395"/>
    <mergeCell ref="R334:S334"/>
    <mergeCell ref="Y152:AB152"/>
    <mergeCell ref="T92:U92"/>
    <mergeCell ref="G162:H162"/>
    <mergeCell ref="R465:S465"/>
    <mergeCell ref="T223:U223"/>
    <mergeCell ref="Y450:AB450"/>
    <mergeCell ref="G460:H460"/>
    <mergeCell ref="T521:U521"/>
    <mergeCell ref="G338:H338"/>
    <mergeCell ref="G496:H496"/>
    <mergeCell ref="J42:L42"/>
    <mergeCell ref="C519:E519"/>
    <mergeCell ref="T100:U100"/>
    <mergeCell ref="R336:S336"/>
    <mergeCell ref="T94:U94"/>
    <mergeCell ref="Y223:AB223"/>
    <mergeCell ref="G462:H462"/>
    <mergeCell ref="G340:H340"/>
    <mergeCell ref="J421:L421"/>
    <mergeCell ref="C461:E461"/>
    <mergeCell ref="N131:P131"/>
    <mergeCell ref="G57:H57"/>
    <mergeCell ref="G171:H171"/>
    <mergeCell ref="T494:U494"/>
    <mergeCell ref="C386:E386"/>
    <mergeCell ref="J382:L382"/>
    <mergeCell ref="Y262:AB262"/>
    <mergeCell ref="C50:E50"/>
    <mergeCell ref="N437:P437"/>
    <mergeCell ref="C425:E425"/>
    <mergeCell ref="G254:H254"/>
    <mergeCell ref="T437:U437"/>
    <mergeCell ref="G248:H248"/>
    <mergeCell ref="N208:P208"/>
    <mergeCell ref="Y83:AB83"/>
    <mergeCell ref="S531:Z535"/>
    <mergeCell ref="Y150:AB150"/>
    <mergeCell ref="N57:P57"/>
    <mergeCell ref="G38:H38"/>
    <mergeCell ref="R463:S463"/>
    <mergeCell ref="C61:E61"/>
    <mergeCell ref="C359:E359"/>
    <mergeCell ref="N146:P146"/>
    <mergeCell ref="J380:L380"/>
    <mergeCell ref="C219:E219"/>
    <mergeCell ref="C517:E517"/>
    <mergeCell ref="Y523:AB523"/>
    <mergeCell ref="T523:U523"/>
    <mergeCell ref="J522:L522"/>
    <mergeCell ref="N431:P431"/>
    <mergeCell ref="Y402:AB402"/>
    <mergeCell ref="C181:E181"/>
    <mergeCell ref="C447:E447"/>
    <mergeCell ref="C252:E252"/>
    <mergeCell ref="T343:U343"/>
    <mergeCell ref="N337:P337"/>
    <mergeCell ref="T387:U387"/>
    <mergeCell ref="J229:L229"/>
    <mergeCell ref="C341:E341"/>
    <mergeCell ref="J487:L487"/>
    <mergeCell ref="J504:L504"/>
    <mergeCell ref="C489:E489"/>
    <mergeCell ref="G318:H318"/>
    <mergeCell ref="R105:S105"/>
    <mergeCell ref="G20:H20"/>
    <mergeCell ref="T525:U525"/>
    <mergeCell ref="AF48:AI48"/>
    <mergeCell ref="J24:L24"/>
    <mergeCell ref="AF443:AI443"/>
    <mergeCell ref="C522:E522"/>
    <mergeCell ref="N309:P309"/>
    <mergeCell ref="J26:L26"/>
    <mergeCell ref="C59:E59"/>
    <mergeCell ref="Y455:AB455"/>
    <mergeCell ref="Y151:AB151"/>
    <mergeCell ref="Y449:AB449"/>
    <mergeCell ref="R34:S34"/>
    <mergeCell ref="G33:H33"/>
    <mergeCell ref="AF342:AI342"/>
    <mergeCell ref="T66:U66"/>
    <mergeCell ref="C390:E390"/>
    <mergeCell ref="J411:L411"/>
    <mergeCell ref="N204:P204"/>
    <mergeCell ref="J44:L44"/>
    <mergeCell ref="G35:H35"/>
    <mergeCell ref="T522:U522"/>
    <mergeCell ref="G333:H333"/>
    <mergeCell ref="T218:U218"/>
    <mergeCell ref="AF344:AI344"/>
    <mergeCell ref="Y508:AB508"/>
    <mergeCell ref="G252:H252"/>
    <mergeCell ref="J37:L37"/>
    <mergeCell ref="Y510:AB510"/>
    <mergeCell ref="T150:U150"/>
    <mergeCell ref="J101:L101"/>
    <mergeCell ref="Y411:AB411"/>
    <mergeCell ref="AF243:AI243"/>
    <mergeCell ref="J309:L309"/>
    <mergeCell ref="J431:L431"/>
    <mergeCell ref="J187:L187"/>
    <mergeCell ref="Y525:AB525"/>
    <mergeCell ref="G294:H294"/>
    <mergeCell ref="Y15:AB15"/>
    <mergeCell ref="Y313:AB313"/>
    <mergeCell ref="C165:E165"/>
    <mergeCell ref="N133:P133"/>
    <mergeCell ref="R235:S235"/>
    <mergeCell ref="T297:U297"/>
    <mergeCell ref="G108:H108"/>
    <mergeCell ref="AF417:AI417"/>
    <mergeCell ref="R321:S321"/>
    <mergeCell ref="Y437:AB437"/>
    <mergeCell ref="C496:E496"/>
    <mergeCell ref="G325:H325"/>
    <mergeCell ref="R112:S112"/>
    <mergeCell ref="T508:U508"/>
    <mergeCell ref="R106:S106"/>
    <mergeCell ref="N135:P135"/>
    <mergeCell ref="AF112:AI112"/>
    <mergeCell ref="C375:E375"/>
    <mergeCell ref="N433:P433"/>
    <mergeCell ref="T299:U299"/>
    <mergeCell ref="J29:L29"/>
    <mergeCell ref="R404:S404"/>
    <mergeCell ref="AF419:AI419"/>
    <mergeCell ref="T409:U409"/>
    <mergeCell ref="R385:S385"/>
    <mergeCell ref="G245:H245"/>
    <mergeCell ref="T193:U193"/>
    <mergeCell ref="J235:L235"/>
    <mergeCell ref="G350:H350"/>
    <mergeCell ref="J271:L271"/>
    <mergeCell ref="O7:AF7"/>
    <mergeCell ref="Y85:AB85"/>
    <mergeCell ref="Y383:AB383"/>
    <mergeCell ref="C452:E452"/>
    <mergeCell ref="R93:S93"/>
    <mergeCell ref="T155:U155"/>
    <mergeCell ref="N122:P122"/>
    <mergeCell ref="Y78:AB78"/>
    <mergeCell ref="J285:L285"/>
    <mergeCell ref="R391:S391"/>
    <mergeCell ref="N105:P105"/>
    <mergeCell ref="Y385:AB385"/>
    <mergeCell ref="G395:H395"/>
    <mergeCell ref="C109:E109"/>
    <mergeCell ref="J99:L99"/>
    <mergeCell ref="AF241:AI241"/>
    <mergeCell ref="Y80:AB80"/>
    <mergeCell ref="T157:U157"/>
    <mergeCell ref="J397:L397"/>
    <mergeCell ref="AF399:AI399"/>
    <mergeCell ref="N107:P107"/>
    <mergeCell ref="J179:L179"/>
    <mergeCell ref="J316:L316"/>
    <mergeCell ref="J310:L310"/>
    <mergeCell ref="R392:S392"/>
    <mergeCell ref="T455:U455"/>
    <mergeCell ref="N382:P382"/>
    <mergeCell ref="G452:H452"/>
    <mergeCell ref="Y308:AB308"/>
    <mergeCell ref="R489:S489"/>
    <mergeCell ref="G179:H179"/>
    <mergeCell ref="N430:P430"/>
    <mergeCell ref="N148:P148"/>
    <mergeCell ref="T56:U56"/>
    <mergeCell ref="N438:P438"/>
    <mergeCell ref="Y227:AB227"/>
    <mergeCell ref="N493:P493"/>
    <mergeCell ref="G349:H349"/>
    <mergeCell ref="G481:H481"/>
    <mergeCell ref="G450:H450"/>
    <mergeCell ref="N67:P67"/>
    <mergeCell ref="G272:H272"/>
    <mergeCell ref="G232:H232"/>
    <mergeCell ref="J190:L190"/>
    <mergeCell ref="R189:S189"/>
    <mergeCell ref="Y357:AB357"/>
    <mergeCell ref="R409:S409"/>
    <mergeCell ref="G253:H253"/>
    <mergeCell ref="R456:S456"/>
    <mergeCell ref="T214:U214"/>
    <mergeCell ref="G329:H329"/>
    <mergeCell ref="Y344:AB344"/>
    <mergeCell ref="G354:H354"/>
    <mergeCell ref="Y418:AB418"/>
    <mergeCell ref="Y216:AB216"/>
    <mergeCell ref="R206:S206"/>
    <mergeCell ref="N449:P449"/>
    <mergeCell ref="N522:P522"/>
    <mergeCell ref="Y370:AB370"/>
    <mergeCell ref="R167:S167"/>
    <mergeCell ref="N68:P68"/>
    <mergeCell ref="T383:U383"/>
    <mergeCell ref="C248:E248"/>
    <mergeCell ref="AF327:AI327"/>
    <mergeCell ref="C411:E411"/>
    <mergeCell ref="AF276:AI276"/>
    <mergeCell ref="Y413:AB413"/>
    <mergeCell ref="G301:H301"/>
    <mergeCell ref="T484:U484"/>
    <mergeCell ref="C324:E324"/>
    <mergeCell ref="J314:L314"/>
    <mergeCell ref="R299:S299"/>
    <mergeCell ref="AF278:AI278"/>
    <mergeCell ref="T57:U57"/>
    <mergeCell ref="G303:H303"/>
    <mergeCell ref="Y212:AB212"/>
    <mergeCell ref="R325:S325"/>
    <mergeCell ref="T83:U83"/>
    <mergeCell ref="Y512:AB512"/>
    <mergeCell ref="N419:P419"/>
    <mergeCell ref="C450:E450"/>
    <mergeCell ref="J516:L516"/>
    <mergeCell ref="T468:U468"/>
    <mergeCell ref="R296:S296"/>
    <mergeCell ref="AF468:AI468"/>
    <mergeCell ref="N244:P244"/>
    <mergeCell ref="T510:U510"/>
    <mergeCell ref="T206:U206"/>
    <mergeCell ref="R448:S448"/>
    <mergeCell ref="AC15:AE15"/>
    <mergeCell ref="Y484:AB484"/>
    <mergeCell ref="Y65:AB65"/>
    <mergeCell ref="C124:E124"/>
    <mergeCell ref="AF474:AI474"/>
    <mergeCell ref="C422:E422"/>
    <mergeCell ref="G251:H251"/>
    <mergeCell ref="R38:S38"/>
    <mergeCell ref="Y57:AB57"/>
    <mergeCell ref="N61:P61"/>
    <mergeCell ref="G382:H382"/>
    <mergeCell ref="Y355:AB355"/>
    <mergeCell ref="R467:S467"/>
    <mergeCell ref="T225:U225"/>
    <mergeCell ref="C90:E90"/>
    <mergeCell ref="AF47:AI47"/>
    <mergeCell ref="AF351:AI351"/>
    <mergeCell ref="J86:L86"/>
    <mergeCell ref="AF345:AI345"/>
    <mergeCell ref="C388:E388"/>
    <mergeCell ref="J384:L384"/>
    <mergeCell ref="Y23:AB23"/>
    <mergeCell ref="C424:E424"/>
    <mergeCell ref="AF19:AI19"/>
    <mergeCell ref="Y365:AB365"/>
    <mergeCell ref="N392:P392"/>
    <mergeCell ref="R20:S20"/>
    <mergeCell ref="Y39:AB39"/>
    <mergeCell ref="R327:S327"/>
    <mergeCell ref="T85:U85"/>
    <mergeCell ref="C254:E254"/>
    <mergeCell ref="T389:U389"/>
    <mergeCell ref="N35:P35"/>
    <mergeCell ref="J244:L244"/>
    <mergeCell ref="G356:H356"/>
    <mergeCell ref="C406:E406"/>
    <mergeCell ref="R22:S22"/>
    <mergeCell ref="T84:U84"/>
    <mergeCell ref="T355:U355"/>
    <mergeCell ref="R27:S27"/>
    <mergeCell ref="N20:P20"/>
    <mergeCell ref="C24:E24"/>
    <mergeCell ref="N22:P22"/>
    <mergeCell ref="C26:E26"/>
    <mergeCell ref="Y140:AB140"/>
    <mergeCell ref="C55:E55"/>
    <mergeCell ref="N44:P44"/>
    <mergeCell ref="R185:S185"/>
    <mergeCell ref="C230:E230"/>
    <mergeCell ref="G180:H180"/>
    <mergeCell ref="J222:L222"/>
    <mergeCell ref="C255:E255"/>
    <mergeCell ref="N42:P42"/>
    <mergeCell ref="C51:E51"/>
    <mergeCell ref="G51:H51"/>
    <mergeCell ref="J358:L358"/>
    <mergeCell ref="R40:S40"/>
    <mergeCell ref="T227:U227"/>
    <mergeCell ref="C119:E119"/>
    <mergeCell ref="N40:P40"/>
    <mergeCell ref="N338:P338"/>
    <mergeCell ref="T72:U72"/>
    <mergeCell ref="T370:U370"/>
    <mergeCell ref="R297:S297"/>
    <mergeCell ref="C37:E37"/>
    <mergeCell ref="N340:P340"/>
    <mergeCell ref="J58:L58"/>
    <mergeCell ref="T170:U170"/>
    <mergeCell ref="C377:E377"/>
    <mergeCell ref="N164:P164"/>
    <mergeCell ref="AF412:AI412"/>
    <mergeCell ref="J329:L329"/>
    <mergeCell ref="T95:U95"/>
    <mergeCell ref="N233:P233"/>
    <mergeCell ref="G366:H366"/>
    <mergeCell ref="R176:S176"/>
    <mergeCell ref="AF369:AI369"/>
    <mergeCell ref="Y170:AB170"/>
    <mergeCell ref="C322:E322"/>
    <mergeCell ref="N109:P109"/>
    <mergeCell ref="J318:L318"/>
    <mergeCell ref="J312:L312"/>
    <mergeCell ref="G285:H285"/>
    <mergeCell ref="AF117:AI117"/>
    <mergeCell ref="J287:L287"/>
    <mergeCell ref="Y114:AB114"/>
    <mergeCell ref="R322:S322"/>
    <mergeCell ref="C231:E231"/>
    <mergeCell ref="G236:H236"/>
    <mergeCell ref="AF300:AI300"/>
    <mergeCell ref="T210:U210"/>
    <mergeCell ref="J98:L98"/>
    <mergeCell ref="AF126:AI126"/>
    <mergeCell ref="C108:E108"/>
    <mergeCell ref="Y225:AB225"/>
    <mergeCell ref="T54:U54"/>
    <mergeCell ref="T29:U29"/>
    <mergeCell ref="N167:P167"/>
    <mergeCell ref="G296:H296"/>
    <mergeCell ref="T357:U357"/>
    <mergeCell ref="AF303:AI303"/>
    <mergeCell ref="J218:L218"/>
    <mergeCell ref="Y440:AB440"/>
    <mergeCell ref="T58:U58"/>
    <mergeCell ref="N96:P96"/>
    <mergeCell ref="Y242:AB242"/>
    <mergeCell ref="C94:E94"/>
    <mergeCell ref="AF232:AI232"/>
    <mergeCell ref="C180:E180"/>
    <mergeCell ref="C428:E428"/>
    <mergeCell ref="C311:E311"/>
    <mergeCell ref="N98:P98"/>
    <mergeCell ref="N396:P396"/>
    <mergeCell ref="J284:L284"/>
    <mergeCell ref="T342:U342"/>
    <mergeCell ref="C182:E182"/>
    <mergeCell ref="J172:L172"/>
    <mergeCell ref="G125:H125"/>
    <mergeCell ref="J292:L292"/>
    <mergeCell ref="N123:P123"/>
    <mergeCell ref="N421:P421"/>
    <mergeCell ref="J286:L286"/>
    <mergeCell ref="AF421:AI421"/>
    <mergeCell ref="AF46:AI46"/>
    <mergeCell ref="R213:S213"/>
    <mergeCell ref="N359:P359"/>
    <mergeCell ref="J69:L69"/>
    <mergeCell ref="G60:H60"/>
    <mergeCell ref="Y49:AB49"/>
    <mergeCell ref="Y438:AB438"/>
    <mergeCell ref="Y312:AB312"/>
    <mergeCell ref="R354:S354"/>
    <mergeCell ref="Y348:AB348"/>
    <mergeCell ref="G358:H358"/>
    <mergeCell ref="G514:H514"/>
    <mergeCell ref="AF280:AI280"/>
    <mergeCell ref="C239:E239"/>
    <mergeCell ref="C237:E237"/>
    <mergeCell ref="C426:E426"/>
    <mergeCell ref="J505:L505"/>
    <mergeCell ref="G503:H503"/>
    <mergeCell ref="G516:H516"/>
    <mergeCell ref="G479:H479"/>
    <mergeCell ref="C502:E502"/>
    <mergeCell ref="G147:H147"/>
    <mergeCell ref="G174:H174"/>
    <mergeCell ref="AF456:AI456"/>
    <mergeCell ref="AF471:AI471"/>
    <mergeCell ref="Y280:AB280"/>
    <mergeCell ref="Y76:AB76"/>
    <mergeCell ref="J393:L393"/>
    <mergeCell ref="AF72:AI72"/>
    <mergeCell ref="R364:S364"/>
    <mergeCell ref="J424:L424"/>
    <mergeCell ref="J452:L452"/>
    <mergeCell ref="AF73:AI73"/>
    <mergeCell ref="R487:S487"/>
    <mergeCell ref="AF494:AI494"/>
    <mergeCell ref="AF167:AI167"/>
    <mergeCell ref="J107:L107"/>
    <mergeCell ref="N26:P26"/>
    <mergeCell ref="AF274:AI274"/>
    <mergeCell ref="G188:H188"/>
    <mergeCell ref="Y172:AB172"/>
    <mergeCell ref="T249:U249"/>
    <mergeCell ref="G182:H182"/>
    <mergeCell ref="AF193:AI193"/>
    <mergeCell ref="J349:L349"/>
    <mergeCell ref="AF491:AI491"/>
    <mergeCell ref="G218:H218"/>
    <mergeCell ref="J131:L131"/>
    <mergeCell ref="R303:S303"/>
    <mergeCell ref="AF309:AI309"/>
    <mergeCell ref="AF305:AI305"/>
    <mergeCell ref="J220:L220"/>
    <mergeCell ref="N380:P380"/>
    <mergeCell ref="Y345:AB345"/>
    <mergeCell ref="T48:U48"/>
    <mergeCell ref="Y46:AB46"/>
    <mergeCell ref="J49:L49"/>
    <mergeCell ref="Y317:AB317"/>
    <mergeCell ref="AF290:AI290"/>
    <mergeCell ref="T244:U244"/>
    <mergeCell ref="AF307:AI307"/>
    <mergeCell ref="N423:P423"/>
    <mergeCell ref="R198:S198"/>
    <mergeCell ref="G485:H485"/>
    <mergeCell ref="Y335:AB335"/>
    <mergeCell ref="R272:S272"/>
    <mergeCell ref="N473:P473"/>
    <mergeCell ref="AF423:AI423"/>
    <mergeCell ref="J80:L80"/>
    <mergeCell ref="N24:P24"/>
    <mergeCell ref="AF195:AI195"/>
    <mergeCell ref="AF281:AI281"/>
    <mergeCell ref="AF55:AI55"/>
    <mergeCell ref="T247:U247"/>
    <mergeCell ref="C44:E44"/>
    <mergeCell ref="C351:E351"/>
    <mergeCell ref="J347:L347"/>
    <mergeCell ref="AF160:AI160"/>
    <mergeCell ref="Y328:AB328"/>
    <mergeCell ref="G216:H216"/>
    <mergeCell ref="R274:S274"/>
    <mergeCell ref="AF204:AI204"/>
    <mergeCell ref="Y43:AB43"/>
    <mergeCell ref="R356:S356"/>
    <mergeCell ref="T418:U418"/>
    <mergeCell ref="G229:H229"/>
    <mergeCell ref="J142:L142"/>
    <mergeCell ref="G360:H360"/>
    <mergeCell ref="J273:L273"/>
    <mergeCell ref="G148:H148"/>
    <mergeCell ref="R51:S51"/>
    <mergeCell ref="T262:U262"/>
    <mergeCell ref="AF206:AI206"/>
    <mergeCell ref="J150:L150"/>
    <mergeCell ref="C309:E309"/>
    <mergeCell ref="R290:S290"/>
    <mergeCell ref="G181:H181"/>
    <mergeCell ref="J392:L392"/>
    <mergeCell ref="J25:L25"/>
    <mergeCell ref="J183:L183"/>
    <mergeCell ref="G158:H158"/>
    <mergeCell ref="T20:U20"/>
    <mergeCell ref="R256:S256"/>
    <mergeCell ref="G488:H488"/>
    <mergeCell ref="T348:U348"/>
    <mergeCell ref="N29:P29"/>
    <mergeCell ref="J507:L507"/>
    <mergeCell ref="G498:H498"/>
    <mergeCell ref="G156:H156"/>
    <mergeCell ref="N458:P458"/>
    <mergeCell ref="Y297:AB297"/>
    <mergeCell ref="AF323:AI323"/>
    <mergeCell ref="N31:P31"/>
    <mergeCell ref="AF279:AI279"/>
    <mergeCell ref="N329:P329"/>
    <mergeCell ref="Y177:AB177"/>
    <mergeCell ref="G487:H487"/>
    <mergeCell ref="G114:H114"/>
    <mergeCell ref="J144:L144"/>
    <mergeCell ref="T420:U420"/>
    <mergeCell ref="N95:P95"/>
    <mergeCell ref="N393:P393"/>
    <mergeCell ref="J116:L116"/>
    <mergeCell ref="Y399:AB399"/>
    <mergeCell ref="G143:H143"/>
    <mergeCell ref="Y59:AB59"/>
    <mergeCell ref="R372:S372"/>
    <mergeCell ref="N97:P97"/>
    <mergeCell ref="N395:P395"/>
    <mergeCell ref="Y25:AB25"/>
    <mergeCell ref="Y41:AB41"/>
    <mergeCell ref="Y475:AB475"/>
    <mergeCell ref="J506:L506"/>
    <mergeCell ref="C17:H17"/>
    <mergeCell ref="AF210:AI210"/>
    <mergeCell ref="N285:P285"/>
    <mergeCell ref="C158:E158"/>
    <mergeCell ref="R114:S114"/>
    <mergeCell ref="C289:E289"/>
    <mergeCell ref="G118:H118"/>
    <mergeCell ref="Y401:AB401"/>
    <mergeCell ref="G416:H416"/>
    <mergeCell ref="AF266:AI266"/>
    <mergeCell ref="J181:L181"/>
    <mergeCell ref="N316:P316"/>
    <mergeCell ref="N310:P310"/>
    <mergeCell ref="J479:L479"/>
    <mergeCell ref="C314:E314"/>
    <mergeCell ref="R259:S259"/>
    <mergeCell ref="AF208:AI208"/>
    <mergeCell ref="C287:E287"/>
    <mergeCell ref="G116:H116"/>
    <mergeCell ref="G141:H141"/>
    <mergeCell ref="T177:U177"/>
    <mergeCell ref="G414:H414"/>
    <mergeCell ref="T475:U475"/>
    <mergeCell ref="T335:U335"/>
    <mergeCell ref="AF37:AI37"/>
    <mergeCell ref="T235:U235"/>
    <mergeCell ref="G375:H375"/>
    <mergeCell ref="N58:P58"/>
    <mergeCell ref="R63:S63"/>
    <mergeCell ref="J79:L79"/>
    <mergeCell ref="T477:U477"/>
    <mergeCell ref="AF138:AI138"/>
    <mergeCell ref="C526:M526"/>
    <mergeCell ref="C191:E191"/>
    <mergeCell ref="N301:P301"/>
    <mergeCell ref="R130:S130"/>
    <mergeCell ref="R261:S261"/>
    <mergeCell ref="T19:U19"/>
    <mergeCell ref="G134:H134"/>
    <mergeCell ref="T46:U46"/>
    <mergeCell ref="C215:H215"/>
    <mergeCell ref="T317:U317"/>
    <mergeCell ref="N311:P311"/>
    <mergeCell ref="AF261:AI261"/>
    <mergeCell ref="C184:E184"/>
    <mergeCell ref="AF139:AI139"/>
    <mergeCell ref="G286:H286"/>
    <mergeCell ref="R254:S254"/>
    <mergeCell ref="C527:Q527"/>
    <mergeCell ref="Y217:AB217"/>
    <mergeCell ref="AF213:AI213"/>
    <mergeCell ref="R111:S111"/>
    <mergeCell ref="T421:U421"/>
    <mergeCell ref="T304:U304"/>
    <mergeCell ref="C286:E286"/>
    <mergeCell ref="G115:H115"/>
    <mergeCell ref="I175:AI175"/>
    <mergeCell ref="N290:P290"/>
    <mergeCell ref="C163:E163"/>
    <mergeCell ref="AF513:AI513"/>
    <mergeCell ref="AF119:AI119"/>
    <mergeCell ref="Y526:AD526"/>
    <mergeCell ref="J275:L275"/>
    <mergeCell ref="R233:S233"/>
    <mergeCell ref="AF454:AI454"/>
    <mergeCell ref="AF379:AI379"/>
    <mergeCell ref="N399:P399"/>
    <mergeCell ref="J239:L239"/>
    <mergeCell ref="AF381:AI381"/>
    <mergeCell ref="J105:L105"/>
    <mergeCell ref="J143:L143"/>
    <mergeCell ref="Y205:AB205"/>
    <mergeCell ref="AF81:AI81"/>
    <mergeCell ref="AF489:AI489"/>
    <mergeCell ref="R340:S340"/>
    <mergeCell ref="N270:P270"/>
    <mergeCell ref="AF250:AI250"/>
    <mergeCell ref="T290:U290"/>
    <mergeCell ref="N467:P467"/>
    <mergeCell ref="Y197:AB197"/>
    <mergeCell ref="Y468:AB468"/>
    <mergeCell ref="Y112:AB112"/>
    <mergeCell ref="N442:P442"/>
    <mergeCell ref="J425:L425"/>
    <mergeCell ref="N367:P367"/>
    <mergeCell ref="Y459:AB459"/>
    <mergeCell ref="T392:U392"/>
    <mergeCell ref="T386:U386"/>
    <mergeCell ref="AF318:AI318"/>
    <mergeCell ref="AF354:AI354"/>
    <mergeCell ref="AF348:AI348"/>
    <mergeCell ref="AF306:AI306"/>
    <mergeCell ref="N471:P471"/>
    <mergeCell ref="T443:U443"/>
    <mergeCell ref="R459:S459"/>
    <mergeCell ref="J257:L257"/>
    <mergeCell ref="R522:S522"/>
    <mergeCell ref="T280:U280"/>
    <mergeCell ref="AF102:AI102"/>
    <mergeCell ref="R516:S516"/>
    <mergeCell ref="R218:S218"/>
    <mergeCell ref="C120:E120"/>
    <mergeCell ref="AF400:AI400"/>
    <mergeCell ref="Y122:AB122"/>
    <mergeCell ref="G308:H308"/>
    <mergeCell ref="R89:S89"/>
    <mergeCell ref="J469:L469"/>
    <mergeCell ref="T282:U282"/>
    <mergeCell ref="C174:E174"/>
    <mergeCell ref="AF75:AI75"/>
    <mergeCell ref="N116:P116"/>
    <mergeCell ref="R87:S87"/>
    <mergeCell ref="N292:P292"/>
    <mergeCell ref="N286:P286"/>
    <mergeCell ref="R115:S115"/>
    <mergeCell ref="J495:L495"/>
    <mergeCell ref="G150:H150"/>
    <mergeCell ref="J518:L518"/>
    <mergeCell ref="C432:E432"/>
    <mergeCell ref="C518:E518"/>
    <mergeCell ref="R159:S159"/>
    <mergeCell ref="R134:S134"/>
    <mergeCell ref="Y275:AB275"/>
    <mergeCell ref="G163:H163"/>
    <mergeCell ref="N218:P218"/>
    <mergeCell ref="N516:P516"/>
    <mergeCell ref="C344:E344"/>
    <mergeCell ref="AF500:AI500"/>
    <mergeCell ref="AF524:AI524"/>
    <mergeCell ref="C149:E149"/>
    <mergeCell ref="AF402:AI402"/>
    <mergeCell ref="G310:H310"/>
    <mergeCell ref="J462:L462"/>
    <mergeCell ref="R219:S219"/>
    <mergeCell ref="G92:H92"/>
    <mergeCell ref="T153:U153"/>
    <mergeCell ref="AF97:AI97"/>
    <mergeCell ref="R234:S234"/>
    <mergeCell ref="J470:L470"/>
    <mergeCell ref="Y138:AB138"/>
    <mergeCell ref="N415:P415"/>
    <mergeCell ref="C288:E288"/>
    <mergeCell ref="AF128:AI128"/>
    <mergeCell ref="N501:P501"/>
    <mergeCell ref="AF426:AI426"/>
    <mergeCell ref="N134:P134"/>
    <mergeCell ref="C505:E505"/>
    <mergeCell ref="R521:S521"/>
    <mergeCell ref="N273:P273"/>
    <mergeCell ref="C146:E146"/>
    <mergeCell ref="G406:H406"/>
    <mergeCell ref="C277:E277"/>
    <mergeCell ref="Y419:AB419"/>
    <mergeCell ref="R216:S216"/>
    <mergeCell ref="AF100:AI100"/>
    <mergeCell ref="R514:S514"/>
    <mergeCell ref="Y210:AB210"/>
    <mergeCell ref="G518:H518"/>
    <mergeCell ref="G437:H437"/>
    <mergeCell ref="J467:L467"/>
    <mergeCell ref="C520:E520"/>
    <mergeCell ref="AF71:AI71"/>
    <mergeCell ref="Y493:AB493"/>
    <mergeCell ref="J207:L207"/>
    <mergeCell ref="N191:P191"/>
    <mergeCell ref="N520:P520"/>
    <mergeCell ref="R374:S374"/>
    <mergeCell ref="R380:S380"/>
    <mergeCell ref="G80:H80"/>
    <mergeCell ref="R485:S485"/>
    <mergeCell ref="Y506:AB506"/>
    <mergeCell ref="AF493:AI493"/>
    <mergeCell ref="AF495:AI495"/>
    <mergeCell ref="T217:U217"/>
    <mergeCell ref="N86:P86"/>
    <mergeCell ref="N384:P384"/>
    <mergeCell ref="J435:L435"/>
    <mergeCell ref="G90:H90"/>
    <mergeCell ref="N255:P255"/>
    <mergeCell ref="N386:P386"/>
    <mergeCell ref="N207:P207"/>
    <mergeCell ref="R446:S446"/>
    <mergeCell ref="C435:E435"/>
    <mergeCell ref="R165:S165"/>
    <mergeCell ref="R461:S461"/>
    <mergeCell ref="Y494:AB494"/>
    <mergeCell ref="AF270:AI270"/>
    <mergeCell ref="J483:L483"/>
    <mergeCell ref="AF481:AI481"/>
    <mergeCell ref="Y282:AB282"/>
    <mergeCell ref="Y309:AB309"/>
    <mergeCell ref="C498:E498"/>
    <mergeCell ref="T513:U513"/>
    <mergeCell ref="G378:H378"/>
    <mergeCell ref="AF171:AI171"/>
    <mergeCell ref="J82:L82"/>
    <mergeCell ref="G79:H79"/>
    <mergeCell ref="T140:U140"/>
    <mergeCell ref="G73:H73"/>
    <mergeCell ref="T438:U438"/>
    <mergeCell ref="J293:L293"/>
    <mergeCell ref="G78:H78"/>
    <mergeCell ref="R503:S503"/>
    <mergeCell ref="G376:H376"/>
    <mergeCell ref="R163:S163"/>
    <mergeCell ref="AF476:AI476"/>
    <mergeCell ref="R76:S76"/>
    <mergeCell ref="T138:U138"/>
    <mergeCell ref="N222:P222"/>
    <mergeCell ref="N115:P115"/>
    <mergeCell ref="Y208:AB208"/>
    <mergeCell ref="G165:H165"/>
    <mergeCell ref="J84:L84"/>
    <mergeCell ref="AF121:AI121"/>
    <mergeCell ref="N503:P503"/>
    <mergeCell ref="Y495:AB495"/>
    <mergeCell ref="J438:L438"/>
    <mergeCell ref="R468:S468"/>
    <mergeCell ref="T251:U251"/>
    <mergeCell ref="G454:H454"/>
    <mergeCell ref="T208:U208"/>
    <mergeCell ref="J367:L367"/>
    <mergeCell ref="T504:U504"/>
    <mergeCell ref="AF506:AI506"/>
    <mergeCell ref="C415:E415"/>
    <mergeCell ref="C397:E397"/>
    <mergeCell ref="AF79:AI79"/>
    <mergeCell ref="C128:E128"/>
    <mergeCell ref="Y277:AB277"/>
    <mergeCell ref="A77:A131"/>
    <mergeCell ref="R152:S152"/>
    <mergeCell ref="G365:H365"/>
    <mergeCell ref="C79:E79"/>
    <mergeCell ref="R450:S450"/>
    <mergeCell ref="G25:H25"/>
    <mergeCell ref="C73:E73"/>
    <mergeCell ref="Y30:AB30"/>
    <mergeCell ref="C69:E69"/>
    <mergeCell ref="C96:E96"/>
    <mergeCell ref="AF446:AI446"/>
    <mergeCell ref="N154:P154"/>
    <mergeCell ref="J361:L361"/>
    <mergeCell ref="N363:P363"/>
    <mergeCell ref="C367:E367"/>
    <mergeCell ref="Y300:AB300"/>
    <mergeCell ref="C62:E62"/>
    <mergeCell ref="T428:U428"/>
    <mergeCell ref="R355:S355"/>
    <mergeCell ref="Y173:AB173"/>
    <mergeCell ref="N80:P80"/>
    <mergeCell ref="AF68:AI68"/>
    <mergeCell ref="N162:P162"/>
    <mergeCell ref="G44:H44"/>
    <mergeCell ref="AF40:AI40"/>
    <mergeCell ref="T415:U415"/>
    <mergeCell ref="Y412:AB412"/>
    <mergeCell ref="C507:E507"/>
    <mergeCell ref="R148:S148"/>
    <mergeCell ref="G445:H445"/>
    <mergeCell ref="T506:U506"/>
    <mergeCell ref="C347:E347"/>
    <mergeCell ref="C470:E470"/>
    <mergeCell ref="C433:E433"/>
    <mergeCell ref="R80:S80"/>
    <mergeCell ref="C136:E136"/>
    <mergeCell ref="C465:E465"/>
    <mergeCell ref="N507:P507"/>
    <mergeCell ref="Y129:AB129"/>
    <mergeCell ref="T427:U427"/>
    <mergeCell ref="J396:L396"/>
    <mergeCell ref="N347:P347"/>
    <mergeCell ref="Y195:AB195"/>
    <mergeCell ref="N506:P506"/>
    <mergeCell ref="Y142:AB142"/>
    <mergeCell ref="R449:S449"/>
    <mergeCell ref="C80:E80"/>
    <mergeCell ref="C202:E202"/>
    <mergeCell ref="C220:E220"/>
    <mergeCell ref="T471:U471"/>
    <mergeCell ref="N220:P220"/>
    <mergeCell ref="Y457:AB457"/>
    <mergeCell ref="G323:H323"/>
    <mergeCell ref="G499:H499"/>
    <mergeCell ref="J203:L203"/>
    <mergeCell ref="R440:S440"/>
    <mergeCell ref="J488:L488"/>
    <mergeCell ref="T344:U344"/>
    <mergeCell ref="Y469:AB469"/>
    <mergeCell ref="AF33:AI33"/>
    <mergeCell ref="R525:S525"/>
    <mergeCell ref="AF15:AI15"/>
    <mergeCell ref="G410:H410"/>
    <mergeCell ref="G439:H439"/>
    <mergeCell ref="Y423:AB423"/>
    <mergeCell ref="AF444:AI444"/>
    <mergeCell ref="N152:P152"/>
    <mergeCell ref="C25:E25"/>
    <mergeCell ref="AF104:AI104"/>
    <mergeCell ref="C183:E183"/>
    <mergeCell ref="R437:S437"/>
    <mergeCell ref="T195:U195"/>
    <mergeCell ref="AF321:AI321"/>
    <mergeCell ref="Y456:AB456"/>
    <mergeCell ref="T493:U493"/>
    <mergeCell ref="AF315:AI315"/>
    <mergeCell ref="G441:H441"/>
    <mergeCell ref="J471:L471"/>
    <mergeCell ref="G435:H435"/>
    <mergeCell ref="AF106:AI106"/>
    <mergeCell ref="N181:P181"/>
    <mergeCell ref="N452:P452"/>
    <mergeCell ref="AF404:AI404"/>
    <mergeCell ref="R308:S308"/>
    <mergeCell ref="C176:E176"/>
    <mergeCell ref="N479:P479"/>
    <mergeCell ref="T197:U197"/>
    <mergeCell ref="G312:H312"/>
    <mergeCell ref="C483:E483"/>
    <mergeCell ref="T495:U495"/>
    <mergeCell ref="T457:U457"/>
    <mergeCell ref="C509:E509"/>
    <mergeCell ref="C15:P15"/>
    <mergeCell ref="AF319:AI319"/>
    <mergeCell ref="G341:H341"/>
    <mergeCell ref="T129:U129"/>
    <mergeCell ref="C111:E111"/>
    <mergeCell ref="R365:S365"/>
    <mergeCell ref="R50:S50"/>
    <mergeCell ref="N79:P79"/>
    <mergeCell ref="AF29:AI29"/>
    <mergeCell ref="Y44:AB44"/>
    <mergeCell ref="AF65:AI65"/>
    <mergeCell ref="C83:E83"/>
    <mergeCell ref="R357:S357"/>
    <mergeCell ref="AF363:AI363"/>
    <mergeCell ref="Y430:AB430"/>
    <mergeCell ref="Y167:AB167"/>
    <mergeCell ref="Y252:AB252"/>
    <mergeCell ref="N163:P163"/>
    <mergeCell ref="G65:H65"/>
    <mergeCell ref="R150:S150"/>
    <mergeCell ref="Y169:AB169"/>
    <mergeCell ref="N173:P173"/>
    <mergeCell ref="G154:H154"/>
    <mergeCell ref="J67:L67"/>
    <mergeCell ref="AF31:AI31"/>
    <mergeCell ref="G23:H23"/>
    <mergeCell ref="G18:H18"/>
    <mergeCell ref="C342:E342"/>
    <mergeCell ref="AF30:AI30"/>
    <mergeCell ref="N59:P59"/>
    <mergeCell ref="N235:P235"/>
    <mergeCell ref="J45:L45"/>
    <mergeCell ref="G36:H36"/>
    <mergeCell ref="J256:L256"/>
    <mergeCell ref="J345:L345"/>
    <mergeCell ref="Y380:AB380"/>
    <mergeCell ref="N84:P84"/>
    <mergeCell ref="Y171:AB171"/>
    <mergeCell ref="N78:P78"/>
    <mergeCell ref="T167:U167"/>
    <mergeCell ref="N376:P376"/>
    <mergeCell ref="R65:S65"/>
    <mergeCell ref="N478:P478"/>
    <mergeCell ref="T142:U142"/>
    <mergeCell ref="R378:S378"/>
    <mergeCell ref="G413:H413"/>
    <mergeCell ref="G407:H407"/>
    <mergeCell ref="J295:L295"/>
    <mergeCell ref="R411:S411"/>
    <mergeCell ref="T169:U169"/>
    <mergeCell ref="G284:H284"/>
    <mergeCell ref="T144:U144"/>
    <mergeCell ref="T467:U467"/>
    <mergeCell ref="N147:P147"/>
    <mergeCell ref="Y68:AB68"/>
    <mergeCell ref="N65:P65"/>
    <mergeCell ref="Y135:AB135"/>
    <mergeCell ref="Y363:AB363"/>
    <mergeCell ref="T442:U442"/>
    <mergeCell ref="G415:H415"/>
    <mergeCell ref="R187:S187"/>
    <mergeCell ref="Y119:AB119"/>
    <mergeCell ref="T440:U440"/>
    <mergeCell ref="Y522:AB522"/>
    <mergeCell ref="J269:L269"/>
    <mergeCell ref="N518:P518"/>
    <mergeCell ref="Y95:AB95"/>
    <mergeCell ref="Y70:AB70"/>
    <mergeCell ref="AF91:AI91"/>
    <mergeCell ref="R383:S383"/>
    <mergeCell ref="AF389:AI389"/>
    <mergeCell ref="Y524:AB524"/>
    <mergeCell ref="G268:H268"/>
    <mergeCell ref="J300:L300"/>
    <mergeCell ref="R84:S84"/>
    <mergeCell ref="R78:S78"/>
    <mergeCell ref="J458:L458"/>
    <mergeCell ref="AF84:AI84"/>
    <mergeCell ref="Y97:AB97"/>
    <mergeCell ref="J414:L414"/>
    <mergeCell ref="R376:S376"/>
    <mergeCell ref="Y395:AB395"/>
    <mergeCell ref="AF391:AI391"/>
    <mergeCell ref="AF385:AI385"/>
    <mergeCell ref="J473:L473"/>
    <mergeCell ref="AF316:AI316"/>
    <mergeCell ref="Y134:AB134"/>
    <mergeCell ref="T524:U524"/>
    <mergeCell ref="J254:L254"/>
    <mergeCell ref="N151:P151"/>
    <mergeCell ref="T103:U103"/>
    <mergeCell ref="T97:U97"/>
    <mergeCell ref="J343:L343"/>
    <mergeCell ref="R339:S339"/>
    <mergeCell ref="T401:U401"/>
    <mergeCell ref="P11:Y11"/>
    <mergeCell ref="N365:P365"/>
    <mergeCell ref="Y458:AB458"/>
    <mergeCell ref="Y452:AB452"/>
    <mergeCell ref="N25:P25"/>
    <mergeCell ref="C98:E98"/>
    <mergeCell ref="C369:E369"/>
    <mergeCell ref="N156:P156"/>
    <mergeCell ref="C396:E396"/>
    <mergeCell ref="N454:P454"/>
    <mergeCell ref="Y31:AB31"/>
    <mergeCell ref="G41:H41"/>
    <mergeCell ref="Y329:AB329"/>
    <mergeCell ref="C64:E64"/>
    <mergeCell ref="C368:E368"/>
    <mergeCell ref="C398:E398"/>
    <mergeCell ref="R39:S39"/>
    <mergeCell ref="R337:S337"/>
    <mergeCell ref="G43:H43"/>
    <mergeCell ref="C307:E307"/>
    <mergeCell ref="G199:H199"/>
    <mergeCell ref="T122:U122"/>
    <mergeCell ref="Q15:U15"/>
    <mergeCell ref="J398:L398"/>
    <mergeCell ref="C16:E16"/>
    <mergeCell ref="Y397:AB397"/>
    <mergeCell ref="R412:S412"/>
    <mergeCell ref="N441:P441"/>
    <mergeCell ref="N435:P435"/>
    <mergeCell ref="Y316:AB316"/>
    <mergeCell ref="Y310:AB310"/>
    <mergeCell ref="J192:L192"/>
    <mergeCell ref="C466:E466"/>
    <mergeCell ref="N136:P136"/>
    <mergeCell ref="N312:P312"/>
    <mergeCell ref="Y101:AB101"/>
    <mergeCell ref="Y461:AB461"/>
    <mergeCell ref="C429:H429"/>
    <mergeCell ref="N16:P16"/>
    <mergeCell ref="J401:L401"/>
    <mergeCell ref="C240:E240"/>
    <mergeCell ref="Y382:AB382"/>
    <mergeCell ref="N49:P49"/>
    <mergeCell ref="R415:S415"/>
    <mergeCell ref="G288:H288"/>
    <mergeCell ref="G408:H408"/>
    <mergeCell ref="Y123:AB123"/>
    <mergeCell ref="Y421:AB421"/>
    <mergeCell ref="J41:L41"/>
    <mergeCell ref="J16:L16"/>
    <mergeCell ref="C178:E178"/>
    <mergeCell ref="R310:S310"/>
    <mergeCell ref="T68:U68"/>
    <mergeCell ref="C135:E135"/>
    <mergeCell ref="N32:P32"/>
    <mergeCell ref="T212:U212"/>
    <mergeCell ref="R59:S59"/>
    <mergeCell ref="C323:E323"/>
    <mergeCell ref="C298:E298"/>
    <mergeCell ref="G269:H269"/>
    <mergeCell ref="J188:L188"/>
    <mergeCell ref="R21:S21"/>
    <mergeCell ref="G21:H21"/>
    <mergeCell ref="T365:U365"/>
    <mergeCell ref="N171:P171"/>
    <mergeCell ref="AF332:AI332"/>
    <mergeCell ref="N245:P245"/>
    <mergeCell ref="AF123:AI123"/>
    <mergeCell ref="G292:H292"/>
    <mergeCell ref="G267:H267"/>
    <mergeCell ref="T152:U152"/>
    <mergeCell ref="J311:L311"/>
    <mergeCell ref="C260:E260"/>
    <mergeCell ref="T319:U319"/>
    <mergeCell ref="Y66:AB66"/>
    <mergeCell ref="C132:H132"/>
    <mergeCell ref="R422:S422"/>
    <mergeCell ref="G273:H273"/>
    <mergeCell ref="T116:U116"/>
    <mergeCell ref="T414:U414"/>
    <mergeCell ref="C93:E93"/>
    <mergeCell ref="C364:E364"/>
    <mergeCell ref="C67:E67"/>
    <mergeCell ref="AF288:AI288"/>
    <mergeCell ref="AF386:AI386"/>
    <mergeCell ref="N121:P121"/>
    <mergeCell ref="Y179:AB179"/>
    <mergeCell ref="Y384:AB384"/>
    <mergeCell ref="C327:E327"/>
    <mergeCell ref="AF418:AI418"/>
    <mergeCell ref="G146:H146"/>
    <mergeCell ref="T173:U173"/>
    <mergeCell ref="J405:L405"/>
    <mergeCell ref="C413:E413"/>
    <mergeCell ref="G145:H145"/>
    <mergeCell ref="J407:L407"/>
    <mergeCell ref="T31:U31"/>
    <mergeCell ref="Y84:AB84"/>
    <mergeCell ref="T101:U101"/>
    <mergeCell ref="J260:L260"/>
    <mergeCell ref="G257:H257"/>
    <mergeCell ref="Y86:AB86"/>
    <mergeCell ref="C370:E370"/>
    <mergeCell ref="C296:E296"/>
    <mergeCell ref="T300:U300"/>
    <mergeCell ref="G275:H275"/>
    <mergeCell ref="T336:U336"/>
    <mergeCell ref="C36:E36"/>
    <mergeCell ref="J201:L201"/>
    <mergeCell ref="J332:L332"/>
    <mergeCell ref="N143:P143"/>
    <mergeCell ref="C295:E295"/>
    <mergeCell ref="N82:P82"/>
    <mergeCell ref="J208:L208"/>
    <mergeCell ref="G172:H172"/>
    <mergeCell ref="T131:U131"/>
    <mergeCell ref="G265:H265"/>
    <mergeCell ref="C294:E294"/>
    <mergeCell ref="N178:P178"/>
    <mergeCell ref="J43:L43"/>
    <mergeCell ref="N47:P47"/>
    <mergeCell ref="N251:P251"/>
    <mergeCell ref="J255:L255"/>
    <mergeCell ref="N66:P66"/>
    <mergeCell ref="T171:U171"/>
    <mergeCell ref="Y99:AB99"/>
    <mergeCell ref="N51:P51"/>
    <mergeCell ref="Y320:AB320"/>
    <mergeCell ref="Q526:S526"/>
    <mergeCell ref="C371:E371"/>
    <mergeCell ref="Y58:AB58"/>
    <mergeCell ref="R346:S346"/>
    <mergeCell ref="T104:U104"/>
    <mergeCell ref="N369:P369"/>
    <mergeCell ref="G231:H231"/>
    <mergeCell ref="J263:L263"/>
    <mergeCell ref="R41:S41"/>
    <mergeCell ref="T70:U70"/>
    <mergeCell ref="Y358:AB358"/>
    <mergeCell ref="C275:E275"/>
    <mergeCell ref="T404:U404"/>
    <mergeCell ref="R252:S252"/>
    <mergeCell ref="C427:E427"/>
    <mergeCell ref="G256:H256"/>
    <mergeCell ref="N141:P141"/>
    <mergeCell ref="Y404:AB404"/>
    <mergeCell ref="N41:P41"/>
    <mergeCell ref="J133:L133"/>
    <mergeCell ref="C145:E145"/>
    <mergeCell ref="Y105:AB105"/>
    <mergeCell ref="G398:H398"/>
    <mergeCell ref="T107:U107"/>
    <mergeCell ref="G247:H247"/>
    <mergeCell ref="Y191:AB191"/>
    <mergeCell ref="G302:H302"/>
    <mergeCell ref="C490:E490"/>
    <mergeCell ref="J205:L205"/>
    <mergeCell ref="C92:E92"/>
    <mergeCell ref="C126:E126"/>
    <mergeCell ref="C384:E384"/>
    <mergeCell ref="AF176:AI176"/>
    <mergeCell ref="C266:E266"/>
    <mergeCell ref="A215:A263"/>
    <mergeCell ref="C71:E71"/>
    <mergeCell ref="J118:L118"/>
    <mergeCell ref="N69:P69"/>
    <mergeCell ref="Y20:AB20"/>
    <mergeCell ref="AF183:AI183"/>
    <mergeCell ref="Y22:AB22"/>
    <mergeCell ref="AF177:AI177"/>
    <mergeCell ref="G203:H203"/>
    <mergeCell ref="AF214:AI214"/>
    <mergeCell ref="G230:H230"/>
    <mergeCell ref="J50:L50"/>
    <mergeCell ref="J52:L52"/>
    <mergeCell ref="A17:A76"/>
    <mergeCell ref="J32:L32"/>
    <mergeCell ref="Y29:AB29"/>
    <mergeCell ref="Y265:AB265"/>
    <mergeCell ref="C209:E209"/>
    <mergeCell ref="R23:S23"/>
    <mergeCell ref="R43:S43"/>
    <mergeCell ref="R25:S25"/>
    <mergeCell ref="AF38:AI38"/>
    <mergeCell ref="C45:E45"/>
    <mergeCell ref="C257:E257"/>
    <mergeCell ref="AF196:AI196"/>
    <mergeCell ref="AF231:AI231"/>
    <mergeCell ref="AF253:AI253"/>
    <mergeCell ref="C201:E201"/>
    <mergeCell ref="AF227:AI227"/>
    <mergeCell ref="C40:E40"/>
    <mergeCell ref="C501:E501"/>
    <mergeCell ref="AF475:AI475"/>
    <mergeCell ref="J333:L333"/>
    <mergeCell ref="T391:U391"/>
    <mergeCell ref="Y314:AB314"/>
    <mergeCell ref="N43:P43"/>
    <mergeCell ref="N341:P341"/>
    <mergeCell ref="R170:S170"/>
    <mergeCell ref="C47:E47"/>
    <mergeCell ref="C345:E345"/>
    <mergeCell ref="R328:S328"/>
    <mergeCell ref="AF185:AI185"/>
    <mergeCell ref="AF483:AI483"/>
    <mergeCell ref="R284:S284"/>
    <mergeCell ref="J245:L245"/>
    <mergeCell ref="T105:U105"/>
    <mergeCell ref="T99:U99"/>
    <mergeCell ref="R293:S293"/>
    <mergeCell ref="R255:S255"/>
    <mergeCell ref="T405:U405"/>
    <mergeCell ref="C409:E409"/>
    <mergeCell ref="R407:S407"/>
    <mergeCell ref="T51:U51"/>
    <mergeCell ref="AF159:AI159"/>
    <mergeCell ref="AF153:AI153"/>
    <mergeCell ref="G61:H61"/>
    <mergeCell ref="J106:L106"/>
    <mergeCell ref="N469:P469"/>
    <mergeCell ref="R172:S172"/>
    <mergeCell ref="T234:U234"/>
    <mergeCell ref="AF178:AI178"/>
    <mergeCell ref="AF56:AI56"/>
    <mergeCell ref="C261:E261"/>
    <mergeCell ref="G328:H328"/>
    <mergeCell ref="T347:U347"/>
    <mergeCell ref="Y349:AB349"/>
    <mergeCell ref="J298:L298"/>
    <mergeCell ref="C358:E358"/>
    <mergeCell ref="AF356:AI356"/>
    <mergeCell ref="N209:P209"/>
    <mergeCell ref="AF335:AI335"/>
    <mergeCell ref="T385:U385"/>
    <mergeCell ref="N293:P293"/>
    <mergeCell ref="R242:S242"/>
    <mergeCell ref="R236:S236"/>
    <mergeCell ref="C270:E270"/>
    <mergeCell ref="N253:P253"/>
    <mergeCell ref="Y346:AB346"/>
    <mergeCell ref="Y340:AB340"/>
    <mergeCell ref="Y319:AB319"/>
    <mergeCell ref="C343:E343"/>
    <mergeCell ref="AF248:AI248"/>
    <mergeCell ref="G304:H304"/>
    <mergeCell ref="N358:P358"/>
    <mergeCell ref="Y315:AB315"/>
    <mergeCell ref="N372:P372"/>
    <mergeCell ref="R323:S323"/>
    <mergeCell ref="J258:L258"/>
    <mergeCell ref="N378:P378"/>
    <mergeCell ref="AF314:AI314"/>
    <mergeCell ref="N282:P282"/>
    <mergeCell ref="G380:H380"/>
    <mergeCell ref="R273:S273"/>
    <mergeCell ref="C200:E200"/>
    <mergeCell ref="T204:U204"/>
    <mergeCell ref="G110:H110"/>
    <mergeCell ref="Y48:AB48"/>
    <mergeCell ref="R49:S49"/>
    <mergeCell ref="AF364:AI364"/>
    <mergeCell ref="R57:S57"/>
    <mergeCell ref="C285:E285"/>
    <mergeCell ref="AF525:AI525"/>
    <mergeCell ref="J171:L171"/>
    <mergeCell ref="G135:H135"/>
    <mergeCell ref="J165:L165"/>
    <mergeCell ref="G433:H433"/>
    <mergeCell ref="T293:U293"/>
    <mergeCell ref="C185:E185"/>
    <mergeCell ref="N414:P414"/>
    <mergeCell ref="Y420:AB420"/>
    <mergeCell ref="J289:L289"/>
    <mergeCell ref="G164:H164"/>
    <mergeCell ref="G217:H217"/>
    <mergeCell ref="N416:P416"/>
    <mergeCell ref="AF251:AI251"/>
    <mergeCell ref="J166:L166"/>
    <mergeCell ref="N295:P295"/>
    <mergeCell ref="R403:S403"/>
    <mergeCell ref="Y263:AB263"/>
    <mergeCell ref="N328:P328"/>
    <mergeCell ref="R199:S199"/>
    <mergeCell ref="N345:P345"/>
    <mergeCell ref="R302:S302"/>
    <mergeCell ref="J219:L219"/>
    <mergeCell ref="J194:L194"/>
    <mergeCell ref="AF152:AI152"/>
    <mergeCell ref="C273:E273"/>
    <mergeCell ref="G191:H191"/>
    <mergeCell ref="J341:L341"/>
    <mergeCell ref="C203:E203"/>
    <mergeCell ref="J519:L519"/>
    <mergeCell ref="J523:L523"/>
    <mergeCell ref="G190:H190"/>
    <mergeCell ref="G491:H491"/>
    <mergeCell ref="J81:L81"/>
    <mergeCell ref="J352:L352"/>
    <mergeCell ref="Y178:AB178"/>
    <mergeCell ref="Y292:AB292"/>
    <mergeCell ref="J381:L381"/>
    <mergeCell ref="R486:S486"/>
    <mergeCell ref="T367:U367"/>
    <mergeCell ref="G359:H359"/>
    <mergeCell ref="R146:S146"/>
    <mergeCell ref="G219:H219"/>
    <mergeCell ref="N269:P269"/>
    <mergeCell ref="N189:P189"/>
    <mergeCell ref="C259:E259"/>
    <mergeCell ref="J497:L497"/>
    <mergeCell ref="J127:L127"/>
    <mergeCell ref="N401:P401"/>
    <mergeCell ref="J241:L241"/>
    <mergeCell ref="G238:H238"/>
    <mergeCell ref="T191:U191"/>
    <mergeCell ref="G139:H139"/>
    <mergeCell ref="C258:E258"/>
    <mergeCell ref="G271:H271"/>
    <mergeCell ref="C82:E82"/>
    <mergeCell ref="AF512:AI512"/>
    <mergeCell ref="Y424:AB424"/>
    <mergeCell ref="G361:H361"/>
    <mergeCell ref="G517:H517"/>
    <mergeCell ref="R304:S304"/>
    <mergeCell ref="AF283:AI283"/>
    <mergeCell ref="T333:U333"/>
    <mergeCell ref="J191:L191"/>
    <mergeCell ref="N417:P417"/>
    <mergeCell ref="R271:S271"/>
    <mergeCell ref="R246:S246"/>
    <mergeCell ref="I215:AI215"/>
    <mergeCell ref="AF212:AI212"/>
    <mergeCell ref="T376:U376"/>
    <mergeCell ref="R341:S341"/>
    <mergeCell ref="Y389:AB389"/>
    <mergeCell ref="T476:U476"/>
    <mergeCell ref="N470:P470"/>
    <mergeCell ref="J331:L331"/>
    <mergeCell ref="Y415:AB415"/>
    <mergeCell ref="Y293:AB293"/>
    <mergeCell ref="Y291:AB291"/>
    <mergeCell ref="T331:U331"/>
    <mergeCell ref="R414:S414"/>
    <mergeCell ref="G228:H228"/>
    <mergeCell ref="G490:H490"/>
    <mergeCell ref="J492:L492"/>
    <mergeCell ref="R488:S488"/>
    <mergeCell ref="AF436:AI436"/>
    <mergeCell ref="R447:S447"/>
    <mergeCell ref="T444:U444"/>
    <mergeCell ref="R510:S510"/>
    <mergeCell ref="AF420:AI420"/>
    <mergeCell ref="AF333:AI333"/>
    <mergeCell ref="J368:L368"/>
    <mergeCell ref="I480:AI480"/>
    <mergeCell ref="R479:S479"/>
    <mergeCell ref="T458:U458"/>
    <mergeCell ref="T134:U134"/>
    <mergeCell ref="T265:U265"/>
    <mergeCell ref="AF187:AI187"/>
    <mergeCell ref="Y386:AB386"/>
    <mergeCell ref="AF510:AI510"/>
    <mergeCell ref="AF485:AI485"/>
    <mergeCell ref="N256:P256"/>
    <mergeCell ref="AF122:AI122"/>
    <mergeCell ref="J508:L508"/>
    <mergeCell ref="J386:L386"/>
    <mergeCell ref="R133:S133"/>
    <mergeCell ref="T320:U320"/>
    <mergeCell ref="AF141:AI141"/>
    <mergeCell ref="T456:U456"/>
    <mergeCell ref="N505:P505"/>
    <mergeCell ref="N439:P439"/>
    <mergeCell ref="R433:S433"/>
    <mergeCell ref="Y422:AB422"/>
    <mergeCell ref="AF428:AI428"/>
    <mergeCell ref="AF170:AI170"/>
    <mergeCell ref="AF129:AI129"/>
    <mergeCell ref="T179:U179"/>
    <mergeCell ref="T207:U207"/>
    <mergeCell ref="AF457:AI457"/>
    <mergeCell ref="R161:S161"/>
    <mergeCell ref="AF467:AI467"/>
    <mergeCell ref="AF86:AI86"/>
    <mergeCell ref="AF371:AI371"/>
    <mergeCell ref="C414:E414"/>
    <mergeCell ref="AF66:AI66"/>
    <mergeCell ref="AF197:AI197"/>
    <mergeCell ref="J135:L135"/>
    <mergeCell ref="J433:L433"/>
    <mergeCell ref="G88:H88"/>
    <mergeCell ref="G211:H211"/>
    <mergeCell ref="T346:U346"/>
    <mergeCell ref="J182:L182"/>
    <mergeCell ref="C211:E211"/>
    <mergeCell ref="R237:S237"/>
    <mergeCell ref="G515:H515"/>
    <mergeCell ref="AF440:AI440"/>
    <mergeCell ref="N490:P490"/>
    <mergeCell ref="R135:S135"/>
    <mergeCell ref="G489:H489"/>
    <mergeCell ref="T349:U349"/>
    <mergeCell ref="J350:L350"/>
    <mergeCell ref="AF282:AI282"/>
    <mergeCell ref="N343:P343"/>
    <mergeCell ref="J221:L221"/>
    <mergeCell ref="G201:H201"/>
    <mergeCell ref="G168:H168"/>
    <mergeCell ref="AF179:AI179"/>
    <mergeCell ref="Y347:AB347"/>
    <mergeCell ref="R413:S413"/>
    <mergeCell ref="T382:U382"/>
    <mergeCell ref="N413:P413"/>
    <mergeCell ref="AF338:AI338"/>
    <mergeCell ref="R359:S359"/>
    <mergeCell ref="G522:H522"/>
    <mergeCell ref="R309:S309"/>
    <mergeCell ref="T67:U67"/>
    <mergeCell ref="T338:U338"/>
    <mergeCell ref="R186:S186"/>
    <mergeCell ref="N332:P332"/>
    <mergeCell ref="C205:E205"/>
    <mergeCell ref="G59:H59"/>
    <mergeCell ref="T496:U496"/>
    <mergeCell ref="J226:L226"/>
    <mergeCell ref="Y478:AB478"/>
    <mergeCell ref="R153:S153"/>
    <mergeCell ref="R275:S275"/>
    <mergeCell ref="C118:E118"/>
    <mergeCell ref="R484:S484"/>
    <mergeCell ref="N440:P440"/>
    <mergeCell ref="AF463:AI463"/>
    <mergeCell ref="G478:H478"/>
    <mergeCell ref="J451:L451"/>
    <mergeCell ref="J147:L147"/>
    <mergeCell ref="Y367:AB367"/>
    <mergeCell ref="Y244:AB244"/>
    <mergeCell ref="C400:E400"/>
    <mergeCell ref="AF240:AI240"/>
    <mergeCell ref="Y333:AB333"/>
    <mergeCell ref="N398:P398"/>
    <mergeCell ref="R227:S227"/>
    <mergeCell ref="AF233:AI233"/>
    <mergeCell ref="Y273:AB273"/>
    <mergeCell ref="C190:E190"/>
    <mergeCell ref="AF225:AI225"/>
    <mergeCell ref="T329:U329"/>
    <mergeCell ref="T33:U33"/>
    <mergeCell ref="C238:E238"/>
    <mergeCell ref="J70:L70"/>
    <mergeCell ref="G67:H67"/>
    <mergeCell ref="C232:E232"/>
    <mergeCell ref="C492:E492"/>
    <mergeCell ref="N304:P304"/>
    <mergeCell ref="T35:U35"/>
    <mergeCell ref="J455:L455"/>
    <mergeCell ref="T252:U252"/>
    <mergeCell ref="J151:L151"/>
    <mergeCell ref="C321:E321"/>
    <mergeCell ref="G519:H519"/>
    <mergeCell ref="Y318:AB318"/>
    <mergeCell ref="C233:E233"/>
    <mergeCell ref="G62:H62"/>
    <mergeCell ref="Y196:AB196"/>
    <mergeCell ref="J223:L223"/>
    <mergeCell ref="J63:L63"/>
    <mergeCell ref="T198:U198"/>
    <mergeCell ref="Y51:AB51"/>
    <mergeCell ref="N45:P45"/>
    <mergeCell ref="R394:S394"/>
    <mergeCell ref="J434:L434"/>
    <mergeCell ref="T469:U469"/>
    <mergeCell ref="J432:L432"/>
    <mergeCell ref="T423:U423"/>
    <mergeCell ref="Y467:AB467"/>
    <mergeCell ref="R399:S399"/>
    <mergeCell ref="G137:H137"/>
    <mergeCell ref="C332:E332"/>
    <mergeCell ref="C361:E361"/>
    <mergeCell ref="O8:AF9"/>
    <mergeCell ref="R138:S138"/>
    <mergeCell ref="Y254:AB254"/>
    <mergeCell ref="R430:S430"/>
    <mergeCell ref="Y248:AB248"/>
    <mergeCell ref="AF113:AI113"/>
    <mergeCell ref="C192:E192"/>
    <mergeCell ref="J482:L482"/>
    <mergeCell ref="R438:S438"/>
    <mergeCell ref="T318:U318"/>
    <mergeCell ref="AF140:AI140"/>
    <mergeCell ref="AF115:AI115"/>
    <mergeCell ref="J296:L296"/>
    <mergeCell ref="AF438:AI438"/>
    <mergeCell ref="N190:P190"/>
    <mergeCell ref="T196:U196"/>
    <mergeCell ref="T354:U354"/>
    <mergeCell ref="C194:E194"/>
    <mergeCell ref="Y33:AB33"/>
    <mergeCell ref="T439:U439"/>
    <mergeCell ref="G133:H133"/>
    <mergeCell ref="J163:L163"/>
    <mergeCell ref="T291:U291"/>
    <mergeCell ref="AF235:AI235"/>
    <mergeCell ref="J294:L294"/>
    <mergeCell ref="N117:P117"/>
    <mergeCell ref="T65:U65"/>
    <mergeCell ref="C27:E27"/>
    <mergeCell ref="C34:E34"/>
    <mergeCell ref="N331:P331"/>
    <mergeCell ref="T263:U263"/>
    <mergeCell ref="N254:P254"/>
  </mergeCells>
  <pageMargins left="0.39370078740157483" right="1.181102362204725" top="1.181102362204725" bottom="0.39370078740157483" header="0.31496062992125978" footer="0.19685039370078741"/>
  <pageSetup scale="65" fitToHeight="0" orientation="landscape" r:id="rId1"/>
  <headerFooter>
    <oddFooter>&amp;LPagina 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2:WWR551"/>
  <sheetViews>
    <sheetView view="pageBreakPreview" topLeftCell="A529" zoomScale="85" zoomScaleNormal="100" zoomScaleSheetLayoutView="85" workbookViewId="0">
      <selection activeCell="AE547" sqref="AE547"/>
    </sheetView>
  </sheetViews>
  <sheetFormatPr baseColWidth="10" defaultRowHeight="12.75" x14ac:dyDescent="0.2"/>
  <cols>
    <col min="1" max="1" width="0.42578125" style="76" customWidth="1"/>
    <col min="2" max="2" width="13" style="76" hidden="1" customWidth="1"/>
    <col min="3" max="3" width="1.7109375" style="76" customWidth="1"/>
    <col min="4" max="4" width="0.5703125" style="76" customWidth="1"/>
    <col min="5" max="5" width="3.140625" style="76" customWidth="1"/>
    <col min="6" max="6" width="26.42578125" style="76" customWidth="1"/>
    <col min="7" max="7" width="12.140625" style="76" customWidth="1"/>
    <col min="8" max="8" width="12.5703125" style="76" customWidth="1"/>
    <col min="9" max="9" width="6.140625" style="76" customWidth="1"/>
    <col min="10" max="10" width="2.28515625" style="76" customWidth="1"/>
    <col min="11" max="11" width="0.5703125" style="76" customWidth="1"/>
    <col min="12" max="12" width="3.85546875" style="76" customWidth="1"/>
    <col min="13" max="13" width="7.5703125" style="76" customWidth="1"/>
    <col min="14" max="14" width="2.85546875" style="76" customWidth="1"/>
    <col min="15" max="15" width="13" style="76" hidden="1" customWidth="1"/>
    <col min="16" max="17" width="7.42578125" style="76" customWidth="1"/>
    <col min="18" max="18" width="4.42578125" style="76" customWidth="1"/>
    <col min="19" max="19" width="3.28515625" style="76" customWidth="1"/>
    <col min="20" max="20" width="5.140625" style="77" customWidth="1"/>
    <col min="21" max="21" width="4.5703125" style="77" customWidth="1"/>
    <col min="22" max="22" width="7.140625" style="76" customWidth="1"/>
    <col min="23" max="23" width="7" style="76" customWidth="1"/>
    <col min="24" max="24" width="10.28515625" style="76" customWidth="1"/>
    <col min="25" max="25" width="0.5703125" style="76" customWidth="1"/>
    <col min="26" max="26" width="7.140625" style="76" customWidth="1"/>
    <col min="27" max="27" width="13" style="76" hidden="1" customWidth="1"/>
    <col min="28" max="28" width="8.42578125" style="76" customWidth="1"/>
    <col min="29" max="29" width="7.28515625" style="76" customWidth="1"/>
    <col min="30" max="30" width="7.5703125" style="76" customWidth="1"/>
    <col min="31" max="31" width="10.28515625" style="76" customWidth="1"/>
    <col min="32" max="32" width="3.7109375" style="76" customWidth="1"/>
    <col min="33" max="33" width="13" style="76" hidden="1" customWidth="1"/>
    <col min="34" max="34" width="0.140625" style="76" customWidth="1"/>
    <col min="35" max="35" width="5.7109375" style="76" customWidth="1"/>
    <col min="36" max="36" width="13" style="76" hidden="1" customWidth="1"/>
    <col min="37" max="256" width="9.140625" style="76" customWidth="1"/>
    <col min="257" max="257" width="0.42578125" style="76" customWidth="1"/>
    <col min="258" max="258" width="13" style="76" hidden="1" customWidth="1"/>
    <col min="259" max="259" width="1.7109375" style="76" customWidth="1"/>
    <col min="260" max="260" width="0.5703125" style="76" customWidth="1"/>
    <col min="261" max="261" width="2.42578125" style="76" customWidth="1"/>
    <col min="262" max="262" width="15.85546875" style="76" customWidth="1"/>
    <col min="263" max="263" width="12.140625" style="76" customWidth="1"/>
    <col min="264" max="264" width="13" style="76" hidden="1" customWidth="1"/>
    <col min="265" max="265" width="6.140625" style="76" customWidth="1"/>
    <col min="266" max="266" width="2.28515625" style="76" customWidth="1"/>
    <col min="267" max="267" width="0.5703125" style="76" customWidth="1"/>
    <col min="268" max="268" width="3.140625" style="76" customWidth="1"/>
    <col min="269" max="269" width="6.140625" style="76" customWidth="1"/>
    <col min="270" max="270" width="2.85546875" style="76" customWidth="1"/>
    <col min="271" max="271" width="13" style="76" hidden="1" customWidth="1"/>
    <col min="272" max="272" width="4" style="76" customWidth="1"/>
    <col min="273" max="273" width="6.140625" style="76" customWidth="1"/>
    <col min="274" max="274" width="4.42578125" style="76" customWidth="1"/>
    <col min="275" max="275" width="1.5703125" style="76" customWidth="1"/>
    <col min="276" max="276" width="5.140625" style="76" customWidth="1"/>
    <col min="277" max="277" width="1.7109375" style="76" customWidth="1"/>
    <col min="278" max="279" width="6.140625" style="76" customWidth="1"/>
    <col min="280" max="280" width="7.28515625" style="76" customWidth="1"/>
    <col min="281" max="281" width="0.5703125" style="76" customWidth="1"/>
    <col min="282" max="282" width="7.140625" style="76" customWidth="1"/>
    <col min="283" max="283" width="13" style="76" hidden="1" customWidth="1"/>
    <col min="284" max="284" width="4.85546875" style="76" customWidth="1"/>
    <col min="285" max="286" width="6.140625" style="76" customWidth="1"/>
    <col min="287" max="287" width="7.140625" style="76" customWidth="1"/>
    <col min="288" max="288" width="3.7109375" style="76" customWidth="1"/>
    <col min="289" max="289" width="13" style="76" hidden="1" customWidth="1"/>
    <col min="290" max="290" width="0.140625" style="76" customWidth="1"/>
    <col min="291" max="291" width="5.7109375" style="76" customWidth="1"/>
    <col min="292" max="292" width="13" style="76" hidden="1" customWidth="1"/>
    <col min="293" max="512" width="9.140625" style="76" customWidth="1"/>
    <col min="513" max="513" width="0.42578125" style="76" customWidth="1"/>
    <col min="514" max="514" width="13" style="76" hidden="1" customWidth="1"/>
    <col min="515" max="515" width="1.7109375" style="76" customWidth="1"/>
    <col min="516" max="516" width="0.5703125" style="76" customWidth="1"/>
    <col min="517" max="517" width="2.42578125" style="76" customWidth="1"/>
    <col min="518" max="518" width="15.85546875" style="76" customWidth="1"/>
    <col min="519" max="519" width="12.140625" style="76" customWidth="1"/>
    <col min="520" max="520" width="13" style="76" hidden="1" customWidth="1"/>
    <col min="521" max="521" width="6.140625" style="76" customWidth="1"/>
    <col min="522" max="522" width="2.28515625" style="76" customWidth="1"/>
    <col min="523" max="523" width="0.5703125" style="76" customWidth="1"/>
    <col min="524" max="524" width="3.140625" style="76" customWidth="1"/>
    <col min="525" max="525" width="6.140625" style="76" customWidth="1"/>
    <col min="526" max="526" width="2.85546875" style="76" customWidth="1"/>
    <col min="527" max="527" width="13" style="76" hidden="1" customWidth="1"/>
    <col min="528" max="528" width="4" style="76" customWidth="1"/>
    <col min="529" max="529" width="6.140625" style="76" customWidth="1"/>
    <col min="530" max="530" width="4.42578125" style="76" customWidth="1"/>
    <col min="531" max="531" width="1.5703125" style="76" customWidth="1"/>
    <col min="532" max="532" width="5.140625" style="76" customWidth="1"/>
    <col min="533" max="533" width="1.7109375" style="76" customWidth="1"/>
    <col min="534" max="535" width="6.140625" style="76" customWidth="1"/>
    <col min="536" max="536" width="7.28515625" style="76" customWidth="1"/>
    <col min="537" max="537" width="0.5703125" style="76" customWidth="1"/>
    <col min="538" max="538" width="7.140625" style="76" customWidth="1"/>
    <col min="539" max="539" width="13" style="76" hidden="1" customWidth="1"/>
    <col min="540" max="540" width="4.85546875" style="76" customWidth="1"/>
    <col min="541" max="542" width="6.140625" style="76" customWidth="1"/>
    <col min="543" max="543" width="7.140625" style="76" customWidth="1"/>
    <col min="544" max="544" width="3.7109375" style="76" customWidth="1"/>
    <col min="545" max="545" width="13" style="76" hidden="1" customWidth="1"/>
    <col min="546" max="546" width="0.140625" style="76" customWidth="1"/>
    <col min="547" max="547" width="5.7109375" style="76" customWidth="1"/>
    <col min="548" max="548" width="13" style="76" hidden="1" customWidth="1"/>
    <col min="549" max="768" width="9.140625" style="76" customWidth="1"/>
    <col min="769" max="769" width="0.42578125" style="76" customWidth="1"/>
    <col min="770" max="770" width="13" style="76" hidden="1" customWidth="1"/>
    <col min="771" max="771" width="1.7109375" style="76" customWidth="1"/>
    <col min="772" max="772" width="0.5703125" style="76" customWidth="1"/>
    <col min="773" max="773" width="2.42578125" style="76" customWidth="1"/>
    <col min="774" max="774" width="15.85546875" style="76" customWidth="1"/>
    <col min="775" max="775" width="12.140625" style="76" customWidth="1"/>
    <col min="776" max="776" width="13" style="76" hidden="1" customWidth="1"/>
    <col min="777" max="777" width="6.140625" style="76" customWidth="1"/>
    <col min="778" max="778" width="2.28515625" style="76" customWidth="1"/>
    <col min="779" max="779" width="0.5703125" style="76" customWidth="1"/>
    <col min="780" max="780" width="3.140625" style="76" customWidth="1"/>
    <col min="781" max="781" width="6.140625" style="76" customWidth="1"/>
    <col min="782" max="782" width="2.85546875" style="76" customWidth="1"/>
    <col min="783" max="783" width="13" style="76" hidden="1" customWidth="1"/>
    <col min="784" max="784" width="4" style="76" customWidth="1"/>
    <col min="785" max="785" width="6.140625" style="76" customWidth="1"/>
    <col min="786" max="786" width="4.42578125" style="76" customWidth="1"/>
    <col min="787" max="787" width="1.5703125" style="76" customWidth="1"/>
    <col min="788" max="788" width="5.140625" style="76" customWidth="1"/>
    <col min="789" max="789" width="1.7109375" style="76" customWidth="1"/>
    <col min="790" max="791" width="6.140625" style="76" customWidth="1"/>
    <col min="792" max="792" width="7.28515625" style="76" customWidth="1"/>
    <col min="793" max="793" width="0.5703125" style="76" customWidth="1"/>
    <col min="794" max="794" width="7.140625" style="76" customWidth="1"/>
    <col min="795" max="795" width="13" style="76" hidden="1" customWidth="1"/>
    <col min="796" max="796" width="4.85546875" style="76" customWidth="1"/>
    <col min="797" max="798" width="6.140625" style="76" customWidth="1"/>
    <col min="799" max="799" width="7.140625" style="76" customWidth="1"/>
    <col min="800" max="800" width="3.7109375" style="76" customWidth="1"/>
    <col min="801" max="801" width="13" style="76" hidden="1" customWidth="1"/>
    <col min="802" max="802" width="0.140625" style="76" customWidth="1"/>
    <col min="803" max="803" width="5.7109375" style="76" customWidth="1"/>
    <col min="804" max="804" width="13" style="76" hidden="1" customWidth="1"/>
    <col min="805" max="1024" width="9.140625" style="76" customWidth="1"/>
    <col min="1025" max="1025" width="0.42578125" style="76" customWidth="1"/>
    <col min="1026" max="1026" width="13" style="76" hidden="1" customWidth="1"/>
    <col min="1027" max="1027" width="1.7109375" style="76" customWidth="1"/>
    <col min="1028" max="1028" width="0.5703125" style="76" customWidth="1"/>
    <col min="1029" max="1029" width="2.42578125" style="76" customWidth="1"/>
    <col min="1030" max="1030" width="15.85546875" style="76" customWidth="1"/>
    <col min="1031" max="1031" width="12.140625" style="76" customWidth="1"/>
    <col min="1032" max="1032" width="13" style="76" hidden="1" customWidth="1"/>
    <col min="1033" max="1033" width="6.140625" style="76" customWidth="1"/>
    <col min="1034" max="1034" width="2.28515625" style="76" customWidth="1"/>
    <col min="1035" max="1035" width="0.5703125" style="76" customWidth="1"/>
    <col min="1036" max="1036" width="3.140625" style="76" customWidth="1"/>
    <col min="1037" max="1037" width="6.140625" style="76" customWidth="1"/>
    <col min="1038" max="1038" width="2.85546875" style="76" customWidth="1"/>
    <col min="1039" max="1039" width="13" style="76" hidden="1" customWidth="1"/>
    <col min="1040" max="1040" width="4" style="76" customWidth="1"/>
    <col min="1041" max="1041" width="6.140625" style="76" customWidth="1"/>
    <col min="1042" max="1042" width="4.42578125" style="76" customWidth="1"/>
    <col min="1043" max="1043" width="1.5703125" style="76" customWidth="1"/>
    <col min="1044" max="1044" width="5.140625" style="76" customWidth="1"/>
    <col min="1045" max="1045" width="1.7109375" style="76" customWidth="1"/>
    <col min="1046" max="1047" width="6.140625" style="76" customWidth="1"/>
    <col min="1048" max="1048" width="7.28515625" style="76" customWidth="1"/>
    <col min="1049" max="1049" width="0.5703125" style="76" customWidth="1"/>
    <col min="1050" max="1050" width="7.140625" style="76" customWidth="1"/>
    <col min="1051" max="1051" width="13" style="76" hidden="1" customWidth="1"/>
    <col min="1052" max="1052" width="4.85546875" style="76" customWidth="1"/>
    <col min="1053" max="1054" width="6.140625" style="76" customWidth="1"/>
    <col min="1055" max="1055" width="7.140625" style="76" customWidth="1"/>
    <col min="1056" max="1056" width="3.7109375" style="76" customWidth="1"/>
    <col min="1057" max="1057" width="13" style="76" hidden="1" customWidth="1"/>
    <col min="1058" max="1058" width="0.140625" style="76" customWidth="1"/>
    <col min="1059" max="1059" width="5.7109375" style="76" customWidth="1"/>
    <col min="1060" max="1060" width="13" style="76" hidden="1" customWidth="1"/>
    <col min="1061" max="1280" width="9.140625" style="76" customWidth="1"/>
    <col min="1281" max="1281" width="0.42578125" style="76" customWidth="1"/>
    <col min="1282" max="1282" width="13" style="76" hidden="1" customWidth="1"/>
    <col min="1283" max="1283" width="1.7109375" style="76" customWidth="1"/>
    <col min="1284" max="1284" width="0.5703125" style="76" customWidth="1"/>
    <col min="1285" max="1285" width="2.42578125" style="76" customWidth="1"/>
    <col min="1286" max="1286" width="15.85546875" style="76" customWidth="1"/>
    <col min="1287" max="1287" width="12.140625" style="76" customWidth="1"/>
    <col min="1288" max="1288" width="13" style="76" hidden="1" customWidth="1"/>
    <col min="1289" max="1289" width="6.140625" style="76" customWidth="1"/>
    <col min="1290" max="1290" width="2.28515625" style="76" customWidth="1"/>
    <col min="1291" max="1291" width="0.5703125" style="76" customWidth="1"/>
    <col min="1292" max="1292" width="3.140625" style="76" customWidth="1"/>
    <col min="1293" max="1293" width="6.140625" style="76" customWidth="1"/>
    <col min="1294" max="1294" width="2.85546875" style="76" customWidth="1"/>
    <col min="1295" max="1295" width="13" style="76" hidden="1" customWidth="1"/>
    <col min="1296" max="1296" width="4" style="76" customWidth="1"/>
    <col min="1297" max="1297" width="6.140625" style="76" customWidth="1"/>
    <col min="1298" max="1298" width="4.42578125" style="76" customWidth="1"/>
    <col min="1299" max="1299" width="1.5703125" style="76" customWidth="1"/>
    <col min="1300" max="1300" width="5.140625" style="76" customWidth="1"/>
    <col min="1301" max="1301" width="1.7109375" style="76" customWidth="1"/>
    <col min="1302" max="1303" width="6.140625" style="76" customWidth="1"/>
    <col min="1304" max="1304" width="7.28515625" style="76" customWidth="1"/>
    <col min="1305" max="1305" width="0.5703125" style="76" customWidth="1"/>
    <col min="1306" max="1306" width="7.140625" style="76" customWidth="1"/>
    <col min="1307" max="1307" width="13" style="76" hidden="1" customWidth="1"/>
    <col min="1308" max="1308" width="4.85546875" style="76" customWidth="1"/>
    <col min="1309" max="1310" width="6.140625" style="76" customWidth="1"/>
    <col min="1311" max="1311" width="7.140625" style="76" customWidth="1"/>
    <col min="1312" max="1312" width="3.7109375" style="76" customWidth="1"/>
    <col min="1313" max="1313" width="13" style="76" hidden="1" customWidth="1"/>
    <col min="1314" max="1314" width="0.140625" style="76" customWidth="1"/>
    <col min="1315" max="1315" width="5.7109375" style="76" customWidth="1"/>
    <col min="1316" max="1316" width="13" style="76" hidden="1" customWidth="1"/>
    <col min="1317" max="1536" width="9.140625" style="76" customWidth="1"/>
    <col min="1537" max="1537" width="0.42578125" style="76" customWidth="1"/>
    <col min="1538" max="1538" width="13" style="76" hidden="1" customWidth="1"/>
    <col min="1539" max="1539" width="1.7109375" style="76" customWidth="1"/>
    <col min="1540" max="1540" width="0.5703125" style="76" customWidth="1"/>
    <col min="1541" max="1541" width="2.42578125" style="76" customWidth="1"/>
    <col min="1542" max="1542" width="15.85546875" style="76" customWidth="1"/>
    <col min="1543" max="1543" width="12.140625" style="76" customWidth="1"/>
    <col min="1544" max="1544" width="13" style="76" hidden="1" customWidth="1"/>
    <col min="1545" max="1545" width="6.140625" style="76" customWidth="1"/>
    <col min="1546" max="1546" width="2.28515625" style="76" customWidth="1"/>
    <col min="1547" max="1547" width="0.5703125" style="76" customWidth="1"/>
    <col min="1548" max="1548" width="3.140625" style="76" customWidth="1"/>
    <col min="1549" max="1549" width="6.140625" style="76" customWidth="1"/>
    <col min="1550" max="1550" width="2.85546875" style="76" customWidth="1"/>
    <col min="1551" max="1551" width="13" style="76" hidden="1" customWidth="1"/>
    <col min="1552" max="1552" width="4" style="76" customWidth="1"/>
    <col min="1553" max="1553" width="6.140625" style="76" customWidth="1"/>
    <col min="1554" max="1554" width="4.42578125" style="76" customWidth="1"/>
    <col min="1555" max="1555" width="1.5703125" style="76" customWidth="1"/>
    <col min="1556" max="1556" width="5.140625" style="76" customWidth="1"/>
    <col min="1557" max="1557" width="1.7109375" style="76" customWidth="1"/>
    <col min="1558" max="1559" width="6.140625" style="76" customWidth="1"/>
    <col min="1560" max="1560" width="7.28515625" style="76" customWidth="1"/>
    <col min="1561" max="1561" width="0.5703125" style="76" customWidth="1"/>
    <col min="1562" max="1562" width="7.140625" style="76" customWidth="1"/>
    <col min="1563" max="1563" width="13" style="76" hidden="1" customWidth="1"/>
    <col min="1564" max="1564" width="4.85546875" style="76" customWidth="1"/>
    <col min="1565" max="1566" width="6.140625" style="76" customWidth="1"/>
    <col min="1567" max="1567" width="7.140625" style="76" customWidth="1"/>
    <col min="1568" max="1568" width="3.7109375" style="76" customWidth="1"/>
    <col min="1569" max="1569" width="13" style="76" hidden="1" customWidth="1"/>
    <col min="1570" max="1570" width="0.140625" style="76" customWidth="1"/>
    <col min="1571" max="1571" width="5.7109375" style="76" customWidth="1"/>
    <col min="1572" max="1572" width="13" style="76" hidden="1" customWidth="1"/>
    <col min="1573" max="1792" width="9.140625" style="76" customWidth="1"/>
    <col min="1793" max="1793" width="0.42578125" style="76" customWidth="1"/>
    <col min="1794" max="1794" width="13" style="76" hidden="1" customWidth="1"/>
    <col min="1795" max="1795" width="1.7109375" style="76" customWidth="1"/>
    <col min="1796" max="1796" width="0.5703125" style="76" customWidth="1"/>
    <col min="1797" max="1797" width="2.42578125" style="76" customWidth="1"/>
    <col min="1798" max="1798" width="15.85546875" style="76" customWidth="1"/>
    <col min="1799" max="1799" width="12.140625" style="76" customWidth="1"/>
    <col min="1800" max="1800" width="13" style="76" hidden="1" customWidth="1"/>
    <col min="1801" max="1801" width="6.140625" style="76" customWidth="1"/>
    <col min="1802" max="1802" width="2.28515625" style="76" customWidth="1"/>
    <col min="1803" max="1803" width="0.5703125" style="76" customWidth="1"/>
    <col min="1804" max="1804" width="3.140625" style="76" customWidth="1"/>
    <col min="1805" max="1805" width="6.140625" style="76" customWidth="1"/>
    <col min="1806" max="1806" width="2.85546875" style="76" customWidth="1"/>
    <col min="1807" max="1807" width="13" style="76" hidden="1" customWidth="1"/>
    <col min="1808" max="1808" width="4" style="76" customWidth="1"/>
    <col min="1809" max="1809" width="6.140625" style="76" customWidth="1"/>
    <col min="1810" max="1810" width="4.42578125" style="76" customWidth="1"/>
    <col min="1811" max="1811" width="1.5703125" style="76" customWidth="1"/>
    <col min="1812" max="1812" width="5.140625" style="76" customWidth="1"/>
    <col min="1813" max="1813" width="1.7109375" style="76" customWidth="1"/>
    <col min="1814" max="1815" width="6.140625" style="76" customWidth="1"/>
    <col min="1816" max="1816" width="7.28515625" style="76" customWidth="1"/>
    <col min="1817" max="1817" width="0.5703125" style="76" customWidth="1"/>
    <col min="1818" max="1818" width="7.140625" style="76" customWidth="1"/>
    <col min="1819" max="1819" width="13" style="76" hidden="1" customWidth="1"/>
    <col min="1820" max="1820" width="4.85546875" style="76" customWidth="1"/>
    <col min="1821" max="1822" width="6.140625" style="76" customWidth="1"/>
    <col min="1823" max="1823" width="7.140625" style="76" customWidth="1"/>
    <col min="1824" max="1824" width="3.7109375" style="76" customWidth="1"/>
    <col min="1825" max="1825" width="13" style="76" hidden="1" customWidth="1"/>
    <col min="1826" max="1826" width="0.140625" style="76" customWidth="1"/>
    <col min="1827" max="1827" width="5.7109375" style="76" customWidth="1"/>
    <col min="1828" max="1828" width="13" style="76" hidden="1" customWidth="1"/>
    <col min="1829" max="2048" width="9.140625" style="76" customWidth="1"/>
    <col min="2049" max="2049" width="0.42578125" style="76" customWidth="1"/>
    <col min="2050" max="2050" width="13" style="76" hidden="1" customWidth="1"/>
    <col min="2051" max="2051" width="1.7109375" style="76" customWidth="1"/>
    <col min="2052" max="2052" width="0.5703125" style="76" customWidth="1"/>
    <col min="2053" max="2053" width="2.42578125" style="76" customWidth="1"/>
    <col min="2054" max="2054" width="15.85546875" style="76" customWidth="1"/>
    <col min="2055" max="2055" width="12.140625" style="76" customWidth="1"/>
    <col min="2056" max="2056" width="13" style="76" hidden="1" customWidth="1"/>
    <col min="2057" max="2057" width="6.140625" style="76" customWidth="1"/>
    <col min="2058" max="2058" width="2.28515625" style="76" customWidth="1"/>
    <col min="2059" max="2059" width="0.5703125" style="76" customWidth="1"/>
    <col min="2060" max="2060" width="3.140625" style="76" customWidth="1"/>
    <col min="2061" max="2061" width="6.140625" style="76" customWidth="1"/>
    <col min="2062" max="2062" width="2.85546875" style="76" customWidth="1"/>
    <col min="2063" max="2063" width="13" style="76" hidden="1" customWidth="1"/>
    <col min="2064" max="2064" width="4" style="76" customWidth="1"/>
    <col min="2065" max="2065" width="6.140625" style="76" customWidth="1"/>
    <col min="2066" max="2066" width="4.42578125" style="76" customWidth="1"/>
    <col min="2067" max="2067" width="1.5703125" style="76" customWidth="1"/>
    <col min="2068" max="2068" width="5.140625" style="76" customWidth="1"/>
    <col min="2069" max="2069" width="1.7109375" style="76" customWidth="1"/>
    <col min="2070" max="2071" width="6.140625" style="76" customWidth="1"/>
    <col min="2072" max="2072" width="7.28515625" style="76" customWidth="1"/>
    <col min="2073" max="2073" width="0.5703125" style="76" customWidth="1"/>
    <col min="2074" max="2074" width="7.140625" style="76" customWidth="1"/>
    <col min="2075" max="2075" width="13" style="76" hidden="1" customWidth="1"/>
    <col min="2076" max="2076" width="4.85546875" style="76" customWidth="1"/>
    <col min="2077" max="2078" width="6.140625" style="76" customWidth="1"/>
    <col min="2079" max="2079" width="7.140625" style="76" customWidth="1"/>
    <col min="2080" max="2080" width="3.7109375" style="76" customWidth="1"/>
    <col min="2081" max="2081" width="13" style="76" hidden="1" customWidth="1"/>
    <col min="2082" max="2082" width="0.140625" style="76" customWidth="1"/>
    <col min="2083" max="2083" width="5.7109375" style="76" customWidth="1"/>
    <col min="2084" max="2084" width="13" style="76" hidden="1" customWidth="1"/>
    <col min="2085" max="2304" width="9.140625" style="76" customWidth="1"/>
    <col min="2305" max="2305" width="0.42578125" style="76" customWidth="1"/>
    <col min="2306" max="2306" width="13" style="76" hidden="1" customWidth="1"/>
    <col min="2307" max="2307" width="1.7109375" style="76" customWidth="1"/>
    <col min="2308" max="2308" width="0.5703125" style="76" customWidth="1"/>
    <col min="2309" max="2309" width="2.42578125" style="76" customWidth="1"/>
    <col min="2310" max="2310" width="15.85546875" style="76" customWidth="1"/>
    <col min="2311" max="2311" width="12.140625" style="76" customWidth="1"/>
    <col min="2312" max="2312" width="13" style="76" hidden="1" customWidth="1"/>
    <col min="2313" max="2313" width="6.140625" style="76" customWidth="1"/>
    <col min="2314" max="2314" width="2.28515625" style="76" customWidth="1"/>
    <col min="2315" max="2315" width="0.5703125" style="76" customWidth="1"/>
    <col min="2316" max="2316" width="3.140625" style="76" customWidth="1"/>
    <col min="2317" max="2317" width="6.140625" style="76" customWidth="1"/>
    <col min="2318" max="2318" width="2.85546875" style="76" customWidth="1"/>
    <col min="2319" max="2319" width="13" style="76" hidden="1" customWidth="1"/>
    <col min="2320" max="2320" width="4" style="76" customWidth="1"/>
    <col min="2321" max="2321" width="6.140625" style="76" customWidth="1"/>
    <col min="2322" max="2322" width="4.42578125" style="76" customWidth="1"/>
    <col min="2323" max="2323" width="1.5703125" style="76" customWidth="1"/>
    <col min="2324" max="2324" width="5.140625" style="76" customWidth="1"/>
    <col min="2325" max="2325" width="1.7109375" style="76" customWidth="1"/>
    <col min="2326" max="2327" width="6.140625" style="76" customWidth="1"/>
    <col min="2328" max="2328" width="7.28515625" style="76" customWidth="1"/>
    <col min="2329" max="2329" width="0.5703125" style="76" customWidth="1"/>
    <col min="2330" max="2330" width="7.140625" style="76" customWidth="1"/>
    <col min="2331" max="2331" width="13" style="76" hidden="1" customWidth="1"/>
    <col min="2332" max="2332" width="4.85546875" style="76" customWidth="1"/>
    <col min="2333" max="2334" width="6.140625" style="76" customWidth="1"/>
    <col min="2335" max="2335" width="7.140625" style="76" customWidth="1"/>
    <col min="2336" max="2336" width="3.7109375" style="76" customWidth="1"/>
    <col min="2337" max="2337" width="13" style="76" hidden="1" customWidth="1"/>
    <col min="2338" max="2338" width="0.140625" style="76" customWidth="1"/>
    <col min="2339" max="2339" width="5.7109375" style="76" customWidth="1"/>
    <col min="2340" max="2340" width="13" style="76" hidden="1" customWidth="1"/>
    <col min="2341" max="2560" width="9.140625" style="76" customWidth="1"/>
    <col min="2561" max="2561" width="0.42578125" style="76" customWidth="1"/>
    <col min="2562" max="2562" width="13" style="76" hidden="1" customWidth="1"/>
    <col min="2563" max="2563" width="1.7109375" style="76" customWidth="1"/>
    <col min="2564" max="2564" width="0.5703125" style="76" customWidth="1"/>
    <col min="2565" max="2565" width="2.42578125" style="76" customWidth="1"/>
    <col min="2566" max="2566" width="15.85546875" style="76" customWidth="1"/>
    <col min="2567" max="2567" width="12.140625" style="76" customWidth="1"/>
    <col min="2568" max="2568" width="13" style="76" hidden="1" customWidth="1"/>
    <col min="2569" max="2569" width="6.140625" style="76" customWidth="1"/>
    <col min="2570" max="2570" width="2.28515625" style="76" customWidth="1"/>
    <col min="2571" max="2571" width="0.5703125" style="76" customWidth="1"/>
    <col min="2572" max="2572" width="3.140625" style="76" customWidth="1"/>
    <col min="2573" max="2573" width="6.140625" style="76" customWidth="1"/>
    <col min="2574" max="2574" width="2.85546875" style="76" customWidth="1"/>
    <col min="2575" max="2575" width="13" style="76" hidden="1" customWidth="1"/>
    <col min="2576" max="2576" width="4" style="76" customWidth="1"/>
    <col min="2577" max="2577" width="6.140625" style="76" customWidth="1"/>
    <col min="2578" max="2578" width="4.42578125" style="76" customWidth="1"/>
    <col min="2579" max="2579" width="1.5703125" style="76" customWidth="1"/>
    <col min="2580" max="2580" width="5.140625" style="76" customWidth="1"/>
    <col min="2581" max="2581" width="1.7109375" style="76" customWidth="1"/>
    <col min="2582" max="2583" width="6.140625" style="76" customWidth="1"/>
    <col min="2584" max="2584" width="7.28515625" style="76" customWidth="1"/>
    <col min="2585" max="2585" width="0.5703125" style="76" customWidth="1"/>
    <col min="2586" max="2586" width="7.140625" style="76" customWidth="1"/>
    <col min="2587" max="2587" width="13" style="76" hidden="1" customWidth="1"/>
    <col min="2588" max="2588" width="4.85546875" style="76" customWidth="1"/>
    <col min="2589" max="2590" width="6.140625" style="76" customWidth="1"/>
    <col min="2591" max="2591" width="7.140625" style="76" customWidth="1"/>
    <col min="2592" max="2592" width="3.7109375" style="76" customWidth="1"/>
    <col min="2593" max="2593" width="13" style="76" hidden="1" customWidth="1"/>
    <col min="2594" max="2594" width="0.140625" style="76" customWidth="1"/>
    <col min="2595" max="2595" width="5.7109375" style="76" customWidth="1"/>
    <col min="2596" max="2596" width="13" style="76" hidden="1" customWidth="1"/>
    <col min="2597" max="2816" width="9.140625" style="76" customWidth="1"/>
    <col min="2817" max="2817" width="0.42578125" style="76" customWidth="1"/>
    <col min="2818" max="2818" width="13" style="76" hidden="1" customWidth="1"/>
    <col min="2819" max="2819" width="1.7109375" style="76" customWidth="1"/>
    <col min="2820" max="2820" width="0.5703125" style="76" customWidth="1"/>
    <col min="2821" max="2821" width="2.42578125" style="76" customWidth="1"/>
    <col min="2822" max="2822" width="15.85546875" style="76" customWidth="1"/>
    <col min="2823" max="2823" width="12.140625" style="76" customWidth="1"/>
    <col min="2824" max="2824" width="13" style="76" hidden="1" customWidth="1"/>
    <col min="2825" max="2825" width="6.140625" style="76" customWidth="1"/>
    <col min="2826" max="2826" width="2.28515625" style="76" customWidth="1"/>
    <col min="2827" max="2827" width="0.5703125" style="76" customWidth="1"/>
    <col min="2828" max="2828" width="3.140625" style="76" customWidth="1"/>
    <col min="2829" max="2829" width="6.140625" style="76" customWidth="1"/>
    <col min="2830" max="2830" width="2.85546875" style="76" customWidth="1"/>
    <col min="2831" max="2831" width="13" style="76" hidden="1" customWidth="1"/>
    <col min="2832" max="2832" width="4" style="76" customWidth="1"/>
    <col min="2833" max="2833" width="6.140625" style="76" customWidth="1"/>
    <col min="2834" max="2834" width="4.42578125" style="76" customWidth="1"/>
    <col min="2835" max="2835" width="1.5703125" style="76" customWidth="1"/>
    <col min="2836" max="2836" width="5.140625" style="76" customWidth="1"/>
    <col min="2837" max="2837" width="1.7109375" style="76" customWidth="1"/>
    <col min="2838" max="2839" width="6.140625" style="76" customWidth="1"/>
    <col min="2840" max="2840" width="7.28515625" style="76" customWidth="1"/>
    <col min="2841" max="2841" width="0.5703125" style="76" customWidth="1"/>
    <col min="2842" max="2842" width="7.140625" style="76" customWidth="1"/>
    <col min="2843" max="2843" width="13" style="76" hidden="1" customWidth="1"/>
    <col min="2844" max="2844" width="4.85546875" style="76" customWidth="1"/>
    <col min="2845" max="2846" width="6.140625" style="76" customWidth="1"/>
    <col min="2847" max="2847" width="7.140625" style="76" customWidth="1"/>
    <col min="2848" max="2848" width="3.7109375" style="76" customWidth="1"/>
    <col min="2849" max="2849" width="13" style="76" hidden="1" customWidth="1"/>
    <col min="2850" max="2850" width="0.140625" style="76" customWidth="1"/>
    <col min="2851" max="2851" width="5.7109375" style="76" customWidth="1"/>
    <col min="2852" max="2852" width="13" style="76" hidden="1" customWidth="1"/>
    <col min="2853" max="3072" width="9.140625" style="76" customWidth="1"/>
    <col min="3073" max="3073" width="0.42578125" style="76" customWidth="1"/>
    <col min="3074" max="3074" width="13" style="76" hidden="1" customWidth="1"/>
    <col min="3075" max="3075" width="1.7109375" style="76" customWidth="1"/>
    <col min="3076" max="3076" width="0.5703125" style="76" customWidth="1"/>
    <col min="3077" max="3077" width="2.42578125" style="76" customWidth="1"/>
    <col min="3078" max="3078" width="15.85546875" style="76" customWidth="1"/>
    <col min="3079" max="3079" width="12.140625" style="76" customWidth="1"/>
    <col min="3080" max="3080" width="13" style="76" hidden="1" customWidth="1"/>
    <col min="3081" max="3081" width="6.140625" style="76" customWidth="1"/>
    <col min="3082" max="3082" width="2.28515625" style="76" customWidth="1"/>
    <col min="3083" max="3083" width="0.5703125" style="76" customWidth="1"/>
    <col min="3084" max="3084" width="3.140625" style="76" customWidth="1"/>
    <col min="3085" max="3085" width="6.140625" style="76" customWidth="1"/>
    <col min="3086" max="3086" width="2.85546875" style="76" customWidth="1"/>
    <col min="3087" max="3087" width="13" style="76" hidden="1" customWidth="1"/>
    <col min="3088" max="3088" width="4" style="76" customWidth="1"/>
    <col min="3089" max="3089" width="6.140625" style="76" customWidth="1"/>
    <col min="3090" max="3090" width="4.42578125" style="76" customWidth="1"/>
    <col min="3091" max="3091" width="1.5703125" style="76" customWidth="1"/>
    <col min="3092" max="3092" width="5.140625" style="76" customWidth="1"/>
    <col min="3093" max="3093" width="1.7109375" style="76" customWidth="1"/>
    <col min="3094" max="3095" width="6.140625" style="76" customWidth="1"/>
    <col min="3096" max="3096" width="7.28515625" style="76" customWidth="1"/>
    <col min="3097" max="3097" width="0.5703125" style="76" customWidth="1"/>
    <col min="3098" max="3098" width="7.140625" style="76" customWidth="1"/>
    <col min="3099" max="3099" width="13" style="76" hidden="1" customWidth="1"/>
    <col min="3100" max="3100" width="4.85546875" style="76" customWidth="1"/>
    <col min="3101" max="3102" width="6.140625" style="76" customWidth="1"/>
    <col min="3103" max="3103" width="7.140625" style="76" customWidth="1"/>
    <col min="3104" max="3104" width="3.7109375" style="76" customWidth="1"/>
    <col min="3105" max="3105" width="13" style="76" hidden="1" customWidth="1"/>
    <col min="3106" max="3106" width="0.140625" style="76" customWidth="1"/>
    <col min="3107" max="3107" width="5.7109375" style="76" customWidth="1"/>
    <col min="3108" max="3108" width="13" style="76" hidden="1" customWidth="1"/>
    <col min="3109" max="3328" width="9.140625" style="76" customWidth="1"/>
    <col min="3329" max="3329" width="0.42578125" style="76" customWidth="1"/>
    <col min="3330" max="3330" width="13" style="76" hidden="1" customWidth="1"/>
    <col min="3331" max="3331" width="1.7109375" style="76" customWidth="1"/>
    <col min="3332" max="3332" width="0.5703125" style="76" customWidth="1"/>
    <col min="3333" max="3333" width="2.42578125" style="76" customWidth="1"/>
    <col min="3334" max="3334" width="15.85546875" style="76" customWidth="1"/>
    <col min="3335" max="3335" width="12.140625" style="76" customWidth="1"/>
    <col min="3336" max="3336" width="13" style="76" hidden="1" customWidth="1"/>
    <col min="3337" max="3337" width="6.140625" style="76" customWidth="1"/>
    <col min="3338" max="3338" width="2.28515625" style="76" customWidth="1"/>
    <col min="3339" max="3339" width="0.5703125" style="76" customWidth="1"/>
    <col min="3340" max="3340" width="3.140625" style="76" customWidth="1"/>
    <col min="3341" max="3341" width="6.140625" style="76" customWidth="1"/>
    <col min="3342" max="3342" width="2.85546875" style="76" customWidth="1"/>
    <col min="3343" max="3343" width="13" style="76" hidden="1" customWidth="1"/>
    <col min="3344" max="3344" width="4" style="76" customWidth="1"/>
    <col min="3345" max="3345" width="6.140625" style="76" customWidth="1"/>
    <col min="3346" max="3346" width="4.42578125" style="76" customWidth="1"/>
    <col min="3347" max="3347" width="1.5703125" style="76" customWidth="1"/>
    <col min="3348" max="3348" width="5.140625" style="76" customWidth="1"/>
    <col min="3349" max="3349" width="1.7109375" style="76" customWidth="1"/>
    <col min="3350" max="3351" width="6.140625" style="76" customWidth="1"/>
    <col min="3352" max="3352" width="7.28515625" style="76" customWidth="1"/>
    <col min="3353" max="3353" width="0.5703125" style="76" customWidth="1"/>
    <col min="3354" max="3354" width="7.140625" style="76" customWidth="1"/>
    <col min="3355" max="3355" width="13" style="76" hidden="1" customWidth="1"/>
    <col min="3356" max="3356" width="4.85546875" style="76" customWidth="1"/>
    <col min="3357" max="3358" width="6.140625" style="76" customWidth="1"/>
    <col min="3359" max="3359" width="7.140625" style="76" customWidth="1"/>
    <col min="3360" max="3360" width="3.7109375" style="76" customWidth="1"/>
    <col min="3361" max="3361" width="13" style="76" hidden="1" customWidth="1"/>
    <col min="3362" max="3362" width="0.140625" style="76" customWidth="1"/>
    <col min="3363" max="3363" width="5.7109375" style="76" customWidth="1"/>
    <col min="3364" max="3364" width="13" style="76" hidden="1" customWidth="1"/>
    <col min="3365" max="3584" width="9.140625" style="76" customWidth="1"/>
    <col min="3585" max="3585" width="0.42578125" style="76" customWidth="1"/>
    <col min="3586" max="3586" width="13" style="76" hidden="1" customWidth="1"/>
    <col min="3587" max="3587" width="1.7109375" style="76" customWidth="1"/>
    <col min="3588" max="3588" width="0.5703125" style="76" customWidth="1"/>
    <col min="3589" max="3589" width="2.42578125" style="76" customWidth="1"/>
    <col min="3590" max="3590" width="15.85546875" style="76" customWidth="1"/>
    <col min="3591" max="3591" width="12.140625" style="76" customWidth="1"/>
    <col min="3592" max="3592" width="13" style="76" hidden="1" customWidth="1"/>
    <col min="3593" max="3593" width="6.140625" style="76" customWidth="1"/>
    <col min="3594" max="3594" width="2.28515625" style="76" customWidth="1"/>
    <col min="3595" max="3595" width="0.5703125" style="76" customWidth="1"/>
    <col min="3596" max="3596" width="3.140625" style="76" customWidth="1"/>
    <col min="3597" max="3597" width="6.140625" style="76" customWidth="1"/>
    <col min="3598" max="3598" width="2.85546875" style="76" customWidth="1"/>
    <col min="3599" max="3599" width="13" style="76" hidden="1" customWidth="1"/>
    <col min="3600" max="3600" width="4" style="76" customWidth="1"/>
    <col min="3601" max="3601" width="6.140625" style="76" customWidth="1"/>
    <col min="3602" max="3602" width="4.42578125" style="76" customWidth="1"/>
    <col min="3603" max="3603" width="1.5703125" style="76" customWidth="1"/>
    <col min="3604" max="3604" width="5.140625" style="76" customWidth="1"/>
    <col min="3605" max="3605" width="1.7109375" style="76" customWidth="1"/>
    <col min="3606" max="3607" width="6.140625" style="76" customWidth="1"/>
    <col min="3608" max="3608" width="7.28515625" style="76" customWidth="1"/>
    <col min="3609" max="3609" width="0.5703125" style="76" customWidth="1"/>
    <col min="3610" max="3610" width="7.140625" style="76" customWidth="1"/>
    <col min="3611" max="3611" width="13" style="76" hidden="1" customWidth="1"/>
    <col min="3612" max="3612" width="4.85546875" style="76" customWidth="1"/>
    <col min="3613" max="3614" width="6.140625" style="76" customWidth="1"/>
    <col min="3615" max="3615" width="7.140625" style="76" customWidth="1"/>
    <col min="3616" max="3616" width="3.7109375" style="76" customWidth="1"/>
    <col min="3617" max="3617" width="13" style="76" hidden="1" customWidth="1"/>
    <col min="3618" max="3618" width="0.140625" style="76" customWidth="1"/>
    <col min="3619" max="3619" width="5.7109375" style="76" customWidth="1"/>
    <col min="3620" max="3620" width="13" style="76" hidden="1" customWidth="1"/>
    <col min="3621" max="3840" width="9.140625" style="76" customWidth="1"/>
    <col min="3841" max="3841" width="0.42578125" style="76" customWidth="1"/>
    <col min="3842" max="3842" width="13" style="76" hidden="1" customWidth="1"/>
    <col min="3843" max="3843" width="1.7109375" style="76" customWidth="1"/>
    <col min="3844" max="3844" width="0.5703125" style="76" customWidth="1"/>
    <col min="3845" max="3845" width="2.42578125" style="76" customWidth="1"/>
    <col min="3846" max="3846" width="15.85546875" style="76" customWidth="1"/>
    <col min="3847" max="3847" width="12.140625" style="76" customWidth="1"/>
    <col min="3848" max="3848" width="13" style="76" hidden="1" customWidth="1"/>
    <col min="3849" max="3849" width="6.140625" style="76" customWidth="1"/>
    <col min="3850" max="3850" width="2.28515625" style="76" customWidth="1"/>
    <col min="3851" max="3851" width="0.5703125" style="76" customWidth="1"/>
    <col min="3852" max="3852" width="3.140625" style="76" customWidth="1"/>
    <col min="3853" max="3853" width="6.140625" style="76" customWidth="1"/>
    <col min="3854" max="3854" width="2.85546875" style="76" customWidth="1"/>
    <col min="3855" max="3855" width="13" style="76" hidden="1" customWidth="1"/>
    <col min="3856" max="3856" width="4" style="76" customWidth="1"/>
    <col min="3857" max="3857" width="6.140625" style="76" customWidth="1"/>
    <col min="3858" max="3858" width="4.42578125" style="76" customWidth="1"/>
    <col min="3859" max="3859" width="1.5703125" style="76" customWidth="1"/>
    <col min="3860" max="3860" width="5.140625" style="76" customWidth="1"/>
    <col min="3861" max="3861" width="1.7109375" style="76" customWidth="1"/>
    <col min="3862" max="3863" width="6.140625" style="76" customWidth="1"/>
    <col min="3864" max="3864" width="7.28515625" style="76" customWidth="1"/>
    <col min="3865" max="3865" width="0.5703125" style="76" customWidth="1"/>
    <col min="3866" max="3866" width="7.140625" style="76" customWidth="1"/>
    <col min="3867" max="3867" width="13" style="76" hidden="1" customWidth="1"/>
    <col min="3868" max="3868" width="4.85546875" style="76" customWidth="1"/>
    <col min="3869" max="3870" width="6.140625" style="76" customWidth="1"/>
    <col min="3871" max="3871" width="7.140625" style="76" customWidth="1"/>
    <col min="3872" max="3872" width="3.7109375" style="76" customWidth="1"/>
    <col min="3873" max="3873" width="13" style="76" hidden="1" customWidth="1"/>
    <col min="3874" max="3874" width="0.140625" style="76" customWidth="1"/>
    <col min="3875" max="3875" width="5.7109375" style="76" customWidth="1"/>
    <col min="3876" max="3876" width="13" style="76" hidden="1" customWidth="1"/>
    <col min="3877" max="4096" width="9.140625" style="76" customWidth="1"/>
    <col min="4097" max="4097" width="0.42578125" style="76" customWidth="1"/>
    <col min="4098" max="4098" width="13" style="76" hidden="1" customWidth="1"/>
    <col min="4099" max="4099" width="1.7109375" style="76" customWidth="1"/>
    <col min="4100" max="4100" width="0.5703125" style="76" customWidth="1"/>
    <col min="4101" max="4101" width="2.42578125" style="76" customWidth="1"/>
    <col min="4102" max="4102" width="15.85546875" style="76" customWidth="1"/>
    <col min="4103" max="4103" width="12.140625" style="76" customWidth="1"/>
    <col min="4104" max="4104" width="13" style="76" hidden="1" customWidth="1"/>
    <col min="4105" max="4105" width="6.140625" style="76" customWidth="1"/>
    <col min="4106" max="4106" width="2.28515625" style="76" customWidth="1"/>
    <col min="4107" max="4107" width="0.5703125" style="76" customWidth="1"/>
    <col min="4108" max="4108" width="3.140625" style="76" customWidth="1"/>
    <col min="4109" max="4109" width="6.140625" style="76" customWidth="1"/>
    <col min="4110" max="4110" width="2.85546875" style="76" customWidth="1"/>
    <col min="4111" max="4111" width="13" style="76" hidden="1" customWidth="1"/>
    <col min="4112" max="4112" width="4" style="76" customWidth="1"/>
    <col min="4113" max="4113" width="6.140625" style="76" customWidth="1"/>
    <col min="4114" max="4114" width="4.42578125" style="76" customWidth="1"/>
    <col min="4115" max="4115" width="1.5703125" style="76" customWidth="1"/>
    <col min="4116" max="4116" width="5.140625" style="76" customWidth="1"/>
    <col min="4117" max="4117" width="1.7109375" style="76" customWidth="1"/>
    <col min="4118" max="4119" width="6.140625" style="76" customWidth="1"/>
    <col min="4120" max="4120" width="7.28515625" style="76" customWidth="1"/>
    <col min="4121" max="4121" width="0.5703125" style="76" customWidth="1"/>
    <col min="4122" max="4122" width="7.140625" style="76" customWidth="1"/>
    <col min="4123" max="4123" width="13" style="76" hidden="1" customWidth="1"/>
    <col min="4124" max="4124" width="4.85546875" style="76" customWidth="1"/>
    <col min="4125" max="4126" width="6.140625" style="76" customWidth="1"/>
    <col min="4127" max="4127" width="7.140625" style="76" customWidth="1"/>
    <col min="4128" max="4128" width="3.7109375" style="76" customWidth="1"/>
    <col min="4129" max="4129" width="13" style="76" hidden="1" customWidth="1"/>
    <col min="4130" max="4130" width="0.140625" style="76" customWidth="1"/>
    <col min="4131" max="4131" width="5.7109375" style="76" customWidth="1"/>
    <col min="4132" max="4132" width="13" style="76" hidden="1" customWidth="1"/>
    <col min="4133" max="4352" width="9.140625" style="76" customWidth="1"/>
    <col min="4353" max="4353" width="0.42578125" style="76" customWidth="1"/>
    <col min="4354" max="4354" width="13" style="76" hidden="1" customWidth="1"/>
    <col min="4355" max="4355" width="1.7109375" style="76" customWidth="1"/>
    <col min="4356" max="4356" width="0.5703125" style="76" customWidth="1"/>
    <col min="4357" max="4357" width="2.42578125" style="76" customWidth="1"/>
    <col min="4358" max="4358" width="15.85546875" style="76" customWidth="1"/>
    <col min="4359" max="4359" width="12.140625" style="76" customWidth="1"/>
    <col min="4360" max="4360" width="13" style="76" hidden="1" customWidth="1"/>
    <col min="4361" max="4361" width="6.140625" style="76" customWidth="1"/>
    <col min="4362" max="4362" width="2.28515625" style="76" customWidth="1"/>
    <col min="4363" max="4363" width="0.5703125" style="76" customWidth="1"/>
    <col min="4364" max="4364" width="3.140625" style="76" customWidth="1"/>
    <col min="4365" max="4365" width="6.140625" style="76" customWidth="1"/>
    <col min="4366" max="4366" width="2.85546875" style="76" customWidth="1"/>
    <col min="4367" max="4367" width="13" style="76" hidden="1" customWidth="1"/>
    <col min="4368" max="4368" width="4" style="76" customWidth="1"/>
    <col min="4369" max="4369" width="6.140625" style="76" customWidth="1"/>
    <col min="4370" max="4370" width="4.42578125" style="76" customWidth="1"/>
    <col min="4371" max="4371" width="1.5703125" style="76" customWidth="1"/>
    <col min="4372" max="4372" width="5.140625" style="76" customWidth="1"/>
    <col min="4373" max="4373" width="1.7109375" style="76" customWidth="1"/>
    <col min="4374" max="4375" width="6.140625" style="76" customWidth="1"/>
    <col min="4376" max="4376" width="7.28515625" style="76" customWidth="1"/>
    <col min="4377" max="4377" width="0.5703125" style="76" customWidth="1"/>
    <col min="4378" max="4378" width="7.140625" style="76" customWidth="1"/>
    <col min="4379" max="4379" width="13" style="76" hidden="1" customWidth="1"/>
    <col min="4380" max="4380" width="4.85546875" style="76" customWidth="1"/>
    <col min="4381" max="4382" width="6.140625" style="76" customWidth="1"/>
    <col min="4383" max="4383" width="7.140625" style="76" customWidth="1"/>
    <col min="4384" max="4384" width="3.7109375" style="76" customWidth="1"/>
    <col min="4385" max="4385" width="13" style="76" hidden="1" customWidth="1"/>
    <col min="4386" max="4386" width="0.140625" style="76" customWidth="1"/>
    <col min="4387" max="4387" width="5.7109375" style="76" customWidth="1"/>
    <col min="4388" max="4388" width="13" style="76" hidden="1" customWidth="1"/>
    <col min="4389" max="4608" width="9.140625" style="76" customWidth="1"/>
    <col min="4609" max="4609" width="0.42578125" style="76" customWidth="1"/>
    <col min="4610" max="4610" width="13" style="76" hidden="1" customWidth="1"/>
    <col min="4611" max="4611" width="1.7109375" style="76" customWidth="1"/>
    <col min="4612" max="4612" width="0.5703125" style="76" customWidth="1"/>
    <col min="4613" max="4613" width="2.42578125" style="76" customWidth="1"/>
    <col min="4614" max="4614" width="15.85546875" style="76" customWidth="1"/>
    <col min="4615" max="4615" width="12.140625" style="76" customWidth="1"/>
    <col min="4616" max="4616" width="13" style="76" hidden="1" customWidth="1"/>
    <col min="4617" max="4617" width="6.140625" style="76" customWidth="1"/>
    <col min="4618" max="4618" width="2.28515625" style="76" customWidth="1"/>
    <col min="4619" max="4619" width="0.5703125" style="76" customWidth="1"/>
    <col min="4620" max="4620" width="3.140625" style="76" customWidth="1"/>
    <col min="4621" max="4621" width="6.140625" style="76" customWidth="1"/>
    <col min="4622" max="4622" width="2.85546875" style="76" customWidth="1"/>
    <col min="4623" max="4623" width="13" style="76" hidden="1" customWidth="1"/>
    <col min="4624" max="4624" width="4" style="76" customWidth="1"/>
    <col min="4625" max="4625" width="6.140625" style="76" customWidth="1"/>
    <col min="4626" max="4626" width="4.42578125" style="76" customWidth="1"/>
    <col min="4627" max="4627" width="1.5703125" style="76" customWidth="1"/>
    <col min="4628" max="4628" width="5.140625" style="76" customWidth="1"/>
    <col min="4629" max="4629" width="1.7109375" style="76" customWidth="1"/>
    <col min="4630" max="4631" width="6.140625" style="76" customWidth="1"/>
    <col min="4632" max="4632" width="7.28515625" style="76" customWidth="1"/>
    <col min="4633" max="4633" width="0.5703125" style="76" customWidth="1"/>
    <col min="4634" max="4634" width="7.140625" style="76" customWidth="1"/>
    <col min="4635" max="4635" width="13" style="76" hidden="1" customWidth="1"/>
    <col min="4636" max="4636" width="4.85546875" style="76" customWidth="1"/>
    <col min="4637" max="4638" width="6.140625" style="76" customWidth="1"/>
    <col min="4639" max="4639" width="7.140625" style="76" customWidth="1"/>
    <col min="4640" max="4640" width="3.7109375" style="76" customWidth="1"/>
    <col min="4641" max="4641" width="13" style="76" hidden="1" customWidth="1"/>
    <col min="4642" max="4642" width="0.140625" style="76" customWidth="1"/>
    <col min="4643" max="4643" width="5.7109375" style="76" customWidth="1"/>
    <col min="4644" max="4644" width="13" style="76" hidden="1" customWidth="1"/>
    <col min="4645" max="4864" width="9.140625" style="76" customWidth="1"/>
    <col min="4865" max="4865" width="0.42578125" style="76" customWidth="1"/>
    <col min="4866" max="4866" width="13" style="76" hidden="1" customWidth="1"/>
    <col min="4867" max="4867" width="1.7109375" style="76" customWidth="1"/>
    <col min="4868" max="4868" width="0.5703125" style="76" customWidth="1"/>
    <col min="4869" max="4869" width="2.42578125" style="76" customWidth="1"/>
    <col min="4870" max="4870" width="15.85546875" style="76" customWidth="1"/>
    <col min="4871" max="4871" width="12.140625" style="76" customWidth="1"/>
    <col min="4872" max="4872" width="13" style="76" hidden="1" customWidth="1"/>
    <col min="4873" max="4873" width="6.140625" style="76" customWidth="1"/>
    <col min="4874" max="4874" width="2.28515625" style="76" customWidth="1"/>
    <col min="4875" max="4875" width="0.5703125" style="76" customWidth="1"/>
    <col min="4876" max="4876" width="3.140625" style="76" customWidth="1"/>
    <col min="4877" max="4877" width="6.140625" style="76" customWidth="1"/>
    <col min="4878" max="4878" width="2.85546875" style="76" customWidth="1"/>
    <col min="4879" max="4879" width="13" style="76" hidden="1" customWidth="1"/>
    <col min="4880" max="4880" width="4" style="76" customWidth="1"/>
    <col min="4881" max="4881" width="6.140625" style="76" customWidth="1"/>
    <col min="4882" max="4882" width="4.42578125" style="76" customWidth="1"/>
    <col min="4883" max="4883" width="1.5703125" style="76" customWidth="1"/>
    <col min="4884" max="4884" width="5.140625" style="76" customWidth="1"/>
    <col min="4885" max="4885" width="1.7109375" style="76" customWidth="1"/>
    <col min="4886" max="4887" width="6.140625" style="76" customWidth="1"/>
    <col min="4888" max="4888" width="7.28515625" style="76" customWidth="1"/>
    <col min="4889" max="4889" width="0.5703125" style="76" customWidth="1"/>
    <col min="4890" max="4890" width="7.140625" style="76" customWidth="1"/>
    <col min="4891" max="4891" width="13" style="76" hidden="1" customWidth="1"/>
    <col min="4892" max="4892" width="4.85546875" style="76" customWidth="1"/>
    <col min="4893" max="4894" width="6.140625" style="76" customWidth="1"/>
    <col min="4895" max="4895" width="7.140625" style="76" customWidth="1"/>
    <col min="4896" max="4896" width="3.7109375" style="76" customWidth="1"/>
    <col min="4897" max="4897" width="13" style="76" hidden="1" customWidth="1"/>
    <col min="4898" max="4898" width="0.140625" style="76" customWidth="1"/>
    <col min="4899" max="4899" width="5.7109375" style="76" customWidth="1"/>
    <col min="4900" max="4900" width="13" style="76" hidden="1" customWidth="1"/>
    <col min="4901" max="5120" width="9.140625" style="76" customWidth="1"/>
    <col min="5121" max="5121" width="0.42578125" style="76" customWidth="1"/>
    <col min="5122" max="5122" width="13" style="76" hidden="1" customWidth="1"/>
    <col min="5123" max="5123" width="1.7109375" style="76" customWidth="1"/>
    <col min="5124" max="5124" width="0.5703125" style="76" customWidth="1"/>
    <col min="5125" max="5125" width="2.42578125" style="76" customWidth="1"/>
    <col min="5126" max="5126" width="15.85546875" style="76" customWidth="1"/>
    <col min="5127" max="5127" width="12.140625" style="76" customWidth="1"/>
    <col min="5128" max="5128" width="13" style="76" hidden="1" customWidth="1"/>
    <col min="5129" max="5129" width="6.140625" style="76" customWidth="1"/>
    <col min="5130" max="5130" width="2.28515625" style="76" customWidth="1"/>
    <col min="5131" max="5131" width="0.5703125" style="76" customWidth="1"/>
    <col min="5132" max="5132" width="3.140625" style="76" customWidth="1"/>
    <col min="5133" max="5133" width="6.140625" style="76" customWidth="1"/>
    <col min="5134" max="5134" width="2.85546875" style="76" customWidth="1"/>
    <col min="5135" max="5135" width="13" style="76" hidden="1" customWidth="1"/>
    <col min="5136" max="5136" width="4" style="76" customWidth="1"/>
    <col min="5137" max="5137" width="6.140625" style="76" customWidth="1"/>
    <col min="5138" max="5138" width="4.42578125" style="76" customWidth="1"/>
    <col min="5139" max="5139" width="1.5703125" style="76" customWidth="1"/>
    <col min="5140" max="5140" width="5.140625" style="76" customWidth="1"/>
    <col min="5141" max="5141" width="1.7109375" style="76" customWidth="1"/>
    <col min="5142" max="5143" width="6.140625" style="76" customWidth="1"/>
    <col min="5144" max="5144" width="7.28515625" style="76" customWidth="1"/>
    <col min="5145" max="5145" width="0.5703125" style="76" customWidth="1"/>
    <col min="5146" max="5146" width="7.140625" style="76" customWidth="1"/>
    <col min="5147" max="5147" width="13" style="76" hidden="1" customWidth="1"/>
    <col min="5148" max="5148" width="4.85546875" style="76" customWidth="1"/>
    <col min="5149" max="5150" width="6.140625" style="76" customWidth="1"/>
    <col min="5151" max="5151" width="7.140625" style="76" customWidth="1"/>
    <col min="5152" max="5152" width="3.7109375" style="76" customWidth="1"/>
    <col min="5153" max="5153" width="13" style="76" hidden="1" customWidth="1"/>
    <col min="5154" max="5154" width="0.140625" style="76" customWidth="1"/>
    <col min="5155" max="5155" width="5.7109375" style="76" customWidth="1"/>
    <col min="5156" max="5156" width="13" style="76" hidden="1" customWidth="1"/>
    <col min="5157" max="5376" width="9.140625" style="76" customWidth="1"/>
    <col min="5377" max="5377" width="0.42578125" style="76" customWidth="1"/>
    <col min="5378" max="5378" width="13" style="76" hidden="1" customWidth="1"/>
    <col min="5379" max="5379" width="1.7109375" style="76" customWidth="1"/>
    <col min="5380" max="5380" width="0.5703125" style="76" customWidth="1"/>
    <col min="5381" max="5381" width="2.42578125" style="76" customWidth="1"/>
    <col min="5382" max="5382" width="15.85546875" style="76" customWidth="1"/>
    <col min="5383" max="5383" width="12.140625" style="76" customWidth="1"/>
    <col min="5384" max="5384" width="13" style="76" hidden="1" customWidth="1"/>
    <col min="5385" max="5385" width="6.140625" style="76" customWidth="1"/>
    <col min="5386" max="5386" width="2.28515625" style="76" customWidth="1"/>
    <col min="5387" max="5387" width="0.5703125" style="76" customWidth="1"/>
    <col min="5388" max="5388" width="3.140625" style="76" customWidth="1"/>
    <col min="5389" max="5389" width="6.140625" style="76" customWidth="1"/>
    <col min="5390" max="5390" width="2.85546875" style="76" customWidth="1"/>
    <col min="5391" max="5391" width="13" style="76" hidden="1" customWidth="1"/>
    <col min="5392" max="5392" width="4" style="76" customWidth="1"/>
    <col min="5393" max="5393" width="6.140625" style="76" customWidth="1"/>
    <col min="5394" max="5394" width="4.42578125" style="76" customWidth="1"/>
    <col min="5395" max="5395" width="1.5703125" style="76" customWidth="1"/>
    <col min="5396" max="5396" width="5.140625" style="76" customWidth="1"/>
    <col min="5397" max="5397" width="1.7109375" style="76" customWidth="1"/>
    <col min="5398" max="5399" width="6.140625" style="76" customWidth="1"/>
    <col min="5400" max="5400" width="7.28515625" style="76" customWidth="1"/>
    <col min="5401" max="5401" width="0.5703125" style="76" customWidth="1"/>
    <col min="5402" max="5402" width="7.140625" style="76" customWidth="1"/>
    <col min="5403" max="5403" width="13" style="76" hidden="1" customWidth="1"/>
    <col min="5404" max="5404" width="4.85546875" style="76" customWidth="1"/>
    <col min="5405" max="5406" width="6.140625" style="76" customWidth="1"/>
    <col min="5407" max="5407" width="7.140625" style="76" customWidth="1"/>
    <col min="5408" max="5408" width="3.7109375" style="76" customWidth="1"/>
    <col min="5409" max="5409" width="13" style="76" hidden="1" customWidth="1"/>
    <col min="5410" max="5410" width="0.140625" style="76" customWidth="1"/>
    <col min="5411" max="5411" width="5.7109375" style="76" customWidth="1"/>
    <col min="5412" max="5412" width="13" style="76" hidden="1" customWidth="1"/>
    <col min="5413" max="5632" width="9.140625" style="76" customWidth="1"/>
    <col min="5633" max="5633" width="0.42578125" style="76" customWidth="1"/>
    <col min="5634" max="5634" width="13" style="76" hidden="1" customWidth="1"/>
    <col min="5635" max="5635" width="1.7109375" style="76" customWidth="1"/>
    <col min="5636" max="5636" width="0.5703125" style="76" customWidth="1"/>
    <col min="5637" max="5637" width="2.42578125" style="76" customWidth="1"/>
    <col min="5638" max="5638" width="15.85546875" style="76" customWidth="1"/>
    <col min="5639" max="5639" width="12.140625" style="76" customWidth="1"/>
    <col min="5640" max="5640" width="13" style="76" hidden="1" customWidth="1"/>
    <col min="5641" max="5641" width="6.140625" style="76" customWidth="1"/>
    <col min="5642" max="5642" width="2.28515625" style="76" customWidth="1"/>
    <col min="5643" max="5643" width="0.5703125" style="76" customWidth="1"/>
    <col min="5644" max="5644" width="3.140625" style="76" customWidth="1"/>
    <col min="5645" max="5645" width="6.140625" style="76" customWidth="1"/>
    <col min="5646" max="5646" width="2.85546875" style="76" customWidth="1"/>
    <col min="5647" max="5647" width="13" style="76" hidden="1" customWidth="1"/>
    <col min="5648" max="5648" width="4" style="76" customWidth="1"/>
    <col min="5649" max="5649" width="6.140625" style="76" customWidth="1"/>
    <col min="5650" max="5650" width="4.42578125" style="76" customWidth="1"/>
    <col min="5651" max="5651" width="1.5703125" style="76" customWidth="1"/>
    <col min="5652" max="5652" width="5.140625" style="76" customWidth="1"/>
    <col min="5653" max="5653" width="1.7109375" style="76" customWidth="1"/>
    <col min="5654" max="5655" width="6.140625" style="76" customWidth="1"/>
    <col min="5656" max="5656" width="7.28515625" style="76" customWidth="1"/>
    <col min="5657" max="5657" width="0.5703125" style="76" customWidth="1"/>
    <col min="5658" max="5658" width="7.140625" style="76" customWidth="1"/>
    <col min="5659" max="5659" width="13" style="76" hidden="1" customWidth="1"/>
    <col min="5660" max="5660" width="4.85546875" style="76" customWidth="1"/>
    <col min="5661" max="5662" width="6.140625" style="76" customWidth="1"/>
    <col min="5663" max="5663" width="7.140625" style="76" customWidth="1"/>
    <col min="5664" max="5664" width="3.7109375" style="76" customWidth="1"/>
    <col min="5665" max="5665" width="13" style="76" hidden="1" customWidth="1"/>
    <col min="5666" max="5666" width="0.140625" style="76" customWidth="1"/>
    <col min="5667" max="5667" width="5.7109375" style="76" customWidth="1"/>
    <col min="5668" max="5668" width="13" style="76" hidden="1" customWidth="1"/>
    <col min="5669" max="5888" width="9.140625" style="76" customWidth="1"/>
    <col min="5889" max="5889" width="0.42578125" style="76" customWidth="1"/>
    <col min="5890" max="5890" width="13" style="76" hidden="1" customWidth="1"/>
    <col min="5891" max="5891" width="1.7109375" style="76" customWidth="1"/>
    <col min="5892" max="5892" width="0.5703125" style="76" customWidth="1"/>
    <col min="5893" max="5893" width="2.42578125" style="76" customWidth="1"/>
    <col min="5894" max="5894" width="15.85546875" style="76" customWidth="1"/>
    <col min="5895" max="5895" width="12.140625" style="76" customWidth="1"/>
    <col min="5896" max="5896" width="13" style="76" hidden="1" customWidth="1"/>
    <col min="5897" max="5897" width="6.140625" style="76" customWidth="1"/>
    <col min="5898" max="5898" width="2.28515625" style="76" customWidth="1"/>
    <col min="5899" max="5899" width="0.5703125" style="76" customWidth="1"/>
    <col min="5900" max="5900" width="3.140625" style="76" customWidth="1"/>
    <col min="5901" max="5901" width="6.140625" style="76" customWidth="1"/>
    <col min="5902" max="5902" width="2.85546875" style="76" customWidth="1"/>
    <col min="5903" max="5903" width="13" style="76" hidden="1" customWidth="1"/>
    <col min="5904" max="5904" width="4" style="76" customWidth="1"/>
    <col min="5905" max="5905" width="6.140625" style="76" customWidth="1"/>
    <col min="5906" max="5906" width="4.42578125" style="76" customWidth="1"/>
    <col min="5907" max="5907" width="1.5703125" style="76" customWidth="1"/>
    <col min="5908" max="5908" width="5.140625" style="76" customWidth="1"/>
    <col min="5909" max="5909" width="1.7109375" style="76" customWidth="1"/>
    <col min="5910" max="5911" width="6.140625" style="76" customWidth="1"/>
    <col min="5912" max="5912" width="7.28515625" style="76" customWidth="1"/>
    <col min="5913" max="5913" width="0.5703125" style="76" customWidth="1"/>
    <col min="5914" max="5914" width="7.140625" style="76" customWidth="1"/>
    <col min="5915" max="5915" width="13" style="76" hidden="1" customWidth="1"/>
    <col min="5916" max="5916" width="4.85546875" style="76" customWidth="1"/>
    <col min="5917" max="5918" width="6.140625" style="76" customWidth="1"/>
    <col min="5919" max="5919" width="7.140625" style="76" customWidth="1"/>
    <col min="5920" max="5920" width="3.7109375" style="76" customWidth="1"/>
    <col min="5921" max="5921" width="13" style="76" hidden="1" customWidth="1"/>
    <col min="5922" max="5922" width="0.140625" style="76" customWidth="1"/>
    <col min="5923" max="5923" width="5.7109375" style="76" customWidth="1"/>
    <col min="5924" max="5924" width="13" style="76" hidden="1" customWidth="1"/>
    <col min="5925" max="6144" width="9.140625" style="76" customWidth="1"/>
    <col min="6145" max="6145" width="0.42578125" style="76" customWidth="1"/>
    <col min="6146" max="6146" width="13" style="76" hidden="1" customWidth="1"/>
    <col min="6147" max="6147" width="1.7109375" style="76" customWidth="1"/>
    <col min="6148" max="6148" width="0.5703125" style="76" customWidth="1"/>
    <col min="6149" max="6149" width="2.42578125" style="76" customWidth="1"/>
    <col min="6150" max="6150" width="15.85546875" style="76" customWidth="1"/>
    <col min="6151" max="6151" width="12.140625" style="76" customWidth="1"/>
    <col min="6152" max="6152" width="13" style="76" hidden="1" customWidth="1"/>
    <col min="6153" max="6153" width="6.140625" style="76" customWidth="1"/>
    <col min="6154" max="6154" width="2.28515625" style="76" customWidth="1"/>
    <col min="6155" max="6155" width="0.5703125" style="76" customWidth="1"/>
    <col min="6156" max="6156" width="3.140625" style="76" customWidth="1"/>
    <col min="6157" max="6157" width="6.140625" style="76" customWidth="1"/>
    <col min="6158" max="6158" width="2.85546875" style="76" customWidth="1"/>
    <col min="6159" max="6159" width="13" style="76" hidden="1" customWidth="1"/>
    <col min="6160" max="6160" width="4" style="76" customWidth="1"/>
    <col min="6161" max="6161" width="6.140625" style="76" customWidth="1"/>
    <col min="6162" max="6162" width="4.42578125" style="76" customWidth="1"/>
    <col min="6163" max="6163" width="1.5703125" style="76" customWidth="1"/>
    <col min="6164" max="6164" width="5.140625" style="76" customWidth="1"/>
    <col min="6165" max="6165" width="1.7109375" style="76" customWidth="1"/>
    <col min="6166" max="6167" width="6.140625" style="76" customWidth="1"/>
    <col min="6168" max="6168" width="7.28515625" style="76" customWidth="1"/>
    <col min="6169" max="6169" width="0.5703125" style="76" customWidth="1"/>
    <col min="6170" max="6170" width="7.140625" style="76" customWidth="1"/>
    <col min="6171" max="6171" width="13" style="76" hidden="1" customWidth="1"/>
    <col min="6172" max="6172" width="4.85546875" style="76" customWidth="1"/>
    <col min="6173" max="6174" width="6.140625" style="76" customWidth="1"/>
    <col min="6175" max="6175" width="7.140625" style="76" customWidth="1"/>
    <col min="6176" max="6176" width="3.7109375" style="76" customWidth="1"/>
    <col min="6177" max="6177" width="13" style="76" hidden="1" customWidth="1"/>
    <col min="6178" max="6178" width="0.140625" style="76" customWidth="1"/>
    <col min="6179" max="6179" width="5.7109375" style="76" customWidth="1"/>
    <col min="6180" max="6180" width="13" style="76" hidden="1" customWidth="1"/>
    <col min="6181" max="6400" width="9.140625" style="76" customWidth="1"/>
    <col min="6401" max="6401" width="0.42578125" style="76" customWidth="1"/>
    <col min="6402" max="6402" width="13" style="76" hidden="1" customWidth="1"/>
    <col min="6403" max="6403" width="1.7109375" style="76" customWidth="1"/>
    <col min="6404" max="6404" width="0.5703125" style="76" customWidth="1"/>
    <col min="6405" max="6405" width="2.42578125" style="76" customWidth="1"/>
    <col min="6406" max="6406" width="15.85546875" style="76" customWidth="1"/>
    <col min="6407" max="6407" width="12.140625" style="76" customWidth="1"/>
    <col min="6408" max="6408" width="13" style="76" hidden="1" customWidth="1"/>
    <col min="6409" max="6409" width="6.140625" style="76" customWidth="1"/>
    <col min="6410" max="6410" width="2.28515625" style="76" customWidth="1"/>
    <col min="6411" max="6411" width="0.5703125" style="76" customWidth="1"/>
    <col min="6412" max="6412" width="3.140625" style="76" customWidth="1"/>
    <col min="6413" max="6413" width="6.140625" style="76" customWidth="1"/>
    <col min="6414" max="6414" width="2.85546875" style="76" customWidth="1"/>
    <col min="6415" max="6415" width="13" style="76" hidden="1" customWidth="1"/>
    <col min="6416" max="6416" width="4" style="76" customWidth="1"/>
    <col min="6417" max="6417" width="6.140625" style="76" customWidth="1"/>
    <col min="6418" max="6418" width="4.42578125" style="76" customWidth="1"/>
    <col min="6419" max="6419" width="1.5703125" style="76" customWidth="1"/>
    <col min="6420" max="6420" width="5.140625" style="76" customWidth="1"/>
    <col min="6421" max="6421" width="1.7109375" style="76" customWidth="1"/>
    <col min="6422" max="6423" width="6.140625" style="76" customWidth="1"/>
    <col min="6424" max="6424" width="7.28515625" style="76" customWidth="1"/>
    <col min="6425" max="6425" width="0.5703125" style="76" customWidth="1"/>
    <col min="6426" max="6426" width="7.140625" style="76" customWidth="1"/>
    <col min="6427" max="6427" width="13" style="76" hidden="1" customWidth="1"/>
    <col min="6428" max="6428" width="4.85546875" style="76" customWidth="1"/>
    <col min="6429" max="6430" width="6.140625" style="76" customWidth="1"/>
    <col min="6431" max="6431" width="7.140625" style="76" customWidth="1"/>
    <col min="6432" max="6432" width="3.7109375" style="76" customWidth="1"/>
    <col min="6433" max="6433" width="13" style="76" hidden="1" customWidth="1"/>
    <col min="6434" max="6434" width="0.140625" style="76" customWidth="1"/>
    <col min="6435" max="6435" width="5.7109375" style="76" customWidth="1"/>
    <col min="6436" max="6436" width="13" style="76" hidden="1" customWidth="1"/>
    <col min="6437" max="6656" width="9.140625" style="76" customWidth="1"/>
    <col min="6657" max="6657" width="0.42578125" style="76" customWidth="1"/>
    <col min="6658" max="6658" width="13" style="76" hidden="1" customWidth="1"/>
    <col min="6659" max="6659" width="1.7109375" style="76" customWidth="1"/>
    <col min="6660" max="6660" width="0.5703125" style="76" customWidth="1"/>
    <col min="6661" max="6661" width="2.42578125" style="76" customWidth="1"/>
    <col min="6662" max="6662" width="15.85546875" style="76" customWidth="1"/>
    <col min="6663" max="6663" width="12.140625" style="76" customWidth="1"/>
    <col min="6664" max="6664" width="13" style="76" hidden="1" customWidth="1"/>
    <col min="6665" max="6665" width="6.140625" style="76" customWidth="1"/>
    <col min="6666" max="6666" width="2.28515625" style="76" customWidth="1"/>
    <col min="6667" max="6667" width="0.5703125" style="76" customWidth="1"/>
    <col min="6668" max="6668" width="3.140625" style="76" customWidth="1"/>
    <col min="6669" max="6669" width="6.140625" style="76" customWidth="1"/>
    <col min="6670" max="6670" width="2.85546875" style="76" customWidth="1"/>
    <col min="6671" max="6671" width="13" style="76" hidden="1" customWidth="1"/>
    <col min="6672" max="6672" width="4" style="76" customWidth="1"/>
    <col min="6673" max="6673" width="6.140625" style="76" customWidth="1"/>
    <col min="6674" max="6674" width="4.42578125" style="76" customWidth="1"/>
    <col min="6675" max="6675" width="1.5703125" style="76" customWidth="1"/>
    <col min="6676" max="6676" width="5.140625" style="76" customWidth="1"/>
    <col min="6677" max="6677" width="1.7109375" style="76" customWidth="1"/>
    <col min="6678" max="6679" width="6.140625" style="76" customWidth="1"/>
    <col min="6680" max="6680" width="7.28515625" style="76" customWidth="1"/>
    <col min="6681" max="6681" width="0.5703125" style="76" customWidth="1"/>
    <col min="6682" max="6682" width="7.140625" style="76" customWidth="1"/>
    <col min="6683" max="6683" width="13" style="76" hidden="1" customWidth="1"/>
    <col min="6684" max="6684" width="4.85546875" style="76" customWidth="1"/>
    <col min="6685" max="6686" width="6.140625" style="76" customWidth="1"/>
    <col min="6687" max="6687" width="7.140625" style="76" customWidth="1"/>
    <col min="6688" max="6688" width="3.7109375" style="76" customWidth="1"/>
    <col min="6689" max="6689" width="13" style="76" hidden="1" customWidth="1"/>
    <col min="6690" max="6690" width="0.140625" style="76" customWidth="1"/>
    <col min="6691" max="6691" width="5.7109375" style="76" customWidth="1"/>
    <col min="6692" max="6692" width="13" style="76" hidden="1" customWidth="1"/>
    <col min="6693" max="6912" width="9.140625" style="76" customWidth="1"/>
    <col min="6913" max="6913" width="0.42578125" style="76" customWidth="1"/>
    <col min="6914" max="6914" width="13" style="76" hidden="1" customWidth="1"/>
    <col min="6915" max="6915" width="1.7109375" style="76" customWidth="1"/>
    <col min="6916" max="6916" width="0.5703125" style="76" customWidth="1"/>
    <col min="6917" max="6917" width="2.42578125" style="76" customWidth="1"/>
    <col min="6918" max="6918" width="15.85546875" style="76" customWidth="1"/>
    <col min="6919" max="6919" width="12.140625" style="76" customWidth="1"/>
    <col min="6920" max="6920" width="13" style="76" hidden="1" customWidth="1"/>
    <col min="6921" max="6921" width="6.140625" style="76" customWidth="1"/>
    <col min="6922" max="6922" width="2.28515625" style="76" customWidth="1"/>
    <col min="6923" max="6923" width="0.5703125" style="76" customWidth="1"/>
    <col min="6924" max="6924" width="3.140625" style="76" customWidth="1"/>
    <col min="6925" max="6925" width="6.140625" style="76" customWidth="1"/>
    <col min="6926" max="6926" width="2.85546875" style="76" customWidth="1"/>
    <col min="6927" max="6927" width="13" style="76" hidden="1" customWidth="1"/>
    <col min="6928" max="6928" width="4" style="76" customWidth="1"/>
    <col min="6929" max="6929" width="6.140625" style="76" customWidth="1"/>
    <col min="6930" max="6930" width="4.42578125" style="76" customWidth="1"/>
    <col min="6931" max="6931" width="1.5703125" style="76" customWidth="1"/>
    <col min="6932" max="6932" width="5.140625" style="76" customWidth="1"/>
    <col min="6933" max="6933" width="1.7109375" style="76" customWidth="1"/>
    <col min="6934" max="6935" width="6.140625" style="76" customWidth="1"/>
    <col min="6936" max="6936" width="7.28515625" style="76" customWidth="1"/>
    <col min="6937" max="6937" width="0.5703125" style="76" customWidth="1"/>
    <col min="6938" max="6938" width="7.140625" style="76" customWidth="1"/>
    <col min="6939" max="6939" width="13" style="76" hidden="1" customWidth="1"/>
    <col min="6940" max="6940" width="4.85546875" style="76" customWidth="1"/>
    <col min="6941" max="6942" width="6.140625" style="76" customWidth="1"/>
    <col min="6943" max="6943" width="7.140625" style="76" customWidth="1"/>
    <col min="6944" max="6944" width="3.7109375" style="76" customWidth="1"/>
    <col min="6945" max="6945" width="13" style="76" hidden="1" customWidth="1"/>
    <col min="6946" max="6946" width="0.140625" style="76" customWidth="1"/>
    <col min="6947" max="6947" width="5.7109375" style="76" customWidth="1"/>
    <col min="6948" max="6948" width="13" style="76" hidden="1" customWidth="1"/>
    <col min="6949" max="7168" width="9.140625" style="76" customWidth="1"/>
    <col min="7169" max="7169" width="0.42578125" style="76" customWidth="1"/>
    <col min="7170" max="7170" width="13" style="76" hidden="1" customWidth="1"/>
    <col min="7171" max="7171" width="1.7109375" style="76" customWidth="1"/>
    <col min="7172" max="7172" width="0.5703125" style="76" customWidth="1"/>
    <col min="7173" max="7173" width="2.42578125" style="76" customWidth="1"/>
    <col min="7174" max="7174" width="15.85546875" style="76" customWidth="1"/>
    <col min="7175" max="7175" width="12.140625" style="76" customWidth="1"/>
    <col min="7176" max="7176" width="13" style="76" hidden="1" customWidth="1"/>
    <col min="7177" max="7177" width="6.140625" style="76" customWidth="1"/>
    <col min="7178" max="7178" width="2.28515625" style="76" customWidth="1"/>
    <col min="7179" max="7179" width="0.5703125" style="76" customWidth="1"/>
    <col min="7180" max="7180" width="3.140625" style="76" customWidth="1"/>
    <col min="7181" max="7181" width="6.140625" style="76" customWidth="1"/>
    <col min="7182" max="7182" width="2.85546875" style="76" customWidth="1"/>
    <col min="7183" max="7183" width="13" style="76" hidden="1" customWidth="1"/>
    <col min="7184" max="7184" width="4" style="76" customWidth="1"/>
    <col min="7185" max="7185" width="6.140625" style="76" customWidth="1"/>
    <col min="7186" max="7186" width="4.42578125" style="76" customWidth="1"/>
    <col min="7187" max="7187" width="1.5703125" style="76" customWidth="1"/>
    <col min="7188" max="7188" width="5.140625" style="76" customWidth="1"/>
    <col min="7189" max="7189" width="1.7109375" style="76" customWidth="1"/>
    <col min="7190" max="7191" width="6.140625" style="76" customWidth="1"/>
    <col min="7192" max="7192" width="7.28515625" style="76" customWidth="1"/>
    <col min="7193" max="7193" width="0.5703125" style="76" customWidth="1"/>
    <col min="7194" max="7194" width="7.140625" style="76" customWidth="1"/>
    <col min="7195" max="7195" width="13" style="76" hidden="1" customWidth="1"/>
    <col min="7196" max="7196" width="4.85546875" style="76" customWidth="1"/>
    <col min="7197" max="7198" width="6.140625" style="76" customWidth="1"/>
    <col min="7199" max="7199" width="7.140625" style="76" customWidth="1"/>
    <col min="7200" max="7200" width="3.7109375" style="76" customWidth="1"/>
    <col min="7201" max="7201" width="13" style="76" hidden="1" customWidth="1"/>
    <col min="7202" max="7202" width="0.140625" style="76" customWidth="1"/>
    <col min="7203" max="7203" width="5.7109375" style="76" customWidth="1"/>
    <col min="7204" max="7204" width="13" style="76" hidden="1" customWidth="1"/>
    <col min="7205" max="7424" width="9.140625" style="76" customWidth="1"/>
    <col min="7425" max="7425" width="0.42578125" style="76" customWidth="1"/>
    <col min="7426" max="7426" width="13" style="76" hidden="1" customWidth="1"/>
    <col min="7427" max="7427" width="1.7109375" style="76" customWidth="1"/>
    <col min="7428" max="7428" width="0.5703125" style="76" customWidth="1"/>
    <col min="7429" max="7429" width="2.42578125" style="76" customWidth="1"/>
    <col min="7430" max="7430" width="15.85546875" style="76" customWidth="1"/>
    <col min="7431" max="7431" width="12.140625" style="76" customWidth="1"/>
    <col min="7432" max="7432" width="13" style="76" hidden="1" customWidth="1"/>
    <col min="7433" max="7433" width="6.140625" style="76" customWidth="1"/>
    <col min="7434" max="7434" width="2.28515625" style="76" customWidth="1"/>
    <col min="7435" max="7435" width="0.5703125" style="76" customWidth="1"/>
    <col min="7436" max="7436" width="3.140625" style="76" customWidth="1"/>
    <col min="7437" max="7437" width="6.140625" style="76" customWidth="1"/>
    <col min="7438" max="7438" width="2.85546875" style="76" customWidth="1"/>
    <col min="7439" max="7439" width="13" style="76" hidden="1" customWidth="1"/>
    <col min="7440" max="7440" width="4" style="76" customWidth="1"/>
    <col min="7441" max="7441" width="6.140625" style="76" customWidth="1"/>
    <col min="7442" max="7442" width="4.42578125" style="76" customWidth="1"/>
    <col min="7443" max="7443" width="1.5703125" style="76" customWidth="1"/>
    <col min="7444" max="7444" width="5.140625" style="76" customWidth="1"/>
    <col min="7445" max="7445" width="1.7109375" style="76" customWidth="1"/>
    <col min="7446" max="7447" width="6.140625" style="76" customWidth="1"/>
    <col min="7448" max="7448" width="7.28515625" style="76" customWidth="1"/>
    <col min="7449" max="7449" width="0.5703125" style="76" customWidth="1"/>
    <col min="7450" max="7450" width="7.140625" style="76" customWidth="1"/>
    <col min="7451" max="7451" width="13" style="76" hidden="1" customWidth="1"/>
    <col min="7452" max="7452" width="4.85546875" style="76" customWidth="1"/>
    <col min="7453" max="7454" width="6.140625" style="76" customWidth="1"/>
    <col min="7455" max="7455" width="7.140625" style="76" customWidth="1"/>
    <col min="7456" max="7456" width="3.7109375" style="76" customWidth="1"/>
    <col min="7457" max="7457" width="13" style="76" hidden="1" customWidth="1"/>
    <col min="7458" max="7458" width="0.140625" style="76" customWidth="1"/>
    <col min="7459" max="7459" width="5.7109375" style="76" customWidth="1"/>
    <col min="7460" max="7460" width="13" style="76" hidden="1" customWidth="1"/>
    <col min="7461" max="7680" width="9.140625" style="76" customWidth="1"/>
    <col min="7681" max="7681" width="0.42578125" style="76" customWidth="1"/>
    <col min="7682" max="7682" width="13" style="76" hidden="1" customWidth="1"/>
    <col min="7683" max="7683" width="1.7109375" style="76" customWidth="1"/>
    <col min="7684" max="7684" width="0.5703125" style="76" customWidth="1"/>
    <col min="7685" max="7685" width="2.42578125" style="76" customWidth="1"/>
    <col min="7686" max="7686" width="15.85546875" style="76" customWidth="1"/>
    <col min="7687" max="7687" width="12.140625" style="76" customWidth="1"/>
    <col min="7688" max="7688" width="13" style="76" hidden="1" customWidth="1"/>
    <col min="7689" max="7689" width="6.140625" style="76" customWidth="1"/>
    <col min="7690" max="7690" width="2.28515625" style="76" customWidth="1"/>
    <col min="7691" max="7691" width="0.5703125" style="76" customWidth="1"/>
    <col min="7692" max="7692" width="3.140625" style="76" customWidth="1"/>
    <col min="7693" max="7693" width="6.140625" style="76" customWidth="1"/>
    <col min="7694" max="7694" width="2.85546875" style="76" customWidth="1"/>
    <col min="7695" max="7695" width="13" style="76" hidden="1" customWidth="1"/>
    <col min="7696" max="7696" width="4" style="76" customWidth="1"/>
    <col min="7697" max="7697" width="6.140625" style="76" customWidth="1"/>
    <col min="7698" max="7698" width="4.42578125" style="76" customWidth="1"/>
    <col min="7699" max="7699" width="1.5703125" style="76" customWidth="1"/>
    <col min="7700" max="7700" width="5.140625" style="76" customWidth="1"/>
    <col min="7701" max="7701" width="1.7109375" style="76" customWidth="1"/>
    <col min="7702" max="7703" width="6.140625" style="76" customWidth="1"/>
    <col min="7704" max="7704" width="7.28515625" style="76" customWidth="1"/>
    <col min="7705" max="7705" width="0.5703125" style="76" customWidth="1"/>
    <col min="7706" max="7706" width="7.140625" style="76" customWidth="1"/>
    <col min="7707" max="7707" width="13" style="76" hidden="1" customWidth="1"/>
    <col min="7708" max="7708" width="4.85546875" style="76" customWidth="1"/>
    <col min="7709" max="7710" width="6.140625" style="76" customWidth="1"/>
    <col min="7711" max="7711" width="7.140625" style="76" customWidth="1"/>
    <col min="7712" max="7712" width="3.7109375" style="76" customWidth="1"/>
    <col min="7713" max="7713" width="13" style="76" hidden="1" customWidth="1"/>
    <col min="7714" max="7714" width="0.140625" style="76" customWidth="1"/>
    <col min="7715" max="7715" width="5.7109375" style="76" customWidth="1"/>
    <col min="7716" max="7716" width="13" style="76" hidden="1" customWidth="1"/>
    <col min="7717" max="7936" width="9.140625" style="76" customWidth="1"/>
    <col min="7937" max="7937" width="0.42578125" style="76" customWidth="1"/>
    <col min="7938" max="7938" width="13" style="76" hidden="1" customWidth="1"/>
    <col min="7939" max="7939" width="1.7109375" style="76" customWidth="1"/>
    <col min="7940" max="7940" width="0.5703125" style="76" customWidth="1"/>
    <col min="7941" max="7941" width="2.42578125" style="76" customWidth="1"/>
    <col min="7942" max="7942" width="15.85546875" style="76" customWidth="1"/>
    <col min="7943" max="7943" width="12.140625" style="76" customWidth="1"/>
    <col min="7944" max="7944" width="13" style="76" hidden="1" customWidth="1"/>
    <col min="7945" max="7945" width="6.140625" style="76" customWidth="1"/>
    <col min="7946" max="7946" width="2.28515625" style="76" customWidth="1"/>
    <col min="7947" max="7947" width="0.5703125" style="76" customWidth="1"/>
    <col min="7948" max="7948" width="3.140625" style="76" customWidth="1"/>
    <col min="7949" max="7949" width="6.140625" style="76" customWidth="1"/>
    <col min="7950" max="7950" width="2.85546875" style="76" customWidth="1"/>
    <col min="7951" max="7951" width="13" style="76" hidden="1" customWidth="1"/>
    <col min="7952" max="7952" width="4" style="76" customWidth="1"/>
    <col min="7953" max="7953" width="6.140625" style="76" customWidth="1"/>
    <col min="7954" max="7954" width="4.42578125" style="76" customWidth="1"/>
    <col min="7955" max="7955" width="1.5703125" style="76" customWidth="1"/>
    <col min="7956" max="7956" width="5.140625" style="76" customWidth="1"/>
    <col min="7957" max="7957" width="1.7109375" style="76" customWidth="1"/>
    <col min="7958" max="7959" width="6.140625" style="76" customWidth="1"/>
    <col min="7960" max="7960" width="7.28515625" style="76" customWidth="1"/>
    <col min="7961" max="7961" width="0.5703125" style="76" customWidth="1"/>
    <col min="7962" max="7962" width="7.140625" style="76" customWidth="1"/>
    <col min="7963" max="7963" width="13" style="76" hidden="1" customWidth="1"/>
    <col min="7964" max="7964" width="4.85546875" style="76" customWidth="1"/>
    <col min="7965" max="7966" width="6.140625" style="76" customWidth="1"/>
    <col min="7967" max="7967" width="7.140625" style="76" customWidth="1"/>
    <col min="7968" max="7968" width="3.7109375" style="76" customWidth="1"/>
    <col min="7969" max="7969" width="13" style="76" hidden="1" customWidth="1"/>
    <col min="7970" max="7970" width="0.140625" style="76" customWidth="1"/>
    <col min="7971" max="7971" width="5.7109375" style="76" customWidth="1"/>
    <col min="7972" max="7972" width="13" style="76" hidden="1" customWidth="1"/>
    <col min="7973" max="8192" width="9.140625" style="76" customWidth="1"/>
    <col min="8193" max="8193" width="0.42578125" style="76" customWidth="1"/>
    <col min="8194" max="8194" width="13" style="76" hidden="1" customWidth="1"/>
    <col min="8195" max="8195" width="1.7109375" style="76" customWidth="1"/>
    <col min="8196" max="8196" width="0.5703125" style="76" customWidth="1"/>
    <col min="8197" max="8197" width="2.42578125" style="76" customWidth="1"/>
    <col min="8198" max="8198" width="15.85546875" style="76" customWidth="1"/>
    <col min="8199" max="8199" width="12.140625" style="76" customWidth="1"/>
    <col min="8200" max="8200" width="13" style="76" hidden="1" customWidth="1"/>
    <col min="8201" max="8201" width="6.140625" style="76" customWidth="1"/>
    <col min="8202" max="8202" width="2.28515625" style="76" customWidth="1"/>
    <col min="8203" max="8203" width="0.5703125" style="76" customWidth="1"/>
    <col min="8204" max="8204" width="3.140625" style="76" customWidth="1"/>
    <col min="8205" max="8205" width="6.140625" style="76" customWidth="1"/>
    <col min="8206" max="8206" width="2.85546875" style="76" customWidth="1"/>
    <col min="8207" max="8207" width="13" style="76" hidden="1" customWidth="1"/>
    <col min="8208" max="8208" width="4" style="76" customWidth="1"/>
    <col min="8209" max="8209" width="6.140625" style="76" customWidth="1"/>
    <col min="8210" max="8210" width="4.42578125" style="76" customWidth="1"/>
    <col min="8211" max="8211" width="1.5703125" style="76" customWidth="1"/>
    <col min="8212" max="8212" width="5.140625" style="76" customWidth="1"/>
    <col min="8213" max="8213" width="1.7109375" style="76" customWidth="1"/>
    <col min="8214" max="8215" width="6.140625" style="76" customWidth="1"/>
    <col min="8216" max="8216" width="7.28515625" style="76" customWidth="1"/>
    <col min="8217" max="8217" width="0.5703125" style="76" customWidth="1"/>
    <col min="8218" max="8218" width="7.140625" style="76" customWidth="1"/>
    <col min="8219" max="8219" width="13" style="76" hidden="1" customWidth="1"/>
    <col min="8220" max="8220" width="4.85546875" style="76" customWidth="1"/>
    <col min="8221" max="8222" width="6.140625" style="76" customWidth="1"/>
    <col min="8223" max="8223" width="7.140625" style="76" customWidth="1"/>
    <col min="8224" max="8224" width="3.7109375" style="76" customWidth="1"/>
    <col min="8225" max="8225" width="13" style="76" hidden="1" customWidth="1"/>
    <col min="8226" max="8226" width="0.140625" style="76" customWidth="1"/>
    <col min="8227" max="8227" width="5.7109375" style="76" customWidth="1"/>
    <col min="8228" max="8228" width="13" style="76" hidden="1" customWidth="1"/>
    <col min="8229" max="8448" width="9.140625" style="76" customWidth="1"/>
    <col min="8449" max="8449" width="0.42578125" style="76" customWidth="1"/>
    <col min="8450" max="8450" width="13" style="76" hidden="1" customWidth="1"/>
    <col min="8451" max="8451" width="1.7109375" style="76" customWidth="1"/>
    <col min="8452" max="8452" width="0.5703125" style="76" customWidth="1"/>
    <col min="8453" max="8453" width="2.42578125" style="76" customWidth="1"/>
    <col min="8454" max="8454" width="15.85546875" style="76" customWidth="1"/>
    <col min="8455" max="8455" width="12.140625" style="76" customWidth="1"/>
    <col min="8456" max="8456" width="13" style="76" hidden="1" customWidth="1"/>
    <col min="8457" max="8457" width="6.140625" style="76" customWidth="1"/>
    <col min="8458" max="8458" width="2.28515625" style="76" customWidth="1"/>
    <col min="8459" max="8459" width="0.5703125" style="76" customWidth="1"/>
    <col min="8460" max="8460" width="3.140625" style="76" customWidth="1"/>
    <col min="8461" max="8461" width="6.140625" style="76" customWidth="1"/>
    <col min="8462" max="8462" width="2.85546875" style="76" customWidth="1"/>
    <col min="8463" max="8463" width="13" style="76" hidden="1" customWidth="1"/>
    <col min="8464" max="8464" width="4" style="76" customWidth="1"/>
    <col min="8465" max="8465" width="6.140625" style="76" customWidth="1"/>
    <col min="8466" max="8466" width="4.42578125" style="76" customWidth="1"/>
    <col min="8467" max="8467" width="1.5703125" style="76" customWidth="1"/>
    <col min="8468" max="8468" width="5.140625" style="76" customWidth="1"/>
    <col min="8469" max="8469" width="1.7109375" style="76" customWidth="1"/>
    <col min="8470" max="8471" width="6.140625" style="76" customWidth="1"/>
    <col min="8472" max="8472" width="7.28515625" style="76" customWidth="1"/>
    <col min="8473" max="8473" width="0.5703125" style="76" customWidth="1"/>
    <col min="8474" max="8474" width="7.140625" style="76" customWidth="1"/>
    <col min="8475" max="8475" width="13" style="76" hidden="1" customWidth="1"/>
    <col min="8476" max="8476" width="4.85546875" style="76" customWidth="1"/>
    <col min="8477" max="8478" width="6.140625" style="76" customWidth="1"/>
    <col min="8479" max="8479" width="7.140625" style="76" customWidth="1"/>
    <col min="8480" max="8480" width="3.7109375" style="76" customWidth="1"/>
    <col min="8481" max="8481" width="13" style="76" hidden="1" customWidth="1"/>
    <col min="8482" max="8482" width="0.140625" style="76" customWidth="1"/>
    <col min="8483" max="8483" width="5.7109375" style="76" customWidth="1"/>
    <col min="8484" max="8484" width="13" style="76" hidden="1" customWidth="1"/>
    <col min="8485" max="8704" width="9.140625" style="76" customWidth="1"/>
    <col min="8705" max="8705" width="0.42578125" style="76" customWidth="1"/>
    <col min="8706" max="8706" width="13" style="76" hidden="1" customWidth="1"/>
    <col min="8707" max="8707" width="1.7109375" style="76" customWidth="1"/>
    <col min="8708" max="8708" width="0.5703125" style="76" customWidth="1"/>
    <col min="8709" max="8709" width="2.42578125" style="76" customWidth="1"/>
    <col min="8710" max="8710" width="15.85546875" style="76" customWidth="1"/>
    <col min="8711" max="8711" width="12.140625" style="76" customWidth="1"/>
    <col min="8712" max="8712" width="13" style="76" hidden="1" customWidth="1"/>
    <col min="8713" max="8713" width="6.140625" style="76" customWidth="1"/>
    <col min="8714" max="8714" width="2.28515625" style="76" customWidth="1"/>
    <col min="8715" max="8715" width="0.5703125" style="76" customWidth="1"/>
    <col min="8716" max="8716" width="3.140625" style="76" customWidth="1"/>
    <col min="8717" max="8717" width="6.140625" style="76" customWidth="1"/>
    <col min="8718" max="8718" width="2.85546875" style="76" customWidth="1"/>
    <col min="8719" max="8719" width="13" style="76" hidden="1" customWidth="1"/>
    <col min="8720" max="8720" width="4" style="76" customWidth="1"/>
    <col min="8721" max="8721" width="6.140625" style="76" customWidth="1"/>
    <col min="8722" max="8722" width="4.42578125" style="76" customWidth="1"/>
    <col min="8723" max="8723" width="1.5703125" style="76" customWidth="1"/>
    <col min="8724" max="8724" width="5.140625" style="76" customWidth="1"/>
    <col min="8725" max="8725" width="1.7109375" style="76" customWidth="1"/>
    <col min="8726" max="8727" width="6.140625" style="76" customWidth="1"/>
    <col min="8728" max="8728" width="7.28515625" style="76" customWidth="1"/>
    <col min="8729" max="8729" width="0.5703125" style="76" customWidth="1"/>
    <col min="8730" max="8730" width="7.140625" style="76" customWidth="1"/>
    <col min="8731" max="8731" width="13" style="76" hidden="1" customWidth="1"/>
    <col min="8732" max="8732" width="4.85546875" style="76" customWidth="1"/>
    <col min="8733" max="8734" width="6.140625" style="76" customWidth="1"/>
    <col min="8735" max="8735" width="7.140625" style="76" customWidth="1"/>
    <col min="8736" max="8736" width="3.7109375" style="76" customWidth="1"/>
    <col min="8737" max="8737" width="13" style="76" hidden="1" customWidth="1"/>
    <col min="8738" max="8738" width="0.140625" style="76" customWidth="1"/>
    <col min="8739" max="8739" width="5.7109375" style="76" customWidth="1"/>
    <col min="8740" max="8740" width="13" style="76" hidden="1" customWidth="1"/>
    <col min="8741" max="8960" width="9.140625" style="76" customWidth="1"/>
    <col min="8961" max="8961" width="0.42578125" style="76" customWidth="1"/>
    <col min="8962" max="8962" width="13" style="76" hidden="1" customWidth="1"/>
    <col min="8963" max="8963" width="1.7109375" style="76" customWidth="1"/>
    <col min="8964" max="8964" width="0.5703125" style="76" customWidth="1"/>
    <col min="8965" max="8965" width="2.42578125" style="76" customWidth="1"/>
    <col min="8966" max="8966" width="15.85546875" style="76" customWidth="1"/>
    <col min="8967" max="8967" width="12.140625" style="76" customWidth="1"/>
    <col min="8968" max="8968" width="13" style="76" hidden="1" customWidth="1"/>
    <col min="8969" max="8969" width="6.140625" style="76" customWidth="1"/>
    <col min="8970" max="8970" width="2.28515625" style="76" customWidth="1"/>
    <col min="8971" max="8971" width="0.5703125" style="76" customWidth="1"/>
    <col min="8972" max="8972" width="3.140625" style="76" customWidth="1"/>
    <col min="8973" max="8973" width="6.140625" style="76" customWidth="1"/>
    <col min="8974" max="8974" width="2.85546875" style="76" customWidth="1"/>
    <col min="8975" max="8975" width="13" style="76" hidden="1" customWidth="1"/>
    <col min="8976" max="8976" width="4" style="76" customWidth="1"/>
    <col min="8977" max="8977" width="6.140625" style="76" customWidth="1"/>
    <col min="8978" max="8978" width="4.42578125" style="76" customWidth="1"/>
    <col min="8979" max="8979" width="1.5703125" style="76" customWidth="1"/>
    <col min="8980" max="8980" width="5.140625" style="76" customWidth="1"/>
    <col min="8981" max="8981" width="1.7109375" style="76" customWidth="1"/>
    <col min="8982" max="8983" width="6.140625" style="76" customWidth="1"/>
    <col min="8984" max="8984" width="7.28515625" style="76" customWidth="1"/>
    <col min="8985" max="8985" width="0.5703125" style="76" customWidth="1"/>
    <col min="8986" max="8986" width="7.140625" style="76" customWidth="1"/>
    <col min="8987" max="8987" width="13" style="76" hidden="1" customWidth="1"/>
    <col min="8988" max="8988" width="4.85546875" style="76" customWidth="1"/>
    <col min="8989" max="8990" width="6.140625" style="76" customWidth="1"/>
    <col min="8991" max="8991" width="7.140625" style="76" customWidth="1"/>
    <col min="8992" max="8992" width="3.7109375" style="76" customWidth="1"/>
    <col min="8993" max="8993" width="13" style="76" hidden="1" customWidth="1"/>
    <col min="8994" max="8994" width="0.140625" style="76" customWidth="1"/>
    <col min="8995" max="8995" width="5.7109375" style="76" customWidth="1"/>
    <col min="8996" max="8996" width="13" style="76" hidden="1" customWidth="1"/>
    <col min="8997" max="9216" width="9.140625" style="76" customWidth="1"/>
    <col min="9217" max="9217" width="0.42578125" style="76" customWidth="1"/>
    <col min="9218" max="9218" width="13" style="76" hidden="1" customWidth="1"/>
    <col min="9219" max="9219" width="1.7109375" style="76" customWidth="1"/>
    <col min="9220" max="9220" width="0.5703125" style="76" customWidth="1"/>
    <col min="9221" max="9221" width="2.42578125" style="76" customWidth="1"/>
    <col min="9222" max="9222" width="15.85546875" style="76" customWidth="1"/>
    <col min="9223" max="9223" width="12.140625" style="76" customWidth="1"/>
    <col min="9224" max="9224" width="13" style="76" hidden="1" customWidth="1"/>
    <col min="9225" max="9225" width="6.140625" style="76" customWidth="1"/>
    <col min="9226" max="9226" width="2.28515625" style="76" customWidth="1"/>
    <col min="9227" max="9227" width="0.5703125" style="76" customWidth="1"/>
    <col min="9228" max="9228" width="3.140625" style="76" customWidth="1"/>
    <col min="9229" max="9229" width="6.140625" style="76" customWidth="1"/>
    <col min="9230" max="9230" width="2.85546875" style="76" customWidth="1"/>
    <col min="9231" max="9231" width="13" style="76" hidden="1" customWidth="1"/>
    <col min="9232" max="9232" width="4" style="76" customWidth="1"/>
    <col min="9233" max="9233" width="6.140625" style="76" customWidth="1"/>
    <col min="9234" max="9234" width="4.42578125" style="76" customWidth="1"/>
    <col min="9235" max="9235" width="1.5703125" style="76" customWidth="1"/>
    <col min="9236" max="9236" width="5.140625" style="76" customWidth="1"/>
    <col min="9237" max="9237" width="1.7109375" style="76" customWidth="1"/>
    <col min="9238" max="9239" width="6.140625" style="76" customWidth="1"/>
    <col min="9240" max="9240" width="7.28515625" style="76" customWidth="1"/>
    <col min="9241" max="9241" width="0.5703125" style="76" customWidth="1"/>
    <col min="9242" max="9242" width="7.140625" style="76" customWidth="1"/>
    <col min="9243" max="9243" width="13" style="76" hidden="1" customWidth="1"/>
    <col min="9244" max="9244" width="4.85546875" style="76" customWidth="1"/>
    <col min="9245" max="9246" width="6.140625" style="76" customWidth="1"/>
    <col min="9247" max="9247" width="7.140625" style="76" customWidth="1"/>
    <col min="9248" max="9248" width="3.7109375" style="76" customWidth="1"/>
    <col min="9249" max="9249" width="13" style="76" hidden="1" customWidth="1"/>
    <col min="9250" max="9250" width="0.140625" style="76" customWidth="1"/>
    <col min="9251" max="9251" width="5.7109375" style="76" customWidth="1"/>
    <col min="9252" max="9252" width="13" style="76" hidden="1" customWidth="1"/>
    <col min="9253" max="9472" width="9.140625" style="76" customWidth="1"/>
    <col min="9473" max="9473" width="0.42578125" style="76" customWidth="1"/>
    <col min="9474" max="9474" width="13" style="76" hidden="1" customWidth="1"/>
    <col min="9475" max="9475" width="1.7109375" style="76" customWidth="1"/>
    <col min="9476" max="9476" width="0.5703125" style="76" customWidth="1"/>
    <col min="9477" max="9477" width="2.42578125" style="76" customWidth="1"/>
    <col min="9478" max="9478" width="15.85546875" style="76" customWidth="1"/>
    <col min="9479" max="9479" width="12.140625" style="76" customWidth="1"/>
    <col min="9480" max="9480" width="13" style="76" hidden="1" customWidth="1"/>
    <col min="9481" max="9481" width="6.140625" style="76" customWidth="1"/>
    <col min="9482" max="9482" width="2.28515625" style="76" customWidth="1"/>
    <col min="9483" max="9483" width="0.5703125" style="76" customWidth="1"/>
    <col min="9484" max="9484" width="3.140625" style="76" customWidth="1"/>
    <col min="9485" max="9485" width="6.140625" style="76" customWidth="1"/>
    <col min="9486" max="9486" width="2.85546875" style="76" customWidth="1"/>
    <col min="9487" max="9487" width="13" style="76" hidden="1" customWidth="1"/>
    <col min="9488" max="9488" width="4" style="76" customWidth="1"/>
    <col min="9489" max="9489" width="6.140625" style="76" customWidth="1"/>
    <col min="9490" max="9490" width="4.42578125" style="76" customWidth="1"/>
    <col min="9491" max="9491" width="1.5703125" style="76" customWidth="1"/>
    <col min="9492" max="9492" width="5.140625" style="76" customWidth="1"/>
    <col min="9493" max="9493" width="1.7109375" style="76" customWidth="1"/>
    <col min="9494" max="9495" width="6.140625" style="76" customWidth="1"/>
    <col min="9496" max="9496" width="7.28515625" style="76" customWidth="1"/>
    <col min="9497" max="9497" width="0.5703125" style="76" customWidth="1"/>
    <col min="9498" max="9498" width="7.140625" style="76" customWidth="1"/>
    <col min="9499" max="9499" width="13" style="76" hidden="1" customWidth="1"/>
    <col min="9500" max="9500" width="4.85546875" style="76" customWidth="1"/>
    <col min="9501" max="9502" width="6.140625" style="76" customWidth="1"/>
    <col min="9503" max="9503" width="7.140625" style="76" customWidth="1"/>
    <col min="9504" max="9504" width="3.7109375" style="76" customWidth="1"/>
    <col min="9505" max="9505" width="13" style="76" hidden="1" customWidth="1"/>
    <col min="9506" max="9506" width="0.140625" style="76" customWidth="1"/>
    <col min="9507" max="9507" width="5.7109375" style="76" customWidth="1"/>
    <col min="9508" max="9508" width="13" style="76" hidden="1" customWidth="1"/>
    <col min="9509" max="9728" width="9.140625" style="76" customWidth="1"/>
    <col min="9729" max="9729" width="0.42578125" style="76" customWidth="1"/>
    <col min="9730" max="9730" width="13" style="76" hidden="1" customWidth="1"/>
    <col min="9731" max="9731" width="1.7109375" style="76" customWidth="1"/>
    <col min="9732" max="9732" width="0.5703125" style="76" customWidth="1"/>
    <col min="9733" max="9733" width="2.42578125" style="76" customWidth="1"/>
    <col min="9734" max="9734" width="15.85546875" style="76" customWidth="1"/>
    <col min="9735" max="9735" width="12.140625" style="76" customWidth="1"/>
    <col min="9736" max="9736" width="13" style="76" hidden="1" customWidth="1"/>
    <col min="9737" max="9737" width="6.140625" style="76" customWidth="1"/>
    <col min="9738" max="9738" width="2.28515625" style="76" customWidth="1"/>
    <col min="9739" max="9739" width="0.5703125" style="76" customWidth="1"/>
    <col min="9740" max="9740" width="3.140625" style="76" customWidth="1"/>
    <col min="9741" max="9741" width="6.140625" style="76" customWidth="1"/>
    <col min="9742" max="9742" width="2.85546875" style="76" customWidth="1"/>
    <col min="9743" max="9743" width="13" style="76" hidden="1" customWidth="1"/>
    <col min="9744" max="9744" width="4" style="76" customWidth="1"/>
    <col min="9745" max="9745" width="6.140625" style="76" customWidth="1"/>
    <col min="9746" max="9746" width="4.42578125" style="76" customWidth="1"/>
    <col min="9747" max="9747" width="1.5703125" style="76" customWidth="1"/>
    <col min="9748" max="9748" width="5.140625" style="76" customWidth="1"/>
    <col min="9749" max="9749" width="1.7109375" style="76" customWidth="1"/>
    <col min="9750" max="9751" width="6.140625" style="76" customWidth="1"/>
    <col min="9752" max="9752" width="7.28515625" style="76" customWidth="1"/>
    <col min="9753" max="9753" width="0.5703125" style="76" customWidth="1"/>
    <col min="9754" max="9754" width="7.140625" style="76" customWidth="1"/>
    <col min="9755" max="9755" width="13" style="76" hidden="1" customWidth="1"/>
    <col min="9756" max="9756" width="4.85546875" style="76" customWidth="1"/>
    <col min="9757" max="9758" width="6.140625" style="76" customWidth="1"/>
    <col min="9759" max="9759" width="7.140625" style="76" customWidth="1"/>
    <col min="9760" max="9760" width="3.7109375" style="76" customWidth="1"/>
    <col min="9761" max="9761" width="13" style="76" hidden="1" customWidth="1"/>
    <col min="9762" max="9762" width="0.140625" style="76" customWidth="1"/>
    <col min="9763" max="9763" width="5.7109375" style="76" customWidth="1"/>
    <col min="9764" max="9764" width="13" style="76" hidden="1" customWidth="1"/>
    <col min="9765" max="9984" width="9.140625" style="76" customWidth="1"/>
    <col min="9985" max="9985" width="0.42578125" style="76" customWidth="1"/>
    <col min="9986" max="9986" width="13" style="76" hidden="1" customWidth="1"/>
    <col min="9987" max="9987" width="1.7109375" style="76" customWidth="1"/>
    <col min="9988" max="9988" width="0.5703125" style="76" customWidth="1"/>
    <col min="9989" max="9989" width="2.42578125" style="76" customWidth="1"/>
    <col min="9990" max="9990" width="15.85546875" style="76" customWidth="1"/>
    <col min="9991" max="9991" width="12.140625" style="76" customWidth="1"/>
    <col min="9992" max="9992" width="13" style="76" hidden="1" customWidth="1"/>
    <col min="9993" max="9993" width="6.140625" style="76" customWidth="1"/>
    <col min="9994" max="9994" width="2.28515625" style="76" customWidth="1"/>
    <col min="9995" max="9995" width="0.5703125" style="76" customWidth="1"/>
    <col min="9996" max="9996" width="3.140625" style="76" customWidth="1"/>
    <col min="9997" max="9997" width="6.140625" style="76" customWidth="1"/>
    <col min="9998" max="9998" width="2.85546875" style="76" customWidth="1"/>
    <col min="9999" max="9999" width="13" style="76" hidden="1" customWidth="1"/>
    <col min="10000" max="10000" width="4" style="76" customWidth="1"/>
    <col min="10001" max="10001" width="6.140625" style="76" customWidth="1"/>
    <col min="10002" max="10002" width="4.42578125" style="76" customWidth="1"/>
    <col min="10003" max="10003" width="1.5703125" style="76" customWidth="1"/>
    <col min="10004" max="10004" width="5.140625" style="76" customWidth="1"/>
    <col min="10005" max="10005" width="1.7109375" style="76" customWidth="1"/>
    <col min="10006" max="10007" width="6.140625" style="76" customWidth="1"/>
    <col min="10008" max="10008" width="7.28515625" style="76" customWidth="1"/>
    <col min="10009" max="10009" width="0.5703125" style="76" customWidth="1"/>
    <col min="10010" max="10010" width="7.140625" style="76" customWidth="1"/>
    <col min="10011" max="10011" width="13" style="76" hidden="1" customWidth="1"/>
    <col min="10012" max="10012" width="4.85546875" style="76" customWidth="1"/>
    <col min="10013" max="10014" width="6.140625" style="76" customWidth="1"/>
    <col min="10015" max="10015" width="7.140625" style="76" customWidth="1"/>
    <col min="10016" max="10016" width="3.7109375" style="76" customWidth="1"/>
    <col min="10017" max="10017" width="13" style="76" hidden="1" customWidth="1"/>
    <col min="10018" max="10018" width="0.140625" style="76" customWidth="1"/>
    <col min="10019" max="10019" width="5.7109375" style="76" customWidth="1"/>
    <col min="10020" max="10020" width="13" style="76" hidden="1" customWidth="1"/>
    <col min="10021" max="10240" width="9.140625" style="76" customWidth="1"/>
    <col min="10241" max="10241" width="0.42578125" style="76" customWidth="1"/>
    <col min="10242" max="10242" width="13" style="76" hidden="1" customWidth="1"/>
    <col min="10243" max="10243" width="1.7109375" style="76" customWidth="1"/>
    <col min="10244" max="10244" width="0.5703125" style="76" customWidth="1"/>
    <col min="10245" max="10245" width="2.42578125" style="76" customWidth="1"/>
    <col min="10246" max="10246" width="15.85546875" style="76" customWidth="1"/>
    <col min="10247" max="10247" width="12.140625" style="76" customWidth="1"/>
    <col min="10248" max="10248" width="13" style="76" hidden="1" customWidth="1"/>
    <col min="10249" max="10249" width="6.140625" style="76" customWidth="1"/>
    <col min="10250" max="10250" width="2.28515625" style="76" customWidth="1"/>
    <col min="10251" max="10251" width="0.5703125" style="76" customWidth="1"/>
    <col min="10252" max="10252" width="3.140625" style="76" customWidth="1"/>
    <col min="10253" max="10253" width="6.140625" style="76" customWidth="1"/>
    <col min="10254" max="10254" width="2.85546875" style="76" customWidth="1"/>
    <col min="10255" max="10255" width="13" style="76" hidden="1" customWidth="1"/>
    <col min="10256" max="10256" width="4" style="76" customWidth="1"/>
    <col min="10257" max="10257" width="6.140625" style="76" customWidth="1"/>
    <col min="10258" max="10258" width="4.42578125" style="76" customWidth="1"/>
    <col min="10259" max="10259" width="1.5703125" style="76" customWidth="1"/>
    <col min="10260" max="10260" width="5.140625" style="76" customWidth="1"/>
    <col min="10261" max="10261" width="1.7109375" style="76" customWidth="1"/>
    <col min="10262" max="10263" width="6.140625" style="76" customWidth="1"/>
    <col min="10264" max="10264" width="7.28515625" style="76" customWidth="1"/>
    <col min="10265" max="10265" width="0.5703125" style="76" customWidth="1"/>
    <col min="10266" max="10266" width="7.140625" style="76" customWidth="1"/>
    <col min="10267" max="10267" width="13" style="76" hidden="1" customWidth="1"/>
    <col min="10268" max="10268" width="4.85546875" style="76" customWidth="1"/>
    <col min="10269" max="10270" width="6.140625" style="76" customWidth="1"/>
    <col min="10271" max="10271" width="7.140625" style="76" customWidth="1"/>
    <col min="10272" max="10272" width="3.7109375" style="76" customWidth="1"/>
    <col min="10273" max="10273" width="13" style="76" hidden="1" customWidth="1"/>
    <col min="10274" max="10274" width="0.140625" style="76" customWidth="1"/>
    <col min="10275" max="10275" width="5.7109375" style="76" customWidth="1"/>
    <col min="10276" max="10276" width="13" style="76" hidden="1" customWidth="1"/>
    <col min="10277" max="10496" width="9.140625" style="76" customWidth="1"/>
    <col min="10497" max="10497" width="0.42578125" style="76" customWidth="1"/>
    <col min="10498" max="10498" width="13" style="76" hidden="1" customWidth="1"/>
    <col min="10499" max="10499" width="1.7109375" style="76" customWidth="1"/>
    <col min="10500" max="10500" width="0.5703125" style="76" customWidth="1"/>
    <col min="10501" max="10501" width="2.42578125" style="76" customWidth="1"/>
    <col min="10502" max="10502" width="15.85546875" style="76" customWidth="1"/>
    <col min="10503" max="10503" width="12.140625" style="76" customWidth="1"/>
    <col min="10504" max="10504" width="13" style="76" hidden="1" customWidth="1"/>
    <col min="10505" max="10505" width="6.140625" style="76" customWidth="1"/>
    <col min="10506" max="10506" width="2.28515625" style="76" customWidth="1"/>
    <col min="10507" max="10507" width="0.5703125" style="76" customWidth="1"/>
    <col min="10508" max="10508" width="3.140625" style="76" customWidth="1"/>
    <col min="10509" max="10509" width="6.140625" style="76" customWidth="1"/>
    <col min="10510" max="10510" width="2.85546875" style="76" customWidth="1"/>
    <col min="10511" max="10511" width="13" style="76" hidden="1" customWidth="1"/>
    <col min="10512" max="10512" width="4" style="76" customWidth="1"/>
    <col min="10513" max="10513" width="6.140625" style="76" customWidth="1"/>
    <col min="10514" max="10514" width="4.42578125" style="76" customWidth="1"/>
    <col min="10515" max="10515" width="1.5703125" style="76" customWidth="1"/>
    <col min="10516" max="10516" width="5.140625" style="76" customWidth="1"/>
    <col min="10517" max="10517" width="1.7109375" style="76" customWidth="1"/>
    <col min="10518" max="10519" width="6.140625" style="76" customWidth="1"/>
    <col min="10520" max="10520" width="7.28515625" style="76" customWidth="1"/>
    <col min="10521" max="10521" width="0.5703125" style="76" customWidth="1"/>
    <col min="10522" max="10522" width="7.140625" style="76" customWidth="1"/>
    <col min="10523" max="10523" width="13" style="76" hidden="1" customWidth="1"/>
    <col min="10524" max="10524" width="4.85546875" style="76" customWidth="1"/>
    <col min="10525" max="10526" width="6.140625" style="76" customWidth="1"/>
    <col min="10527" max="10527" width="7.140625" style="76" customWidth="1"/>
    <col min="10528" max="10528" width="3.7109375" style="76" customWidth="1"/>
    <col min="10529" max="10529" width="13" style="76" hidden="1" customWidth="1"/>
    <col min="10530" max="10530" width="0.140625" style="76" customWidth="1"/>
    <col min="10531" max="10531" width="5.7109375" style="76" customWidth="1"/>
    <col min="10532" max="10532" width="13" style="76" hidden="1" customWidth="1"/>
    <col min="10533" max="10752" width="9.140625" style="76" customWidth="1"/>
    <col min="10753" max="10753" width="0.42578125" style="76" customWidth="1"/>
    <col min="10754" max="10754" width="13" style="76" hidden="1" customWidth="1"/>
    <col min="10755" max="10755" width="1.7109375" style="76" customWidth="1"/>
    <col min="10756" max="10756" width="0.5703125" style="76" customWidth="1"/>
    <col min="10757" max="10757" width="2.42578125" style="76" customWidth="1"/>
    <col min="10758" max="10758" width="15.85546875" style="76" customWidth="1"/>
    <col min="10759" max="10759" width="12.140625" style="76" customWidth="1"/>
    <col min="10760" max="10760" width="13" style="76" hidden="1" customWidth="1"/>
    <col min="10761" max="10761" width="6.140625" style="76" customWidth="1"/>
    <col min="10762" max="10762" width="2.28515625" style="76" customWidth="1"/>
    <col min="10763" max="10763" width="0.5703125" style="76" customWidth="1"/>
    <col min="10764" max="10764" width="3.140625" style="76" customWidth="1"/>
    <col min="10765" max="10765" width="6.140625" style="76" customWidth="1"/>
    <col min="10766" max="10766" width="2.85546875" style="76" customWidth="1"/>
    <col min="10767" max="10767" width="13" style="76" hidden="1" customWidth="1"/>
    <col min="10768" max="10768" width="4" style="76" customWidth="1"/>
    <col min="10769" max="10769" width="6.140625" style="76" customWidth="1"/>
    <col min="10770" max="10770" width="4.42578125" style="76" customWidth="1"/>
    <col min="10771" max="10771" width="1.5703125" style="76" customWidth="1"/>
    <col min="10772" max="10772" width="5.140625" style="76" customWidth="1"/>
    <col min="10773" max="10773" width="1.7109375" style="76" customWidth="1"/>
    <col min="10774" max="10775" width="6.140625" style="76" customWidth="1"/>
    <col min="10776" max="10776" width="7.28515625" style="76" customWidth="1"/>
    <col min="10777" max="10777" width="0.5703125" style="76" customWidth="1"/>
    <col min="10778" max="10778" width="7.140625" style="76" customWidth="1"/>
    <col min="10779" max="10779" width="13" style="76" hidden="1" customWidth="1"/>
    <col min="10780" max="10780" width="4.85546875" style="76" customWidth="1"/>
    <col min="10781" max="10782" width="6.140625" style="76" customWidth="1"/>
    <col min="10783" max="10783" width="7.140625" style="76" customWidth="1"/>
    <col min="10784" max="10784" width="3.7109375" style="76" customWidth="1"/>
    <col min="10785" max="10785" width="13" style="76" hidden="1" customWidth="1"/>
    <col min="10786" max="10786" width="0.140625" style="76" customWidth="1"/>
    <col min="10787" max="10787" width="5.7109375" style="76" customWidth="1"/>
    <col min="10788" max="10788" width="13" style="76" hidden="1" customWidth="1"/>
    <col min="10789" max="11008" width="9.140625" style="76" customWidth="1"/>
    <col min="11009" max="11009" width="0.42578125" style="76" customWidth="1"/>
    <col min="11010" max="11010" width="13" style="76" hidden="1" customWidth="1"/>
    <col min="11011" max="11011" width="1.7109375" style="76" customWidth="1"/>
    <col min="11012" max="11012" width="0.5703125" style="76" customWidth="1"/>
    <col min="11013" max="11013" width="2.42578125" style="76" customWidth="1"/>
    <col min="11014" max="11014" width="15.85546875" style="76" customWidth="1"/>
    <col min="11015" max="11015" width="12.140625" style="76" customWidth="1"/>
    <col min="11016" max="11016" width="13" style="76" hidden="1" customWidth="1"/>
    <col min="11017" max="11017" width="6.140625" style="76" customWidth="1"/>
    <col min="11018" max="11018" width="2.28515625" style="76" customWidth="1"/>
    <col min="11019" max="11019" width="0.5703125" style="76" customWidth="1"/>
    <col min="11020" max="11020" width="3.140625" style="76" customWidth="1"/>
    <col min="11021" max="11021" width="6.140625" style="76" customWidth="1"/>
    <col min="11022" max="11022" width="2.85546875" style="76" customWidth="1"/>
    <col min="11023" max="11023" width="13" style="76" hidden="1" customWidth="1"/>
    <col min="11024" max="11024" width="4" style="76" customWidth="1"/>
    <col min="11025" max="11025" width="6.140625" style="76" customWidth="1"/>
    <col min="11026" max="11026" width="4.42578125" style="76" customWidth="1"/>
    <col min="11027" max="11027" width="1.5703125" style="76" customWidth="1"/>
    <col min="11028" max="11028" width="5.140625" style="76" customWidth="1"/>
    <col min="11029" max="11029" width="1.7109375" style="76" customWidth="1"/>
    <col min="11030" max="11031" width="6.140625" style="76" customWidth="1"/>
    <col min="11032" max="11032" width="7.28515625" style="76" customWidth="1"/>
    <col min="11033" max="11033" width="0.5703125" style="76" customWidth="1"/>
    <col min="11034" max="11034" width="7.140625" style="76" customWidth="1"/>
    <col min="11035" max="11035" width="13" style="76" hidden="1" customWidth="1"/>
    <col min="11036" max="11036" width="4.85546875" style="76" customWidth="1"/>
    <col min="11037" max="11038" width="6.140625" style="76" customWidth="1"/>
    <col min="11039" max="11039" width="7.140625" style="76" customWidth="1"/>
    <col min="11040" max="11040" width="3.7109375" style="76" customWidth="1"/>
    <col min="11041" max="11041" width="13" style="76" hidden="1" customWidth="1"/>
    <col min="11042" max="11042" width="0.140625" style="76" customWidth="1"/>
    <col min="11043" max="11043" width="5.7109375" style="76" customWidth="1"/>
    <col min="11044" max="11044" width="13" style="76" hidden="1" customWidth="1"/>
    <col min="11045" max="11264" width="9.140625" style="76" customWidth="1"/>
    <col min="11265" max="11265" width="0.42578125" style="76" customWidth="1"/>
    <col min="11266" max="11266" width="13" style="76" hidden="1" customWidth="1"/>
    <col min="11267" max="11267" width="1.7109375" style="76" customWidth="1"/>
    <col min="11268" max="11268" width="0.5703125" style="76" customWidth="1"/>
    <col min="11269" max="11269" width="2.42578125" style="76" customWidth="1"/>
    <col min="11270" max="11270" width="15.85546875" style="76" customWidth="1"/>
    <col min="11271" max="11271" width="12.140625" style="76" customWidth="1"/>
    <col min="11272" max="11272" width="13" style="76" hidden="1" customWidth="1"/>
    <col min="11273" max="11273" width="6.140625" style="76" customWidth="1"/>
    <col min="11274" max="11274" width="2.28515625" style="76" customWidth="1"/>
    <col min="11275" max="11275" width="0.5703125" style="76" customWidth="1"/>
    <col min="11276" max="11276" width="3.140625" style="76" customWidth="1"/>
    <col min="11277" max="11277" width="6.140625" style="76" customWidth="1"/>
    <col min="11278" max="11278" width="2.85546875" style="76" customWidth="1"/>
    <col min="11279" max="11279" width="13" style="76" hidden="1" customWidth="1"/>
    <col min="11280" max="11280" width="4" style="76" customWidth="1"/>
    <col min="11281" max="11281" width="6.140625" style="76" customWidth="1"/>
    <col min="11282" max="11282" width="4.42578125" style="76" customWidth="1"/>
    <col min="11283" max="11283" width="1.5703125" style="76" customWidth="1"/>
    <col min="11284" max="11284" width="5.140625" style="76" customWidth="1"/>
    <col min="11285" max="11285" width="1.7109375" style="76" customWidth="1"/>
    <col min="11286" max="11287" width="6.140625" style="76" customWidth="1"/>
    <col min="11288" max="11288" width="7.28515625" style="76" customWidth="1"/>
    <col min="11289" max="11289" width="0.5703125" style="76" customWidth="1"/>
    <col min="11290" max="11290" width="7.140625" style="76" customWidth="1"/>
    <col min="11291" max="11291" width="13" style="76" hidden="1" customWidth="1"/>
    <col min="11292" max="11292" width="4.85546875" style="76" customWidth="1"/>
    <col min="11293" max="11294" width="6.140625" style="76" customWidth="1"/>
    <col min="11295" max="11295" width="7.140625" style="76" customWidth="1"/>
    <col min="11296" max="11296" width="3.7109375" style="76" customWidth="1"/>
    <col min="11297" max="11297" width="13" style="76" hidden="1" customWidth="1"/>
    <col min="11298" max="11298" width="0.140625" style="76" customWidth="1"/>
    <col min="11299" max="11299" width="5.7109375" style="76" customWidth="1"/>
    <col min="11300" max="11300" width="13" style="76" hidden="1" customWidth="1"/>
    <col min="11301" max="11520" width="9.140625" style="76" customWidth="1"/>
    <col min="11521" max="11521" width="0.42578125" style="76" customWidth="1"/>
    <col min="11522" max="11522" width="13" style="76" hidden="1" customWidth="1"/>
    <col min="11523" max="11523" width="1.7109375" style="76" customWidth="1"/>
    <col min="11524" max="11524" width="0.5703125" style="76" customWidth="1"/>
    <col min="11525" max="11525" width="2.42578125" style="76" customWidth="1"/>
    <col min="11526" max="11526" width="15.85546875" style="76" customWidth="1"/>
    <col min="11527" max="11527" width="12.140625" style="76" customWidth="1"/>
    <col min="11528" max="11528" width="13" style="76" hidden="1" customWidth="1"/>
    <col min="11529" max="11529" width="6.140625" style="76" customWidth="1"/>
    <col min="11530" max="11530" width="2.28515625" style="76" customWidth="1"/>
    <col min="11531" max="11531" width="0.5703125" style="76" customWidth="1"/>
    <col min="11532" max="11532" width="3.140625" style="76" customWidth="1"/>
    <col min="11533" max="11533" width="6.140625" style="76" customWidth="1"/>
    <col min="11534" max="11534" width="2.85546875" style="76" customWidth="1"/>
    <col min="11535" max="11535" width="13" style="76" hidden="1" customWidth="1"/>
    <col min="11536" max="11536" width="4" style="76" customWidth="1"/>
    <col min="11537" max="11537" width="6.140625" style="76" customWidth="1"/>
    <col min="11538" max="11538" width="4.42578125" style="76" customWidth="1"/>
    <col min="11539" max="11539" width="1.5703125" style="76" customWidth="1"/>
    <col min="11540" max="11540" width="5.140625" style="76" customWidth="1"/>
    <col min="11541" max="11541" width="1.7109375" style="76" customWidth="1"/>
    <col min="11542" max="11543" width="6.140625" style="76" customWidth="1"/>
    <col min="11544" max="11544" width="7.28515625" style="76" customWidth="1"/>
    <col min="11545" max="11545" width="0.5703125" style="76" customWidth="1"/>
    <col min="11546" max="11546" width="7.140625" style="76" customWidth="1"/>
    <col min="11547" max="11547" width="13" style="76" hidden="1" customWidth="1"/>
    <col min="11548" max="11548" width="4.85546875" style="76" customWidth="1"/>
    <col min="11549" max="11550" width="6.140625" style="76" customWidth="1"/>
    <col min="11551" max="11551" width="7.140625" style="76" customWidth="1"/>
    <col min="11552" max="11552" width="3.7109375" style="76" customWidth="1"/>
    <col min="11553" max="11553" width="13" style="76" hidden="1" customWidth="1"/>
    <col min="11554" max="11554" width="0.140625" style="76" customWidth="1"/>
    <col min="11555" max="11555" width="5.7109375" style="76" customWidth="1"/>
    <col min="11556" max="11556" width="13" style="76" hidden="1" customWidth="1"/>
    <col min="11557" max="11776" width="9.140625" style="76" customWidth="1"/>
    <col min="11777" max="11777" width="0.42578125" style="76" customWidth="1"/>
    <col min="11778" max="11778" width="13" style="76" hidden="1" customWidth="1"/>
    <col min="11779" max="11779" width="1.7109375" style="76" customWidth="1"/>
    <col min="11780" max="11780" width="0.5703125" style="76" customWidth="1"/>
    <col min="11781" max="11781" width="2.42578125" style="76" customWidth="1"/>
    <col min="11782" max="11782" width="15.85546875" style="76" customWidth="1"/>
    <col min="11783" max="11783" width="12.140625" style="76" customWidth="1"/>
    <col min="11784" max="11784" width="13" style="76" hidden="1" customWidth="1"/>
    <col min="11785" max="11785" width="6.140625" style="76" customWidth="1"/>
    <col min="11786" max="11786" width="2.28515625" style="76" customWidth="1"/>
    <col min="11787" max="11787" width="0.5703125" style="76" customWidth="1"/>
    <col min="11788" max="11788" width="3.140625" style="76" customWidth="1"/>
    <col min="11789" max="11789" width="6.140625" style="76" customWidth="1"/>
    <col min="11790" max="11790" width="2.85546875" style="76" customWidth="1"/>
    <col min="11791" max="11791" width="13" style="76" hidden="1" customWidth="1"/>
    <col min="11792" max="11792" width="4" style="76" customWidth="1"/>
    <col min="11793" max="11793" width="6.140625" style="76" customWidth="1"/>
    <col min="11794" max="11794" width="4.42578125" style="76" customWidth="1"/>
    <col min="11795" max="11795" width="1.5703125" style="76" customWidth="1"/>
    <col min="11796" max="11796" width="5.140625" style="76" customWidth="1"/>
    <col min="11797" max="11797" width="1.7109375" style="76" customWidth="1"/>
    <col min="11798" max="11799" width="6.140625" style="76" customWidth="1"/>
    <col min="11800" max="11800" width="7.28515625" style="76" customWidth="1"/>
    <col min="11801" max="11801" width="0.5703125" style="76" customWidth="1"/>
    <col min="11802" max="11802" width="7.140625" style="76" customWidth="1"/>
    <col min="11803" max="11803" width="13" style="76" hidden="1" customWidth="1"/>
    <col min="11804" max="11804" width="4.85546875" style="76" customWidth="1"/>
    <col min="11805" max="11806" width="6.140625" style="76" customWidth="1"/>
    <col min="11807" max="11807" width="7.140625" style="76" customWidth="1"/>
    <col min="11808" max="11808" width="3.7109375" style="76" customWidth="1"/>
    <col min="11809" max="11809" width="13" style="76" hidden="1" customWidth="1"/>
    <col min="11810" max="11810" width="0.140625" style="76" customWidth="1"/>
    <col min="11811" max="11811" width="5.7109375" style="76" customWidth="1"/>
    <col min="11812" max="11812" width="13" style="76" hidden="1" customWidth="1"/>
    <col min="11813" max="12032" width="9.140625" style="76" customWidth="1"/>
    <col min="12033" max="12033" width="0.42578125" style="76" customWidth="1"/>
    <col min="12034" max="12034" width="13" style="76" hidden="1" customWidth="1"/>
    <col min="12035" max="12035" width="1.7109375" style="76" customWidth="1"/>
    <col min="12036" max="12036" width="0.5703125" style="76" customWidth="1"/>
    <col min="12037" max="12037" width="2.42578125" style="76" customWidth="1"/>
    <col min="12038" max="12038" width="15.85546875" style="76" customWidth="1"/>
    <col min="12039" max="12039" width="12.140625" style="76" customWidth="1"/>
    <col min="12040" max="12040" width="13" style="76" hidden="1" customWidth="1"/>
    <col min="12041" max="12041" width="6.140625" style="76" customWidth="1"/>
    <col min="12042" max="12042" width="2.28515625" style="76" customWidth="1"/>
    <col min="12043" max="12043" width="0.5703125" style="76" customWidth="1"/>
    <col min="12044" max="12044" width="3.140625" style="76" customWidth="1"/>
    <col min="12045" max="12045" width="6.140625" style="76" customWidth="1"/>
    <col min="12046" max="12046" width="2.85546875" style="76" customWidth="1"/>
    <col min="12047" max="12047" width="13" style="76" hidden="1" customWidth="1"/>
    <col min="12048" max="12048" width="4" style="76" customWidth="1"/>
    <col min="12049" max="12049" width="6.140625" style="76" customWidth="1"/>
    <col min="12050" max="12050" width="4.42578125" style="76" customWidth="1"/>
    <col min="12051" max="12051" width="1.5703125" style="76" customWidth="1"/>
    <col min="12052" max="12052" width="5.140625" style="76" customWidth="1"/>
    <col min="12053" max="12053" width="1.7109375" style="76" customWidth="1"/>
    <col min="12054" max="12055" width="6.140625" style="76" customWidth="1"/>
    <col min="12056" max="12056" width="7.28515625" style="76" customWidth="1"/>
    <col min="12057" max="12057" width="0.5703125" style="76" customWidth="1"/>
    <col min="12058" max="12058" width="7.140625" style="76" customWidth="1"/>
    <col min="12059" max="12059" width="13" style="76" hidden="1" customWidth="1"/>
    <col min="12060" max="12060" width="4.85546875" style="76" customWidth="1"/>
    <col min="12061" max="12062" width="6.140625" style="76" customWidth="1"/>
    <col min="12063" max="12063" width="7.140625" style="76" customWidth="1"/>
    <col min="12064" max="12064" width="3.7109375" style="76" customWidth="1"/>
    <col min="12065" max="12065" width="13" style="76" hidden="1" customWidth="1"/>
    <col min="12066" max="12066" width="0.140625" style="76" customWidth="1"/>
    <col min="12067" max="12067" width="5.7109375" style="76" customWidth="1"/>
    <col min="12068" max="12068" width="13" style="76" hidden="1" customWidth="1"/>
    <col min="12069" max="12288" width="9.140625" style="76" customWidth="1"/>
    <col min="12289" max="12289" width="0.42578125" style="76" customWidth="1"/>
    <col min="12290" max="12290" width="13" style="76" hidden="1" customWidth="1"/>
    <col min="12291" max="12291" width="1.7109375" style="76" customWidth="1"/>
    <col min="12292" max="12292" width="0.5703125" style="76" customWidth="1"/>
    <col min="12293" max="12293" width="2.42578125" style="76" customWidth="1"/>
    <col min="12294" max="12294" width="15.85546875" style="76" customWidth="1"/>
    <col min="12295" max="12295" width="12.140625" style="76" customWidth="1"/>
    <col min="12296" max="12296" width="13" style="76" hidden="1" customWidth="1"/>
    <col min="12297" max="12297" width="6.140625" style="76" customWidth="1"/>
    <col min="12298" max="12298" width="2.28515625" style="76" customWidth="1"/>
    <col min="12299" max="12299" width="0.5703125" style="76" customWidth="1"/>
    <col min="12300" max="12300" width="3.140625" style="76" customWidth="1"/>
    <col min="12301" max="12301" width="6.140625" style="76" customWidth="1"/>
    <col min="12302" max="12302" width="2.85546875" style="76" customWidth="1"/>
    <col min="12303" max="12303" width="13" style="76" hidden="1" customWidth="1"/>
    <col min="12304" max="12304" width="4" style="76" customWidth="1"/>
    <col min="12305" max="12305" width="6.140625" style="76" customWidth="1"/>
    <col min="12306" max="12306" width="4.42578125" style="76" customWidth="1"/>
    <col min="12307" max="12307" width="1.5703125" style="76" customWidth="1"/>
    <col min="12308" max="12308" width="5.140625" style="76" customWidth="1"/>
    <col min="12309" max="12309" width="1.7109375" style="76" customWidth="1"/>
    <col min="12310" max="12311" width="6.140625" style="76" customWidth="1"/>
    <col min="12312" max="12312" width="7.28515625" style="76" customWidth="1"/>
    <col min="12313" max="12313" width="0.5703125" style="76" customWidth="1"/>
    <col min="12314" max="12314" width="7.140625" style="76" customWidth="1"/>
    <col min="12315" max="12315" width="13" style="76" hidden="1" customWidth="1"/>
    <col min="12316" max="12316" width="4.85546875" style="76" customWidth="1"/>
    <col min="12317" max="12318" width="6.140625" style="76" customWidth="1"/>
    <col min="12319" max="12319" width="7.140625" style="76" customWidth="1"/>
    <col min="12320" max="12320" width="3.7109375" style="76" customWidth="1"/>
    <col min="12321" max="12321" width="13" style="76" hidden="1" customWidth="1"/>
    <col min="12322" max="12322" width="0.140625" style="76" customWidth="1"/>
    <col min="12323" max="12323" width="5.7109375" style="76" customWidth="1"/>
    <col min="12324" max="12324" width="13" style="76" hidden="1" customWidth="1"/>
    <col min="12325" max="12544" width="9.140625" style="76" customWidth="1"/>
    <col min="12545" max="12545" width="0.42578125" style="76" customWidth="1"/>
    <col min="12546" max="12546" width="13" style="76" hidden="1" customWidth="1"/>
    <col min="12547" max="12547" width="1.7109375" style="76" customWidth="1"/>
    <col min="12548" max="12548" width="0.5703125" style="76" customWidth="1"/>
    <col min="12549" max="12549" width="2.42578125" style="76" customWidth="1"/>
    <col min="12550" max="12550" width="15.85546875" style="76" customWidth="1"/>
    <col min="12551" max="12551" width="12.140625" style="76" customWidth="1"/>
    <col min="12552" max="12552" width="13" style="76" hidden="1" customWidth="1"/>
    <col min="12553" max="12553" width="6.140625" style="76" customWidth="1"/>
    <col min="12554" max="12554" width="2.28515625" style="76" customWidth="1"/>
    <col min="12555" max="12555" width="0.5703125" style="76" customWidth="1"/>
    <col min="12556" max="12556" width="3.140625" style="76" customWidth="1"/>
    <col min="12557" max="12557" width="6.140625" style="76" customWidth="1"/>
    <col min="12558" max="12558" width="2.85546875" style="76" customWidth="1"/>
    <col min="12559" max="12559" width="13" style="76" hidden="1" customWidth="1"/>
    <col min="12560" max="12560" width="4" style="76" customWidth="1"/>
    <col min="12561" max="12561" width="6.140625" style="76" customWidth="1"/>
    <col min="12562" max="12562" width="4.42578125" style="76" customWidth="1"/>
    <col min="12563" max="12563" width="1.5703125" style="76" customWidth="1"/>
    <col min="12564" max="12564" width="5.140625" style="76" customWidth="1"/>
    <col min="12565" max="12565" width="1.7109375" style="76" customWidth="1"/>
    <col min="12566" max="12567" width="6.140625" style="76" customWidth="1"/>
    <col min="12568" max="12568" width="7.28515625" style="76" customWidth="1"/>
    <col min="12569" max="12569" width="0.5703125" style="76" customWidth="1"/>
    <col min="12570" max="12570" width="7.140625" style="76" customWidth="1"/>
    <col min="12571" max="12571" width="13" style="76" hidden="1" customWidth="1"/>
    <col min="12572" max="12572" width="4.85546875" style="76" customWidth="1"/>
    <col min="12573" max="12574" width="6.140625" style="76" customWidth="1"/>
    <col min="12575" max="12575" width="7.140625" style="76" customWidth="1"/>
    <col min="12576" max="12576" width="3.7109375" style="76" customWidth="1"/>
    <col min="12577" max="12577" width="13" style="76" hidden="1" customWidth="1"/>
    <col min="12578" max="12578" width="0.140625" style="76" customWidth="1"/>
    <col min="12579" max="12579" width="5.7109375" style="76" customWidth="1"/>
    <col min="12580" max="12580" width="13" style="76" hidden="1" customWidth="1"/>
    <col min="12581" max="12800" width="9.140625" style="76" customWidth="1"/>
    <col min="12801" max="12801" width="0.42578125" style="76" customWidth="1"/>
    <col min="12802" max="12802" width="13" style="76" hidden="1" customWidth="1"/>
    <col min="12803" max="12803" width="1.7109375" style="76" customWidth="1"/>
    <col min="12804" max="12804" width="0.5703125" style="76" customWidth="1"/>
    <col min="12805" max="12805" width="2.42578125" style="76" customWidth="1"/>
    <col min="12806" max="12806" width="15.85546875" style="76" customWidth="1"/>
    <col min="12807" max="12807" width="12.140625" style="76" customWidth="1"/>
    <col min="12808" max="12808" width="13" style="76" hidden="1" customWidth="1"/>
    <col min="12809" max="12809" width="6.140625" style="76" customWidth="1"/>
    <col min="12810" max="12810" width="2.28515625" style="76" customWidth="1"/>
    <col min="12811" max="12811" width="0.5703125" style="76" customWidth="1"/>
    <col min="12812" max="12812" width="3.140625" style="76" customWidth="1"/>
    <col min="12813" max="12813" width="6.140625" style="76" customWidth="1"/>
    <col min="12814" max="12814" width="2.85546875" style="76" customWidth="1"/>
    <col min="12815" max="12815" width="13" style="76" hidden="1" customWidth="1"/>
    <col min="12816" max="12816" width="4" style="76" customWidth="1"/>
    <col min="12817" max="12817" width="6.140625" style="76" customWidth="1"/>
    <col min="12818" max="12818" width="4.42578125" style="76" customWidth="1"/>
    <col min="12819" max="12819" width="1.5703125" style="76" customWidth="1"/>
    <col min="12820" max="12820" width="5.140625" style="76" customWidth="1"/>
    <col min="12821" max="12821" width="1.7109375" style="76" customWidth="1"/>
    <col min="12822" max="12823" width="6.140625" style="76" customWidth="1"/>
    <col min="12824" max="12824" width="7.28515625" style="76" customWidth="1"/>
    <col min="12825" max="12825" width="0.5703125" style="76" customWidth="1"/>
    <col min="12826" max="12826" width="7.140625" style="76" customWidth="1"/>
    <col min="12827" max="12827" width="13" style="76" hidden="1" customWidth="1"/>
    <col min="12828" max="12828" width="4.85546875" style="76" customWidth="1"/>
    <col min="12829" max="12830" width="6.140625" style="76" customWidth="1"/>
    <col min="12831" max="12831" width="7.140625" style="76" customWidth="1"/>
    <col min="12832" max="12832" width="3.7109375" style="76" customWidth="1"/>
    <col min="12833" max="12833" width="13" style="76" hidden="1" customWidth="1"/>
    <col min="12834" max="12834" width="0.140625" style="76" customWidth="1"/>
    <col min="12835" max="12835" width="5.7109375" style="76" customWidth="1"/>
    <col min="12836" max="12836" width="13" style="76" hidden="1" customWidth="1"/>
    <col min="12837" max="13056" width="9.140625" style="76" customWidth="1"/>
    <col min="13057" max="13057" width="0.42578125" style="76" customWidth="1"/>
    <col min="13058" max="13058" width="13" style="76" hidden="1" customWidth="1"/>
    <col min="13059" max="13059" width="1.7109375" style="76" customWidth="1"/>
    <col min="13060" max="13060" width="0.5703125" style="76" customWidth="1"/>
    <col min="13061" max="13061" width="2.42578125" style="76" customWidth="1"/>
    <col min="13062" max="13062" width="15.85546875" style="76" customWidth="1"/>
    <col min="13063" max="13063" width="12.140625" style="76" customWidth="1"/>
    <col min="13064" max="13064" width="13" style="76" hidden="1" customWidth="1"/>
    <col min="13065" max="13065" width="6.140625" style="76" customWidth="1"/>
    <col min="13066" max="13066" width="2.28515625" style="76" customWidth="1"/>
    <col min="13067" max="13067" width="0.5703125" style="76" customWidth="1"/>
    <col min="13068" max="13068" width="3.140625" style="76" customWidth="1"/>
    <col min="13069" max="13069" width="6.140625" style="76" customWidth="1"/>
    <col min="13070" max="13070" width="2.85546875" style="76" customWidth="1"/>
    <col min="13071" max="13071" width="13" style="76" hidden="1" customWidth="1"/>
    <col min="13072" max="13072" width="4" style="76" customWidth="1"/>
    <col min="13073" max="13073" width="6.140625" style="76" customWidth="1"/>
    <col min="13074" max="13074" width="4.42578125" style="76" customWidth="1"/>
    <col min="13075" max="13075" width="1.5703125" style="76" customWidth="1"/>
    <col min="13076" max="13076" width="5.140625" style="76" customWidth="1"/>
    <col min="13077" max="13077" width="1.7109375" style="76" customWidth="1"/>
    <col min="13078" max="13079" width="6.140625" style="76" customWidth="1"/>
    <col min="13080" max="13080" width="7.28515625" style="76" customWidth="1"/>
    <col min="13081" max="13081" width="0.5703125" style="76" customWidth="1"/>
    <col min="13082" max="13082" width="7.140625" style="76" customWidth="1"/>
    <col min="13083" max="13083" width="13" style="76" hidden="1" customWidth="1"/>
    <col min="13084" max="13084" width="4.85546875" style="76" customWidth="1"/>
    <col min="13085" max="13086" width="6.140625" style="76" customWidth="1"/>
    <col min="13087" max="13087" width="7.140625" style="76" customWidth="1"/>
    <col min="13088" max="13088" width="3.7109375" style="76" customWidth="1"/>
    <col min="13089" max="13089" width="13" style="76" hidden="1" customWidth="1"/>
    <col min="13090" max="13090" width="0.140625" style="76" customWidth="1"/>
    <col min="13091" max="13091" width="5.7109375" style="76" customWidth="1"/>
    <col min="13092" max="13092" width="13" style="76" hidden="1" customWidth="1"/>
    <col min="13093" max="13312" width="9.140625" style="76" customWidth="1"/>
    <col min="13313" max="13313" width="0.42578125" style="76" customWidth="1"/>
    <col min="13314" max="13314" width="13" style="76" hidden="1" customWidth="1"/>
    <col min="13315" max="13315" width="1.7109375" style="76" customWidth="1"/>
    <col min="13316" max="13316" width="0.5703125" style="76" customWidth="1"/>
    <col min="13317" max="13317" width="2.42578125" style="76" customWidth="1"/>
    <col min="13318" max="13318" width="15.85546875" style="76" customWidth="1"/>
    <col min="13319" max="13319" width="12.140625" style="76" customWidth="1"/>
    <col min="13320" max="13320" width="13" style="76" hidden="1" customWidth="1"/>
    <col min="13321" max="13321" width="6.140625" style="76" customWidth="1"/>
    <col min="13322" max="13322" width="2.28515625" style="76" customWidth="1"/>
    <col min="13323" max="13323" width="0.5703125" style="76" customWidth="1"/>
    <col min="13324" max="13324" width="3.140625" style="76" customWidth="1"/>
    <col min="13325" max="13325" width="6.140625" style="76" customWidth="1"/>
    <col min="13326" max="13326" width="2.85546875" style="76" customWidth="1"/>
    <col min="13327" max="13327" width="13" style="76" hidden="1" customWidth="1"/>
    <col min="13328" max="13328" width="4" style="76" customWidth="1"/>
    <col min="13329" max="13329" width="6.140625" style="76" customWidth="1"/>
    <col min="13330" max="13330" width="4.42578125" style="76" customWidth="1"/>
    <col min="13331" max="13331" width="1.5703125" style="76" customWidth="1"/>
    <col min="13332" max="13332" width="5.140625" style="76" customWidth="1"/>
    <col min="13333" max="13333" width="1.7109375" style="76" customWidth="1"/>
    <col min="13334" max="13335" width="6.140625" style="76" customWidth="1"/>
    <col min="13336" max="13336" width="7.28515625" style="76" customWidth="1"/>
    <col min="13337" max="13337" width="0.5703125" style="76" customWidth="1"/>
    <col min="13338" max="13338" width="7.140625" style="76" customWidth="1"/>
    <col min="13339" max="13339" width="13" style="76" hidden="1" customWidth="1"/>
    <col min="13340" max="13340" width="4.85546875" style="76" customWidth="1"/>
    <col min="13341" max="13342" width="6.140625" style="76" customWidth="1"/>
    <col min="13343" max="13343" width="7.140625" style="76" customWidth="1"/>
    <col min="13344" max="13344" width="3.7109375" style="76" customWidth="1"/>
    <col min="13345" max="13345" width="13" style="76" hidden="1" customWidth="1"/>
    <col min="13346" max="13346" width="0.140625" style="76" customWidth="1"/>
    <col min="13347" max="13347" width="5.7109375" style="76" customWidth="1"/>
    <col min="13348" max="13348" width="13" style="76" hidden="1" customWidth="1"/>
    <col min="13349" max="13568" width="9.140625" style="76" customWidth="1"/>
    <col min="13569" max="13569" width="0.42578125" style="76" customWidth="1"/>
    <col min="13570" max="13570" width="13" style="76" hidden="1" customWidth="1"/>
    <col min="13571" max="13571" width="1.7109375" style="76" customWidth="1"/>
    <col min="13572" max="13572" width="0.5703125" style="76" customWidth="1"/>
    <col min="13573" max="13573" width="2.42578125" style="76" customWidth="1"/>
    <col min="13574" max="13574" width="15.85546875" style="76" customWidth="1"/>
    <col min="13575" max="13575" width="12.140625" style="76" customWidth="1"/>
    <col min="13576" max="13576" width="13" style="76" hidden="1" customWidth="1"/>
    <col min="13577" max="13577" width="6.140625" style="76" customWidth="1"/>
    <col min="13578" max="13578" width="2.28515625" style="76" customWidth="1"/>
    <col min="13579" max="13579" width="0.5703125" style="76" customWidth="1"/>
    <col min="13580" max="13580" width="3.140625" style="76" customWidth="1"/>
    <col min="13581" max="13581" width="6.140625" style="76" customWidth="1"/>
    <col min="13582" max="13582" width="2.85546875" style="76" customWidth="1"/>
    <col min="13583" max="13583" width="13" style="76" hidden="1" customWidth="1"/>
    <col min="13584" max="13584" width="4" style="76" customWidth="1"/>
    <col min="13585" max="13585" width="6.140625" style="76" customWidth="1"/>
    <col min="13586" max="13586" width="4.42578125" style="76" customWidth="1"/>
    <col min="13587" max="13587" width="1.5703125" style="76" customWidth="1"/>
    <col min="13588" max="13588" width="5.140625" style="76" customWidth="1"/>
    <col min="13589" max="13589" width="1.7109375" style="76" customWidth="1"/>
    <col min="13590" max="13591" width="6.140625" style="76" customWidth="1"/>
    <col min="13592" max="13592" width="7.28515625" style="76" customWidth="1"/>
    <col min="13593" max="13593" width="0.5703125" style="76" customWidth="1"/>
    <col min="13594" max="13594" width="7.140625" style="76" customWidth="1"/>
    <col min="13595" max="13595" width="13" style="76" hidden="1" customWidth="1"/>
    <col min="13596" max="13596" width="4.85546875" style="76" customWidth="1"/>
    <col min="13597" max="13598" width="6.140625" style="76" customWidth="1"/>
    <col min="13599" max="13599" width="7.140625" style="76" customWidth="1"/>
    <col min="13600" max="13600" width="3.7109375" style="76" customWidth="1"/>
    <col min="13601" max="13601" width="13" style="76" hidden="1" customWidth="1"/>
    <col min="13602" max="13602" width="0.140625" style="76" customWidth="1"/>
    <col min="13603" max="13603" width="5.7109375" style="76" customWidth="1"/>
    <col min="13604" max="13604" width="13" style="76" hidden="1" customWidth="1"/>
    <col min="13605" max="13824" width="9.140625" style="76" customWidth="1"/>
    <col min="13825" max="13825" width="0.42578125" style="76" customWidth="1"/>
    <col min="13826" max="13826" width="13" style="76" hidden="1" customWidth="1"/>
    <col min="13827" max="13827" width="1.7109375" style="76" customWidth="1"/>
    <col min="13828" max="13828" width="0.5703125" style="76" customWidth="1"/>
    <col min="13829" max="13829" width="2.42578125" style="76" customWidth="1"/>
    <col min="13830" max="13830" width="15.85546875" style="76" customWidth="1"/>
    <col min="13831" max="13831" width="12.140625" style="76" customWidth="1"/>
    <col min="13832" max="13832" width="13" style="76" hidden="1" customWidth="1"/>
    <col min="13833" max="13833" width="6.140625" style="76" customWidth="1"/>
    <col min="13834" max="13834" width="2.28515625" style="76" customWidth="1"/>
    <col min="13835" max="13835" width="0.5703125" style="76" customWidth="1"/>
    <col min="13836" max="13836" width="3.140625" style="76" customWidth="1"/>
    <col min="13837" max="13837" width="6.140625" style="76" customWidth="1"/>
    <col min="13838" max="13838" width="2.85546875" style="76" customWidth="1"/>
    <col min="13839" max="13839" width="13" style="76" hidden="1" customWidth="1"/>
    <col min="13840" max="13840" width="4" style="76" customWidth="1"/>
    <col min="13841" max="13841" width="6.140625" style="76" customWidth="1"/>
    <col min="13842" max="13842" width="4.42578125" style="76" customWidth="1"/>
    <col min="13843" max="13843" width="1.5703125" style="76" customWidth="1"/>
    <col min="13844" max="13844" width="5.140625" style="76" customWidth="1"/>
    <col min="13845" max="13845" width="1.7109375" style="76" customWidth="1"/>
    <col min="13846" max="13847" width="6.140625" style="76" customWidth="1"/>
    <col min="13848" max="13848" width="7.28515625" style="76" customWidth="1"/>
    <col min="13849" max="13849" width="0.5703125" style="76" customWidth="1"/>
    <col min="13850" max="13850" width="7.140625" style="76" customWidth="1"/>
    <col min="13851" max="13851" width="13" style="76" hidden="1" customWidth="1"/>
    <col min="13852" max="13852" width="4.85546875" style="76" customWidth="1"/>
    <col min="13853" max="13854" width="6.140625" style="76" customWidth="1"/>
    <col min="13855" max="13855" width="7.140625" style="76" customWidth="1"/>
    <col min="13856" max="13856" width="3.7109375" style="76" customWidth="1"/>
    <col min="13857" max="13857" width="13" style="76" hidden="1" customWidth="1"/>
    <col min="13858" max="13858" width="0.140625" style="76" customWidth="1"/>
    <col min="13859" max="13859" width="5.7109375" style="76" customWidth="1"/>
    <col min="13860" max="13860" width="13" style="76" hidden="1" customWidth="1"/>
    <col min="13861" max="14080" width="9.140625" style="76" customWidth="1"/>
    <col min="14081" max="14081" width="0.42578125" style="76" customWidth="1"/>
    <col min="14082" max="14082" width="13" style="76" hidden="1" customWidth="1"/>
    <col min="14083" max="14083" width="1.7109375" style="76" customWidth="1"/>
    <col min="14084" max="14084" width="0.5703125" style="76" customWidth="1"/>
    <col min="14085" max="14085" width="2.42578125" style="76" customWidth="1"/>
    <col min="14086" max="14086" width="15.85546875" style="76" customWidth="1"/>
    <col min="14087" max="14087" width="12.140625" style="76" customWidth="1"/>
    <col min="14088" max="14088" width="13" style="76" hidden="1" customWidth="1"/>
    <col min="14089" max="14089" width="6.140625" style="76" customWidth="1"/>
    <col min="14090" max="14090" width="2.28515625" style="76" customWidth="1"/>
    <col min="14091" max="14091" width="0.5703125" style="76" customWidth="1"/>
    <col min="14092" max="14092" width="3.140625" style="76" customWidth="1"/>
    <col min="14093" max="14093" width="6.140625" style="76" customWidth="1"/>
    <col min="14094" max="14094" width="2.85546875" style="76" customWidth="1"/>
    <col min="14095" max="14095" width="13" style="76" hidden="1" customWidth="1"/>
    <col min="14096" max="14096" width="4" style="76" customWidth="1"/>
    <col min="14097" max="14097" width="6.140625" style="76" customWidth="1"/>
    <col min="14098" max="14098" width="4.42578125" style="76" customWidth="1"/>
    <col min="14099" max="14099" width="1.5703125" style="76" customWidth="1"/>
    <col min="14100" max="14100" width="5.140625" style="76" customWidth="1"/>
    <col min="14101" max="14101" width="1.7109375" style="76" customWidth="1"/>
    <col min="14102" max="14103" width="6.140625" style="76" customWidth="1"/>
    <col min="14104" max="14104" width="7.28515625" style="76" customWidth="1"/>
    <col min="14105" max="14105" width="0.5703125" style="76" customWidth="1"/>
    <col min="14106" max="14106" width="7.140625" style="76" customWidth="1"/>
    <col min="14107" max="14107" width="13" style="76" hidden="1" customWidth="1"/>
    <col min="14108" max="14108" width="4.85546875" style="76" customWidth="1"/>
    <col min="14109" max="14110" width="6.140625" style="76" customWidth="1"/>
    <col min="14111" max="14111" width="7.140625" style="76" customWidth="1"/>
    <col min="14112" max="14112" width="3.7109375" style="76" customWidth="1"/>
    <col min="14113" max="14113" width="13" style="76" hidden="1" customWidth="1"/>
    <col min="14114" max="14114" width="0.140625" style="76" customWidth="1"/>
    <col min="14115" max="14115" width="5.7109375" style="76" customWidth="1"/>
    <col min="14116" max="14116" width="13" style="76" hidden="1" customWidth="1"/>
    <col min="14117" max="14336" width="9.140625" style="76" customWidth="1"/>
    <col min="14337" max="14337" width="0.42578125" style="76" customWidth="1"/>
    <col min="14338" max="14338" width="13" style="76" hidden="1" customWidth="1"/>
    <col min="14339" max="14339" width="1.7109375" style="76" customWidth="1"/>
    <col min="14340" max="14340" width="0.5703125" style="76" customWidth="1"/>
    <col min="14341" max="14341" width="2.42578125" style="76" customWidth="1"/>
    <col min="14342" max="14342" width="15.85546875" style="76" customWidth="1"/>
    <col min="14343" max="14343" width="12.140625" style="76" customWidth="1"/>
    <col min="14344" max="14344" width="13" style="76" hidden="1" customWidth="1"/>
    <col min="14345" max="14345" width="6.140625" style="76" customWidth="1"/>
    <col min="14346" max="14346" width="2.28515625" style="76" customWidth="1"/>
    <col min="14347" max="14347" width="0.5703125" style="76" customWidth="1"/>
    <col min="14348" max="14348" width="3.140625" style="76" customWidth="1"/>
    <col min="14349" max="14349" width="6.140625" style="76" customWidth="1"/>
    <col min="14350" max="14350" width="2.85546875" style="76" customWidth="1"/>
    <col min="14351" max="14351" width="13" style="76" hidden="1" customWidth="1"/>
    <col min="14352" max="14352" width="4" style="76" customWidth="1"/>
    <col min="14353" max="14353" width="6.140625" style="76" customWidth="1"/>
    <col min="14354" max="14354" width="4.42578125" style="76" customWidth="1"/>
    <col min="14355" max="14355" width="1.5703125" style="76" customWidth="1"/>
    <col min="14356" max="14356" width="5.140625" style="76" customWidth="1"/>
    <col min="14357" max="14357" width="1.7109375" style="76" customWidth="1"/>
    <col min="14358" max="14359" width="6.140625" style="76" customWidth="1"/>
    <col min="14360" max="14360" width="7.28515625" style="76" customWidth="1"/>
    <col min="14361" max="14361" width="0.5703125" style="76" customWidth="1"/>
    <col min="14362" max="14362" width="7.140625" style="76" customWidth="1"/>
    <col min="14363" max="14363" width="13" style="76" hidden="1" customWidth="1"/>
    <col min="14364" max="14364" width="4.85546875" style="76" customWidth="1"/>
    <col min="14365" max="14366" width="6.140625" style="76" customWidth="1"/>
    <col min="14367" max="14367" width="7.140625" style="76" customWidth="1"/>
    <col min="14368" max="14368" width="3.7109375" style="76" customWidth="1"/>
    <col min="14369" max="14369" width="13" style="76" hidden="1" customWidth="1"/>
    <col min="14370" max="14370" width="0.140625" style="76" customWidth="1"/>
    <col min="14371" max="14371" width="5.7109375" style="76" customWidth="1"/>
    <col min="14372" max="14372" width="13" style="76" hidden="1" customWidth="1"/>
    <col min="14373" max="14592" width="9.140625" style="76" customWidth="1"/>
    <col min="14593" max="14593" width="0.42578125" style="76" customWidth="1"/>
    <col min="14594" max="14594" width="13" style="76" hidden="1" customWidth="1"/>
    <col min="14595" max="14595" width="1.7109375" style="76" customWidth="1"/>
    <col min="14596" max="14596" width="0.5703125" style="76" customWidth="1"/>
    <col min="14597" max="14597" width="2.42578125" style="76" customWidth="1"/>
    <col min="14598" max="14598" width="15.85546875" style="76" customWidth="1"/>
    <col min="14599" max="14599" width="12.140625" style="76" customWidth="1"/>
    <col min="14600" max="14600" width="13" style="76" hidden="1" customWidth="1"/>
    <col min="14601" max="14601" width="6.140625" style="76" customWidth="1"/>
    <col min="14602" max="14602" width="2.28515625" style="76" customWidth="1"/>
    <col min="14603" max="14603" width="0.5703125" style="76" customWidth="1"/>
    <col min="14604" max="14604" width="3.140625" style="76" customWidth="1"/>
    <col min="14605" max="14605" width="6.140625" style="76" customWidth="1"/>
    <col min="14606" max="14606" width="2.85546875" style="76" customWidth="1"/>
    <col min="14607" max="14607" width="13" style="76" hidden="1" customWidth="1"/>
    <col min="14608" max="14608" width="4" style="76" customWidth="1"/>
    <col min="14609" max="14609" width="6.140625" style="76" customWidth="1"/>
    <col min="14610" max="14610" width="4.42578125" style="76" customWidth="1"/>
    <col min="14611" max="14611" width="1.5703125" style="76" customWidth="1"/>
    <col min="14612" max="14612" width="5.140625" style="76" customWidth="1"/>
    <col min="14613" max="14613" width="1.7109375" style="76" customWidth="1"/>
    <col min="14614" max="14615" width="6.140625" style="76" customWidth="1"/>
    <col min="14616" max="14616" width="7.28515625" style="76" customWidth="1"/>
    <col min="14617" max="14617" width="0.5703125" style="76" customWidth="1"/>
    <col min="14618" max="14618" width="7.140625" style="76" customWidth="1"/>
    <col min="14619" max="14619" width="13" style="76" hidden="1" customWidth="1"/>
    <col min="14620" max="14620" width="4.85546875" style="76" customWidth="1"/>
    <col min="14621" max="14622" width="6.140625" style="76" customWidth="1"/>
    <col min="14623" max="14623" width="7.140625" style="76" customWidth="1"/>
    <col min="14624" max="14624" width="3.7109375" style="76" customWidth="1"/>
    <col min="14625" max="14625" width="13" style="76" hidden="1" customWidth="1"/>
    <col min="14626" max="14626" width="0.140625" style="76" customWidth="1"/>
    <col min="14627" max="14627" width="5.7109375" style="76" customWidth="1"/>
    <col min="14628" max="14628" width="13" style="76" hidden="1" customWidth="1"/>
    <col min="14629" max="14848" width="9.140625" style="76" customWidth="1"/>
    <col min="14849" max="14849" width="0.42578125" style="76" customWidth="1"/>
    <col min="14850" max="14850" width="13" style="76" hidden="1" customWidth="1"/>
    <col min="14851" max="14851" width="1.7109375" style="76" customWidth="1"/>
    <col min="14852" max="14852" width="0.5703125" style="76" customWidth="1"/>
    <col min="14853" max="14853" width="2.42578125" style="76" customWidth="1"/>
    <col min="14854" max="14854" width="15.85546875" style="76" customWidth="1"/>
    <col min="14855" max="14855" width="12.140625" style="76" customWidth="1"/>
    <col min="14856" max="14856" width="13" style="76" hidden="1" customWidth="1"/>
    <col min="14857" max="14857" width="6.140625" style="76" customWidth="1"/>
    <col min="14858" max="14858" width="2.28515625" style="76" customWidth="1"/>
    <col min="14859" max="14859" width="0.5703125" style="76" customWidth="1"/>
    <col min="14860" max="14860" width="3.140625" style="76" customWidth="1"/>
    <col min="14861" max="14861" width="6.140625" style="76" customWidth="1"/>
    <col min="14862" max="14862" width="2.85546875" style="76" customWidth="1"/>
    <col min="14863" max="14863" width="13" style="76" hidden="1" customWidth="1"/>
    <col min="14864" max="14864" width="4" style="76" customWidth="1"/>
    <col min="14865" max="14865" width="6.140625" style="76" customWidth="1"/>
    <col min="14866" max="14866" width="4.42578125" style="76" customWidth="1"/>
    <col min="14867" max="14867" width="1.5703125" style="76" customWidth="1"/>
    <col min="14868" max="14868" width="5.140625" style="76" customWidth="1"/>
    <col min="14869" max="14869" width="1.7109375" style="76" customWidth="1"/>
    <col min="14870" max="14871" width="6.140625" style="76" customWidth="1"/>
    <col min="14872" max="14872" width="7.28515625" style="76" customWidth="1"/>
    <col min="14873" max="14873" width="0.5703125" style="76" customWidth="1"/>
    <col min="14874" max="14874" width="7.140625" style="76" customWidth="1"/>
    <col min="14875" max="14875" width="13" style="76" hidden="1" customWidth="1"/>
    <col min="14876" max="14876" width="4.85546875" style="76" customWidth="1"/>
    <col min="14877" max="14878" width="6.140625" style="76" customWidth="1"/>
    <col min="14879" max="14879" width="7.140625" style="76" customWidth="1"/>
    <col min="14880" max="14880" width="3.7109375" style="76" customWidth="1"/>
    <col min="14881" max="14881" width="13" style="76" hidden="1" customWidth="1"/>
    <col min="14882" max="14882" width="0.140625" style="76" customWidth="1"/>
    <col min="14883" max="14883" width="5.7109375" style="76" customWidth="1"/>
    <col min="14884" max="14884" width="13" style="76" hidden="1" customWidth="1"/>
    <col min="14885" max="15104" width="9.140625" style="76" customWidth="1"/>
    <col min="15105" max="15105" width="0.42578125" style="76" customWidth="1"/>
    <col min="15106" max="15106" width="13" style="76" hidden="1" customWidth="1"/>
    <col min="15107" max="15107" width="1.7109375" style="76" customWidth="1"/>
    <col min="15108" max="15108" width="0.5703125" style="76" customWidth="1"/>
    <col min="15109" max="15109" width="2.42578125" style="76" customWidth="1"/>
    <col min="15110" max="15110" width="15.85546875" style="76" customWidth="1"/>
    <col min="15111" max="15111" width="12.140625" style="76" customWidth="1"/>
    <col min="15112" max="15112" width="13" style="76" hidden="1" customWidth="1"/>
    <col min="15113" max="15113" width="6.140625" style="76" customWidth="1"/>
    <col min="15114" max="15114" width="2.28515625" style="76" customWidth="1"/>
    <col min="15115" max="15115" width="0.5703125" style="76" customWidth="1"/>
    <col min="15116" max="15116" width="3.140625" style="76" customWidth="1"/>
    <col min="15117" max="15117" width="6.140625" style="76" customWidth="1"/>
    <col min="15118" max="15118" width="2.85546875" style="76" customWidth="1"/>
    <col min="15119" max="15119" width="13" style="76" hidden="1" customWidth="1"/>
    <col min="15120" max="15120" width="4" style="76" customWidth="1"/>
    <col min="15121" max="15121" width="6.140625" style="76" customWidth="1"/>
    <col min="15122" max="15122" width="4.42578125" style="76" customWidth="1"/>
    <col min="15123" max="15123" width="1.5703125" style="76" customWidth="1"/>
    <col min="15124" max="15124" width="5.140625" style="76" customWidth="1"/>
    <col min="15125" max="15125" width="1.7109375" style="76" customWidth="1"/>
    <col min="15126" max="15127" width="6.140625" style="76" customWidth="1"/>
    <col min="15128" max="15128" width="7.28515625" style="76" customWidth="1"/>
    <col min="15129" max="15129" width="0.5703125" style="76" customWidth="1"/>
    <col min="15130" max="15130" width="7.140625" style="76" customWidth="1"/>
    <col min="15131" max="15131" width="13" style="76" hidden="1" customWidth="1"/>
    <col min="15132" max="15132" width="4.85546875" style="76" customWidth="1"/>
    <col min="15133" max="15134" width="6.140625" style="76" customWidth="1"/>
    <col min="15135" max="15135" width="7.140625" style="76" customWidth="1"/>
    <col min="15136" max="15136" width="3.7109375" style="76" customWidth="1"/>
    <col min="15137" max="15137" width="13" style="76" hidden="1" customWidth="1"/>
    <col min="15138" max="15138" width="0.140625" style="76" customWidth="1"/>
    <col min="15139" max="15139" width="5.7109375" style="76" customWidth="1"/>
    <col min="15140" max="15140" width="13" style="76" hidden="1" customWidth="1"/>
    <col min="15141" max="15360" width="9.140625" style="76" customWidth="1"/>
    <col min="15361" max="15361" width="0.42578125" style="76" customWidth="1"/>
    <col min="15362" max="15362" width="13" style="76" hidden="1" customWidth="1"/>
    <col min="15363" max="15363" width="1.7109375" style="76" customWidth="1"/>
    <col min="15364" max="15364" width="0.5703125" style="76" customWidth="1"/>
    <col min="15365" max="15365" width="2.42578125" style="76" customWidth="1"/>
    <col min="15366" max="15366" width="15.85546875" style="76" customWidth="1"/>
    <col min="15367" max="15367" width="12.140625" style="76" customWidth="1"/>
    <col min="15368" max="15368" width="13" style="76" hidden="1" customWidth="1"/>
    <col min="15369" max="15369" width="6.140625" style="76" customWidth="1"/>
    <col min="15370" max="15370" width="2.28515625" style="76" customWidth="1"/>
    <col min="15371" max="15371" width="0.5703125" style="76" customWidth="1"/>
    <col min="15372" max="15372" width="3.140625" style="76" customWidth="1"/>
    <col min="15373" max="15373" width="6.140625" style="76" customWidth="1"/>
    <col min="15374" max="15374" width="2.85546875" style="76" customWidth="1"/>
    <col min="15375" max="15375" width="13" style="76" hidden="1" customWidth="1"/>
    <col min="15376" max="15376" width="4" style="76" customWidth="1"/>
    <col min="15377" max="15377" width="6.140625" style="76" customWidth="1"/>
    <col min="15378" max="15378" width="4.42578125" style="76" customWidth="1"/>
    <col min="15379" max="15379" width="1.5703125" style="76" customWidth="1"/>
    <col min="15380" max="15380" width="5.140625" style="76" customWidth="1"/>
    <col min="15381" max="15381" width="1.7109375" style="76" customWidth="1"/>
    <col min="15382" max="15383" width="6.140625" style="76" customWidth="1"/>
    <col min="15384" max="15384" width="7.28515625" style="76" customWidth="1"/>
    <col min="15385" max="15385" width="0.5703125" style="76" customWidth="1"/>
    <col min="15386" max="15386" width="7.140625" style="76" customWidth="1"/>
    <col min="15387" max="15387" width="13" style="76" hidden="1" customWidth="1"/>
    <col min="15388" max="15388" width="4.85546875" style="76" customWidth="1"/>
    <col min="15389" max="15390" width="6.140625" style="76" customWidth="1"/>
    <col min="15391" max="15391" width="7.140625" style="76" customWidth="1"/>
    <col min="15392" max="15392" width="3.7109375" style="76" customWidth="1"/>
    <col min="15393" max="15393" width="13" style="76" hidden="1" customWidth="1"/>
    <col min="15394" max="15394" width="0.140625" style="76" customWidth="1"/>
    <col min="15395" max="15395" width="5.7109375" style="76" customWidth="1"/>
    <col min="15396" max="15396" width="13" style="76" hidden="1" customWidth="1"/>
    <col min="15397" max="15616" width="9.140625" style="76" customWidth="1"/>
    <col min="15617" max="15617" width="0.42578125" style="76" customWidth="1"/>
    <col min="15618" max="15618" width="13" style="76" hidden="1" customWidth="1"/>
    <col min="15619" max="15619" width="1.7109375" style="76" customWidth="1"/>
    <col min="15620" max="15620" width="0.5703125" style="76" customWidth="1"/>
    <col min="15621" max="15621" width="2.42578125" style="76" customWidth="1"/>
    <col min="15622" max="15622" width="15.85546875" style="76" customWidth="1"/>
    <col min="15623" max="15623" width="12.140625" style="76" customWidth="1"/>
    <col min="15624" max="15624" width="13" style="76" hidden="1" customWidth="1"/>
    <col min="15625" max="15625" width="6.140625" style="76" customWidth="1"/>
    <col min="15626" max="15626" width="2.28515625" style="76" customWidth="1"/>
    <col min="15627" max="15627" width="0.5703125" style="76" customWidth="1"/>
    <col min="15628" max="15628" width="3.140625" style="76" customWidth="1"/>
    <col min="15629" max="15629" width="6.140625" style="76" customWidth="1"/>
    <col min="15630" max="15630" width="2.85546875" style="76" customWidth="1"/>
    <col min="15631" max="15631" width="13" style="76" hidden="1" customWidth="1"/>
    <col min="15632" max="15632" width="4" style="76" customWidth="1"/>
    <col min="15633" max="15633" width="6.140625" style="76" customWidth="1"/>
    <col min="15634" max="15634" width="4.42578125" style="76" customWidth="1"/>
    <col min="15635" max="15635" width="1.5703125" style="76" customWidth="1"/>
    <col min="15636" max="15636" width="5.140625" style="76" customWidth="1"/>
    <col min="15637" max="15637" width="1.7109375" style="76" customWidth="1"/>
    <col min="15638" max="15639" width="6.140625" style="76" customWidth="1"/>
    <col min="15640" max="15640" width="7.28515625" style="76" customWidth="1"/>
    <col min="15641" max="15641" width="0.5703125" style="76" customWidth="1"/>
    <col min="15642" max="15642" width="7.140625" style="76" customWidth="1"/>
    <col min="15643" max="15643" width="13" style="76" hidden="1" customWidth="1"/>
    <col min="15644" max="15644" width="4.85546875" style="76" customWidth="1"/>
    <col min="15645" max="15646" width="6.140625" style="76" customWidth="1"/>
    <col min="15647" max="15647" width="7.140625" style="76" customWidth="1"/>
    <col min="15648" max="15648" width="3.7109375" style="76" customWidth="1"/>
    <col min="15649" max="15649" width="13" style="76" hidden="1" customWidth="1"/>
    <col min="15650" max="15650" width="0.140625" style="76" customWidth="1"/>
    <col min="15651" max="15651" width="5.7109375" style="76" customWidth="1"/>
    <col min="15652" max="15652" width="13" style="76" hidden="1" customWidth="1"/>
    <col min="15653" max="15872" width="9.140625" style="76" customWidth="1"/>
    <col min="15873" max="15873" width="0.42578125" style="76" customWidth="1"/>
    <col min="15874" max="15874" width="13" style="76" hidden="1" customWidth="1"/>
    <col min="15875" max="15875" width="1.7109375" style="76" customWidth="1"/>
    <col min="15876" max="15876" width="0.5703125" style="76" customWidth="1"/>
    <col min="15877" max="15877" width="2.42578125" style="76" customWidth="1"/>
    <col min="15878" max="15878" width="15.85546875" style="76" customWidth="1"/>
    <col min="15879" max="15879" width="12.140625" style="76" customWidth="1"/>
    <col min="15880" max="15880" width="13" style="76" hidden="1" customWidth="1"/>
    <col min="15881" max="15881" width="6.140625" style="76" customWidth="1"/>
    <col min="15882" max="15882" width="2.28515625" style="76" customWidth="1"/>
    <col min="15883" max="15883" width="0.5703125" style="76" customWidth="1"/>
    <col min="15884" max="15884" width="3.140625" style="76" customWidth="1"/>
    <col min="15885" max="15885" width="6.140625" style="76" customWidth="1"/>
    <col min="15886" max="15886" width="2.85546875" style="76" customWidth="1"/>
    <col min="15887" max="15887" width="13" style="76" hidden="1" customWidth="1"/>
    <col min="15888" max="15888" width="4" style="76" customWidth="1"/>
    <col min="15889" max="15889" width="6.140625" style="76" customWidth="1"/>
    <col min="15890" max="15890" width="4.42578125" style="76" customWidth="1"/>
    <col min="15891" max="15891" width="1.5703125" style="76" customWidth="1"/>
    <col min="15892" max="15892" width="5.140625" style="76" customWidth="1"/>
    <col min="15893" max="15893" width="1.7109375" style="76" customWidth="1"/>
    <col min="15894" max="15895" width="6.140625" style="76" customWidth="1"/>
    <col min="15896" max="15896" width="7.28515625" style="76" customWidth="1"/>
    <col min="15897" max="15897" width="0.5703125" style="76" customWidth="1"/>
    <col min="15898" max="15898" width="7.140625" style="76" customWidth="1"/>
    <col min="15899" max="15899" width="13" style="76" hidden="1" customWidth="1"/>
    <col min="15900" max="15900" width="4.85546875" style="76" customWidth="1"/>
    <col min="15901" max="15902" width="6.140625" style="76" customWidth="1"/>
    <col min="15903" max="15903" width="7.140625" style="76" customWidth="1"/>
    <col min="15904" max="15904" width="3.7109375" style="76" customWidth="1"/>
    <col min="15905" max="15905" width="13" style="76" hidden="1" customWidth="1"/>
    <col min="15906" max="15906" width="0.140625" style="76" customWidth="1"/>
    <col min="15907" max="15907" width="5.7109375" style="76" customWidth="1"/>
    <col min="15908" max="15908" width="13" style="76" hidden="1" customWidth="1"/>
    <col min="15909" max="16128" width="9.140625" style="76" customWidth="1"/>
    <col min="16129" max="16129" width="0.42578125" style="76" customWidth="1"/>
    <col min="16130" max="16130" width="13" style="76" hidden="1" customWidth="1"/>
    <col min="16131" max="16131" width="1.7109375" style="76" customWidth="1"/>
    <col min="16132" max="16132" width="0.5703125" style="76" customWidth="1"/>
    <col min="16133" max="16133" width="2.42578125" style="76" customWidth="1"/>
    <col min="16134" max="16134" width="15.85546875" style="76" customWidth="1"/>
    <col min="16135" max="16135" width="12.140625" style="76" customWidth="1"/>
    <col min="16136" max="16136" width="13" style="76" hidden="1" customWidth="1"/>
    <col min="16137" max="16137" width="6.140625" style="76" customWidth="1"/>
    <col min="16138" max="16138" width="2.28515625" style="76" customWidth="1"/>
    <col min="16139" max="16139" width="0.5703125" style="76" customWidth="1"/>
    <col min="16140" max="16140" width="3.140625" style="76" customWidth="1"/>
    <col min="16141" max="16141" width="6.140625" style="76" customWidth="1"/>
    <col min="16142" max="16142" width="2.85546875" style="76" customWidth="1"/>
    <col min="16143" max="16143" width="13" style="76" hidden="1" customWidth="1"/>
    <col min="16144" max="16144" width="4" style="76" customWidth="1"/>
    <col min="16145" max="16145" width="6.140625" style="76" customWidth="1"/>
    <col min="16146" max="16146" width="4.42578125" style="76" customWidth="1"/>
    <col min="16147" max="16147" width="1.5703125" style="76" customWidth="1"/>
    <col min="16148" max="16148" width="5.140625" style="76" customWidth="1"/>
    <col min="16149" max="16149" width="1.7109375" style="76" customWidth="1"/>
    <col min="16150" max="16151" width="6.140625" style="76" customWidth="1"/>
    <col min="16152" max="16152" width="7.28515625" style="76" customWidth="1"/>
    <col min="16153" max="16153" width="0.5703125" style="76" customWidth="1"/>
    <col min="16154" max="16154" width="7.140625" style="76" customWidth="1"/>
    <col min="16155" max="16155" width="13" style="76" hidden="1" customWidth="1"/>
    <col min="16156" max="16156" width="4.85546875" style="76" customWidth="1"/>
    <col min="16157" max="16158" width="6.140625" style="76" customWidth="1"/>
    <col min="16159" max="16159" width="7.140625" style="76" customWidth="1"/>
    <col min="16160" max="16160" width="3.7109375" style="76" customWidth="1"/>
    <col min="16161" max="16161" width="13" style="76" hidden="1" customWidth="1"/>
    <col min="16162" max="16162" width="0.140625" style="76" customWidth="1"/>
    <col min="16163" max="16163" width="5.7109375" style="76" customWidth="1"/>
    <col min="16164" max="16164" width="13" style="76" hidden="1" customWidth="1"/>
    <col min="16165" max="16384" width="9.140625" style="76" customWidth="1"/>
  </cols>
  <sheetData>
    <row r="2" spans="1:35" ht="15.75" customHeight="1" x14ac:dyDescent="0.25">
      <c r="E2" s="363"/>
      <c r="F2" s="363"/>
      <c r="G2" s="363"/>
      <c r="H2" s="363"/>
      <c r="I2" s="363"/>
      <c r="J2" s="363"/>
      <c r="U2" s="356" t="s">
        <v>9</v>
      </c>
      <c r="V2" s="319"/>
      <c r="W2" s="319"/>
      <c r="X2" s="319"/>
      <c r="Y2" s="319"/>
      <c r="Z2" s="319"/>
      <c r="AA2" s="319"/>
      <c r="AB2" s="319"/>
      <c r="AC2" s="319"/>
      <c r="AD2" s="319"/>
      <c r="AE2" s="319"/>
      <c r="AF2" s="319"/>
    </row>
    <row r="3" spans="1:35" x14ac:dyDescent="0.2">
      <c r="E3" s="363"/>
      <c r="F3" s="363"/>
      <c r="G3" s="363"/>
      <c r="H3" s="363"/>
      <c r="I3" s="363"/>
      <c r="J3" s="363"/>
    </row>
    <row r="4" spans="1:35" ht="15" customHeight="1" x14ac:dyDescent="0.25">
      <c r="E4" s="363"/>
      <c r="F4" s="363"/>
      <c r="G4" s="363"/>
      <c r="H4" s="363"/>
      <c r="I4" s="363"/>
      <c r="J4" s="363"/>
      <c r="U4" s="350" t="s">
        <v>10</v>
      </c>
      <c r="V4" s="319"/>
      <c r="W4" s="319"/>
      <c r="X4" s="319"/>
      <c r="Y4" s="319"/>
      <c r="Z4" s="319"/>
      <c r="AA4" s="319"/>
      <c r="AB4" s="319"/>
      <c r="AC4" s="319"/>
      <c r="AD4" s="319"/>
      <c r="AE4" s="319"/>
      <c r="AF4" s="319"/>
    </row>
    <row r="5" spans="1:35" x14ac:dyDescent="0.2">
      <c r="E5" s="363"/>
      <c r="F5" s="363"/>
      <c r="G5" s="363"/>
      <c r="H5" s="363"/>
      <c r="I5" s="363"/>
      <c r="J5" s="363"/>
    </row>
    <row r="6" spans="1:35" ht="15" customHeight="1" x14ac:dyDescent="0.25">
      <c r="E6" s="363"/>
      <c r="F6" s="363"/>
      <c r="G6" s="363"/>
      <c r="H6" s="363"/>
      <c r="I6" s="363"/>
      <c r="J6" s="363"/>
      <c r="L6" s="355" t="s">
        <v>11</v>
      </c>
      <c r="M6" s="319"/>
      <c r="N6" s="319"/>
      <c r="O6" s="318" t="s">
        <v>12</v>
      </c>
      <c r="P6" s="319"/>
      <c r="Q6" s="319"/>
      <c r="R6" s="319"/>
      <c r="S6" s="319"/>
      <c r="T6" s="319"/>
      <c r="U6" s="319"/>
      <c r="V6" s="319"/>
      <c r="W6" s="319"/>
      <c r="X6" s="319"/>
      <c r="Y6" s="319"/>
      <c r="Z6" s="319"/>
      <c r="AA6" s="319"/>
      <c r="AB6" s="319"/>
      <c r="AC6" s="319"/>
      <c r="AD6" s="319"/>
      <c r="AE6" s="319"/>
      <c r="AF6" s="319"/>
    </row>
    <row r="7" spans="1:35" ht="15" customHeight="1" x14ac:dyDescent="0.25">
      <c r="E7" s="363"/>
      <c r="F7" s="363"/>
      <c r="G7" s="363"/>
      <c r="H7" s="363"/>
      <c r="I7" s="363"/>
      <c r="J7" s="363"/>
      <c r="L7" s="355" t="s">
        <v>13</v>
      </c>
      <c r="M7" s="319"/>
      <c r="N7" s="319"/>
      <c r="O7" s="340">
        <v>44973.567926087962</v>
      </c>
      <c r="P7" s="319"/>
      <c r="Q7" s="319"/>
      <c r="R7" s="319"/>
      <c r="S7" s="319"/>
      <c r="T7" s="319"/>
      <c r="U7" s="319"/>
      <c r="V7" s="319"/>
      <c r="W7" s="319"/>
      <c r="X7" s="319"/>
      <c r="Y7" s="319"/>
      <c r="Z7" s="319"/>
      <c r="AA7" s="319"/>
      <c r="AB7" s="319"/>
      <c r="AC7" s="319"/>
      <c r="AD7" s="319"/>
      <c r="AE7" s="319"/>
      <c r="AF7" s="319"/>
    </row>
    <row r="8" spans="1:35" x14ac:dyDescent="0.2">
      <c r="E8" s="363"/>
      <c r="F8" s="363"/>
      <c r="G8" s="363"/>
      <c r="H8" s="363"/>
      <c r="I8" s="363"/>
      <c r="J8" s="363"/>
      <c r="L8" s="355" t="s">
        <v>14</v>
      </c>
      <c r="M8" s="319"/>
      <c r="N8" s="319"/>
      <c r="O8" s="318" t="s">
        <v>15</v>
      </c>
      <c r="P8" s="319"/>
      <c r="Q8" s="319"/>
      <c r="R8" s="319"/>
      <c r="S8" s="319"/>
      <c r="T8" s="319"/>
      <c r="U8" s="319"/>
      <c r="V8" s="319"/>
      <c r="W8" s="319"/>
      <c r="X8" s="319"/>
      <c r="Y8" s="319"/>
      <c r="Z8" s="319"/>
      <c r="AA8" s="319"/>
      <c r="AB8" s="319"/>
      <c r="AC8" s="319"/>
      <c r="AD8" s="319"/>
      <c r="AE8" s="319"/>
      <c r="AF8" s="319"/>
    </row>
    <row r="9" spans="1:35" x14ac:dyDescent="0.2">
      <c r="L9" s="319"/>
      <c r="M9" s="319"/>
      <c r="N9" s="319"/>
      <c r="O9" s="319"/>
      <c r="P9" s="319"/>
      <c r="Q9" s="319"/>
      <c r="R9" s="319"/>
      <c r="S9" s="319"/>
      <c r="T9" s="319"/>
      <c r="U9" s="319"/>
      <c r="V9" s="319"/>
      <c r="W9" s="319"/>
      <c r="X9" s="319"/>
      <c r="Y9" s="319"/>
      <c r="Z9" s="319"/>
      <c r="AA9" s="319"/>
      <c r="AB9" s="319"/>
      <c r="AC9" s="319"/>
      <c r="AD9" s="319"/>
      <c r="AE9" s="319"/>
      <c r="AF9" s="319"/>
    </row>
    <row r="11" spans="1:35" ht="15" customHeight="1" x14ac:dyDescent="0.25">
      <c r="D11" s="351" t="s">
        <v>16</v>
      </c>
      <c r="E11" s="333"/>
      <c r="F11" s="333"/>
      <c r="G11" s="333"/>
      <c r="H11" s="333"/>
      <c r="I11" s="333"/>
      <c r="J11" s="333"/>
      <c r="K11" s="333"/>
      <c r="L11" s="333"/>
      <c r="M11" s="333"/>
      <c r="N11" s="333"/>
      <c r="O11" s="334"/>
      <c r="P11" s="332" t="s">
        <v>68</v>
      </c>
      <c r="Q11" s="333"/>
      <c r="R11" s="333"/>
      <c r="S11" s="333"/>
      <c r="T11" s="333"/>
      <c r="U11" s="333"/>
      <c r="V11" s="333"/>
      <c r="W11" s="333"/>
      <c r="X11" s="333"/>
      <c r="Y11" s="334"/>
      <c r="Z11" s="352" t="s">
        <v>69</v>
      </c>
      <c r="AA11" s="333"/>
      <c r="AB11" s="333"/>
      <c r="AC11" s="333"/>
      <c r="AD11" s="333"/>
      <c r="AE11" s="333"/>
      <c r="AF11" s="333"/>
      <c r="AG11" s="333"/>
      <c r="AH11" s="333"/>
      <c r="AI11" s="334"/>
    </row>
    <row r="13" spans="1:35" ht="19.5" customHeight="1" x14ac:dyDescent="0.25">
      <c r="B13" s="361" t="s">
        <v>19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19"/>
      <c r="M13" s="319"/>
      <c r="N13" s="319"/>
      <c r="O13" s="319"/>
      <c r="P13" s="319"/>
      <c r="Q13" s="319"/>
      <c r="R13" s="319"/>
      <c r="S13" s="319"/>
      <c r="T13" s="319"/>
      <c r="U13" s="319"/>
      <c r="V13" s="319"/>
      <c r="W13" s="319"/>
      <c r="X13" s="319"/>
      <c r="Y13" s="319"/>
      <c r="Z13" s="319"/>
      <c r="AA13" s="319"/>
      <c r="AB13" s="319"/>
      <c r="AC13" s="319"/>
      <c r="AD13" s="319"/>
      <c r="AE13" s="319"/>
      <c r="AF13" s="319"/>
      <c r="AG13" s="319"/>
      <c r="AH13" s="319"/>
      <c r="AI13" s="319"/>
    </row>
    <row r="15" spans="1:35" ht="22.5" customHeight="1" x14ac:dyDescent="0.25">
      <c r="A15" s="75"/>
      <c r="C15" s="335" t="s">
        <v>20</v>
      </c>
      <c r="D15" s="322"/>
      <c r="E15" s="322"/>
      <c r="F15" s="322"/>
      <c r="G15" s="322"/>
      <c r="H15" s="322"/>
      <c r="I15" s="322"/>
      <c r="J15" s="322"/>
      <c r="K15" s="322"/>
      <c r="L15" s="322"/>
      <c r="M15" s="322"/>
      <c r="N15" s="322"/>
      <c r="O15" s="322"/>
      <c r="P15" s="321"/>
      <c r="Q15" s="335" t="s">
        <v>21</v>
      </c>
      <c r="R15" s="322"/>
      <c r="S15" s="322"/>
      <c r="T15" s="322"/>
      <c r="U15" s="321"/>
      <c r="V15" s="335" t="s">
        <v>22</v>
      </c>
      <c r="W15" s="322"/>
      <c r="X15" s="321"/>
      <c r="Y15" s="335" t="s">
        <v>23</v>
      </c>
      <c r="Z15" s="322"/>
      <c r="AA15" s="322"/>
      <c r="AB15" s="321"/>
      <c r="AC15" s="335" t="s">
        <v>24</v>
      </c>
      <c r="AD15" s="322"/>
      <c r="AE15" s="321"/>
      <c r="AF15" s="330" t="s">
        <v>25</v>
      </c>
      <c r="AG15" s="322"/>
      <c r="AH15" s="322"/>
      <c r="AI15" s="321"/>
    </row>
    <row r="16" spans="1:35" ht="15" customHeight="1" x14ac:dyDescent="0.25">
      <c r="A16" s="75"/>
      <c r="C16" s="330" t="s">
        <v>26</v>
      </c>
      <c r="D16" s="322"/>
      <c r="E16" s="321"/>
      <c r="F16" s="74" t="s">
        <v>27</v>
      </c>
      <c r="G16" s="330" t="s">
        <v>28</v>
      </c>
      <c r="H16" s="321"/>
      <c r="I16" s="74" t="s">
        <v>29</v>
      </c>
      <c r="J16" s="330" t="s">
        <v>30</v>
      </c>
      <c r="K16" s="322"/>
      <c r="L16" s="321"/>
      <c r="M16" s="74" t="s">
        <v>31</v>
      </c>
      <c r="N16" s="330" t="s">
        <v>32</v>
      </c>
      <c r="O16" s="322"/>
      <c r="P16" s="321"/>
      <c r="Q16" s="74" t="s">
        <v>30</v>
      </c>
      <c r="R16" s="330" t="s">
        <v>31</v>
      </c>
      <c r="S16" s="321"/>
      <c r="T16" s="330" t="s">
        <v>32</v>
      </c>
      <c r="U16" s="321"/>
      <c r="V16" s="74" t="s">
        <v>30</v>
      </c>
      <c r="W16" s="74" t="s">
        <v>31</v>
      </c>
      <c r="X16" s="74" t="s">
        <v>32</v>
      </c>
      <c r="Y16" s="330" t="s">
        <v>33</v>
      </c>
      <c r="Z16" s="322"/>
      <c r="AA16" s="322"/>
      <c r="AB16" s="321"/>
      <c r="AC16" s="74" t="s">
        <v>30</v>
      </c>
      <c r="AD16" s="74" t="s">
        <v>31</v>
      </c>
      <c r="AE16" s="74" t="s">
        <v>32</v>
      </c>
      <c r="AF16" s="330" t="s">
        <v>34</v>
      </c>
      <c r="AG16" s="322"/>
      <c r="AH16" s="322"/>
      <c r="AI16" s="321"/>
    </row>
    <row r="17" spans="1:35" ht="15" customHeight="1" x14ac:dyDescent="0.25">
      <c r="A17" s="362"/>
      <c r="C17" s="331" t="s">
        <v>70</v>
      </c>
      <c r="D17" s="322"/>
      <c r="E17" s="322"/>
      <c r="F17" s="322"/>
      <c r="G17" s="322"/>
      <c r="H17" s="321"/>
      <c r="I17" s="326"/>
      <c r="J17" s="322"/>
      <c r="K17" s="322"/>
      <c r="L17" s="322"/>
      <c r="M17" s="322"/>
      <c r="N17" s="322"/>
      <c r="O17" s="322"/>
      <c r="P17" s="322"/>
      <c r="Q17" s="322"/>
      <c r="R17" s="322"/>
      <c r="S17" s="322"/>
      <c r="T17" s="322"/>
      <c r="U17" s="322"/>
      <c r="V17" s="322"/>
      <c r="W17" s="322"/>
      <c r="X17" s="322"/>
      <c r="Y17" s="322"/>
      <c r="Z17" s="322"/>
      <c r="AA17" s="322"/>
      <c r="AB17" s="322"/>
      <c r="AC17" s="322"/>
      <c r="AD17" s="322"/>
      <c r="AE17" s="322"/>
      <c r="AF17" s="322"/>
      <c r="AG17" s="322"/>
      <c r="AH17" s="322"/>
      <c r="AI17" s="321"/>
    </row>
    <row r="18" spans="1:35" ht="20.100000000000001" customHeight="1" x14ac:dyDescent="0.25">
      <c r="A18" s="328"/>
      <c r="C18" s="320">
        <v>2</v>
      </c>
      <c r="D18" s="322"/>
      <c r="E18" s="321"/>
      <c r="F18" s="72" t="s">
        <v>36</v>
      </c>
      <c r="G18" s="324" t="s">
        <v>37</v>
      </c>
      <c r="H18" s="321"/>
      <c r="I18" s="71" t="s">
        <v>38</v>
      </c>
      <c r="J18" s="320">
        <v>296437</v>
      </c>
      <c r="K18" s="322"/>
      <c r="L18" s="321"/>
      <c r="M18" s="71">
        <v>296443</v>
      </c>
      <c r="N18" s="320">
        <v>7</v>
      </c>
      <c r="O18" s="322"/>
      <c r="P18" s="321"/>
      <c r="Q18" s="71">
        <v>296437</v>
      </c>
      <c r="R18" s="320">
        <v>296443</v>
      </c>
      <c r="S18" s="321"/>
      <c r="T18" s="323">
        <v>7</v>
      </c>
      <c r="U18" s="321"/>
      <c r="V18" s="71"/>
      <c r="W18" s="71"/>
      <c r="X18" s="71"/>
      <c r="Y18" s="320"/>
      <c r="Z18" s="322"/>
      <c r="AA18" s="322"/>
      <c r="AB18" s="321"/>
      <c r="AC18" s="71"/>
      <c r="AD18" s="71"/>
      <c r="AE18" s="71"/>
      <c r="AF18" s="320">
        <v>7</v>
      </c>
      <c r="AG18" s="322"/>
      <c r="AH18" s="322"/>
      <c r="AI18" s="321"/>
    </row>
    <row r="19" spans="1:35" ht="20.100000000000001" customHeight="1" x14ac:dyDescent="0.25">
      <c r="A19" s="328"/>
      <c r="C19" s="320">
        <v>2</v>
      </c>
      <c r="D19" s="322"/>
      <c r="E19" s="321"/>
      <c r="F19" s="72" t="s">
        <v>36</v>
      </c>
      <c r="G19" s="324" t="s">
        <v>37</v>
      </c>
      <c r="H19" s="321"/>
      <c r="I19" s="71" t="s">
        <v>38</v>
      </c>
      <c r="J19" s="320">
        <v>296444</v>
      </c>
      <c r="K19" s="322"/>
      <c r="L19" s="321"/>
      <c r="M19" s="71">
        <v>296444</v>
      </c>
      <c r="N19" s="320">
        <v>1</v>
      </c>
      <c r="O19" s="322"/>
      <c r="P19" s="321"/>
      <c r="Q19" s="71"/>
      <c r="R19" s="320"/>
      <c r="S19" s="321"/>
      <c r="T19" s="323"/>
      <c r="U19" s="321"/>
      <c r="V19" s="71">
        <v>296444</v>
      </c>
      <c r="W19" s="71">
        <v>296444</v>
      </c>
      <c r="X19" s="71">
        <v>1</v>
      </c>
      <c r="Y19" s="320" t="s">
        <v>39</v>
      </c>
      <c r="Z19" s="322"/>
      <c r="AA19" s="322"/>
      <c r="AB19" s="321"/>
      <c r="AC19" s="71"/>
      <c r="AD19" s="71"/>
      <c r="AE19" s="71"/>
      <c r="AF19" s="320">
        <v>1</v>
      </c>
      <c r="AG19" s="322"/>
      <c r="AH19" s="322"/>
      <c r="AI19" s="321"/>
    </row>
    <row r="20" spans="1:35" ht="20.100000000000001" customHeight="1" x14ac:dyDescent="0.25">
      <c r="A20" s="328"/>
      <c r="C20" s="320">
        <v>2</v>
      </c>
      <c r="D20" s="322"/>
      <c r="E20" s="321"/>
      <c r="F20" s="72" t="s">
        <v>36</v>
      </c>
      <c r="G20" s="324" t="s">
        <v>37</v>
      </c>
      <c r="H20" s="321"/>
      <c r="I20" s="71" t="s">
        <v>38</v>
      </c>
      <c r="J20" s="320">
        <v>296445</v>
      </c>
      <c r="K20" s="322"/>
      <c r="L20" s="321"/>
      <c r="M20" s="71">
        <v>296456</v>
      </c>
      <c r="N20" s="320">
        <v>12</v>
      </c>
      <c r="O20" s="322"/>
      <c r="P20" s="321"/>
      <c r="Q20" s="71">
        <v>296445</v>
      </c>
      <c r="R20" s="320">
        <v>296456</v>
      </c>
      <c r="S20" s="321"/>
      <c r="T20" s="323">
        <v>12</v>
      </c>
      <c r="U20" s="321"/>
      <c r="V20" s="71"/>
      <c r="W20" s="71"/>
      <c r="X20" s="71"/>
      <c r="Y20" s="320"/>
      <c r="Z20" s="322"/>
      <c r="AA20" s="322"/>
      <c r="AB20" s="321"/>
      <c r="AC20" s="71"/>
      <c r="AD20" s="71"/>
      <c r="AE20" s="71"/>
      <c r="AF20" s="320">
        <v>12</v>
      </c>
      <c r="AG20" s="322"/>
      <c r="AH20" s="322"/>
      <c r="AI20" s="321"/>
    </row>
    <row r="21" spans="1:35" ht="20.100000000000001" customHeight="1" x14ac:dyDescent="0.25">
      <c r="A21" s="328"/>
      <c r="C21" s="320">
        <v>2</v>
      </c>
      <c r="D21" s="322"/>
      <c r="E21" s="321"/>
      <c r="F21" s="72" t="s">
        <v>36</v>
      </c>
      <c r="G21" s="324" t="s">
        <v>37</v>
      </c>
      <c r="H21" s="321"/>
      <c r="I21" s="71" t="s">
        <v>38</v>
      </c>
      <c r="J21" s="320">
        <v>296697</v>
      </c>
      <c r="K21" s="322"/>
      <c r="L21" s="321"/>
      <c r="M21" s="71">
        <v>296705</v>
      </c>
      <c r="N21" s="320">
        <v>9</v>
      </c>
      <c r="O21" s="322"/>
      <c r="P21" s="321"/>
      <c r="Q21" s="71">
        <v>296697</v>
      </c>
      <c r="R21" s="320">
        <v>296705</v>
      </c>
      <c r="S21" s="321"/>
      <c r="T21" s="323">
        <v>9</v>
      </c>
      <c r="U21" s="321"/>
      <c r="V21" s="71"/>
      <c r="W21" s="71"/>
      <c r="X21" s="71"/>
      <c r="Y21" s="320"/>
      <c r="Z21" s="322"/>
      <c r="AA21" s="322"/>
      <c r="AB21" s="321"/>
      <c r="AC21" s="71"/>
      <c r="AD21" s="71"/>
      <c r="AE21" s="71"/>
      <c r="AF21" s="320">
        <v>9</v>
      </c>
      <c r="AG21" s="322"/>
      <c r="AH21" s="322"/>
      <c r="AI21" s="321"/>
    </row>
    <row r="22" spans="1:35" ht="20.100000000000001" customHeight="1" x14ac:dyDescent="0.25">
      <c r="A22" s="328"/>
      <c r="C22" s="320">
        <v>2</v>
      </c>
      <c r="D22" s="322"/>
      <c r="E22" s="321"/>
      <c r="F22" s="72" t="s">
        <v>36</v>
      </c>
      <c r="G22" s="324" t="s">
        <v>37</v>
      </c>
      <c r="H22" s="321"/>
      <c r="I22" s="71" t="s">
        <v>38</v>
      </c>
      <c r="J22" s="320">
        <v>296706</v>
      </c>
      <c r="K22" s="322"/>
      <c r="L22" s="321"/>
      <c r="M22" s="71">
        <v>296706</v>
      </c>
      <c r="N22" s="320">
        <v>1</v>
      </c>
      <c r="O22" s="322"/>
      <c r="P22" s="321"/>
      <c r="Q22" s="71"/>
      <c r="R22" s="320"/>
      <c r="S22" s="321"/>
      <c r="T22" s="323"/>
      <c r="U22" s="321"/>
      <c r="V22" s="71">
        <v>296706</v>
      </c>
      <c r="W22" s="71">
        <v>296706</v>
      </c>
      <c r="X22" s="71">
        <v>1</v>
      </c>
      <c r="Y22" s="320" t="s">
        <v>39</v>
      </c>
      <c r="Z22" s="322"/>
      <c r="AA22" s="322"/>
      <c r="AB22" s="321"/>
      <c r="AC22" s="71"/>
      <c r="AD22" s="71"/>
      <c r="AE22" s="71"/>
      <c r="AF22" s="320">
        <v>1</v>
      </c>
      <c r="AG22" s="322"/>
      <c r="AH22" s="322"/>
      <c r="AI22" s="321"/>
    </row>
    <row r="23" spans="1:35" ht="20.100000000000001" customHeight="1" x14ac:dyDescent="0.25">
      <c r="A23" s="328"/>
      <c r="C23" s="320">
        <v>2</v>
      </c>
      <c r="D23" s="322"/>
      <c r="E23" s="321"/>
      <c r="F23" s="72" t="s">
        <v>36</v>
      </c>
      <c r="G23" s="324" t="s">
        <v>37</v>
      </c>
      <c r="H23" s="321"/>
      <c r="I23" s="71" t="s">
        <v>38</v>
      </c>
      <c r="J23" s="320">
        <v>296707</v>
      </c>
      <c r="K23" s="322"/>
      <c r="L23" s="321"/>
      <c r="M23" s="71">
        <v>296730</v>
      </c>
      <c r="N23" s="320">
        <v>24</v>
      </c>
      <c r="O23" s="322"/>
      <c r="P23" s="321"/>
      <c r="Q23" s="71">
        <v>296707</v>
      </c>
      <c r="R23" s="320">
        <v>296730</v>
      </c>
      <c r="S23" s="321"/>
      <c r="T23" s="323">
        <v>24</v>
      </c>
      <c r="U23" s="321"/>
      <c r="V23" s="71"/>
      <c r="W23" s="71"/>
      <c r="X23" s="71"/>
      <c r="Y23" s="320"/>
      <c r="Z23" s="322"/>
      <c r="AA23" s="322"/>
      <c r="AB23" s="321"/>
      <c r="AC23" s="71"/>
      <c r="AD23" s="71"/>
      <c r="AE23" s="71"/>
      <c r="AF23" s="320">
        <v>24</v>
      </c>
      <c r="AG23" s="322"/>
      <c r="AH23" s="322"/>
      <c r="AI23" s="321"/>
    </row>
    <row r="24" spans="1:35" ht="20.100000000000001" customHeight="1" x14ac:dyDescent="0.25">
      <c r="A24" s="328"/>
      <c r="C24" s="320">
        <v>2</v>
      </c>
      <c r="D24" s="322"/>
      <c r="E24" s="321"/>
      <c r="F24" s="72" t="s">
        <v>36</v>
      </c>
      <c r="G24" s="324" t="s">
        <v>37</v>
      </c>
      <c r="H24" s="321"/>
      <c r="I24" s="71" t="s">
        <v>38</v>
      </c>
      <c r="J24" s="320">
        <v>296731</v>
      </c>
      <c r="K24" s="322"/>
      <c r="L24" s="321"/>
      <c r="M24" s="71">
        <v>296744</v>
      </c>
      <c r="N24" s="320">
        <v>14</v>
      </c>
      <c r="O24" s="322"/>
      <c r="P24" s="321"/>
      <c r="Q24" s="71"/>
      <c r="R24" s="320"/>
      <c r="S24" s="321"/>
      <c r="T24" s="323"/>
      <c r="U24" s="321"/>
      <c r="V24" s="71"/>
      <c r="W24" s="71"/>
      <c r="X24" s="71"/>
      <c r="Y24" s="320"/>
      <c r="Z24" s="322"/>
      <c r="AA24" s="322"/>
      <c r="AB24" s="321"/>
      <c r="AC24" s="71">
        <v>296731</v>
      </c>
      <c r="AD24" s="71">
        <v>296744</v>
      </c>
      <c r="AE24" s="71">
        <v>14</v>
      </c>
      <c r="AF24" s="320">
        <v>14</v>
      </c>
      <c r="AG24" s="322"/>
      <c r="AH24" s="322"/>
      <c r="AI24" s="321"/>
    </row>
    <row r="25" spans="1:35" ht="20.100000000000001" customHeight="1" x14ac:dyDescent="0.25">
      <c r="A25" s="328"/>
      <c r="C25" s="320">
        <v>2</v>
      </c>
      <c r="D25" s="322"/>
      <c r="E25" s="321"/>
      <c r="F25" s="72" t="s">
        <v>36</v>
      </c>
      <c r="G25" s="324" t="s">
        <v>40</v>
      </c>
      <c r="H25" s="321"/>
      <c r="I25" s="71" t="s">
        <v>57</v>
      </c>
      <c r="J25" s="320">
        <v>2340996</v>
      </c>
      <c r="K25" s="322"/>
      <c r="L25" s="321"/>
      <c r="M25" s="71">
        <v>2341015</v>
      </c>
      <c r="N25" s="320">
        <v>20</v>
      </c>
      <c r="O25" s="322"/>
      <c r="P25" s="321"/>
      <c r="Q25" s="71">
        <v>2340996</v>
      </c>
      <c r="R25" s="320">
        <v>2341015</v>
      </c>
      <c r="S25" s="321"/>
      <c r="T25" s="323">
        <v>20</v>
      </c>
      <c r="U25" s="321"/>
      <c r="V25" s="71"/>
      <c r="W25" s="71"/>
      <c r="X25" s="71"/>
      <c r="Y25" s="320"/>
      <c r="Z25" s="322"/>
      <c r="AA25" s="322"/>
      <c r="AB25" s="321"/>
      <c r="AC25" s="71"/>
      <c r="AD25" s="71"/>
      <c r="AE25" s="71"/>
      <c r="AF25" s="320">
        <v>20</v>
      </c>
      <c r="AG25" s="322"/>
      <c r="AH25" s="322"/>
      <c r="AI25" s="321"/>
    </row>
    <row r="26" spans="1:35" ht="20.100000000000001" customHeight="1" x14ac:dyDescent="0.25">
      <c r="A26" s="328"/>
      <c r="C26" s="320">
        <v>2</v>
      </c>
      <c r="D26" s="322"/>
      <c r="E26" s="321"/>
      <c r="F26" s="72" t="s">
        <v>36</v>
      </c>
      <c r="G26" s="324" t="s">
        <v>40</v>
      </c>
      <c r="H26" s="321"/>
      <c r="I26" s="71" t="s">
        <v>57</v>
      </c>
      <c r="J26" s="320">
        <v>2341256</v>
      </c>
      <c r="K26" s="322"/>
      <c r="L26" s="321"/>
      <c r="M26" s="71">
        <v>2341287</v>
      </c>
      <c r="N26" s="320">
        <v>32</v>
      </c>
      <c r="O26" s="322"/>
      <c r="P26" s="321"/>
      <c r="Q26" s="71">
        <v>2341256</v>
      </c>
      <c r="R26" s="320">
        <v>2341287</v>
      </c>
      <c r="S26" s="321"/>
      <c r="T26" s="323">
        <v>32</v>
      </c>
      <c r="U26" s="321"/>
      <c r="V26" s="71"/>
      <c r="W26" s="71"/>
      <c r="X26" s="71"/>
      <c r="Y26" s="320"/>
      <c r="Z26" s="322"/>
      <c r="AA26" s="322"/>
      <c r="AB26" s="321"/>
      <c r="AC26" s="71"/>
      <c r="AD26" s="71"/>
      <c r="AE26" s="71"/>
      <c r="AF26" s="320">
        <v>32</v>
      </c>
      <c r="AG26" s="322"/>
      <c r="AH26" s="322"/>
      <c r="AI26" s="321"/>
    </row>
    <row r="27" spans="1:35" ht="20.100000000000001" customHeight="1" x14ac:dyDescent="0.25">
      <c r="A27" s="328"/>
      <c r="C27" s="320">
        <v>2</v>
      </c>
      <c r="D27" s="322"/>
      <c r="E27" s="321"/>
      <c r="F27" s="72" t="s">
        <v>36</v>
      </c>
      <c r="G27" s="324" t="s">
        <v>40</v>
      </c>
      <c r="H27" s="321"/>
      <c r="I27" s="71" t="s">
        <v>57</v>
      </c>
      <c r="J27" s="320">
        <v>2341288</v>
      </c>
      <c r="K27" s="322"/>
      <c r="L27" s="321"/>
      <c r="M27" s="71">
        <v>2341303</v>
      </c>
      <c r="N27" s="320">
        <v>16</v>
      </c>
      <c r="O27" s="322"/>
      <c r="P27" s="321"/>
      <c r="Q27" s="71"/>
      <c r="R27" s="320"/>
      <c r="S27" s="321"/>
      <c r="T27" s="323"/>
      <c r="U27" s="321"/>
      <c r="V27" s="71"/>
      <c r="W27" s="71"/>
      <c r="X27" s="71"/>
      <c r="Y27" s="320"/>
      <c r="Z27" s="322"/>
      <c r="AA27" s="322"/>
      <c r="AB27" s="321"/>
      <c r="AC27" s="71">
        <v>2341288</v>
      </c>
      <c r="AD27" s="71">
        <v>2341303</v>
      </c>
      <c r="AE27" s="71">
        <v>16</v>
      </c>
      <c r="AF27" s="320">
        <v>16</v>
      </c>
      <c r="AG27" s="322"/>
      <c r="AH27" s="322"/>
      <c r="AI27" s="321"/>
    </row>
    <row r="28" spans="1:35" ht="20.100000000000001" customHeight="1" x14ac:dyDescent="0.25">
      <c r="A28" s="328"/>
      <c r="C28" s="320"/>
      <c r="D28" s="322"/>
      <c r="E28" s="321"/>
      <c r="F28" s="72"/>
      <c r="G28" s="324"/>
      <c r="H28" s="321"/>
      <c r="I28" s="71"/>
      <c r="J28" s="320"/>
      <c r="K28" s="322"/>
      <c r="L28" s="321"/>
      <c r="M28" s="71"/>
      <c r="N28" s="320"/>
      <c r="O28" s="322"/>
      <c r="P28" s="321"/>
      <c r="Q28" s="71"/>
      <c r="R28" s="320"/>
      <c r="S28" s="321"/>
      <c r="T28" s="323"/>
      <c r="U28" s="321"/>
      <c r="V28" s="71"/>
      <c r="W28" s="71"/>
      <c r="X28" s="71"/>
      <c r="Y28" s="320"/>
      <c r="Z28" s="322"/>
      <c r="AA28" s="322"/>
      <c r="AB28" s="321"/>
      <c r="AC28" s="71"/>
      <c r="AD28" s="71"/>
      <c r="AE28" s="71"/>
      <c r="AF28" s="325">
        <f>SUM(T18:U27)*17/2</f>
        <v>884</v>
      </c>
      <c r="AG28" s="322"/>
      <c r="AH28" s="322"/>
      <c r="AI28" s="321"/>
    </row>
    <row r="29" spans="1:35" ht="20.100000000000001" customHeight="1" x14ac:dyDescent="0.25">
      <c r="A29" s="328"/>
      <c r="C29" s="320">
        <v>7</v>
      </c>
      <c r="D29" s="322"/>
      <c r="E29" s="321"/>
      <c r="F29" s="72" t="s">
        <v>71</v>
      </c>
      <c r="G29" s="324" t="s">
        <v>37</v>
      </c>
      <c r="H29" s="321"/>
      <c r="I29" s="71" t="s">
        <v>38</v>
      </c>
      <c r="J29" s="320">
        <v>296606</v>
      </c>
      <c r="K29" s="322"/>
      <c r="L29" s="321"/>
      <c r="M29" s="71">
        <v>296616</v>
      </c>
      <c r="N29" s="320">
        <v>11</v>
      </c>
      <c r="O29" s="322"/>
      <c r="P29" s="321"/>
      <c r="Q29" s="71">
        <v>296606</v>
      </c>
      <c r="R29" s="320">
        <v>296616</v>
      </c>
      <c r="S29" s="321"/>
      <c r="T29" s="323">
        <v>11</v>
      </c>
      <c r="U29" s="321"/>
      <c r="V29" s="71"/>
      <c r="W29" s="71"/>
      <c r="X29" s="71"/>
      <c r="Y29" s="320"/>
      <c r="Z29" s="322"/>
      <c r="AA29" s="322"/>
      <c r="AB29" s="321"/>
      <c r="AC29" s="71"/>
      <c r="AD29" s="71"/>
      <c r="AE29" s="71"/>
      <c r="AF29" s="320">
        <v>11</v>
      </c>
      <c r="AG29" s="322"/>
      <c r="AH29" s="322"/>
      <c r="AI29" s="321"/>
    </row>
    <row r="30" spans="1:35" ht="20.100000000000001" customHeight="1" x14ac:dyDescent="0.25">
      <c r="A30" s="328"/>
      <c r="C30" s="320">
        <v>7</v>
      </c>
      <c r="D30" s="322"/>
      <c r="E30" s="321"/>
      <c r="F30" s="72" t="s">
        <v>71</v>
      </c>
      <c r="G30" s="324" t="s">
        <v>37</v>
      </c>
      <c r="H30" s="321"/>
      <c r="I30" s="71" t="s">
        <v>38</v>
      </c>
      <c r="J30" s="320">
        <v>296793</v>
      </c>
      <c r="K30" s="322"/>
      <c r="L30" s="321"/>
      <c r="M30" s="71">
        <v>296829</v>
      </c>
      <c r="N30" s="320">
        <v>37</v>
      </c>
      <c r="O30" s="322"/>
      <c r="P30" s="321"/>
      <c r="Q30" s="71">
        <v>296793</v>
      </c>
      <c r="R30" s="320">
        <v>296829</v>
      </c>
      <c r="S30" s="321"/>
      <c r="T30" s="323">
        <v>37</v>
      </c>
      <c r="U30" s="321"/>
      <c r="V30" s="71"/>
      <c r="W30" s="71"/>
      <c r="X30" s="71"/>
      <c r="Y30" s="320"/>
      <c r="Z30" s="322"/>
      <c r="AA30" s="322"/>
      <c r="AB30" s="321"/>
      <c r="AC30" s="71"/>
      <c r="AD30" s="71"/>
      <c r="AE30" s="71"/>
      <c r="AF30" s="320">
        <v>37</v>
      </c>
      <c r="AG30" s="322"/>
      <c r="AH30" s="322"/>
      <c r="AI30" s="321"/>
    </row>
    <row r="31" spans="1:35" ht="20.100000000000001" customHeight="1" x14ac:dyDescent="0.25">
      <c r="A31" s="328"/>
      <c r="C31" s="320">
        <v>7</v>
      </c>
      <c r="D31" s="322"/>
      <c r="E31" s="321"/>
      <c r="F31" s="72" t="s">
        <v>71</v>
      </c>
      <c r="G31" s="324" t="s">
        <v>37</v>
      </c>
      <c r="H31" s="321"/>
      <c r="I31" s="71" t="s">
        <v>38</v>
      </c>
      <c r="J31" s="320">
        <v>296830</v>
      </c>
      <c r="K31" s="322"/>
      <c r="L31" s="321"/>
      <c r="M31" s="71">
        <v>296830</v>
      </c>
      <c r="N31" s="320">
        <v>1</v>
      </c>
      <c r="O31" s="322"/>
      <c r="P31" s="321"/>
      <c r="Q31" s="71"/>
      <c r="R31" s="320"/>
      <c r="S31" s="321"/>
      <c r="T31" s="323"/>
      <c r="U31" s="321"/>
      <c r="V31" s="71">
        <v>296830</v>
      </c>
      <c r="W31" s="71">
        <v>296830</v>
      </c>
      <c r="X31" s="71">
        <v>1</v>
      </c>
      <c r="Y31" s="320" t="s">
        <v>53</v>
      </c>
      <c r="Z31" s="322"/>
      <c r="AA31" s="322"/>
      <c r="AB31" s="321"/>
      <c r="AC31" s="71"/>
      <c r="AD31" s="71"/>
      <c r="AE31" s="71"/>
      <c r="AF31" s="320">
        <v>1</v>
      </c>
      <c r="AG31" s="322"/>
      <c r="AH31" s="322"/>
      <c r="AI31" s="321"/>
    </row>
    <row r="32" spans="1:35" ht="20.100000000000001" customHeight="1" x14ac:dyDescent="0.25">
      <c r="A32" s="328"/>
      <c r="C32" s="320">
        <v>7</v>
      </c>
      <c r="D32" s="322"/>
      <c r="E32" s="321"/>
      <c r="F32" s="72" t="s">
        <v>71</v>
      </c>
      <c r="G32" s="324" t="s">
        <v>37</v>
      </c>
      <c r="H32" s="321"/>
      <c r="I32" s="71" t="s">
        <v>38</v>
      </c>
      <c r="J32" s="320">
        <v>296831</v>
      </c>
      <c r="K32" s="322"/>
      <c r="L32" s="321"/>
      <c r="M32" s="71">
        <v>296836</v>
      </c>
      <c r="N32" s="320">
        <v>6</v>
      </c>
      <c r="O32" s="322"/>
      <c r="P32" s="321"/>
      <c r="Q32" s="71">
        <v>296831</v>
      </c>
      <c r="R32" s="320">
        <v>296836</v>
      </c>
      <c r="S32" s="321"/>
      <c r="T32" s="323">
        <v>6</v>
      </c>
      <c r="U32" s="321"/>
      <c r="V32" s="71"/>
      <c r="W32" s="71"/>
      <c r="X32" s="71"/>
      <c r="Y32" s="320"/>
      <c r="Z32" s="322"/>
      <c r="AA32" s="322"/>
      <c r="AB32" s="321"/>
      <c r="AC32" s="71"/>
      <c r="AD32" s="71"/>
      <c r="AE32" s="71"/>
      <c r="AF32" s="320">
        <v>6</v>
      </c>
      <c r="AG32" s="322"/>
      <c r="AH32" s="322"/>
      <c r="AI32" s="321"/>
    </row>
    <row r="33" spans="1:35" ht="20.100000000000001" customHeight="1" x14ac:dyDescent="0.25">
      <c r="A33" s="328"/>
      <c r="C33" s="320">
        <v>7</v>
      </c>
      <c r="D33" s="322"/>
      <c r="E33" s="321"/>
      <c r="F33" s="72" t="s">
        <v>71</v>
      </c>
      <c r="G33" s="324" t="s">
        <v>37</v>
      </c>
      <c r="H33" s="321"/>
      <c r="I33" s="71" t="s">
        <v>38</v>
      </c>
      <c r="J33" s="320">
        <v>296837</v>
      </c>
      <c r="K33" s="322"/>
      <c r="L33" s="321"/>
      <c r="M33" s="71">
        <v>296852</v>
      </c>
      <c r="N33" s="320">
        <v>16</v>
      </c>
      <c r="O33" s="322"/>
      <c r="P33" s="321"/>
      <c r="Q33" s="71"/>
      <c r="R33" s="320"/>
      <c r="S33" s="321"/>
      <c r="T33" s="323"/>
      <c r="U33" s="321"/>
      <c r="V33" s="71"/>
      <c r="W33" s="71"/>
      <c r="X33" s="71"/>
      <c r="Y33" s="320"/>
      <c r="Z33" s="322"/>
      <c r="AA33" s="322"/>
      <c r="AB33" s="321"/>
      <c r="AC33" s="71">
        <v>296837</v>
      </c>
      <c r="AD33" s="71">
        <v>296852</v>
      </c>
      <c r="AE33" s="71">
        <v>16</v>
      </c>
      <c r="AF33" s="320">
        <v>16</v>
      </c>
      <c r="AG33" s="322"/>
      <c r="AH33" s="322"/>
      <c r="AI33" s="321"/>
    </row>
    <row r="34" spans="1:35" ht="20.100000000000001" customHeight="1" x14ac:dyDescent="0.25">
      <c r="A34" s="328"/>
      <c r="C34" s="320">
        <v>7</v>
      </c>
      <c r="D34" s="322"/>
      <c r="E34" s="321"/>
      <c r="F34" s="72" t="s">
        <v>71</v>
      </c>
      <c r="G34" s="324" t="s">
        <v>40</v>
      </c>
      <c r="H34" s="321"/>
      <c r="I34" s="71" t="s">
        <v>57</v>
      </c>
      <c r="J34" s="320">
        <v>2341165</v>
      </c>
      <c r="K34" s="322"/>
      <c r="L34" s="321"/>
      <c r="M34" s="71">
        <v>2341175</v>
      </c>
      <c r="N34" s="320">
        <v>11</v>
      </c>
      <c r="O34" s="322"/>
      <c r="P34" s="321"/>
      <c r="Q34" s="71">
        <v>2341165</v>
      </c>
      <c r="R34" s="320">
        <v>2341175</v>
      </c>
      <c r="S34" s="321"/>
      <c r="T34" s="323">
        <v>11</v>
      </c>
      <c r="U34" s="321"/>
      <c r="V34" s="71"/>
      <c r="W34" s="71"/>
      <c r="X34" s="71"/>
      <c r="Y34" s="320"/>
      <c r="Z34" s="322"/>
      <c r="AA34" s="322"/>
      <c r="AB34" s="321"/>
      <c r="AC34" s="71"/>
      <c r="AD34" s="71"/>
      <c r="AE34" s="71"/>
      <c r="AF34" s="320">
        <v>11</v>
      </c>
      <c r="AG34" s="322"/>
      <c r="AH34" s="322"/>
      <c r="AI34" s="321"/>
    </row>
    <row r="35" spans="1:35" ht="20.100000000000001" customHeight="1" x14ac:dyDescent="0.25">
      <c r="A35" s="328"/>
      <c r="C35" s="320">
        <v>7</v>
      </c>
      <c r="D35" s="322"/>
      <c r="E35" s="321"/>
      <c r="F35" s="72" t="s">
        <v>71</v>
      </c>
      <c r="G35" s="324" t="s">
        <v>40</v>
      </c>
      <c r="H35" s="321"/>
      <c r="I35" s="71" t="s">
        <v>57</v>
      </c>
      <c r="J35" s="320">
        <v>2341352</v>
      </c>
      <c r="K35" s="322"/>
      <c r="L35" s="321"/>
      <c r="M35" s="71">
        <v>2341394</v>
      </c>
      <c r="N35" s="320">
        <v>43</v>
      </c>
      <c r="O35" s="322"/>
      <c r="P35" s="321"/>
      <c r="Q35" s="71">
        <v>2341352</v>
      </c>
      <c r="R35" s="320">
        <v>2341394</v>
      </c>
      <c r="S35" s="321"/>
      <c r="T35" s="323">
        <v>43</v>
      </c>
      <c r="U35" s="321"/>
      <c r="V35" s="71"/>
      <c r="W35" s="71"/>
      <c r="X35" s="71"/>
      <c r="Y35" s="320"/>
      <c r="Z35" s="322"/>
      <c r="AA35" s="322"/>
      <c r="AB35" s="321"/>
      <c r="AC35" s="71"/>
      <c r="AD35" s="71"/>
      <c r="AE35" s="71"/>
      <c r="AF35" s="320">
        <v>43</v>
      </c>
      <c r="AG35" s="322"/>
      <c r="AH35" s="322"/>
      <c r="AI35" s="321"/>
    </row>
    <row r="36" spans="1:35" ht="20.100000000000001" customHeight="1" x14ac:dyDescent="0.25">
      <c r="A36" s="328"/>
      <c r="C36" s="320">
        <v>7</v>
      </c>
      <c r="D36" s="322"/>
      <c r="E36" s="321"/>
      <c r="F36" s="72" t="s">
        <v>71</v>
      </c>
      <c r="G36" s="324" t="s">
        <v>40</v>
      </c>
      <c r="H36" s="321"/>
      <c r="I36" s="71" t="s">
        <v>57</v>
      </c>
      <c r="J36" s="320">
        <v>2341395</v>
      </c>
      <c r="K36" s="322"/>
      <c r="L36" s="321"/>
      <c r="M36" s="71">
        <v>2341411</v>
      </c>
      <c r="N36" s="320">
        <v>17</v>
      </c>
      <c r="O36" s="322"/>
      <c r="P36" s="321"/>
      <c r="Q36" s="71"/>
      <c r="R36" s="320"/>
      <c r="S36" s="321"/>
      <c r="T36" s="323"/>
      <c r="U36" s="321"/>
      <c r="V36" s="71"/>
      <c r="W36" s="71"/>
      <c r="X36" s="71"/>
      <c r="Y36" s="320"/>
      <c r="Z36" s="322"/>
      <c r="AA36" s="322"/>
      <c r="AB36" s="321"/>
      <c r="AC36" s="71">
        <v>2341395</v>
      </c>
      <c r="AD36" s="71">
        <v>2341411</v>
      </c>
      <c r="AE36" s="71">
        <v>17</v>
      </c>
      <c r="AF36" s="320">
        <v>17</v>
      </c>
      <c r="AG36" s="322"/>
      <c r="AH36" s="322"/>
      <c r="AI36" s="321"/>
    </row>
    <row r="37" spans="1:35" ht="20.100000000000001" customHeight="1" x14ac:dyDescent="0.25">
      <c r="A37" s="328"/>
      <c r="C37" s="320"/>
      <c r="D37" s="322"/>
      <c r="E37" s="321"/>
      <c r="F37" s="72"/>
      <c r="G37" s="324"/>
      <c r="H37" s="321"/>
      <c r="I37" s="71"/>
      <c r="J37" s="320"/>
      <c r="K37" s="322"/>
      <c r="L37" s="321"/>
      <c r="M37" s="71"/>
      <c r="N37" s="320"/>
      <c r="O37" s="322"/>
      <c r="P37" s="321"/>
      <c r="Q37" s="71"/>
      <c r="R37" s="320"/>
      <c r="S37" s="321"/>
      <c r="T37" s="323"/>
      <c r="U37" s="321"/>
      <c r="V37" s="71"/>
      <c r="W37" s="71"/>
      <c r="X37" s="71"/>
      <c r="Y37" s="320"/>
      <c r="Z37" s="322"/>
      <c r="AA37" s="322"/>
      <c r="AB37" s="321"/>
      <c r="AC37" s="71"/>
      <c r="AD37" s="71"/>
      <c r="AE37" s="71"/>
      <c r="AF37" s="325">
        <f>SUM(T29:U36)*17/2</f>
        <v>918</v>
      </c>
      <c r="AG37" s="322"/>
      <c r="AH37" s="322"/>
      <c r="AI37" s="321"/>
    </row>
    <row r="38" spans="1:35" ht="20.100000000000001" customHeight="1" x14ac:dyDescent="0.25">
      <c r="A38" s="328"/>
      <c r="C38" s="320">
        <v>3</v>
      </c>
      <c r="D38" s="322"/>
      <c r="E38" s="321"/>
      <c r="F38" s="72" t="s">
        <v>51</v>
      </c>
      <c r="G38" s="324" t="s">
        <v>37</v>
      </c>
      <c r="H38" s="321"/>
      <c r="I38" s="71" t="s">
        <v>38</v>
      </c>
      <c r="J38" s="320">
        <v>296492</v>
      </c>
      <c r="K38" s="322"/>
      <c r="L38" s="321"/>
      <c r="M38" s="71">
        <v>296516</v>
      </c>
      <c r="N38" s="320">
        <v>25</v>
      </c>
      <c r="O38" s="322"/>
      <c r="P38" s="321"/>
      <c r="Q38" s="71">
        <v>296492</v>
      </c>
      <c r="R38" s="320">
        <v>296516</v>
      </c>
      <c r="S38" s="321"/>
      <c r="T38" s="323">
        <v>25</v>
      </c>
      <c r="U38" s="321"/>
      <c r="V38" s="71"/>
      <c r="W38" s="71"/>
      <c r="X38" s="71"/>
      <c r="Y38" s="320"/>
      <c r="Z38" s="322"/>
      <c r="AA38" s="322"/>
      <c r="AB38" s="321"/>
      <c r="AC38" s="71"/>
      <c r="AD38" s="71"/>
      <c r="AE38" s="71"/>
      <c r="AF38" s="320">
        <v>25</v>
      </c>
      <c r="AG38" s="322"/>
      <c r="AH38" s="322"/>
      <c r="AI38" s="321"/>
    </row>
    <row r="39" spans="1:35" ht="20.100000000000001" customHeight="1" x14ac:dyDescent="0.25">
      <c r="A39" s="328"/>
      <c r="C39" s="320">
        <v>3</v>
      </c>
      <c r="D39" s="322"/>
      <c r="E39" s="321"/>
      <c r="F39" s="72" t="s">
        <v>51</v>
      </c>
      <c r="G39" s="324" t="s">
        <v>37</v>
      </c>
      <c r="H39" s="321"/>
      <c r="I39" s="71" t="s">
        <v>38</v>
      </c>
      <c r="J39" s="320">
        <v>296625</v>
      </c>
      <c r="K39" s="322"/>
      <c r="L39" s="321"/>
      <c r="M39" s="71">
        <v>296636</v>
      </c>
      <c r="N39" s="320">
        <v>12</v>
      </c>
      <c r="O39" s="322"/>
      <c r="P39" s="321"/>
      <c r="Q39" s="71">
        <v>296625</v>
      </c>
      <c r="R39" s="320">
        <v>296636</v>
      </c>
      <c r="S39" s="321"/>
      <c r="T39" s="323">
        <v>12</v>
      </c>
      <c r="U39" s="321"/>
      <c r="V39" s="71"/>
      <c r="W39" s="71"/>
      <c r="X39" s="71"/>
      <c r="Y39" s="320"/>
      <c r="Z39" s="322"/>
      <c r="AA39" s="322"/>
      <c r="AB39" s="321"/>
      <c r="AC39" s="71"/>
      <c r="AD39" s="71"/>
      <c r="AE39" s="71"/>
      <c r="AF39" s="320">
        <v>12</v>
      </c>
      <c r="AG39" s="322"/>
      <c r="AH39" s="322"/>
      <c r="AI39" s="321"/>
    </row>
    <row r="40" spans="1:35" ht="20.100000000000001" customHeight="1" x14ac:dyDescent="0.25">
      <c r="A40" s="328"/>
      <c r="C40" s="320">
        <v>3</v>
      </c>
      <c r="D40" s="322"/>
      <c r="E40" s="321"/>
      <c r="F40" s="72" t="s">
        <v>51</v>
      </c>
      <c r="G40" s="324" t="s">
        <v>40</v>
      </c>
      <c r="H40" s="321"/>
      <c r="I40" s="71" t="s">
        <v>57</v>
      </c>
      <c r="J40" s="320">
        <v>2341051</v>
      </c>
      <c r="K40" s="322"/>
      <c r="L40" s="321"/>
      <c r="M40" s="71">
        <v>2341075</v>
      </c>
      <c r="N40" s="320">
        <v>25</v>
      </c>
      <c r="O40" s="322"/>
      <c r="P40" s="321"/>
      <c r="Q40" s="71">
        <v>2341051</v>
      </c>
      <c r="R40" s="320">
        <v>2341075</v>
      </c>
      <c r="S40" s="321"/>
      <c r="T40" s="323">
        <v>25</v>
      </c>
      <c r="U40" s="321"/>
      <c r="V40" s="71"/>
      <c r="W40" s="71"/>
      <c r="X40" s="71"/>
      <c r="Y40" s="320"/>
      <c r="Z40" s="322"/>
      <c r="AA40" s="322"/>
      <c r="AB40" s="321"/>
      <c r="AC40" s="71"/>
      <c r="AD40" s="71"/>
      <c r="AE40" s="71"/>
      <c r="AF40" s="320">
        <v>25</v>
      </c>
      <c r="AG40" s="322"/>
      <c r="AH40" s="322"/>
      <c r="AI40" s="321"/>
    </row>
    <row r="41" spans="1:35" ht="20.100000000000001" customHeight="1" x14ac:dyDescent="0.25">
      <c r="A41" s="328"/>
      <c r="C41" s="320">
        <v>3</v>
      </c>
      <c r="D41" s="322"/>
      <c r="E41" s="321"/>
      <c r="F41" s="72" t="s">
        <v>51</v>
      </c>
      <c r="G41" s="324" t="s">
        <v>40</v>
      </c>
      <c r="H41" s="321"/>
      <c r="I41" s="71" t="s">
        <v>57</v>
      </c>
      <c r="J41" s="320">
        <v>2341184</v>
      </c>
      <c r="K41" s="322"/>
      <c r="L41" s="321"/>
      <c r="M41" s="71">
        <v>2341195</v>
      </c>
      <c r="N41" s="320">
        <v>12</v>
      </c>
      <c r="O41" s="322"/>
      <c r="P41" s="321"/>
      <c r="Q41" s="71">
        <v>2341184</v>
      </c>
      <c r="R41" s="320">
        <v>2341195</v>
      </c>
      <c r="S41" s="321"/>
      <c r="T41" s="323">
        <v>12</v>
      </c>
      <c r="U41" s="321"/>
      <c r="V41" s="71"/>
      <c r="W41" s="71"/>
      <c r="X41" s="71"/>
      <c r="Y41" s="320"/>
      <c r="Z41" s="322"/>
      <c r="AA41" s="322"/>
      <c r="AB41" s="321"/>
      <c r="AC41" s="71"/>
      <c r="AD41" s="71"/>
      <c r="AE41" s="71"/>
      <c r="AF41" s="320">
        <v>12</v>
      </c>
      <c r="AG41" s="322"/>
      <c r="AH41" s="322"/>
      <c r="AI41" s="321"/>
    </row>
    <row r="42" spans="1:35" ht="20.100000000000001" customHeight="1" x14ac:dyDescent="0.25">
      <c r="A42" s="328"/>
      <c r="C42" s="320"/>
      <c r="D42" s="322"/>
      <c r="E42" s="321"/>
      <c r="F42" s="72"/>
      <c r="G42" s="324"/>
      <c r="H42" s="321"/>
      <c r="I42" s="71"/>
      <c r="J42" s="320"/>
      <c r="K42" s="322"/>
      <c r="L42" s="321"/>
      <c r="M42" s="71"/>
      <c r="N42" s="320"/>
      <c r="O42" s="322"/>
      <c r="P42" s="321"/>
      <c r="Q42" s="71"/>
      <c r="R42" s="320"/>
      <c r="S42" s="321"/>
      <c r="T42" s="323"/>
      <c r="U42" s="321"/>
      <c r="V42" s="71"/>
      <c r="W42" s="71"/>
      <c r="X42" s="71"/>
      <c r="Y42" s="320"/>
      <c r="Z42" s="322"/>
      <c r="AA42" s="322"/>
      <c r="AB42" s="321"/>
      <c r="AC42" s="71"/>
      <c r="AD42" s="71"/>
      <c r="AE42" s="71"/>
      <c r="AF42" s="325">
        <f>SUM(T38:U41)*17/2</f>
        <v>629</v>
      </c>
      <c r="AG42" s="322"/>
      <c r="AH42" s="322"/>
      <c r="AI42" s="321"/>
    </row>
    <row r="43" spans="1:35" ht="20.100000000000001" customHeight="1" x14ac:dyDescent="0.25">
      <c r="A43" s="328"/>
      <c r="C43" s="320">
        <v>4</v>
      </c>
      <c r="D43" s="322"/>
      <c r="E43" s="321"/>
      <c r="F43" s="72" t="s">
        <v>44</v>
      </c>
      <c r="G43" s="324" t="s">
        <v>37</v>
      </c>
      <c r="H43" s="321"/>
      <c r="I43" s="71" t="s">
        <v>38</v>
      </c>
      <c r="J43" s="320">
        <v>296560</v>
      </c>
      <c r="K43" s="322"/>
      <c r="L43" s="321"/>
      <c r="M43" s="71">
        <v>296576</v>
      </c>
      <c r="N43" s="320">
        <v>17</v>
      </c>
      <c r="O43" s="322"/>
      <c r="P43" s="321"/>
      <c r="Q43" s="71">
        <v>296560</v>
      </c>
      <c r="R43" s="320">
        <v>296576</v>
      </c>
      <c r="S43" s="321"/>
      <c r="T43" s="323">
        <v>17</v>
      </c>
      <c r="U43" s="321"/>
      <c r="V43" s="71"/>
      <c r="W43" s="71"/>
      <c r="X43" s="71"/>
      <c r="Y43" s="320"/>
      <c r="Z43" s="322"/>
      <c r="AA43" s="322"/>
      <c r="AB43" s="321"/>
      <c r="AC43" s="71"/>
      <c r="AD43" s="71"/>
      <c r="AE43" s="71"/>
      <c r="AF43" s="320">
        <v>17</v>
      </c>
      <c r="AG43" s="322"/>
      <c r="AH43" s="322"/>
      <c r="AI43" s="321"/>
    </row>
    <row r="44" spans="1:35" ht="20.100000000000001" customHeight="1" x14ac:dyDescent="0.25">
      <c r="A44" s="328"/>
      <c r="C44" s="320">
        <v>4</v>
      </c>
      <c r="D44" s="322"/>
      <c r="E44" s="321"/>
      <c r="F44" s="72" t="s">
        <v>44</v>
      </c>
      <c r="G44" s="324" t="s">
        <v>37</v>
      </c>
      <c r="H44" s="321"/>
      <c r="I44" s="71" t="s">
        <v>38</v>
      </c>
      <c r="J44" s="320">
        <v>296745</v>
      </c>
      <c r="K44" s="322"/>
      <c r="L44" s="321"/>
      <c r="M44" s="71">
        <v>296773</v>
      </c>
      <c r="N44" s="320">
        <v>29</v>
      </c>
      <c r="O44" s="322"/>
      <c r="P44" s="321"/>
      <c r="Q44" s="71">
        <v>296745</v>
      </c>
      <c r="R44" s="320">
        <v>296773</v>
      </c>
      <c r="S44" s="321"/>
      <c r="T44" s="323">
        <v>29</v>
      </c>
      <c r="U44" s="321"/>
      <c r="V44" s="71"/>
      <c r="W44" s="71"/>
      <c r="X44" s="71"/>
      <c r="Y44" s="320"/>
      <c r="Z44" s="322"/>
      <c r="AA44" s="322"/>
      <c r="AB44" s="321"/>
      <c r="AC44" s="71"/>
      <c r="AD44" s="71"/>
      <c r="AE44" s="71"/>
      <c r="AF44" s="320">
        <v>29</v>
      </c>
      <c r="AG44" s="322"/>
      <c r="AH44" s="322"/>
      <c r="AI44" s="321"/>
    </row>
    <row r="45" spans="1:35" ht="20.100000000000001" customHeight="1" x14ac:dyDescent="0.25">
      <c r="A45" s="328"/>
      <c r="C45" s="320">
        <v>4</v>
      </c>
      <c r="D45" s="322"/>
      <c r="E45" s="321"/>
      <c r="F45" s="72" t="s">
        <v>44</v>
      </c>
      <c r="G45" s="324" t="s">
        <v>37</v>
      </c>
      <c r="H45" s="321"/>
      <c r="I45" s="71" t="s">
        <v>38</v>
      </c>
      <c r="J45" s="320">
        <v>296774</v>
      </c>
      <c r="K45" s="322"/>
      <c r="L45" s="321"/>
      <c r="M45" s="71">
        <v>296792</v>
      </c>
      <c r="N45" s="320">
        <v>19</v>
      </c>
      <c r="O45" s="322"/>
      <c r="P45" s="321"/>
      <c r="Q45" s="71"/>
      <c r="R45" s="320"/>
      <c r="S45" s="321"/>
      <c r="T45" s="323"/>
      <c r="U45" s="321"/>
      <c r="V45" s="71"/>
      <c r="W45" s="71"/>
      <c r="X45" s="71"/>
      <c r="Y45" s="320"/>
      <c r="Z45" s="322"/>
      <c r="AA45" s="322"/>
      <c r="AB45" s="321"/>
      <c r="AC45" s="71">
        <v>296774</v>
      </c>
      <c r="AD45" s="71">
        <v>296792</v>
      </c>
      <c r="AE45" s="71">
        <v>19</v>
      </c>
      <c r="AF45" s="320">
        <v>19</v>
      </c>
      <c r="AG45" s="322"/>
      <c r="AH45" s="322"/>
      <c r="AI45" s="321"/>
    </row>
    <row r="46" spans="1:35" ht="20.100000000000001" customHeight="1" x14ac:dyDescent="0.25">
      <c r="A46" s="328"/>
      <c r="C46" s="320">
        <v>4</v>
      </c>
      <c r="D46" s="322"/>
      <c r="E46" s="321"/>
      <c r="F46" s="72" t="s">
        <v>44</v>
      </c>
      <c r="G46" s="324" t="s">
        <v>40</v>
      </c>
      <c r="H46" s="321"/>
      <c r="I46" s="71" t="s">
        <v>57</v>
      </c>
      <c r="J46" s="320">
        <v>2341119</v>
      </c>
      <c r="K46" s="322"/>
      <c r="L46" s="321"/>
      <c r="M46" s="71">
        <v>2341135</v>
      </c>
      <c r="N46" s="320">
        <v>17</v>
      </c>
      <c r="O46" s="322"/>
      <c r="P46" s="321"/>
      <c r="Q46" s="71">
        <v>2341119</v>
      </c>
      <c r="R46" s="320">
        <v>2341135</v>
      </c>
      <c r="S46" s="321"/>
      <c r="T46" s="323">
        <v>17</v>
      </c>
      <c r="U46" s="321"/>
      <c r="V46" s="71"/>
      <c r="W46" s="71"/>
      <c r="X46" s="71"/>
      <c r="Y46" s="320"/>
      <c r="Z46" s="322"/>
      <c r="AA46" s="322"/>
      <c r="AB46" s="321"/>
      <c r="AC46" s="71"/>
      <c r="AD46" s="71"/>
      <c r="AE46" s="71"/>
      <c r="AF46" s="320">
        <v>17</v>
      </c>
      <c r="AG46" s="322"/>
      <c r="AH46" s="322"/>
      <c r="AI46" s="321"/>
    </row>
    <row r="47" spans="1:35" ht="20.100000000000001" customHeight="1" x14ac:dyDescent="0.25">
      <c r="A47" s="328"/>
      <c r="C47" s="320">
        <v>4</v>
      </c>
      <c r="D47" s="322"/>
      <c r="E47" s="321"/>
      <c r="F47" s="72" t="s">
        <v>44</v>
      </c>
      <c r="G47" s="324" t="s">
        <v>40</v>
      </c>
      <c r="H47" s="321"/>
      <c r="I47" s="71" t="s">
        <v>57</v>
      </c>
      <c r="J47" s="320">
        <v>2341304</v>
      </c>
      <c r="K47" s="322"/>
      <c r="L47" s="321"/>
      <c r="M47" s="71">
        <v>2341332</v>
      </c>
      <c r="N47" s="320">
        <v>29</v>
      </c>
      <c r="O47" s="322"/>
      <c r="P47" s="321"/>
      <c r="Q47" s="71">
        <v>2341304</v>
      </c>
      <c r="R47" s="320">
        <v>2341332</v>
      </c>
      <c r="S47" s="321"/>
      <c r="T47" s="323">
        <v>29</v>
      </c>
      <c r="U47" s="321"/>
      <c r="V47" s="71"/>
      <c r="W47" s="71"/>
      <c r="X47" s="71"/>
      <c r="Y47" s="320"/>
      <c r="Z47" s="322"/>
      <c r="AA47" s="322"/>
      <c r="AB47" s="321"/>
      <c r="AC47" s="71"/>
      <c r="AD47" s="71"/>
      <c r="AE47" s="71"/>
      <c r="AF47" s="320">
        <v>29</v>
      </c>
      <c r="AG47" s="322"/>
      <c r="AH47" s="322"/>
      <c r="AI47" s="321"/>
    </row>
    <row r="48" spans="1:35" ht="20.100000000000001" customHeight="1" x14ac:dyDescent="0.25">
      <c r="A48" s="328"/>
      <c r="C48" s="320">
        <v>4</v>
      </c>
      <c r="D48" s="322"/>
      <c r="E48" s="321"/>
      <c r="F48" s="72" t="s">
        <v>44</v>
      </c>
      <c r="G48" s="324" t="s">
        <v>40</v>
      </c>
      <c r="H48" s="321"/>
      <c r="I48" s="71" t="s">
        <v>57</v>
      </c>
      <c r="J48" s="320">
        <v>2341333</v>
      </c>
      <c r="K48" s="322"/>
      <c r="L48" s="321"/>
      <c r="M48" s="71">
        <v>2341351</v>
      </c>
      <c r="N48" s="320">
        <v>19</v>
      </c>
      <c r="O48" s="322"/>
      <c r="P48" s="321"/>
      <c r="Q48" s="71"/>
      <c r="R48" s="320"/>
      <c r="S48" s="321"/>
      <c r="T48" s="323"/>
      <c r="U48" s="321"/>
      <c r="V48" s="71"/>
      <c r="W48" s="71"/>
      <c r="X48" s="71"/>
      <c r="Y48" s="320"/>
      <c r="Z48" s="322"/>
      <c r="AA48" s="322"/>
      <c r="AB48" s="321"/>
      <c r="AC48" s="71">
        <v>2341333</v>
      </c>
      <c r="AD48" s="71">
        <v>2341351</v>
      </c>
      <c r="AE48" s="71">
        <v>19</v>
      </c>
      <c r="AF48" s="320">
        <v>19</v>
      </c>
      <c r="AG48" s="322"/>
      <c r="AH48" s="322"/>
      <c r="AI48" s="321"/>
    </row>
    <row r="49" spans="1:35" ht="20.100000000000001" customHeight="1" x14ac:dyDescent="0.25">
      <c r="A49" s="328"/>
      <c r="C49" s="320"/>
      <c r="D49" s="322"/>
      <c r="E49" s="321"/>
      <c r="F49" s="72"/>
      <c r="G49" s="324"/>
      <c r="H49" s="321"/>
      <c r="I49" s="71"/>
      <c r="J49" s="320"/>
      <c r="K49" s="322"/>
      <c r="L49" s="321"/>
      <c r="M49" s="71"/>
      <c r="N49" s="320"/>
      <c r="O49" s="322"/>
      <c r="P49" s="321"/>
      <c r="Q49" s="71"/>
      <c r="R49" s="320"/>
      <c r="S49" s="321"/>
      <c r="T49" s="323"/>
      <c r="U49" s="321"/>
      <c r="V49" s="71"/>
      <c r="W49" s="71"/>
      <c r="X49" s="71"/>
      <c r="Y49" s="320"/>
      <c r="Z49" s="322"/>
      <c r="AA49" s="322"/>
      <c r="AB49" s="321"/>
      <c r="AC49" s="71"/>
      <c r="AD49" s="71"/>
      <c r="AE49" s="71"/>
      <c r="AF49" s="325">
        <f>SUM(T43:U48)*17/2</f>
        <v>782</v>
      </c>
      <c r="AG49" s="322"/>
      <c r="AH49" s="322"/>
      <c r="AI49" s="321"/>
    </row>
    <row r="50" spans="1:35" ht="20.100000000000001" customHeight="1" x14ac:dyDescent="0.25">
      <c r="A50" s="328"/>
      <c r="C50" s="320">
        <v>1</v>
      </c>
      <c r="D50" s="322"/>
      <c r="E50" s="321"/>
      <c r="F50" s="72" t="s">
        <v>46</v>
      </c>
      <c r="G50" s="324" t="s">
        <v>37</v>
      </c>
      <c r="H50" s="321"/>
      <c r="I50" s="71" t="s">
        <v>38</v>
      </c>
      <c r="J50" s="320">
        <v>296378</v>
      </c>
      <c r="K50" s="322"/>
      <c r="L50" s="321"/>
      <c r="M50" s="71">
        <v>296396</v>
      </c>
      <c r="N50" s="320">
        <v>19</v>
      </c>
      <c r="O50" s="322"/>
      <c r="P50" s="321"/>
      <c r="Q50" s="71">
        <v>296378</v>
      </c>
      <c r="R50" s="320">
        <v>296396</v>
      </c>
      <c r="S50" s="321"/>
      <c r="T50" s="323">
        <v>19</v>
      </c>
      <c r="U50" s="321"/>
      <c r="V50" s="71"/>
      <c r="W50" s="71"/>
      <c r="X50" s="71"/>
      <c r="Y50" s="320"/>
      <c r="Z50" s="322"/>
      <c r="AA50" s="322"/>
      <c r="AB50" s="321"/>
      <c r="AC50" s="71"/>
      <c r="AD50" s="71"/>
      <c r="AE50" s="71"/>
      <c r="AF50" s="320">
        <v>19</v>
      </c>
      <c r="AG50" s="322"/>
      <c r="AH50" s="322"/>
      <c r="AI50" s="321"/>
    </row>
    <row r="51" spans="1:35" ht="20.100000000000001" customHeight="1" x14ac:dyDescent="0.25">
      <c r="A51" s="328"/>
      <c r="C51" s="320">
        <v>1</v>
      </c>
      <c r="D51" s="322"/>
      <c r="E51" s="321"/>
      <c r="F51" s="72" t="s">
        <v>46</v>
      </c>
      <c r="G51" s="324" t="s">
        <v>37</v>
      </c>
      <c r="H51" s="321"/>
      <c r="I51" s="71" t="s">
        <v>38</v>
      </c>
      <c r="J51" s="320">
        <v>296637</v>
      </c>
      <c r="K51" s="322"/>
      <c r="L51" s="321"/>
      <c r="M51" s="71">
        <v>296670</v>
      </c>
      <c r="N51" s="320">
        <v>34</v>
      </c>
      <c r="O51" s="322"/>
      <c r="P51" s="321"/>
      <c r="Q51" s="71">
        <v>296637</v>
      </c>
      <c r="R51" s="320">
        <v>296670</v>
      </c>
      <c r="S51" s="321"/>
      <c r="T51" s="323">
        <v>34</v>
      </c>
      <c r="U51" s="321"/>
      <c r="V51" s="71"/>
      <c r="W51" s="71"/>
      <c r="X51" s="71"/>
      <c r="Y51" s="320"/>
      <c r="Z51" s="322"/>
      <c r="AA51" s="322"/>
      <c r="AB51" s="321"/>
      <c r="AC51" s="71"/>
      <c r="AD51" s="71"/>
      <c r="AE51" s="71"/>
      <c r="AF51" s="320">
        <v>34</v>
      </c>
      <c r="AG51" s="322"/>
      <c r="AH51" s="322"/>
      <c r="AI51" s="321"/>
    </row>
    <row r="52" spans="1:35" ht="20.100000000000001" customHeight="1" x14ac:dyDescent="0.25">
      <c r="A52" s="328"/>
      <c r="C52" s="320">
        <v>1</v>
      </c>
      <c r="D52" s="322"/>
      <c r="E52" s="321"/>
      <c r="F52" s="72" t="s">
        <v>46</v>
      </c>
      <c r="G52" s="324" t="s">
        <v>37</v>
      </c>
      <c r="H52" s="321"/>
      <c r="I52" s="71" t="s">
        <v>38</v>
      </c>
      <c r="J52" s="320">
        <v>296671</v>
      </c>
      <c r="K52" s="322"/>
      <c r="L52" s="321"/>
      <c r="M52" s="71">
        <v>296696</v>
      </c>
      <c r="N52" s="320">
        <v>26</v>
      </c>
      <c r="O52" s="322"/>
      <c r="P52" s="321"/>
      <c r="Q52" s="71"/>
      <c r="R52" s="320"/>
      <c r="S52" s="321"/>
      <c r="T52" s="323"/>
      <c r="U52" s="321"/>
      <c r="V52" s="71"/>
      <c r="W52" s="71"/>
      <c r="X52" s="71"/>
      <c r="Y52" s="320"/>
      <c r="Z52" s="322"/>
      <c r="AA52" s="322"/>
      <c r="AB52" s="321"/>
      <c r="AC52" s="71">
        <v>296671</v>
      </c>
      <c r="AD52" s="71">
        <v>296696</v>
      </c>
      <c r="AE52" s="71">
        <v>26</v>
      </c>
      <c r="AF52" s="320">
        <v>26</v>
      </c>
      <c r="AG52" s="322"/>
      <c r="AH52" s="322"/>
      <c r="AI52" s="321"/>
    </row>
    <row r="53" spans="1:35" ht="20.100000000000001" customHeight="1" x14ac:dyDescent="0.25">
      <c r="A53" s="328"/>
      <c r="C53" s="320">
        <v>1</v>
      </c>
      <c r="D53" s="322"/>
      <c r="E53" s="321"/>
      <c r="F53" s="72" t="s">
        <v>46</v>
      </c>
      <c r="G53" s="324" t="s">
        <v>40</v>
      </c>
      <c r="H53" s="321"/>
      <c r="I53" s="71" t="s">
        <v>57</v>
      </c>
      <c r="J53" s="320">
        <v>2340937</v>
      </c>
      <c r="K53" s="322"/>
      <c r="L53" s="321"/>
      <c r="M53" s="71">
        <v>2340955</v>
      </c>
      <c r="N53" s="320">
        <v>19</v>
      </c>
      <c r="O53" s="322"/>
      <c r="P53" s="321"/>
      <c r="Q53" s="71">
        <v>2340937</v>
      </c>
      <c r="R53" s="320">
        <v>2340955</v>
      </c>
      <c r="S53" s="321"/>
      <c r="T53" s="323">
        <v>19</v>
      </c>
      <c r="U53" s="321"/>
      <c r="V53" s="71"/>
      <c r="W53" s="71"/>
      <c r="X53" s="71"/>
      <c r="Y53" s="320"/>
      <c r="Z53" s="322"/>
      <c r="AA53" s="322"/>
      <c r="AB53" s="321"/>
      <c r="AC53" s="71"/>
      <c r="AD53" s="71"/>
      <c r="AE53" s="71"/>
      <c r="AF53" s="320">
        <v>19</v>
      </c>
      <c r="AG53" s="322"/>
      <c r="AH53" s="322"/>
      <c r="AI53" s="321"/>
    </row>
    <row r="54" spans="1:35" ht="20.100000000000001" customHeight="1" x14ac:dyDescent="0.25">
      <c r="A54" s="328"/>
      <c r="C54" s="320">
        <v>1</v>
      </c>
      <c r="D54" s="322"/>
      <c r="E54" s="321"/>
      <c r="F54" s="72" t="s">
        <v>46</v>
      </c>
      <c r="G54" s="324" t="s">
        <v>40</v>
      </c>
      <c r="H54" s="321"/>
      <c r="I54" s="71" t="s">
        <v>57</v>
      </c>
      <c r="J54" s="320">
        <v>2341196</v>
      </c>
      <c r="K54" s="322"/>
      <c r="L54" s="321"/>
      <c r="M54" s="71">
        <v>2341229</v>
      </c>
      <c r="N54" s="320">
        <v>34</v>
      </c>
      <c r="O54" s="322"/>
      <c r="P54" s="321"/>
      <c r="Q54" s="71">
        <v>2341196</v>
      </c>
      <c r="R54" s="320">
        <v>2341229</v>
      </c>
      <c r="S54" s="321"/>
      <c r="T54" s="323">
        <v>34</v>
      </c>
      <c r="U54" s="321"/>
      <c r="V54" s="71"/>
      <c r="W54" s="71"/>
      <c r="X54" s="71"/>
      <c r="Y54" s="320"/>
      <c r="Z54" s="322"/>
      <c r="AA54" s="322"/>
      <c r="AB54" s="321"/>
      <c r="AC54" s="71"/>
      <c r="AD54" s="71"/>
      <c r="AE54" s="71"/>
      <c r="AF54" s="320">
        <v>34</v>
      </c>
      <c r="AG54" s="322"/>
      <c r="AH54" s="322"/>
      <c r="AI54" s="321"/>
    </row>
    <row r="55" spans="1:35" ht="20.100000000000001" customHeight="1" x14ac:dyDescent="0.25">
      <c r="A55" s="328"/>
      <c r="C55" s="320">
        <v>1</v>
      </c>
      <c r="D55" s="322"/>
      <c r="E55" s="321"/>
      <c r="F55" s="72" t="s">
        <v>46</v>
      </c>
      <c r="G55" s="324" t="s">
        <v>40</v>
      </c>
      <c r="H55" s="321"/>
      <c r="I55" s="71" t="s">
        <v>57</v>
      </c>
      <c r="J55" s="320">
        <v>2341230</v>
      </c>
      <c r="K55" s="322"/>
      <c r="L55" s="321"/>
      <c r="M55" s="71">
        <v>2341255</v>
      </c>
      <c r="N55" s="320">
        <v>26</v>
      </c>
      <c r="O55" s="322"/>
      <c r="P55" s="321"/>
      <c r="Q55" s="71"/>
      <c r="R55" s="320"/>
      <c r="S55" s="321"/>
      <c r="T55" s="323"/>
      <c r="U55" s="321"/>
      <c r="V55" s="71"/>
      <c r="W55" s="71"/>
      <c r="X55" s="71"/>
      <c r="Y55" s="320"/>
      <c r="Z55" s="322"/>
      <c r="AA55" s="322"/>
      <c r="AB55" s="321"/>
      <c r="AC55" s="71">
        <v>2341230</v>
      </c>
      <c r="AD55" s="71">
        <v>2341255</v>
      </c>
      <c r="AE55" s="71">
        <v>26</v>
      </c>
      <c r="AF55" s="320">
        <v>26</v>
      </c>
      <c r="AG55" s="322"/>
      <c r="AH55" s="322"/>
      <c r="AI55" s="321"/>
    </row>
    <row r="56" spans="1:35" ht="20.100000000000001" customHeight="1" x14ac:dyDescent="0.25">
      <c r="A56" s="329"/>
      <c r="C56" s="320"/>
      <c r="D56" s="322"/>
      <c r="E56" s="321"/>
      <c r="F56" s="72"/>
      <c r="G56" s="324"/>
      <c r="H56" s="321"/>
      <c r="I56" s="71"/>
      <c r="J56" s="320"/>
      <c r="K56" s="322"/>
      <c r="L56" s="321"/>
      <c r="M56" s="71"/>
      <c r="N56" s="320"/>
      <c r="O56" s="322"/>
      <c r="P56" s="321"/>
      <c r="Q56" s="71"/>
      <c r="R56" s="320"/>
      <c r="S56" s="321"/>
      <c r="T56" s="323"/>
      <c r="U56" s="321"/>
      <c r="V56" s="71"/>
      <c r="W56" s="71"/>
      <c r="X56" s="71"/>
      <c r="Y56" s="320"/>
      <c r="Z56" s="322"/>
      <c r="AA56" s="322"/>
      <c r="AB56" s="321"/>
      <c r="AC56" s="71"/>
      <c r="AD56" s="71"/>
      <c r="AE56" s="71"/>
      <c r="AF56" s="325">
        <f>SUM(T50:U55)*17/2</f>
        <v>901</v>
      </c>
      <c r="AG56" s="322"/>
      <c r="AH56" s="322"/>
      <c r="AI56" s="321"/>
    </row>
    <row r="57" spans="1:35" ht="15" customHeight="1" x14ac:dyDescent="0.25">
      <c r="A57" s="362"/>
      <c r="C57" s="331" t="s">
        <v>72</v>
      </c>
      <c r="D57" s="322"/>
      <c r="E57" s="322"/>
      <c r="F57" s="322"/>
      <c r="G57" s="322"/>
      <c r="H57" s="321"/>
      <c r="I57" s="326"/>
      <c r="J57" s="322"/>
      <c r="K57" s="322"/>
      <c r="L57" s="322"/>
      <c r="M57" s="322"/>
      <c r="N57" s="322"/>
      <c r="O57" s="322"/>
      <c r="P57" s="322"/>
      <c r="Q57" s="322"/>
      <c r="R57" s="322"/>
      <c r="S57" s="322"/>
      <c r="T57" s="322"/>
      <c r="U57" s="322"/>
      <c r="V57" s="322"/>
      <c r="W57" s="322"/>
      <c r="X57" s="322"/>
      <c r="Y57" s="322"/>
      <c r="Z57" s="322"/>
      <c r="AA57" s="322"/>
      <c r="AB57" s="322"/>
      <c r="AC57" s="322"/>
      <c r="AD57" s="322"/>
      <c r="AE57" s="322"/>
      <c r="AF57" s="322"/>
      <c r="AG57" s="322"/>
      <c r="AH57" s="322"/>
      <c r="AI57" s="321"/>
    </row>
    <row r="58" spans="1:35" ht="20.100000000000001" customHeight="1" x14ac:dyDescent="0.25">
      <c r="A58" s="328"/>
      <c r="C58" s="320">
        <v>2</v>
      </c>
      <c r="D58" s="322"/>
      <c r="E58" s="321"/>
      <c r="F58" s="72" t="s">
        <v>36</v>
      </c>
      <c r="G58" s="324" t="s">
        <v>37</v>
      </c>
      <c r="H58" s="321"/>
      <c r="I58" s="71" t="s">
        <v>38</v>
      </c>
      <c r="J58" s="320">
        <v>296731</v>
      </c>
      <c r="K58" s="322"/>
      <c r="L58" s="321"/>
      <c r="M58" s="71">
        <v>296744</v>
      </c>
      <c r="N58" s="320">
        <v>14</v>
      </c>
      <c r="O58" s="322"/>
      <c r="P58" s="321"/>
      <c r="Q58" s="71">
        <v>296731</v>
      </c>
      <c r="R58" s="320">
        <v>296744</v>
      </c>
      <c r="S58" s="321"/>
      <c r="T58" s="323">
        <v>14</v>
      </c>
      <c r="U58" s="321"/>
      <c r="V58" s="71"/>
      <c r="W58" s="71"/>
      <c r="X58" s="71"/>
      <c r="Y58" s="320"/>
      <c r="Z58" s="322"/>
      <c r="AA58" s="322"/>
      <c r="AB58" s="321"/>
      <c r="AC58" s="71"/>
      <c r="AD58" s="71"/>
      <c r="AE58" s="71"/>
      <c r="AF58" s="320">
        <v>14</v>
      </c>
      <c r="AG58" s="322"/>
      <c r="AH58" s="322"/>
      <c r="AI58" s="321"/>
    </row>
    <row r="59" spans="1:35" ht="20.100000000000001" customHeight="1" x14ac:dyDescent="0.25">
      <c r="A59" s="328"/>
      <c r="C59" s="320">
        <v>2</v>
      </c>
      <c r="D59" s="322"/>
      <c r="E59" s="321"/>
      <c r="F59" s="72" t="s">
        <v>36</v>
      </c>
      <c r="G59" s="324" t="s">
        <v>37</v>
      </c>
      <c r="H59" s="321"/>
      <c r="I59" s="71" t="s">
        <v>38</v>
      </c>
      <c r="J59" s="320">
        <v>296901</v>
      </c>
      <c r="K59" s="322"/>
      <c r="L59" s="321"/>
      <c r="M59" s="71">
        <v>296937</v>
      </c>
      <c r="N59" s="320">
        <v>37</v>
      </c>
      <c r="O59" s="322"/>
      <c r="P59" s="321"/>
      <c r="Q59" s="71">
        <v>296901</v>
      </c>
      <c r="R59" s="320">
        <v>296937</v>
      </c>
      <c r="S59" s="321"/>
      <c r="T59" s="323">
        <v>37</v>
      </c>
      <c r="U59" s="321"/>
      <c r="V59" s="71"/>
      <c r="W59" s="71"/>
      <c r="X59" s="71"/>
      <c r="Y59" s="320"/>
      <c r="Z59" s="322"/>
      <c r="AA59" s="322"/>
      <c r="AB59" s="321"/>
      <c r="AC59" s="71"/>
      <c r="AD59" s="71"/>
      <c r="AE59" s="71"/>
      <c r="AF59" s="320">
        <v>37</v>
      </c>
      <c r="AG59" s="322"/>
      <c r="AH59" s="322"/>
      <c r="AI59" s="321"/>
    </row>
    <row r="60" spans="1:35" ht="20.100000000000001" customHeight="1" x14ac:dyDescent="0.25">
      <c r="A60" s="328"/>
      <c r="C60" s="320">
        <v>2</v>
      </c>
      <c r="D60" s="322"/>
      <c r="E60" s="321"/>
      <c r="F60" s="72" t="s">
        <v>36</v>
      </c>
      <c r="G60" s="324" t="s">
        <v>37</v>
      </c>
      <c r="H60" s="321"/>
      <c r="I60" s="71" t="s">
        <v>38</v>
      </c>
      <c r="J60" s="320">
        <v>296938</v>
      </c>
      <c r="K60" s="322"/>
      <c r="L60" s="321"/>
      <c r="M60" s="71">
        <v>296948</v>
      </c>
      <c r="N60" s="320">
        <v>11</v>
      </c>
      <c r="O60" s="322"/>
      <c r="P60" s="321"/>
      <c r="Q60" s="71"/>
      <c r="R60" s="320"/>
      <c r="S60" s="321"/>
      <c r="T60" s="323"/>
      <c r="U60" s="321"/>
      <c r="V60" s="71"/>
      <c r="W60" s="71"/>
      <c r="X60" s="71"/>
      <c r="Y60" s="320"/>
      <c r="Z60" s="322"/>
      <c r="AA60" s="322"/>
      <c r="AB60" s="321"/>
      <c r="AC60" s="71">
        <v>296938</v>
      </c>
      <c r="AD60" s="71">
        <v>296948</v>
      </c>
      <c r="AE60" s="71">
        <v>11</v>
      </c>
      <c r="AF60" s="320">
        <v>11</v>
      </c>
      <c r="AG60" s="322"/>
      <c r="AH60" s="322"/>
      <c r="AI60" s="321"/>
    </row>
    <row r="61" spans="1:35" ht="20.100000000000001" customHeight="1" x14ac:dyDescent="0.25">
      <c r="A61" s="328"/>
      <c r="C61" s="320">
        <v>2</v>
      </c>
      <c r="D61" s="322"/>
      <c r="E61" s="321"/>
      <c r="F61" s="72" t="s">
        <v>36</v>
      </c>
      <c r="G61" s="324" t="s">
        <v>40</v>
      </c>
      <c r="H61" s="321"/>
      <c r="I61" s="71" t="s">
        <v>57</v>
      </c>
      <c r="J61" s="320">
        <v>2341288</v>
      </c>
      <c r="K61" s="322"/>
      <c r="L61" s="321"/>
      <c r="M61" s="71">
        <v>2341303</v>
      </c>
      <c r="N61" s="320">
        <v>16</v>
      </c>
      <c r="O61" s="322"/>
      <c r="P61" s="321"/>
      <c r="Q61" s="71">
        <v>2341288</v>
      </c>
      <c r="R61" s="320">
        <v>2341303</v>
      </c>
      <c r="S61" s="321"/>
      <c r="T61" s="323">
        <v>16</v>
      </c>
      <c r="U61" s="321"/>
      <c r="V61" s="71"/>
      <c r="W61" s="71"/>
      <c r="X61" s="71"/>
      <c r="Y61" s="320"/>
      <c r="Z61" s="322"/>
      <c r="AA61" s="322"/>
      <c r="AB61" s="321"/>
      <c r="AC61" s="71"/>
      <c r="AD61" s="71"/>
      <c r="AE61" s="71"/>
      <c r="AF61" s="320">
        <v>16</v>
      </c>
      <c r="AG61" s="322"/>
      <c r="AH61" s="322"/>
      <c r="AI61" s="321"/>
    </row>
    <row r="62" spans="1:35" ht="20.100000000000001" customHeight="1" x14ac:dyDescent="0.25">
      <c r="A62" s="328"/>
      <c r="C62" s="320">
        <v>2</v>
      </c>
      <c r="D62" s="322"/>
      <c r="E62" s="321"/>
      <c r="F62" s="72" t="s">
        <v>36</v>
      </c>
      <c r="G62" s="324" t="s">
        <v>40</v>
      </c>
      <c r="H62" s="321"/>
      <c r="I62" s="71" t="s">
        <v>57</v>
      </c>
      <c r="J62" s="320">
        <v>2341460</v>
      </c>
      <c r="K62" s="322"/>
      <c r="L62" s="321"/>
      <c r="M62" s="71">
        <v>2341494</v>
      </c>
      <c r="N62" s="320">
        <v>35</v>
      </c>
      <c r="O62" s="322"/>
      <c r="P62" s="321"/>
      <c r="Q62" s="71">
        <v>2341460</v>
      </c>
      <c r="R62" s="320">
        <v>2341494</v>
      </c>
      <c r="S62" s="321"/>
      <c r="T62" s="323">
        <v>35</v>
      </c>
      <c r="U62" s="321"/>
      <c r="V62" s="71"/>
      <c r="W62" s="71"/>
      <c r="X62" s="71"/>
      <c r="Y62" s="320"/>
      <c r="Z62" s="322"/>
      <c r="AA62" s="322"/>
      <c r="AB62" s="321"/>
      <c r="AC62" s="71"/>
      <c r="AD62" s="71"/>
      <c r="AE62" s="71"/>
      <c r="AF62" s="320">
        <v>35</v>
      </c>
      <c r="AG62" s="322"/>
      <c r="AH62" s="322"/>
      <c r="AI62" s="321"/>
    </row>
    <row r="63" spans="1:35" ht="20.100000000000001" customHeight="1" x14ac:dyDescent="0.25">
      <c r="A63" s="328"/>
      <c r="C63" s="320">
        <v>2</v>
      </c>
      <c r="D63" s="322"/>
      <c r="E63" s="321"/>
      <c r="F63" s="72" t="s">
        <v>36</v>
      </c>
      <c r="G63" s="324" t="s">
        <v>40</v>
      </c>
      <c r="H63" s="321"/>
      <c r="I63" s="71" t="s">
        <v>57</v>
      </c>
      <c r="J63" s="320">
        <v>2341495</v>
      </c>
      <c r="K63" s="322"/>
      <c r="L63" s="321"/>
      <c r="M63" s="71">
        <v>2341505</v>
      </c>
      <c r="N63" s="320">
        <v>11</v>
      </c>
      <c r="O63" s="322"/>
      <c r="P63" s="321"/>
      <c r="Q63" s="71"/>
      <c r="R63" s="320"/>
      <c r="S63" s="321"/>
      <c r="T63" s="323"/>
      <c r="U63" s="321"/>
      <c r="V63" s="71"/>
      <c r="W63" s="71"/>
      <c r="X63" s="71"/>
      <c r="Y63" s="320"/>
      <c r="Z63" s="322"/>
      <c r="AA63" s="322"/>
      <c r="AB63" s="321"/>
      <c r="AC63" s="71">
        <v>2341495</v>
      </c>
      <c r="AD63" s="71">
        <v>2341505</v>
      </c>
      <c r="AE63" s="71">
        <v>11</v>
      </c>
      <c r="AF63" s="320">
        <v>11</v>
      </c>
      <c r="AG63" s="322"/>
      <c r="AH63" s="322"/>
      <c r="AI63" s="321"/>
    </row>
    <row r="64" spans="1:35" ht="20.100000000000001" customHeight="1" x14ac:dyDescent="0.25">
      <c r="A64" s="328"/>
      <c r="C64" s="320"/>
      <c r="D64" s="322"/>
      <c r="E64" s="321"/>
      <c r="F64" s="72"/>
      <c r="G64" s="324"/>
      <c r="H64" s="321"/>
      <c r="I64" s="71"/>
      <c r="J64" s="320"/>
      <c r="K64" s="322"/>
      <c r="L64" s="321"/>
      <c r="M64" s="71"/>
      <c r="N64" s="320"/>
      <c r="O64" s="322"/>
      <c r="P64" s="321"/>
      <c r="Q64" s="71"/>
      <c r="R64" s="320"/>
      <c r="S64" s="321"/>
      <c r="T64" s="323"/>
      <c r="U64" s="321"/>
      <c r="V64" s="71"/>
      <c r="W64" s="71"/>
      <c r="X64" s="71"/>
      <c r="Y64" s="320"/>
      <c r="Z64" s="322"/>
      <c r="AA64" s="322"/>
      <c r="AB64" s="321"/>
      <c r="AC64" s="71"/>
      <c r="AD64" s="71"/>
      <c r="AE64" s="71"/>
      <c r="AF64" s="325">
        <f>SUM(T58:U63)*17/2</f>
        <v>867</v>
      </c>
      <c r="AG64" s="322"/>
      <c r="AH64" s="322"/>
      <c r="AI64" s="321"/>
    </row>
    <row r="65" spans="1:35" ht="20.100000000000001" customHeight="1" x14ac:dyDescent="0.25">
      <c r="A65" s="328"/>
      <c r="C65" s="320">
        <v>7</v>
      </c>
      <c r="D65" s="322"/>
      <c r="E65" s="321"/>
      <c r="F65" s="72" t="s">
        <v>71</v>
      </c>
      <c r="G65" s="324" t="s">
        <v>37</v>
      </c>
      <c r="H65" s="321"/>
      <c r="I65" s="71" t="s">
        <v>38</v>
      </c>
      <c r="J65" s="320">
        <v>296837</v>
      </c>
      <c r="K65" s="322"/>
      <c r="L65" s="321"/>
      <c r="M65" s="71">
        <v>296852</v>
      </c>
      <c r="N65" s="320">
        <v>16</v>
      </c>
      <c r="O65" s="322"/>
      <c r="P65" s="321"/>
      <c r="Q65" s="71">
        <v>296837</v>
      </c>
      <c r="R65" s="320">
        <v>296852</v>
      </c>
      <c r="S65" s="321"/>
      <c r="T65" s="323">
        <v>16</v>
      </c>
      <c r="U65" s="321"/>
      <c r="V65" s="71"/>
      <c r="W65" s="71"/>
      <c r="X65" s="71"/>
      <c r="Y65" s="320"/>
      <c r="Z65" s="322"/>
      <c r="AA65" s="322"/>
      <c r="AB65" s="321"/>
      <c r="AC65" s="71"/>
      <c r="AD65" s="71"/>
      <c r="AE65" s="71"/>
      <c r="AF65" s="320">
        <v>16</v>
      </c>
      <c r="AG65" s="322"/>
      <c r="AH65" s="322"/>
      <c r="AI65" s="321"/>
    </row>
    <row r="66" spans="1:35" ht="20.100000000000001" customHeight="1" x14ac:dyDescent="0.25">
      <c r="A66" s="328"/>
      <c r="C66" s="320">
        <v>7</v>
      </c>
      <c r="D66" s="322"/>
      <c r="E66" s="321"/>
      <c r="F66" s="72" t="s">
        <v>71</v>
      </c>
      <c r="G66" s="324" t="s">
        <v>37</v>
      </c>
      <c r="H66" s="321"/>
      <c r="I66" s="71" t="s">
        <v>38</v>
      </c>
      <c r="J66" s="320">
        <v>296997</v>
      </c>
      <c r="K66" s="322"/>
      <c r="L66" s="321"/>
      <c r="M66" s="71">
        <v>297030</v>
      </c>
      <c r="N66" s="320">
        <v>34</v>
      </c>
      <c r="O66" s="322"/>
      <c r="P66" s="321"/>
      <c r="Q66" s="71">
        <v>296997</v>
      </c>
      <c r="R66" s="320">
        <v>297030</v>
      </c>
      <c r="S66" s="321"/>
      <c r="T66" s="323">
        <v>34</v>
      </c>
      <c r="U66" s="321"/>
      <c r="V66" s="71"/>
      <c r="W66" s="71"/>
      <c r="X66" s="71"/>
      <c r="Y66" s="320"/>
      <c r="Z66" s="322"/>
      <c r="AA66" s="322"/>
      <c r="AB66" s="321"/>
      <c r="AC66" s="71"/>
      <c r="AD66" s="71"/>
      <c r="AE66" s="71"/>
      <c r="AF66" s="320">
        <v>34</v>
      </c>
      <c r="AG66" s="322"/>
      <c r="AH66" s="322"/>
      <c r="AI66" s="321"/>
    </row>
    <row r="67" spans="1:35" ht="20.100000000000001" customHeight="1" x14ac:dyDescent="0.25">
      <c r="A67" s="328"/>
      <c r="C67" s="320">
        <v>7</v>
      </c>
      <c r="D67" s="322"/>
      <c r="E67" s="321"/>
      <c r="F67" s="72" t="s">
        <v>71</v>
      </c>
      <c r="G67" s="324" t="s">
        <v>37</v>
      </c>
      <c r="H67" s="321"/>
      <c r="I67" s="71" t="s">
        <v>38</v>
      </c>
      <c r="J67" s="320">
        <v>297031</v>
      </c>
      <c r="K67" s="322"/>
      <c r="L67" s="321"/>
      <c r="M67" s="71">
        <v>297044</v>
      </c>
      <c r="N67" s="320">
        <v>14</v>
      </c>
      <c r="O67" s="322"/>
      <c r="P67" s="321"/>
      <c r="Q67" s="71"/>
      <c r="R67" s="320"/>
      <c r="S67" s="321"/>
      <c r="T67" s="323"/>
      <c r="U67" s="321"/>
      <c r="V67" s="71"/>
      <c r="W67" s="71"/>
      <c r="X67" s="71"/>
      <c r="Y67" s="320"/>
      <c r="Z67" s="322"/>
      <c r="AA67" s="322"/>
      <c r="AB67" s="321"/>
      <c r="AC67" s="71">
        <v>297031</v>
      </c>
      <c r="AD67" s="71">
        <v>297044</v>
      </c>
      <c r="AE67" s="71">
        <v>14</v>
      </c>
      <c r="AF67" s="320">
        <v>14</v>
      </c>
      <c r="AG67" s="322"/>
      <c r="AH67" s="322"/>
      <c r="AI67" s="321"/>
    </row>
    <row r="68" spans="1:35" ht="20.100000000000001" customHeight="1" x14ac:dyDescent="0.25">
      <c r="A68" s="328"/>
      <c r="C68" s="320">
        <v>7</v>
      </c>
      <c r="D68" s="322"/>
      <c r="E68" s="321"/>
      <c r="F68" s="72" t="s">
        <v>71</v>
      </c>
      <c r="G68" s="324" t="s">
        <v>40</v>
      </c>
      <c r="H68" s="321"/>
      <c r="I68" s="71" t="s">
        <v>57</v>
      </c>
      <c r="J68" s="320">
        <v>2341395</v>
      </c>
      <c r="K68" s="322"/>
      <c r="L68" s="321"/>
      <c r="M68" s="71">
        <v>2341411</v>
      </c>
      <c r="N68" s="320">
        <v>17</v>
      </c>
      <c r="O68" s="322"/>
      <c r="P68" s="321"/>
      <c r="Q68" s="71">
        <v>2341395</v>
      </c>
      <c r="R68" s="320">
        <v>2341411</v>
      </c>
      <c r="S68" s="321"/>
      <c r="T68" s="323">
        <v>17</v>
      </c>
      <c r="U68" s="321"/>
      <c r="V68" s="71"/>
      <c r="W68" s="71"/>
      <c r="X68" s="71"/>
      <c r="Y68" s="320"/>
      <c r="Z68" s="322"/>
      <c r="AA68" s="322"/>
      <c r="AB68" s="321"/>
      <c r="AC68" s="71"/>
      <c r="AD68" s="71"/>
      <c r="AE68" s="71"/>
      <c r="AF68" s="320">
        <v>17</v>
      </c>
      <c r="AG68" s="322"/>
      <c r="AH68" s="322"/>
      <c r="AI68" s="321"/>
    </row>
    <row r="69" spans="1:35" ht="20.100000000000001" customHeight="1" x14ac:dyDescent="0.25">
      <c r="A69" s="328"/>
      <c r="C69" s="320">
        <v>7</v>
      </c>
      <c r="D69" s="322"/>
      <c r="E69" s="321"/>
      <c r="F69" s="72" t="s">
        <v>71</v>
      </c>
      <c r="G69" s="324" t="s">
        <v>40</v>
      </c>
      <c r="H69" s="321"/>
      <c r="I69" s="71" t="s">
        <v>57</v>
      </c>
      <c r="J69" s="320">
        <v>2341554</v>
      </c>
      <c r="K69" s="322"/>
      <c r="L69" s="321"/>
      <c r="M69" s="71">
        <v>2341586</v>
      </c>
      <c r="N69" s="320">
        <v>33</v>
      </c>
      <c r="O69" s="322"/>
      <c r="P69" s="321"/>
      <c r="Q69" s="71">
        <v>2341554</v>
      </c>
      <c r="R69" s="320">
        <v>2341586</v>
      </c>
      <c r="S69" s="321"/>
      <c r="T69" s="323">
        <v>33</v>
      </c>
      <c r="U69" s="321"/>
      <c r="V69" s="71"/>
      <c r="W69" s="71"/>
      <c r="X69" s="71"/>
      <c r="Y69" s="320"/>
      <c r="Z69" s="322"/>
      <c r="AA69" s="322"/>
      <c r="AB69" s="321"/>
      <c r="AC69" s="71"/>
      <c r="AD69" s="71"/>
      <c r="AE69" s="71"/>
      <c r="AF69" s="320">
        <v>33</v>
      </c>
      <c r="AG69" s="322"/>
      <c r="AH69" s="322"/>
      <c r="AI69" s="321"/>
    </row>
    <row r="70" spans="1:35" ht="20.100000000000001" customHeight="1" x14ac:dyDescent="0.25">
      <c r="A70" s="328"/>
      <c r="C70" s="320">
        <v>7</v>
      </c>
      <c r="D70" s="322"/>
      <c r="E70" s="321"/>
      <c r="F70" s="72" t="s">
        <v>71</v>
      </c>
      <c r="G70" s="324" t="s">
        <v>40</v>
      </c>
      <c r="H70" s="321"/>
      <c r="I70" s="71" t="s">
        <v>57</v>
      </c>
      <c r="J70" s="320">
        <v>2341587</v>
      </c>
      <c r="K70" s="322"/>
      <c r="L70" s="321"/>
      <c r="M70" s="71">
        <v>2341600</v>
      </c>
      <c r="N70" s="320">
        <v>14</v>
      </c>
      <c r="O70" s="322"/>
      <c r="P70" s="321"/>
      <c r="Q70" s="71"/>
      <c r="R70" s="320"/>
      <c r="S70" s="321"/>
      <c r="T70" s="323"/>
      <c r="U70" s="321"/>
      <c r="V70" s="71"/>
      <c r="W70" s="71"/>
      <c r="X70" s="71"/>
      <c r="Y70" s="320"/>
      <c r="Z70" s="322"/>
      <c r="AA70" s="322"/>
      <c r="AB70" s="321"/>
      <c r="AC70" s="71">
        <v>2341587</v>
      </c>
      <c r="AD70" s="71">
        <v>2341600</v>
      </c>
      <c r="AE70" s="71">
        <v>14</v>
      </c>
      <c r="AF70" s="320">
        <v>14</v>
      </c>
      <c r="AG70" s="322"/>
      <c r="AH70" s="322"/>
      <c r="AI70" s="321"/>
    </row>
    <row r="71" spans="1:35" ht="20.100000000000001" customHeight="1" x14ac:dyDescent="0.25">
      <c r="A71" s="328"/>
      <c r="C71" s="320"/>
      <c r="D71" s="322"/>
      <c r="E71" s="321"/>
      <c r="F71" s="72"/>
      <c r="G71" s="324"/>
      <c r="H71" s="321"/>
      <c r="I71" s="71"/>
      <c r="J71" s="320"/>
      <c r="K71" s="322"/>
      <c r="L71" s="321"/>
      <c r="M71" s="71"/>
      <c r="N71" s="320"/>
      <c r="O71" s="322"/>
      <c r="P71" s="321"/>
      <c r="Q71" s="71"/>
      <c r="R71" s="320"/>
      <c r="S71" s="321"/>
      <c r="T71" s="323"/>
      <c r="U71" s="321"/>
      <c r="V71" s="71"/>
      <c r="W71" s="71"/>
      <c r="X71" s="71"/>
      <c r="Y71" s="320"/>
      <c r="Z71" s="322"/>
      <c r="AA71" s="322"/>
      <c r="AB71" s="321"/>
      <c r="AC71" s="71"/>
      <c r="AD71" s="71"/>
      <c r="AE71" s="71"/>
      <c r="AF71" s="325">
        <f>SUM(T65:U70)*17/2</f>
        <v>850</v>
      </c>
      <c r="AG71" s="322"/>
      <c r="AH71" s="322"/>
      <c r="AI71" s="321"/>
    </row>
    <row r="72" spans="1:35" ht="20.100000000000001" customHeight="1" x14ac:dyDescent="0.25">
      <c r="A72" s="328"/>
      <c r="C72" s="320">
        <v>6</v>
      </c>
      <c r="D72" s="322"/>
      <c r="E72" s="321"/>
      <c r="F72" s="72" t="s">
        <v>41</v>
      </c>
      <c r="G72" s="324" t="s">
        <v>37</v>
      </c>
      <c r="H72" s="321"/>
      <c r="I72" s="71" t="s">
        <v>38</v>
      </c>
      <c r="J72" s="320">
        <v>297045</v>
      </c>
      <c r="K72" s="322"/>
      <c r="L72" s="321"/>
      <c r="M72" s="71">
        <v>297053</v>
      </c>
      <c r="N72" s="320">
        <v>9</v>
      </c>
      <c r="O72" s="322"/>
      <c r="P72" s="321"/>
      <c r="Q72" s="71">
        <v>297045</v>
      </c>
      <c r="R72" s="320">
        <v>297053</v>
      </c>
      <c r="S72" s="321"/>
      <c r="T72" s="323">
        <v>9</v>
      </c>
      <c r="U72" s="321"/>
      <c r="V72" s="71"/>
      <c r="W72" s="71"/>
      <c r="X72" s="71"/>
      <c r="Y72" s="320"/>
      <c r="Z72" s="322"/>
      <c r="AA72" s="322"/>
      <c r="AB72" s="321"/>
      <c r="AC72" s="71"/>
      <c r="AD72" s="71"/>
      <c r="AE72" s="71"/>
      <c r="AF72" s="320">
        <v>9</v>
      </c>
      <c r="AG72" s="322"/>
      <c r="AH72" s="322"/>
      <c r="AI72" s="321"/>
    </row>
    <row r="73" spans="1:35" ht="20.100000000000001" customHeight="1" x14ac:dyDescent="0.25">
      <c r="A73" s="328"/>
      <c r="C73" s="320">
        <v>6</v>
      </c>
      <c r="D73" s="322"/>
      <c r="E73" s="321"/>
      <c r="F73" s="72" t="s">
        <v>41</v>
      </c>
      <c r="G73" s="324" t="s">
        <v>37</v>
      </c>
      <c r="H73" s="321"/>
      <c r="I73" s="71" t="s">
        <v>38</v>
      </c>
      <c r="J73" s="320">
        <v>297054</v>
      </c>
      <c r="K73" s="322"/>
      <c r="L73" s="321"/>
      <c r="M73" s="71">
        <v>297084</v>
      </c>
      <c r="N73" s="320">
        <v>31</v>
      </c>
      <c r="O73" s="322"/>
      <c r="P73" s="321"/>
      <c r="Q73" s="71"/>
      <c r="R73" s="320"/>
      <c r="S73" s="321"/>
      <c r="T73" s="323"/>
      <c r="U73" s="321"/>
      <c r="V73" s="71"/>
      <c r="W73" s="71"/>
      <c r="X73" s="71"/>
      <c r="Y73" s="320"/>
      <c r="Z73" s="322"/>
      <c r="AA73" s="322"/>
      <c r="AB73" s="321"/>
      <c r="AC73" s="71">
        <v>297054</v>
      </c>
      <c r="AD73" s="71">
        <v>297084</v>
      </c>
      <c r="AE73" s="71">
        <v>31</v>
      </c>
      <c r="AF73" s="320">
        <v>31</v>
      </c>
      <c r="AG73" s="322"/>
      <c r="AH73" s="322"/>
      <c r="AI73" s="321"/>
    </row>
    <row r="74" spans="1:35" ht="20.100000000000001" customHeight="1" x14ac:dyDescent="0.25">
      <c r="A74" s="328"/>
      <c r="C74" s="320">
        <v>6</v>
      </c>
      <c r="D74" s="322"/>
      <c r="E74" s="321"/>
      <c r="F74" s="72" t="s">
        <v>41</v>
      </c>
      <c r="G74" s="324" t="s">
        <v>40</v>
      </c>
      <c r="H74" s="321"/>
      <c r="I74" s="71" t="s">
        <v>57</v>
      </c>
      <c r="J74" s="320">
        <v>2341601</v>
      </c>
      <c r="K74" s="322"/>
      <c r="L74" s="321"/>
      <c r="M74" s="71">
        <v>2341609</v>
      </c>
      <c r="N74" s="320">
        <v>9</v>
      </c>
      <c r="O74" s="322"/>
      <c r="P74" s="321"/>
      <c r="Q74" s="71">
        <v>2341601</v>
      </c>
      <c r="R74" s="320">
        <v>2341609</v>
      </c>
      <c r="S74" s="321"/>
      <c r="T74" s="323">
        <v>9</v>
      </c>
      <c r="U74" s="321"/>
      <c r="V74" s="71"/>
      <c r="W74" s="71"/>
      <c r="X74" s="71"/>
      <c r="Y74" s="320"/>
      <c r="Z74" s="322"/>
      <c r="AA74" s="322"/>
      <c r="AB74" s="321"/>
      <c r="AC74" s="71"/>
      <c r="AD74" s="71"/>
      <c r="AE74" s="71"/>
      <c r="AF74" s="320">
        <v>9</v>
      </c>
      <c r="AG74" s="322"/>
      <c r="AH74" s="322"/>
      <c r="AI74" s="321"/>
    </row>
    <row r="75" spans="1:35" ht="20.100000000000001" customHeight="1" x14ac:dyDescent="0.25">
      <c r="A75" s="328"/>
      <c r="C75" s="320">
        <v>6</v>
      </c>
      <c r="D75" s="322"/>
      <c r="E75" s="321"/>
      <c r="F75" s="72" t="s">
        <v>41</v>
      </c>
      <c r="G75" s="324" t="s">
        <v>40</v>
      </c>
      <c r="H75" s="321"/>
      <c r="I75" s="71" t="s">
        <v>57</v>
      </c>
      <c r="J75" s="320">
        <v>2341610</v>
      </c>
      <c r="K75" s="322"/>
      <c r="L75" s="321"/>
      <c r="M75" s="71">
        <v>2341640</v>
      </c>
      <c r="N75" s="320">
        <v>31</v>
      </c>
      <c r="O75" s="322"/>
      <c r="P75" s="321"/>
      <c r="Q75" s="71"/>
      <c r="R75" s="320"/>
      <c r="S75" s="321"/>
      <c r="T75" s="323"/>
      <c r="U75" s="321"/>
      <c r="V75" s="71"/>
      <c r="W75" s="71"/>
      <c r="X75" s="71"/>
      <c r="Y75" s="320"/>
      <c r="Z75" s="322"/>
      <c r="AA75" s="322"/>
      <c r="AB75" s="321"/>
      <c r="AC75" s="71">
        <v>2341610</v>
      </c>
      <c r="AD75" s="71">
        <v>2341640</v>
      </c>
      <c r="AE75" s="71">
        <v>31</v>
      </c>
      <c r="AF75" s="320">
        <v>31</v>
      </c>
      <c r="AG75" s="322"/>
      <c r="AH75" s="322"/>
      <c r="AI75" s="321"/>
    </row>
    <row r="76" spans="1:35" ht="20.100000000000001" customHeight="1" x14ac:dyDescent="0.25">
      <c r="A76" s="328"/>
      <c r="C76" s="320"/>
      <c r="D76" s="322"/>
      <c r="E76" s="321"/>
      <c r="F76" s="72"/>
      <c r="G76" s="324"/>
      <c r="H76" s="321"/>
      <c r="I76" s="71"/>
      <c r="J76" s="320"/>
      <c r="K76" s="322"/>
      <c r="L76" s="321"/>
      <c r="M76" s="71"/>
      <c r="N76" s="320"/>
      <c r="O76" s="322"/>
      <c r="P76" s="321"/>
      <c r="Q76" s="71"/>
      <c r="R76" s="320"/>
      <c r="S76" s="321"/>
      <c r="T76" s="323"/>
      <c r="U76" s="321"/>
      <c r="V76" s="71"/>
      <c r="W76" s="71"/>
      <c r="X76" s="71"/>
      <c r="Y76" s="320"/>
      <c r="Z76" s="322"/>
      <c r="AA76" s="322"/>
      <c r="AB76" s="321"/>
      <c r="AC76" s="71"/>
      <c r="AD76" s="71"/>
      <c r="AE76" s="71"/>
      <c r="AF76" s="325">
        <f>SUM(T72:U75)*17/2</f>
        <v>153</v>
      </c>
      <c r="AG76" s="322"/>
      <c r="AH76" s="322"/>
      <c r="AI76" s="321"/>
    </row>
    <row r="77" spans="1:35" ht="20.100000000000001" customHeight="1" x14ac:dyDescent="0.25">
      <c r="A77" s="328"/>
      <c r="C77" s="320">
        <v>4</v>
      </c>
      <c r="D77" s="322"/>
      <c r="E77" s="321"/>
      <c r="F77" s="72" t="s">
        <v>44</v>
      </c>
      <c r="G77" s="324" t="s">
        <v>37</v>
      </c>
      <c r="H77" s="321"/>
      <c r="I77" s="71" t="s">
        <v>38</v>
      </c>
      <c r="J77" s="320">
        <v>296774</v>
      </c>
      <c r="K77" s="322"/>
      <c r="L77" s="321"/>
      <c r="M77" s="71">
        <v>296792</v>
      </c>
      <c r="N77" s="320">
        <v>19</v>
      </c>
      <c r="O77" s="322"/>
      <c r="P77" s="321"/>
      <c r="Q77" s="71">
        <v>296774</v>
      </c>
      <c r="R77" s="320">
        <v>296792</v>
      </c>
      <c r="S77" s="321"/>
      <c r="T77" s="323">
        <v>19</v>
      </c>
      <c r="U77" s="321"/>
      <c r="V77" s="71"/>
      <c r="W77" s="71"/>
      <c r="X77" s="71"/>
      <c r="Y77" s="320"/>
      <c r="Z77" s="322"/>
      <c r="AA77" s="322"/>
      <c r="AB77" s="321"/>
      <c r="AC77" s="71"/>
      <c r="AD77" s="71"/>
      <c r="AE77" s="71"/>
      <c r="AF77" s="320">
        <v>19</v>
      </c>
      <c r="AG77" s="322"/>
      <c r="AH77" s="322"/>
      <c r="AI77" s="321"/>
    </row>
    <row r="78" spans="1:35" ht="20.100000000000001" customHeight="1" x14ac:dyDescent="0.25">
      <c r="A78" s="328"/>
      <c r="C78" s="320">
        <v>4</v>
      </c>
      <c r="D78" s="322"/>
      <c r="E78" s="321"/>
      <c r="F78" s="72" t="s">
        <v>44</v>
      </c>
      <c r="G78" s="324" t="s">
        <v>37</v>
      </c>
      <c r="H78" s="321"/>
      <c r="I78" s="71" t="s">
        <v>38</v>
      </c>
      <c r="J78" s="320">
        <v>296949</v>
      </c>
      <c r="K78" s="322"/>
      <c r="L78" s="321"/>
      <c r="M78" s="71">
        <v>296977</v>
      </c>
      <c r="N78" s="320">
        <v>29</v>
      </c>
      <c r="O78" s="322"/>
      <c r="P78" s="321"/>
      <c r="Q78" s="71">
        <v>296949</v>
      </c>
      <c r="R78" s="320">
        <v>296977</v>
      </c>
      <c r="S78" s="321"/>
      <c r="T78" s="323">
        <v>29</v>
      </c>
      <c r="U78" s="321"/>
      <c r="V78" s="71"/>
      <c r="W78" s="71"/>
      <c r="X78" s="71"/>
      <c r="Y78" s="320"/>
      <c r="Z78" s="322"/>
      <c r="AA78" s="322"/>
      <c r="AB78" s="321"/>
      <c r="AC78" s="71"/>
      <c r="AD78" s="71"/>
      <c r="AE78" s="71"/>
      <c r="AF78" s="320">
        <v>29</v>
      </c>
      <c r="AG78" s="322"/>
      <c r="AH78" s="322"/>
      <c r="AI78" s="321"/>
    </row>
    <row r="79" spans="1:35" ht="20.100000000000001" customHeight="1" x14ac:dyDescent="0.25">
      <c r="A79" s="328"/>
      <c r="C79" s="320">
        <v>4</v>
      </c>
      <c r="D79" s="322"/>
      <c r="E79" s="321"/>
      <c r="F79" s="72" t="s">
        <v>44</v>
      </c>
      <c r="G79" s="324" t="s">
        <v>37</v>
      </c>
      <c r="H79" s="321"/>
      <c r="I79" s="71" t="s">
        <v>38</v>
      </c>
      <c r="J79" s="320">
        <v>296978</v>
      </c>
      <c r="K79" s="322"/>
      <c r="L79" s="321"/>
      <c r="M79" s="71">
        <v>296996</v>
      </c>
      <c r="N79" s="320">
        <v>19</v>
      </c>
      <c r="O79" s="322"/>
      <c r="P79" s="321"/>
      <c r="Q79" s="71"/>
      <c r="R79" s="320"/>
      <c r="S79" s="321"/>
      <c r="T79" s="323"/>
      <c r="U79" s="321"/>
      <c r="V79" s="71"/>
      <c r="W79" s="71"/>
      <c r="X79" s="71"/>
      <c r="Y79" s="320"/>
      <c r="Z79" s="322"/>
      <c r="AA79" s="322"/>
      <c r="AB79" s="321"/>
      <c r="AC79" s="71">
        <v>296978</v>
      </c>
      <c r="AD79" s="71">
        <v>296996</v>
      </c>
      <c r="AE79" s="71">
        <v>19</v>
      </c>
      <c r="AF79" s="320">
        <v>19</v>
      </c>
      <c r="AG79" s="322"/>
      <c r="AH79" s="322"/>
      <c r="AI79" s="321"/>
    </row>
    <row r="80" spans="1:35" ht="20.100000000000001" customHeight="1" x14ac:dyDescent="0.25">
      <c r="A80" s="328"/>
      <c r="C80" s="320">
        <v>4</v>
      </c>
      <c r="D80" s="322"/>
      <c r="E80" s="321"/>
      <c r="F80" s="72" t="s">
        <v>44</v>
      </c>
      <c r="G80" s="324" t="s">
        <v>40</v>
      </c>
      <c r="H80" s="321"/>
      <c r="I80" s="71" t="s">
        <v>57</v>
      </c>
      <c r="J80" s="320">
        <v>2341333</v>
      </c>
      <c r="K80" s="322"/>
      <c r="L80" s="321"/>
      <c r="M80" s="71">
        <v>2341351</v>
      </c>
      <c r="N80" s="320">
        <v>19</v>
      </c>
      <c r="O80" s="322"/>
      <c r="P80" s="321"/>
      <c r="Q80" s="71">
        <v>2341333</v>
      </c>
      <c r="R80" s="320">
        <v>2341351</v>
      </c>
      <c r="S80" s="321"/>
      <c r="T80" s="323">
        <v>19</v>
      </c>
      <c r="U80" s="321"/>
      <c r="V80" s="71"/>
      <c r="W80" s="71"/>
      <c r="X80" s="71"/>
      <c r="Y80" s="320"/>
      <c r="Z80" s="322"/>
      <c r="AA80" s="322"/>
      <c r="AB80" s="321"/>
      <c r="AC80" s="71"/>
      <c r="AD80" s="71"/>
      <c r="AE80" s="71"/>
      <c r="AF80" s="320">
        <v>19</v>
      </c>
      <c r="AG80" s="322"/>
      <c r="AH80" s="322"/>
      <c r="AI80" s="321"/>
    </row>
    <row r="81" spans="1:35" ht="20.100000000000001" customHeight="1" x14ac:dyDescent="0.25">
      <c r="A81" s="328"/>
      <c r="C81" s="320">
        <v>4</v>
      </c>
      <c r="D81" s="322"/>
      <c r="E81" s="321"/>
      <c r="F81" s="72" t="s">
        <v>44</v>
      </c>
      <c r="G81" s="324" t="s">
        <v>40</v>
      </c>
      <c r="H81" s="321"/>
      <c r="I81" s="71" t="s">
        <v>57</v>
      </c>
      <c r="J81" s="320">
        <v>2341506</v>
      </c>
      <c r="K81" s="322"/>
      <c r="L81" s="321"/>
      <c r="M81" s="71">
        <v>2341534</v>
      </c>
      <c r="N81" s="320">
        <v>29</v>
      </c>
      <c r="O81" s="322"/>
      <c r="P81" s="321"/>
      <c r="Q81" s="71">
        <v>2341506</v>
      </c>
      <c r="R81" s="320">
        <v>2341534</v>
      </c>
      <c r="S81" s="321"/>
      <c r="T81" s="323">
        <v>29</v>
      </c>
      <c r="U81" s="321"/>
      <c r="V81" s="71"/>
      <c r="W81" s="71"/>
      <c r="X81" s="71"/>
      <c r="Y81" s="320"/>
      <c r="Z81" s="322"/>
      <c r="AA81" s="322"/>
      <c r="AB81" s="321"/>
      <c r="AC81" s="71"/>
      <c r="AD81" s="71"/>
      <c r="AE81" s="71"/>
      <c r="AF81" s="320">
        <v>29</v>
      </c>
      <c r="AG81" s="322"/>
      <c r="AH81" s="322"/>
      <c r="AI81" s="321"/>
    </row>
    <row r="82" spans="1:35" ht="20.100000000000001" customHeight="1" x14ac:dyDescent="0.25">
      <c r="A82" s="328"/>
      <c r="C82" s="320">
        <v>4</v>
      </c>
      <c r="D82" s="322"/>
      <c r="E82" s="321"/>
      <c r="F82" s="72" t="s">
        <v>44</v>
      </c>
      <c r="G82" s="324" t="s">
        <v>40</v>
      </c>
      <c r="H82" s="321"/>
      <c r="I82" s="71" t="s">
        <v>57</v>
      </c>
      <c r="J82" s="320">
        <v>2341535</v>
      </c>
      <c r="K82" s="322"/>
      <c r="L82" s="321"/>
      <c r="M82" s="71">
        <v>2341553</v>
      </c>
      <c r="N82" s="320">
        <v>19</v>
      </c>
      <c r="O82" s="322"/>
      <c r="P82" s="321"/>
      <c r="Q82" s="71"/>
      <c r="R82" s="320"/>
      <c r="S82" s="321"/>
      <c r="T82" s="323"/>
      <c r="U82" s="321"/>
      <c r="V82" s="71"/>
      <c r="W82" s="71"/>
      <c r="X82" s="71"/>
      <c r="Y82" s="320"/>
      <c r="Z82" s="322"/>
      <c r="AA82" s="322"/>
      <c r="AB82" s="321"/>
      <c r="AC82" s="71">
        <v>2341535</v>
      </c>
      <c r="AD82" s="71">
        <v>2341553</v>
      </c>
      <c r="AE82" s="71">
        <v>19</v>
      </c>
      <c r="AF82" s="320">
        <v>19</v>
      </c>
      <c r="AG82" s="322"/>
      <c r="AH82" s="322"/>
      <c r="AI82" s="321"/>
    </row>
    <row r="83" spans="1:35" ht="20.100000000000001" customHeight="1" x14ac:dyDescent="0.25">
      <c r="A83" s="328"/>
      <c r="C83" s="320"/>
      <c r="D83" s="322"/>
      <c r="E83" s="321"/>
      <c r="F83" s="72"/>
      <c r="G83" s="324"/>
      <c r="H83" s="321"/>
      <c r="I83" s="71"/>
      <c r="J83" s="320"/>
      <c r="K83" s="322"/>
      <c r="L83" s="321"/>
      <c r="M83" s="71"/>
      <c r="N83" s="320"/>
      <c r="O83" s="322"/>
      <c r="P83" s="321"/>
      <c r="Q83" s="71"/>
      <c r="R83" s="320"/>
      <c r="S83" s="321"/>
      <c r="T83" s="323"/>
      <c r="U83" s="321"/>
      <c r="V83" s="71"/>
      <c r="W83" s="71"/>
      <c r="X83" s="71"/>
      <c r="Y83" s="320"/>
      <c r="Z83" s="322"/>
      <c r="AA83" s="322"/>
      <c r="AB83" s="321"/>
      <c r="AC83" s="71"/>
      <c r="AD83" s="71"/>
      <c r="AE83" s="71"/>
      <c r="AF83" s="325">
        <f>SUM(T77:U82)*17/2</f>
        <v>816</v>
      </c>
      <c r="AG83" s="322"/>
      <c r="AH83" s="322"/>
      <c r="AI83" s="321"/>
    </row>
    <row r="84" spans="1:35" ht="20.100000000000001" customHeight="1" x14ac:dyDescent="0.25">
      <c r="A84" s="328"/>
      <c r="C84" s="320">
        <v>1</v>
      </c>
      <c r="D84" s="322"/>
      <c r="E84" s="321"/>
      <c r="F84" s="72" t="s">
        <v>46</v>
      </c>
      <c r="G84" s="324" t="s">
        <v>37</v>
      </c>
      <c r="H84" s="321"/>
      <c r="I84" s="71" t="s">
        <v>38</v>
      </c>
      <c r="J84" s="320">
        <v>296671</v>
      </c>
      <c r="K84" s="322"/>
      <c r="L84" s="321"/>
      <c r="M84" s="71">
        <v>296696</v>
      </c>
      <c r="N84" s="320">
        <v>26</v>
      </c>
      <c r="O84" s="322"/>
      <c r="P84" s="321"/>
      <c r="Q84" s="71">
        <v>296671</v>
      </c>
      <c r="R84" s="320">
        <v>296696</v>
      </c>
      <c r="S84" s="321"/>
      <c r="T84" s="323">
        <v>26</v>
      </c>
      <c r="U84" s="321"/>
      <c r="V84" s="71"/>
      <c r="W84" s="71"/>
      <c r="X84" s="71"/>
      <c r="Y84" s="320"/>
      <c r="Z84" s="322"/>
      <c r="AA84" s="322"/>
      <c r="AB84" s="321"/>
      <c r="AC84" s="71"/>
      <c r="AD84" s="71"/>
      <c r="AE84" s="71"/>
      <c r="AF84" s="320">
        <v>26</v>
      </c>
      <c r="AG84" s="322"/>
      <c r="AH84" s="322"/>
      <c r="AI84" s="321"/>
    </row>
    <row r="85" spans="1:35" ht="20.100000000000001" customHeight="1" x14ac:dyDescent="0.25">
      <c r="A85" s="328"/>
      <c r="C85" s="320">
        <v>1</v>
      </c>
      <c r="D85" s="322"/>
      <c r="E85" s="321"/>
      <c r="F85" s="72" t="s">
        <v>46</v>
      </c>
      <c r="G85" s="324" t="s">
        <v>37</v>
      </c>
      <c r="H85" s="321"/>
      <c r="I85" s="71" t="s">
        <v>38</v>
      </c>
      <c r="J85" s="320">
        <v>296853</v>
      </c>
      <c r="K85" s="322"/>
      <c r="L85" s="321"/>
      <c r="M85" s="71">
        <v>296863</v>
      </c>
      <c r="N85" s="320">
        <v>11</v>
      </c>
      <c r="O85" s="322"/>
      <c r="P85" s="321"/>
      <c r="Q85" s="71">
        <v>296853</v>
      </c>
      <c r="R85" s="320">
        <v>296863</v>
      </c>
      <c r="S85" s="321"/>
      <c r="T85" s="323">
        <v>11</v>
      </c>
      <c r="U85" s="321"/>
      <c r="V85" s="71"/>
      <c r="W85" s="71"/>
      <c r="X85" s="71"/>
      <c r="Y85" s="320"/>
      <c r="Z85" s="322"/>
      <c r="AA85" s="322"/>
      <c r="AB85" s="321"/>
      <c r="AC85" s="71"/>
      <c r="AD85" s="71"/>
      <c r="AE85" s="71"/>
      <c r="AF85" s="320">
        <v>11</v>
      </c>
      <c r="AG85" s="322"/>
      <c r="AH85" s="322"/>
      <c r="AI85" s="321"/>
    </row>
    <row r="86" spans="1:35" ht="20.100000000000001" customHeight="1" x14ac:dyDescent="0.25">
      <c r="A86" s="328"/>
      <c r="C86" s="320">
        <v>1</v>
      </c>
      <c r="D86" s="322"/>
      <c r="E86" s="321"/>
      <c r="F86" s="72" t="s">
        <v>46</v>
      </c>
      <c r="G86" s="324" t="s">
        <v>37</v>
      </c>
      <c r="H86" s="321"/>
      <c r="I86" s="71" t="s">
        <v>38</v>
      </c>
      <c r="J86" s="320">
        <v>296864</v>
      </c>
      <c r="K86" s="322"/>
      <c r="L86" s="321"/>
      <c r="M86" s="71">
        <v>296900</v>
      </c>
      <c r="N86" s="320">
        <v>37</v>
      </c>
      <c r="O86" s="322"/>
      <c r="P86" s="321"/>
      <c r="Q86" s="71"/>
      <c r="R86" s="320"/>
      <c r="S86" s="321"/>
      <c r="T86" s="323"/>
      <c r="U86" s="321"/>
      <c r="V86" s="71"/>
      <c r="W86" s="71"/>
      <c r="X86" s="71"/>
      <c r="Y86" s="320"/>
      <c r="Z86" s="322"/>
      <c r="AA86" s="322"/>
      <c r="AB86" s="321"/>
      <c r="AC86" s="71">
        <v>296864</v>
      </c>
      <c r="AD86" s="71">
        <v>296900</v>
      </c>
      <c r="AE86" s="71">
        <v>37</v>
      </c>
      <c r="AF86" s="320">
        <v>37</v>
      </c>
      <c r="AG86" s="322"/>
      <c r="AH86" s="322"/>
      <c r="AI86" s="321"/>
    </row>
    <row r="87" spans="1:35" ht="20.100000000000001" customHeight="1" x14ac:dyDescent="0.25">
      <c r="A87" s="328"/>
      <c r="C87" s="320">
        <v>1</v>
      </c>
      <c r="D87" s="322"/>
      <c r="E87" s="321"/>
      <c r="F87" s="72" t="s">
        <v>46</v>
      </c>
      <c r="G87" s="324" t="s">
        <v>40</v>
      </c>
      <c r="H87" s="321"/>
      <c r="I87" s="71" t="s">
        <v>57</v>
      </c>
      <c r="J87" s="320">
        <v>2341230</v>
      </c>
      <c r="K87" s="322"/>
      <c r="L87" s="321"/>
      <c r="M87" s="71">
        <v>2341255</v>
      </c>
      <c r="N87" s="320">
        <v>26</v>
      </c>
      <c r="O87" s="322"/>
      <c r="P87" s="321"/>
      <c r="Q87" s="71">
        <v>2341230</v>
      </c>
      <c r="R87" s="320">
        <v>2341255</v>
      </c>
      <c r="S87" s="321"/>
      <c r="T87" s="323">
        <v>26</v>
      </c>
      <c r="U87" s="321"/>
      <c r="V87" s="71"/>
      <c r="W87" s="71"/>
      <c r="X87" s="71"/>
      <c r="Y87" s="320"/>
      <c r="Z87" s="322"/>
      <c r="AA87" s="322"/>
      <c r="AB87" s="321"/>
      <c r="AC87" s="71"/>
      <c r="AD87" s="71"/>
      <c r="AE87" s="71"/>
      <c r="AF87" s="320">
        <v>26</v>
      </c>
      <c r="AG87" s="322"/>
      <c r="AH87" s="322"/>
      <c r="AI87" s="321"/>
    </row>
    <row r="88" spans="1:35" ht="20.100000000000001" customHeight="1" x14ac:dyDescent="0.25">
      <c r="A88" s="328"/>
      <c r="C88" s="320">
        <v>1</v>
      </c>
      <c r="D88" s="322"/>
      <c r="E88" s="321"/>
      <c r="F88" s="72" t="s">
        <v>46</v>
      </c>
      <c r="G88" s="324" t="s">
        <v>40</v>
      </c>
      <c r="H88" s="321"/>
      <c r="I88" s="71" t="s">
        <v>57</v>
      </c>
      <c r="J88" s="320">
        <v>2341412</v>
      </c>
      <c r="K88" s="322"/>
      <c r="L88" s="321"/>
      <c r="M88" s="71">
        <v>2341422</v>
      </c>
      <c r="N88" s="320">
        <v>11</v>
      </c>
      <c r="O88" s="322"/>
      <c r="P88" s="321"/>
      <c r="Q88" s="71">
        <v>2341412</v>
      </c>
      <c r="R88" s="320">
        <v>2341422</v>
      </c>
      <c r="S88" s="321"/>
      <c r="T88" s="323">
        <v>11</v>
      </c>
      <c r="U88" s="321"/>
      <c r="V88" s="71"/>
      <c r="W88" s="71"/>
      <c r="X88" s="71"/>
      <c r="Y88" s="320"/>
      <c r="Z88" s="322"/>
      <c r="AA88" s="322"/>
      <c r="AB88" s="321"/>
      <c r="AC88" s="71"/>
      <c r="AD88" s="71"/>
      <c r="AE88" s="71"/>
      <c r="AF88" s="320">
        <v>11</v>
      </c>
      <c r="AG88" s="322"/>
      <c r="AH88" s="322"/>
      <c r="AI88" s="321"/>
    </row>
    <row r="89" spans="1:35" ht="20.100000000000001" customHeight="1" x14ac:dyDescent="0.25">
      <c r="A89" s="328"/>
      <c r="C89" s="320">
        <v>1</v>
      </c>
      <c r="D89" s="322"/>
      <c r="E89" s="321"/>
      <c r="F89" s="72" t="s">
        <v>46</v>
      </c>
      <c r="G89" s="324" t="s">
        <v>40</v>
      </c>
      <c r="H89" s="321"/>
      <c r="I89" s="71" t="s">
        <v>57</v>
      </c>
      <c r="J89" s="320">
        <v>2341423</v>
      </c>
      <c r="K89" s="322"/>
      <c r="L89" s="321"/>
      <c r="M89" s="71">
        <v>2341459</v>
      </c>
      <c r="N89" s="320">
        <v>37</v>
      </c>
      <c r="O89" s="322"/>
      <c r="P89" s="321"/>
      <c r="Q89" s="71"/>
      <c r="R89" s="320"/>
      <c r="S89" s="321"/>
      <c r="T89" s="323"/>
      <c r="U89" s="321"/>
      <c r="V89" s="71"/>
      <c r="W89" s="71"/>
      <c r="X89" s="71"/>
      <c r="Y89" s="320"/>
      <c r="Z89" s="322"/>
      <c r="AA89" s="322"/>
      <c r="AB89" s="321"/>
      <c r="AC89" s="71">
        <v>2341423</v>
      </c>
      <c r="AD89" s="71">
        <v>2341459</v>
      </c>
      <c r="AE89" s="71">
        <v>37</v>
      </c>
      <c r="AF89" s="320">
        <v>37</v>
      </c>
      <c r="AG89" s="322"/>
      <c r="AH89" s="322"/>
      <c r="AI89" s="321"/>
    </row>
    <row r="90" spans="1:35" ht="20.100000000000001" customHeight="1" x14ac:dyDescent="0.25">
      <c r="A90" s="329"/>
      <c r="C90" s="320"/>
      <c r="D90" s="322"/>
      <c r="E90" s="321"/>
      <c r="F90" s="72"/>
      <c r="G90" s="324"/>
      <c r="H90" s="321"/>
      <c r="I90" s="71"/>
      <c r="J90" s="320"/>
      <c r="K90" s="322"/>
      <c r="L90" s="321"/>
      <c r="M90" s="71"/>
      <c r="N90" s="320"/>
      <c r="O90" s="322"/>
      <c r="P90" s="321"/>
      <c r="Q90" s="71"/>
      <c r="R90" s="320"/>
      <c r="S90" s="321"/>
      <c r="T90" s="323"/>
      <c r="U90" s="321"/>
      <c r="V90" s="71"/>
      <c r="W90" s="71"/>
      <c r="X90" s="71"/>
      <c r="Y90" s="320"/>
      <c r="Z90" s="322"/>
      <c r="AA90" s="322"/>
      <c r="AB90" s="321"/>
      <c r="AC90" s="71"/>
      <c r="AD90" s="71"/>
      <c r="AE90" s="71"/>
      <c r="AF90" s="325">
        <f>SUM(T84:U89)*17/2</f>
        <v>629</v>
      </c>
      <c r="AG90" s="322"/>
      <c r="AH90" s="322"/>
      <c r="AI90" s="321"/>
    </row>
    <row r="91" spans="1:35" ht="15" customHeight="1" x14ac:dyDescent="0.25">
      <c r="A91" s="362"/>
      <c r="C91" s="331" t="s">
        <v>73</v>
      </c>
      <c r="D91" s="322"/>
      <c r="E91" s="322"/>
      <c r="F91" s="322"/>
      <c r="G91" s="322"/>
      <c r="H91" s="321"/>
      <c r="I91" s="326"/>
      <c r="J91" s="322"/>
      <c r="K91" s="322"/>
      <c r="L91" s="322"/>
      <c r="M91" s="322"/>
      <c r="N91" s="322"/>
      <c r="O91" s="322"/>
      <c r="P91" s="322"/>
      <c r="Q91" s="322"/>
      <c r="R91" s="322"/>
      <c r="S91" s="322"/>
      <c r="T91" s="322"/>
      <c r="U91" s="322"/>
      <c r="V91" s="322"/>
      <c r="W91" s="322"/>
      <c r="X91" s="322"/>
      <c r="Y91" s="322"/>
      <c r="Z91" s="322"/>
      <c r="AA91" s="322"/>
      <c r="AB91" s="322"/>
      <c r="AC91" s="322"/>
      <c r="AD91" s="322"/>
      <c r="AE91" s="322"/>
      <c r="AF91" s="322"/>
      <c r="AG91" s="322"/>
      <c r="AH91" s="322"/>
      <c r="AI91" s="321"/>
    </row>
    <row r="92" spans="1:35" ht="20.100000000000001" customHeight="1" x14ac:dyDescent="0.25">
      <c r="A92" s="328"/>
      <c r="C92" s="320">
        <v>2</v>
      </c>
      <c r="D92" s="322"/>
      <c r="E92" s="321"/>
      <c r="F92" s="72" t="s">
        <v>36</v>
      </c>
      <c r="G92" s="324" t="s">
        <v>37</v>
      </c>
      <c r="H92" s="321"/>
      <c r="I92" s="71" t="s">
        <v>38</v>
      </c>
      <c r="J92" s="320">
        <v>296938</v>
      </c>
      <c r="K92" s="322"/>
      <c r="L92" s="321"/>
      <c r="M92" s="71">
        <v>296948</v>
      </c>
      <c r="N92" s="320">
        <v>11</v>
      </c>
      <c r="O92" s="322"/>
      <c r="P92" s="321"/>
      <c r="Q92" s="71">
        <v>296938</v>
      </c>
      <c r="R92" s="320">
        <v>296948</v>
      </c>
      <c r="S92" s="321"/>
      <c r="T92" s="323">
        <v>11</v>
      </c>
      <c r="U92" s="321"/>
      <c r="V92" s="71"/>
      <c r="W92" s="71"/>
      <c r="X92" s="71"/>
      <c r="Y92" s="320"/>
      <c r="Z92" s="322"/>
      <c r="AA92" s="322"/>
      <c r="AB92" s="321"/>
      <c r="AC92" s="71"/>
      <c r="AD92" s="71"/>
      <c r="AE92" s="71"/>
      <c r="AF92" s="320">
        <v>11</v>
      </c>
      <c r="AG92" s="322"/>
      <c r="AH92" s="322"/>
      <c r="AI92" s="321"/>
    </row>
    <row r="93" spans="1:35" ht="20.100000000000001" customHeight="1" x14ac:dyDescent="0.25">
      <c r="A93" s="328"/>
      <c r="C93" s="320">
        <v>2</v>
      </c>
      <c r="D93" s="322"/>
      <c r="E93" s="321"/>
      <c r="F93" s="72" t="s">
        <v>36</v>
      </c>
      <c r="G93" s="324" t="s">
        <v>37</v>
      </c>
      <c r="H93" s="321"/>
      <c r="I93" s="71" t="s">
        <v>38</v>
      </c>
      <c r="J93" s="320">
        <v>297125</v>
      </c>
      <c r="K93" s="322"/>
      <c r="L93" s="321"/>
      <c r="M93" s="71">
        <v>297159</v>
      </c>
      <c r="N93" s="320">
        <v>35</v>
      </c>
      <c r="O93" s="322"/>
      <c r="P93" s="321"/>
      <c r="Q93" s="71">
        <v>297125</v>
      </c>
      <c r="R93" s="320">
        <v>297159</v>
      </c>
      <c r="S93" s="321"/>
      <c r="T93" s="323">
        <v>35</v>
      </c>
      <c r="U93" s="321"/>
      <c r="V93" s="71"/>
      <c r="W93" s="71"/>
      <c r="X93" s="71"/>
      <c r="Y93" s="320"/>
      <c r="Z93" s="322"/>
      <c r="AA93" s="322"/>
      <c r="AB93" s="321"/>
      <c r="AC93" s="71"/>
      <c r="AD93" s="71"/>
      <c r="AE93" s="71"/>
      <c r="AF93" s="320">
        <v>35</v>
      </c>
      <c r="AG93" s="322"/>
      <c r="AH93" s="322"/>
      <c r="AI93" s="321"/>
    </row>
    <row r="94" spans="1:35" ht="20.100000000000001" customHeight="1" x14ac:dyDescent="0.25">
      <c r="A94" s="328"/>
      <c r="C94" s="320">
        <v>2</v>
      </c>
      <c r="D94" s="322"/>
      <c r="E94" s="321"/>
      <c r="F94" s="72" t="s">
        <v>36</v>
      </c>
      <c r="G94" s="324" t="s">
        <v>37</v>
      </c>
      <c r="H94" s="321"/>
      <c r="I94" s="71" t="s">
        <v>38</v>
      </c>
      <c r="J94" s="320">
        <v>297160</v>
      </c>
      <c r="K94" s="322"/>
      <c r="L94" s="321"/>
      <c r="M94" s="71">
        <v>297184</v>
      </c>
      <c r="N94" s="320">
        <v>25</v>
      </c>
      <c r="O94" s="322"/>
      <c r="P94" s="321"/>
      <c r="Q94" s="71"/>
      <c r="R94" s="320"/>
      <c r="S94" s="321"/>
      <c r="T94" s="323"/>
      <c r="U94" s="321"/>
      <c r="V94" s="71"/>
      <c r="W94" s="71"/>
      <c r="X94" s="71"/>
      <c r="Y94" s="320"/>
      <c r="Z94" s="322"/>
      <c r="AA94" s="322"/>
      <c r="AB94" s="321"/>
      <c r="AC94" s="71">
        <v>297160</v>
      </c>
      <c r="AD94" s="71">
        <v>297184</v>
      </c>
      <c r="AE94" s="71">
        <v>25</v>
      </c>
      <c r="AF94" s="320">
        <v>25</v>
      </c>
      <c r="AG94" s="322"/>
      <c r="AH94" s="322"/>
      <c r="AI94" s="321"/>
    </row>
    <row r="95" spans="1:35" ht="20.100000000000001" customHeight="1" x14ac:dyDescent="0.25">
      <c r="A95" s="328"/>
      <c r="C95" s="320">
        <v>2</v>
      </c>
      <c r="D95" s="322"/>
      <c r="E95" s="321"/>
      <c r="F95" s="72" t="s">
        <v>36</v>
      </c>
      <c r="G95" s="324" t="s">
        <v>40</v>
      </c>
      <c r="H95" s="321"/>
      <c r="I95" s="71" t="s">
        <v>57</v>
      </c>
      <c r="J95" s="320">
        <v>2341495</v>
      </c>
      <c r="K95" s="322"/>
      <c r="L95" s="321"/>
      <c r="M95" s="71">
        <v>2341505</v>
      </c>
      <c r="N95" s="320">
        <v>11</v>
      </c>
      <c r="O95" s="322"/>
      <c r="P95" s="321"/>
      <c r="Q95" s="71">
        <v>2341495</v>
      </c>
      <c r="R95" s="320">
        <v>2341505</v>
      </c>
      <c r="S95" s="321"/>
      <c r="T95" s="323">
        <v>11</v>
      </c>
      <c r="U95" s="321"/>
      <c r="V95" s="71"/>
      <c r="W95" s="71"/>
      <c r="X95" s="71"/>
      <c r="Y95" s="320"/>
      <c r="Z95" s="322"/>
      <c r="AA95" s="322"/>
      <c r="AB95" s="321"/>
      <c r="AC95" s="71"/>
      <c r="AD95" s="71"/>
      <c r="AE95" s="71"/>
      <c r="AF95" s="320">
        <v>11</v>
      </c>
      <c r="AG95" s="322"/>
      <c r="AH95" s="322"/>
      <c r="AI95" s="321"/>
    </row>
    <row r="96" spans="1:35" ht="20.100000000000001" customHeight="1" x14ac:dyDescent="0.25">
      <c r="A96" s="328"/>
      <c r="C96" s="320">
        <v>2</v>
      </c>
      <c r="D96" s="322"/>
      <c r="E96" s="321"/>
      <c r="F96" s="72" t="s">
        <v>36</v>
      </c>
      <c r="G96" s="324" t="s">
        <v>40</v>
      </c>
      <c r="H96" s="321"/>
      <c r="I96" s="71" t="s">
        <v>57</v>
      </c>
      <c r="J96" s="320">
        <v>2341681</v>
      </c>
      <c r="K96" s="322"/>
      <c r="L96" s="321"/>
      <c r="M96" s="71">
        <v>2341715</v>
      </c>
      <c r="N96" s="320">
        <v>35</v>
      </c>
      <c r="O96" s="322"/>
      <c r="P96" s="321"/>
      <c r="Q96" s="71">
        <v>2341681</v>
      </c>
      <c r="R96" s="320">
        <v>2341715</v>
      </c>
      <c r="S96" s="321"/>
      <c r="T96" s="323">
        <v>35</v>
      </c>
      <c r="U96" s="321"/>
      <c r="V96" s="71"/>
      <c r="W96" s="71"/>
      <c r="X96" s="71"/>
      <c r="Y96" s="320"/>
      <c r="Z96" s="322"/>
      <c r="AA96" s="322"/>
      <c r="AB96" s="321"/>
      <c r="AC96" s="71"/>
      <c r="AD96" s="71"/>
      <c r="AE96" s="71"/>
      <c r="AF96" s="320">
        <v>35</v>
      </c>
      <c r="AG96" s="322"/>
      <c r="AH96" s="322"/>
      <c r="AI96" s="321"/>
    </row>
    <row r="97" spans="1:35" ht="20.100000000000001" customHeight="1" x14ac:dyDescent="0.25">
      <c r="A97" s="328"/>
      <c r="C97" s="320">
        <v>2</v>
      </c>
      <c r="D97" s="322"/>
      <c r="E97" s="321"/>
      <c r="F97" s="72" t="s">
        <v>36</v>
      </c>
      <c r="G97" s="324" t="s">
        <v>40</v>
      </c>
      <c r="H97" s="321"/>
      <c r="I97" s="71" t="s">
        <v>57</v>
      </c>
      <c r="J97" s="320">
        <v>2341716</v>
      </c>
      <c r="K97" s="322"/>
      <c r="L97" s="321"/>
      <c r="M97" s="71">
        <v>2341740</v>
      </c>
      <c r="N97" s="320">
        <v>25</v>
      </c>
      <c r="O97" s="322"/>
      <c r="P97" s="321"/>
      <c r="Q97" s="71"/>
      <c r="R97" s="320"/>
      <c r="S97" s="321"/>
      <c r="T97" s="323"/>
      <c r="U97" s="321"/>
      <c r="V97" s="71"/>
      <c r="W97" s="71"/>
      <c r="X97" s="71"/>
      <c r="Y97" s="320"/>
      <c r="Z97" s="322"/>
      <c r="AA97" s="322"/>
      <c r="AB97" s="321"/>
      <c r="AC97" s="71">
        <v>2341716</v>
      </c>
      <c r="AD97" s="71">
        <v>2341740</v>
      </c>
      <c r="AE97" s="71">
        <v>25</v>
      </c>
      <c r="AF97" s="320">
        <v>25</v>
      </c>
      <c r="AG97" s="322"/>
      <c r="AH97" s="322"/>
      <c r="AI97" s="321"/>
    </row>
    <row r="98" spans="1:35" ht="20.100000000000001" customHeight="1" x14ac:dyDescent="0.25">
      <c r="A98" s="328"/>
      <c r="C98" s="320"/>
      <c r="D98" s="322"/>
      <c r="E98" s="321"/>
      <c r="F98" s="72"/>
      <c r="G98" s="324"/>
      <c r="H98" s="321"/>
      <c r="I98" s="71"/>
      <c r="J98" s="320"/>
      <c r="K98" s="322"/>
      <c r="L98" s="321"/>
      <c r="M98" s="71"/>
      <c r="N98" s="320"/>
      <c r="O98" s="322"/>
      <c r="P98" s="321"/>
      <c r="Q98" s="71"/>
      <c r="R98" s="320"/>
      <c r="S98" s="321"/>
      <c r="T98" s="323"/>
      <c r="U98" s="321"/>
      <c r="V98" s="71"/>
      <c r="W98" s="71"/>
      <c r="X98" s="71"/>
      <c r="Y98" s="320"/>
      <c r="Z98" s="322"/>
      <c r="AA98" s="322"/>
      <c r="AB98" s="321"/>
      <c r="AC98" s="71"/>
      <c r="AD98" s="71"/>
      <c r="AE98" s="71"/>
      <c r="AF98" s="325">
        <f>SUM(T92:U97)*17/2</f>
        <v>782</v>
      </c>
      <c r="AG98" s="322"/>
      <c r="AH98" s="322"/>
      <c r="AI98" s="321"/>
    </row>
    <row r="99" spans="1:35" ht="20.100000000000001" customHeight="1" x14ac:dyDescent="0.25">
      <c r="A99" s="328"/>
      <c r="C99" s="320">
        <v>7</v>
      </c>
      <c r="D99" s="322"/>
      <c r="E99" s="321"/>
      <c r="F99" s="72" t="s">
        <v>71</v>
      </c>
      <c r="G99" s="324" t="s">
        <v>37</v>
      </c>
      <c r="H99" s="321"/>
      <c r="I99" s="71" t="s">
        <v>38</v>
      </c>
      <c r="J99" s="320">
        <v>297031</v>
      </c>
      <c r="K99" s="322"/>
      <c r="L99" s="321"/>
      <c r="M99" s="71">
        <v>297044</v>
      </c>
      <c r="N99" s="320">
        <v>14</v>
      </c>
      <c r="O99" s="322"/>
      <c r="P99" s="321"/>
      <c r="Q99" s="71">
        <v>297031</v>
      </c>
      <c r="R99" s="320">
        <v>297044</v>
      </c>
      <c r="S99" s="321"/>
      <c r="T99" s="323">
        <v>14</v>
      </c>
      <c r="U99" s="321"/>
      <c r="V99" s="71"/>
      <c r="W99" s="71"/>
      <c r="X99" s="71"/>
      <c r="Y99" s="320"/>
      <c r="Z99" s="322"/>
      <c r="AA99" s="322"/>
      <c r="AB99" s="321"/>
      <c r="AC99" s="71"/>
      <c r="AD99" s="71"/>
      <c r="AE99" s="71"/>
      <c r="AF99" s="320">
        <v>14</v>
      </c>
      <c r="AG99" s="322"/>
      <c r="AH99" s="322"/>
      <c r="AI99" s="321"/>
    </row>
    <row r="100" spans="1:35" ht="20.100000000000001" customHeight="1" x14ac:dyDescent="0.25">
      <c r="A100" s="328"/>
      <c r="C100" s="320">
        <v>7</v>
      </c>
      <c r="D100" s="322"/>
      <c r="E100" s="321"/>
      <c r="F100" s="72" t="s">
        <v>71</v>
      </c>
      <c r="G100" s="324" t="s">
        <v>37</v>
      </c>
      <c r="H100" s="321"/>
      <c r="I100" s="71" t="s">
        <v>38</v>
      </c>
      <c r="J100" s="320">
        <v>297233</v>
      </c>
      <c r="K100" s="322"/>
      <c r="L100" s="321"/>
      <c r="M100" s="71">
        <v>297264</v>
      </c>
      <c r="N100" s="320">
        <v>32</v>
      </c>
      <c r="O100" s="322"/>
      <c r="P100" s="321"/>
      <c r="Q100" s="71">
        <v>297233</v>
      </c>
      <c r="R100" s="320">
        <v>297264</v>
      </c>
      <c r="S100" s="321"/>
      <c r="T100" s="323">
        <v>32</v>
      </c>
      <c r="U100" s="321"/>
      <c r="V100" s="71"/>
      <c r="W100" s="71"/>
      <c r="X100" s="71"/>
      <c r="Y100" s="320"/>
      <c r="Z100" s="322"/>
      <c r="AA100" s="322"/>
      <c r="AB100" s="321"/>
      <c r="AC100" s="71"/>
      <c r="AD100" s="71"/>
      <c r="AE100" s="71"/>
      <c r="AF100" s="320">
        <v>32</v>
      </c>
      <c r="AG100" s="322"/>
      <c r="AH100" s="322"/>
      <c r="AI100" s="321"/>
    </row>
    <row r="101" spans="1:35" ht="20.100000000000001" customHeight="1" x14ac:dyDescent="0.25">
      <c r="A101" s="328"/>
      <c r="C101" s="320">
        <v>7</v>
      </c>
      <c r="D101" s="322"/>
      <c r="E101" s="321"/>
      <c r="F101" s="72" t="s">
        <v>71</v>
      </c>
      <c r="G101" s="324" t="s">
        <v>37</v>
      </c>
      <c r="H101" s="321"/>
      <c r="I101" s="71" t="s">
        <v>38</v>
      </c>
      <c r="J101" s="320">
        <v>297265</v>
      </c>
      <c r="K101" s="322"/>
      <c r="L101" s="321"/>
      <c r="M101" s="71">
        <v>297284</v>
      </c>
      <c r="N101" s="320">
        <v>20</v>
      </c>
      <c r="O101" s="322"/>
      <c r="P101" s="321"/>
      <c r="Q101" s="71"/>
      <c r="R101" s="320"/>
      <c r="S101" s="321"/>
      <c r="T101" s="323"/>
      <c r="U101" s="321"/>
      <c r="V101" s="71"/>
      <c r="W101" s="71"/>
      <c r="X101" s="71"/>
      <c r="Y101" s="320"/>
      <c r="Z101" s="322"/>
      <c r="AA101" s="322"/>
      <c r="AB101" s="321"/>
      <c r="AC101" s="71">
        <v>297265</v>
      </c>
      <c r="AD101" s="71">
        <v>297284</v>
      </c>
      <c r="AE101" s="71">
        <v>20</v>
      </c>
      <c r="AF101" s="320">
        <v>20</v>
      </c>
      <c r="AG101" s="322"/>
      <c r="AH101" s="322"/>
      <c r="AI101" s="321"/>
    </row>
    <row r="102" spans="1:35" ht="20.100000000000001" customHeight="1" x14ac:dyDescent="0.25">
      <c r="A102" s="328"/>
      <c r="C102" s="320">
        <v>7</v>
      </c>
      <c r="D102" s="322"/>
      <c r="E102" s="321"/>
      <c r="F102" s="72" t="s">
        <v>71</v>
      </c>
      <c r="G102" s="324" t="s">
        <v>40</v>
      </c>
      <c r="H102" s="321"/>
      <c r="I102" s="71" t="s">
        <v>57</v>
      </c>
      <c r="J102" s="320">
        <v>2341587</v>
      </c>
      <c r="K102" s="322"/>
      <c r="L102" s="321"/>
      <c r="M102" s="71">
        <v>2341600</v>
      </c>
      <c r="N102" s="320">
        <v>14</v>
      </c>
      <c r="O102" s="322"/>
      <c r="P102" s="321"/>
      <c r="Q102" s="71">
        <v>2341587</v>
      </c>
      <c r="R102" s="320">
        <v>2341600</v>
      </c>
      <c r="S102" s="321"/>
      <c r="T102" s="323">
        <v>14</v>
      </c>
      <c r="U102" s="321"/>
      <c r="V102" s="71"/>
      <c r="W102" s="71"/>
      <c r="X102" s="71"/>
      <c r="Y102" s="320"/>
      <c r="Z102" s="322"/>
      <c r="AA102" s="322"/>
      <c r="AB102" s="321"/>
      <c r="AC102" s="71"/>
      <c r="AD102" s="71"/>
      <c r="AE102" s="71"/>
      <c r="AF102" s="320">
        <v>14</v>
      </c>
      <c r="AG102" s="322"/>
      <c r="AH102" s="322"/>
      <c r="AI102" s="321"/>
    </row>
    <row r="103" spans="1:35" ht="20.100000000000001" customHeight="1" x14ac:dyDescent="0.25">
      <c r="A103" s="328"/>
      <c r="C103" s="320">
        <v>7</v>
      </c>
      <c r="D103" s="322"/>
      <c r="E103" s="321"/>
      <c r="F103" s="72" t="s">
        <v>71</v>
      </c>
      <c r="G103" s="324" t="s">
        <v>40</v>
      </c>
      <c r="H103" s="321"/>
      <c r="I103" s="71" t="s">
        <v>57</v>
      </c>
      <c r="J103" s="320">
        <v>2341789</v>
      </c>
      <c r="K103" s="322"/>
      <c r="L103" s="321"/>
      <c r="M103" s="71">
        <v>2341820</v>
      </c>
      <c r="N103" s="320">
        <v>32</v>
      </c>
      <c r="O103" s="322"/>
      <c r="P103" s="321"/>
      <c r="Q103" s="71">
        <v>2341789</v>
      </c>
      <c r="R103" s="320">
        <v>2341820</v>
      </c>
      <c r="S103" s="321"/>
      <c r="T103" s="323">
        <v>32</v>
      </c>
      <c r="U103" s="321"/>
      <c r="V103" s="71"/>
      <c r="W103" s="71"/>
      <c r="X103" s="71"/>
      <c r="Y103" s="320"/>
      <c r="Z103" s="322"/>
      <c r="AA103" s="322"/>
      <c r="AB103" s="321"/>
      <c r="AC103" s="71"/>
      <c r="AD103" s="71"/>
      <c r="AE103" s="71"/>
      <c r="AF103" s="320">
        <v>32</v>
      </c>
      <c r="AG103" s="322"/>
      <c r="AH103" s="322"/>
      <c r="AI103" s="321"/>
    </row>
    <row r="104" spans="1:35" ht="20.100000000000001" customHeight="1" x14ac:dyDescent="0.25">
      <c r="A104" s="328"/>
      <c r="C104" s="320">
        <v>7</v>
      </c>
      <c r="D104" s="322"/>
      <c r="E104" s="321"/>
      <c r="F104" s="72" t="s">
        <v>71</v>
      </c>
      <c r="G104" s="324" t="s">
        <v>40</v>
      </c>
      <c r="H104" s="321"/>
      <c r="I104" s="71" t="s">
        <v>57</v>
      </c>
      <c r="J104" s="320">
        <v>2341821</v>
      </c>
      <c r="K104" s="322"/>
      <c r="L104" s="321"/>
      <c r="M104" s="71">
        <v>2341840</v>
      </c>
      <c r="N104" s="320">
        <v>20</v>
      </c>
      <c r="O104" s="322"/>
      <c r="P104" s="321"/>
      <c r="Q104" s="71"/>
      <c r="R104" s="320"/>
      <c r="S104" s="321"/>
      <c r="T104" s="323"/>
      <c r="U104" s="321"/>
      <c r="V104" s="71"/>
      <c r="W104" s="71"/>
      <c r="X104" s="71"/>
      <c r="Y104" s="320"/>
      <c r="Z104" s="322"/>
      <c r="AA104" s="322"/>
      <c r="AB104" s="321"/>
      <c r="AC104" s="71">
        <v>2341821</v>
      </c>
      <c r="AD104" s="71">
        <v>2341840</v>
      </c>
      <c r="AE104" s="71">
        <v>20</v>
      </c>
      <c r="AF104" s="320">
        <v>20</v>
      </c>
      <c r="AG104" s="322"/>
      <c r="AH104" s="322"/>
      <c r="AI104" s="321"/>
    </row>
    <row r="105" spans="1:35" ht="20.100000000000001" customHeight="1" x14ac:dyDescent="0.25">
      <c r="A105" s="328"/>
      <c r="C105" s="320"/>
      <c r="D105" s="322"/>
      <c r="E105" s="321"/>
      <c r="F105" s="72"/>
      <c r="G105" s="324"/>
      <c r="H105" s="321"/>
      <c r="I105" s="71"/>
      <c r="J105" s="320"/>
      <c r="K105" s="322"/>
      <c r="L105" s="321"/>
      <c r="M105" s="71"/>
      <c r="N105" s="320"/>
      <c r="O105" s="322"/>
      <c r="P105" s="321"/>
      <c r="Q105" s="71"/>
      <c r="R105" s="320"/>
      <c r="S105" s="321"/>
      <c r="T105" s="323"/>
      <c r="U105" s="321"/>
      <c r="V105" s="71"/>
      <c r="W105" s="71"/>
      <c r="X105" s="71"/>
      <c r="Y105" s="320"/>
      <c r="Z105" s="322"/>
      <c r="AA105" s="322"/>
      <c r="AB105" s="321"/>
      <c r="AC105" s="71"/>
      <c r="AD105" s="71"/>
      <c r="AE105" s="71"/>
      <c r="AF105" s="325">
        <f>SUM(T99:U104)*17/2</f>
        <v>782</v>
      </c>
      <c r="AG105" s="322"/>
      <c r="AH105" s="322"/>
      <c r="AI105" s="321"/>
    </row>
    <row r="106" spans="1:35" ht="20.100000000000001" customHeight="1" x14ac:dyDescent="0.25">
      <c r="A106" s="328"/>
      <c r="C106" s="320">
        <v>6</v>
      </c>
      <c r="D106" s="322"/>
      <c r="E106" s="321"/>
      <c r="F106" s="72" t="s">
        <v>41</v>
      </c>
      <c r="G106" s="324" t="s">
        <v>37</v>
      </c>
      <c r="H106" s="321"/>
      <c r="I106" s="71" t="s">
        <v>38</v>
      </c>
      <c r="J106" s="320">
        <v>297054</v>
      </c>
      <c r="K106" s="322"/>
      <c r="L106" s="321"/>
      <c r="M106" s="71">
        <v>297059</v>
      </c>
      <c r="N106" s="320">
        <v>6</v>
      </c>
      <c r="O106" s="322"/>
      <c r="P106" s="321"/>
      <c r="Q106" s="71">
        <v>297054</v>
      </c>
      <c r="R106" s="320">
        <v>297059</v>
      </c>
      <c r="S106" s="321"/>
      <c r="T106" s="323">
        <v>6</v>
      </c>
      <c r="U106" s="321"/>
      <c r="V106" s="71"/>
      <c r="W106" s="71"/>
      <c r="X106" s="71"/>
      <c r="Y106" s="320"/>
      <c r="Z106" s="322"/>
      <c r="AA106" s="322"/>
      <c r="AB106" s="321"/>
      <c r="AC106" s="71"/>
      <c r="AD106" s="71"/>
      <c r="AE106" s="71"/>
      <c r="AF106" s="320">
        <v>6</v>
      </c>
      <c r="AG106" s="322"/>
      <c r="AH106" s="322"/>
      <c r="AI106" s="321"/>
    </row>
    <row r="107" spans="1:35" ht="20.100000000000001" customHeight="1" x14ac:dyDescent="0.25">
      <c r="A107" s="328"/>
      <c r="C107" s="320">
        <v>6</v>
      </c>
      <c r="D107" s="322"/>
      <c r="E107" s="321"/>
      <c r="F107" s="72" t="s">
        <v>41</v>
      </c>
      <c r="G107" s="324" t="s">
        <v>37</v>
      </c>
      <c r="H107" s="321"/>
      <c r="I107" s="71" t="s">
        <v>38</v>
      </c>
      <c r="J107" s="320">
        <v>297060</v>
      </c>
      <c r="K107" s="322"/>
      <c r="L107" s="321"/>
      <c r="M107" s="71">
        <v>297084</v>
      </c>
      <c r="N107" s="320">
        <v>25</v>
      </c>
      <c r="O107" s="322"/>
      <c r="P107" s="321"/>
      <c r="Q107" s="71"/>
      <c r="R107" s="320"/>
      <c r="S107" s="321"/>
      <c r="T107" s="323"/>
      <c r="U107" s="321"/>
      <c r="V107" s="71"/>
      <c r="W107" s="71"/>
      <c r="X107" s="71"/>
      <c r="Y107" s="320"/>
      <c r="Z107" s="322"/>
      <c r="AA107" s="322"/>
      <c r="AB107" s="321"/>
      <c r="AC107" s="71">
        <v>297060</v>
      </c>
      <c r="AD107" s="71">
        <v>297084</v>
      </c>
      <c r="AE107" s="71">
        <v>25</v>
      </c>
      <c r="AF107" s="320">
        <v>25</v>
      </c>
      <c r="AG107" s="322"/>
      <c r="AH107" s="322"/>
      <c r="AI107" s="321"/>
    </row>
    <row r="108" spans="1:35" ht="20.100000000000001" customHeight="1" x14ac:dyDescent="0.25">
      <c r="A108" s="328"/>
      <c r="C108" s="320">
        <v>6</v>
      </c>
      <c r="D108" s="322"/>
      <c r="E108" s="321"/>
      <c r="F108" s="72" t="s">
        <v>41</v>
      </c>
      <c r="G108" s="324" t="s">
        <v>40</v>
      </c>
      <c r="H108" s="321"/>
      <c r="I108" s="71" t="s">
        <v>57</v>
      </c>
      <c r="J108" s="320">
        <v>2341610</v>
      </c>
      <c r="K108" s="322"/>
      <c r="L108" s="321"/>
      <c r="M108" s="71">
        <v>2341615</v>
      </c>
      <c r="N108" s="320">
        <v>6</v>
      </c>
      <c r="O108" s="322"/>
      <c r="P108" s="321"/>
      <c r="Q108" s="71">
        <v>2341610</v>
      </c>
      <c r="R108" s="320">
        <v>2341615</v>
      </c>
      <c r="S108" s="321"/>
      <c r="T108" s="323">
        <v>6</v>
      </c>
      <c r="U108" s="321"/>
      <c r="V108" s="71"/>
      <c r="W108" s="71"/>
      <c r="X108" s="71"/>
      <c r="Y108" s="320"/>
      <c r="Z108" s="322"/>
      <c r="AA108" s="322"/>
      <c r="AB108" s="321"/>
      <c r="AC108" s="71"/>
      <c r="AD108" s="71"/>
      <c r="AE108" s="71"/>
      <c r="AF108" s="320">
        <v>6</v>
      </c>
      <c r="AG108" s="322"/>
      <c r="AH108" s="322"/>
      <c r="AI108" s="321"/>
    </row>
    <row r="109" spans="1:35" ht="20.100000000000001" customHeight="1" x14ac:dyDescent="0.25">
      <c r="A109" s="328"/>
      <c r="C109" s="320">
        <v>6</v>
      </c>
      <c r="D109" s="322"/>
      <c r="E109" s="321"/>
      <c r="F109" s="72" t="s">
        <v>41</v>
      </c>
      <c r="G109" s="324" t="s">
        <v>40</v>
      </c>
      <c r="H109" s="321"/>
      <c r="I109" s="71" t="s">
        <v>57</v>
      </c>
      <c r="J109" s="320">
        <v>2341616</v>
      </c>
      <c r="K109" s="322"/>
      <c r="L109" s="321"/>
      <c r="M109" s="71">
        <v>2341640</v>
      </c>
      <c r="N109" s="320">
        <v>25</v>
      </c>
      <c r="O109" s="322"/>
      <c r="P109" s="321"/>
      <c r="Q109" s="71"/>
      <c r="R109" s="320"/>
      <c r="S109" s="321"/>
      <c r="T109" s="323"/>
      <c r="U109" s="321"/>
      <c r="V109" s="71"/>
      <c r="W109" s="71"/>
      <c r="X109" s="71"/>
      <c r="Y109" s="320"/>
      <c r="Z109" s="322"/>
      <c r="AA109" s="322"/>
      <c r="AB109" s="321"/>
      <c r="AC109" s="71">
        <v>2341616</v>
      </c>
      <c r="AD109" s="71">
        <v>2341640</v>
      </c>
      <c r="AE109" s="71">
        <v>25</v>
      </c>
      <c r="AF109" s="320">
        <v>25</v>
      </c>
      <c r="AG109" s="322"/>
      <c r="AH109" s="322"/>
      <c r="AI109" s="321"/>
    </row>
    <row r="110" spans="1:35" ht="20.100000000000001" customHeight="1" x14ac:dyDescent="0.25">
      <c r="A110" s="328"/>
      <c r="C110" s="320"/>
      <c r="D110" s="322"/>
      <c r="E110" s="321"/>
      <c r="F110" s="72"/>
      <c r="G110" s="324"/>
      <c r="H110" s="321"/>
      <c r="I110" s="71"/>
      <c r="J110" s="320"/>
      <c r="K110" s="322"/>
      <c r="L110" s="321"/>
      <c r="M110" s="71"/>
      <c r="N110" s="320"/>
      <c r="O110" s="322"/>
      <c r="P110" s="321"/>
      <c r="Q110" s="71"/>
      <c r="R110" s="320"/>
      <c r="S110" s="321"/>
      <c r="T110" s="323"/>
      <c r="U110" s="321"/>
      <c r="V110" s="71"/>
      <c r="W110" s="71"/>
      <c r="X110" s="71"/>
      <c r="Y110" s="320"/>
      <c r="Z110" s="322"/>
      <c r="AA110" s="322"/>
      <c r="AB110" s="321"/>
      <c r="AC110" s="71"/>
      <c r="AD110" s="71"/>
      <c r="AE110" s="71"/>
      <c r="AF110" s="325">
        <f>SUM(T106:U109)*17/2</f>
        <v>102</v>
      </c>
      <c r="AG110" s="322"/>
      <c r="AH110" s="322"/>
      <c r="AI110" s="321"/>
    </row>
    <row r="111" spans="1:35" ht="20.100000000000001" customHeight="1" x14ac:dyDescent="0.25">
      <c r="A111" s="328"/>
      <c r="C111" s="320">
        <v>3</v>
      </c>
      <c r="D111" s="322"/>
      <c r="E111" s="321"/>
      <c r="F111" s="72" t="s">
        <v>51</v>
      </c>
      <c r="G111" s="324" t="s">
        <v>37</v>
      </c>
      <c r="H111" s="321"/>
      <c r="I111" s="71" t="s">
        <v>38</v>
      </c>
      <c r="J111" s="320">
        <v>297054</v>
      </c>
      <c r="K111" s="322"/>
      <c r="L111" s="321"/>
      <c r="M111" s="71">
        <v>297084</v>
      </c>
      <c r="N111" s="320">
        <v>31</v>
      </c>
      <c r="O111" s="322"/>
      <c r="P111" s="321"/>
      <c r="Q111" s="71"/>
      <c r="R111" s="320"/>
      <c r="S111" s="321"/>
      <c r="T111" s="323"/>
      <c r="U111" s="321"/>
      <c r="V111" s="71"/>
      <c r="W111" s="71"/>
      <c r="X111" s="71"/>
      <c r="Y111" s="320"/>
      <c r="Z111" s="322"/>
      <c r="AA111" s="322"/>
      <c r="AB111" s="321"/>
      <c r="AC111" s="71">
        <v>297054</v>
      </c>
      <c r="AD111" s="71">
        <v>297084</v>
      </c>
      <c r="AE111" s="71">
        <v>31</v>
      </c>
      <c r="AF111" s="320">
        <v>31</v>
      </c>
      <c r="AG111" s="322"/>
      <c r="AH111" s="322"/>
      <c r="AI111" s="321"/>
    </row>
    <row r="112" spans="1:35" ht="20.100000000000001" customHeight="1" x14ac:dyDescent="0.25">
      <c r="A112" s="328"/>
      <c r="C112" s="320">
        <v>3</v>
      </c>
      <c r="D112" s="322"/>
      <c r="E112" s="321"/>
      <c r="F112" s="72" t="s">
        <v>51</v>
      </c>
      <c r="G112" s="324" t="s">
        <v>40</v>
      </c>
      <c r="H112" s="321"/>
      <c r="I112" s="71" t="s">
        <v>57</v>
      </c>
      <c r="J112" s="320">
        <v>2341610</v>
      </c>
      <c r="K112" s="322"/>
      <c r="L112" s="321"/>
      <c r="M112" s="71">
        <v>2341640</v>
      </c>
      <c r="N112" s="320">
        <v>31</v>
      </c>
      <c r="O112" s="322"/>
      <c r="P112" s="321"/>
      <c r="Q112" s="71"/>
      <c r="R112" s="320"/>
      <c r="S112" s="321"/>
      <c r="T112" s="323"/>
      <c r="U112" s="321"/>
      <c r="V112" s="71"/>
      <c r="W112" s="71"/>
      <c r="X112" s="71"/>
      <c r="Y112" s="320"/>
      <c r="Z112" s="322"/>
      <c r="AA112" s="322"/>
      <c r="AB112" s="321"/>
      <c r="AC112" s="71">
        <v>2341610</v>
      </c>
      <c r="AD112" s="71">
        <v>2341640</v>
      </c>
      <c r="AE112" s="71">
        <v>31</v>
      </c>
      <c r="AF112" s="320">
        <v>31</v>
      </c>
      <c r="AG112" s="322"/>
      <c r="AH112" s="322"/>
      <c r="AI112" s="321"/>
    </row>
    <row r="113" spans="1:35" ht="20.100000000000001" customHeight="1" x14ac:dyDescent="0.25">
      <c r="A113" s="328"/>
      <c r="C113" s="320"/>
      <c r="D113" s="322"/>
      <c r="E113" s="321"/>
      <c r="F113" s="72"/>
      <c r="G113" s="324"/>
      <c r="H113" s="321"/>
      <c r="I113" s="71"/>
      <c r="J113" s="320"/>
      <c r="K113" s="322"/>
      <c r="L113" s="321"/>
      <c r="M113" s="71"/>
      <c r="N113" s="320"/>
      <c r="O113" s="322"/>
      <c r="P113" s="321"/>
      <c r="Q113" s="71"/>
      <c r="R113" s="320"/>
      <c r="S113" s="321"/>
      <c r="T113" s="323"/>
      <c r="U113" s="321"/>
      <c r="V113" s="71"/>
      <c r="W113" s="71"/>
      <c r="X113" s="71"/>
      <c r="Y113" s="320"/>
      <c r="Z113" s="322"/>
      <c r="AA113" s="322"/>
      <c r="AB113" s="321"/>
      <c r="AC113" s="71"/>
      <c r="AD113" s="71"/>
      <c r="AE113" s="71"/>
      <c r="AF113" s="325">
        <f>SUM(T111:U112)*17/2</f>
        <v>0</v>
      </c>
      <c r="AG113" s="322"/>
      <c r="AH113" s="322"/>
      <c r="AI113" s="321"/>
    </row>
    <row r="114" spans="1:35" ht="20.100000000000001" customHeight="1" x14ac:dyDescent="0.25">
      <c r="A114" s="328"/>
      <c r="C114" s="320">
        <v>4</v>
      </c>
      <c r="D114" s="322"/>
      <c r="E114" s="321"/>
      <c r="F114" s="72" t="s">
        <v>44</v>
      </c>
      <c r="G114" s="324" t="s">
        <v>37</v>
      </c>
      <c r="H114" s="321"/>
      <c r="I114" s="71" t="s">
        <v>38</v>
      </c>
      <c r="J114" s="320">
        <v>296978</v>
      </c>
      <c r="K114" s="322"/>
      <c r="L114" s="321"/>
      <c r="M114" s="71">
        <v>296996</v>
      </c>
      <c r="N114" s="320">
        <v>19</v>
      </c>
      <c r="O114" s="322"/>
      <c r="P114" s="321"/>
      <c r="Q114" s="71">
        <v>296978</v>
      </c>
      <c r="R114" s="320">
        <v>296996</v>
      </c>
      <c r="S114" s="321"/>
      <c r="T114" s="323">
        <v>19</v>
      </c>
      <c r="U114" s="321"/>
      <c r="V114" s="71"/>
      <c r="W114" s="71"/>
      <c r="X114" s="71"/>
      <c r="Y114" s="320"/>
      <c r="Z114" s="322"/>
      <c r="AA114" s="322"/>
      <c r="AB114" s="321"/>
      <c r="AC114" s="71"/>
      <c r="AD114" s="71"/>
      <c r="AE114" s="71"/>
      <c r="AF114" s="320">
        <v>19</v>
      </c>
      <c r="AG114" s="322"/>
      <c r="AH114" s="322"/>
      <c r="AI114" s="321"/>
    </row>
    <row r="115" spans="1:35" ht="20.100000000000001" customHeight="1" x14ac:dyDescent="0.25">
      <c r="A115" s="328"/>
      <c r="C115" s="320">
        <v>4</v>
      </c>
      <c r="D115" s="322"/>
      <c r="E115" s="321"/>
      <c r="F115" s="72" t="s">
        <v>44</v>
      </c>
      <c r="G115" s="324" t="s">
        <v>37</v>
      </c>
      <c r="H115" s="321"/>
      <c r="I115" s="71" t="s">
        <v>38</v>
      </c>
      <c r="J115" s="320">
        <v>297185</v>
      </c>
      <c r="K115" s="322"/>
      <c r="L115" s="321"/>
      <c r="M115" s="71">
        <v>297215</v>
      </c>
      <c r="N115" s="320">
        <v>31</v>
      </c>
      <c r="O115" s="322"/>
      <c r="P115" s="321"/>
      <c r="Q115" s="71">
        <v>297185</v>
      </c>
      <c r="R115" s="320">
        <v>297215</v>
      </c>
      <c r="S115" s="321"/>
      <c r="T115" s="323">
        <v>31</v>
      </c>
      <c r="U115" s="321"/>
      <c r="V115" s="71"/>
      <c r="W115" s="71"/>
      <c r="X115" s="71"/>
      <c r="Y115" s="320"/>
      <c r="Z115" s="322"/>
      <c r="AA115" s="322"/>
      <c r="AB115" s="321"/>
      <c r="AC115" s="71"/>
      <c r="AD115" s="71"/>
      <c r="AE115" s="71"/>
      <c r="AF115" s="320">
        <v>31</v>
      </c>
      <c r="AG115" s="322"/>
      <c r="AH115" s="322"/>
      <c r="AI115" s="321"/>
    </row>
    <row r="116" spans="1:35" ht="20.100000000000001" customHeight="1" x14ac:dyDescent="0.25">
      <c r="A116" s="328"/>
      <c r="C116" s="320">
        <v>4</v>
      </c>
      <c r="D116" s="322"/>
      <c r="E116" s="321"/>
      <c r="F116" s="72" t="s">
        <v>44</v>
      </c>
      <c r="G116" s="324" t="s">
        <v>37</v>
      </c>
      <c r="H116" s="321"/>
      <c r="I116" s="71" t="s">
        <v>38</v>
      </c>
      <c r="J116" s="320">
        <v>297216</v>
      </c>
      <c r="K116" s="322"/>
      <c r="L116" s="321"/>
      <c r="M116" s="71">
        <v>297232</v>
      </c>
      <c r="N116" s="320">
        <v>17</v>
      </c>
      <c r="O116" s="322"/>
      <c r="P116" s="321"/>
      <c r="Q116" s="71"/>
      <c r="R116" s="320"/>
      <c r="S116" s="321"/>
      <c r="T116" s="323"/>
      <c r="U116" s="321"/>
      <c r="V116" s="71"/>
      <c r="W116" s="71"/>
      <c r="X116" s="71"/>
      <c r="Y116" s="320"/>
      <c r="Z116" s="322"/>
      <c r="AA116" s="322"/>
      <c r="AB116" s="321"/>
      <c r="AC116" s="71">
        <v>297216</v>
      </c>
      <c r="AD116" s="71">
        <v>297232</v>
      </c>
      <c r="AE116" s="71">
        <v>17</v>
      </c>
      <c r="AF116" s="320">
        <v>17</v>
      </c>
      <c r="AG116" s="322"/>
      <c r="AH116" s="322"/>
      <c r="AI116" s="321"/>
    </row>
    <row r="117" spans="1:35" ht="20.100000000000001" customHeight="1" x14ac:dyDescent="0.25">
      <c r="A117" s="328"/>
      <c r="C117" s="320">
        <v>4</v>
      </c>
      <c r="D117" s="322"/>
      <c r="E117" s="321"/>
      <c r="F117" s="72" t="s">
        <v>44</v>
      </c>
      <c r="G117" s="324" t="s">
        <v>40</v>
      </c>
      <c r="H117" s="321"/>
      <c r="I117" s="71" t="s">
        <v>57</v>
      </c>
      <c r="J117" s="320">
        <v>2341535</v>
      </c>
      <c r="K117" s="322"/>
      <c r="L117" s="321"/>
      <c r="M117" s="71">
        <v>2341553</v>
      </c>
      <c r="N117" s="320">
        <v>19</v>
      </c>
      <c r="O117" s="322"/>
      <c r="P117" s="321"/>
      <c r="Q117" s="71">
        <v>2341535</v>
      </c>
      <c r="R117" s="320">
        <v>2341553</v>
      </c>
      <c r="S117" s="321"/>
      <c r="T117" s="323">
        <v>19</v>
      </c>
      <c r="U117" s="321"/>
      <c r="V117" s="71"/>
      <c r="W117" s="71"/>
      <c r="X117" s="71"/>
      <c r="Y117" s="320"/>
      <c r="Z117" s="322"/>
      <c r="AA117" s="322"/>
      <c r="AB117" s="321"/>
      <c r="AC117" s="71"/>
      <c r="AD117" s="71"/>
      <c r="AE117" s="71"/>
      <c r="AF117" s="320">
        <v>19</v>
      </c>
      <c r="AG117" s="322"/>
      <c r="AH117" s="322"/>
      <c r="AI117" s="321"/>
    </row>
    <row r="118" spans="1:35" ht="20.100000000000001" customHeight="1" x14ac:dyDescent="0.25">
      <c r="A118" s="328"/>
      <c r="C118" s="320">
        <v>4</v>
      </c>
      <c r="D118" s="322"/>
      <c r="E118" s="321"/>
      <c r="F118" s="72" t="s">
        <v>44</v>
      </c>
      <c r="G118" s="324" t="s">
        <v>40</v>
      </c>
      <c r="H118" s="321"/>
      <c r="I118" s="71" t="s">
        <v>57</v>
      </c>
      <c r="J118" s="320">
        <v>2341741</v>
      </c>
      <c r="K118" s="322"/>
      <c r="L118" s="321"/>
      <c r="M118" s="71">
        <v>2341771</v>
      </c>
      <c r="N118" s="320">
        <v>31</v>
      </c>
      <c r="O118" s="322"/>
      <c r="P118" s="321"/>
      <c r="Q118" s="71">
        <v>2341741</v>
      </c>
      <c r="R118" s="320">
        <v>2341771</v>
      </c>
      <c r="S118" s="321"/>
      <c r="T118" s="323">
        <v>31</v>
      </c>
      <c r="U118" s="321"/>
      <c r="V118" s="71"/>
      <c r="W118" s="71"/>
      <c r="X118" s="71"/>
      <c r="Y118" s="320"/>
      <c r="Z118" s="322"/>
      <c r="AA118" s="322"/>
      <c r="AB118" s="321"/>
      <c r="AC118" s="71"/>
      <c r="AD118" s="71"/>
      <c r="AE118" s="71"/>
      <c r="AF118" s="320">
        <v>31</v>
      </c>
      <c r="AG118" s="322"/>
      <c r="AH118" s="322"/>
      <c r="AI118" s="321"/>
    </row>
    <row r="119" spans="1:35" ht="20.100000000000001" customHeight="1" x14ac:dyDescent="0.25">
      <c r="A119" s="328"/>
      <c r="C119" s="320">
        <v>4</v>
      </c>
      <c r="D119" s="322"/>
      <c r="E119" s="321"/>
      <c r="F119" s="72" t="s">
        <v>44</v>
      </c>
      <c r="G119" s="324" t="s">
        <v>40</v>
      </c>
      <c r="H119" s="321"/>
      <c r="I119" s="71" t="s">
        <v>57</v>
      </c>
      <c r="J119" s="320">
        <v>2341772</v>
      </c>
      <c r="K119" s="322"/>
      <c r="L119" s="321"/>
      <c r="M119" s="71">
        <v>2341788</v>
      </c>
      <c r="N119" s="320">
        <v>17</v>
      </c>
      <c r="O119" s="322"/>
      <c r="P119" s="321"/>
      <c r="Q119" s="71"/>
      <c r="R119" s="320"/>
      <c r="S119" s="321"/>
      <c r="T119" s="323"/>
      <c r="U119" s="321"/>
      <c r="V119" s="71"/>
      <c r="W119" s="71"/>
      <c r="X119" s="71"/>
      <c r="Y119" s="320"/>
      <c r="Z119" s="322"/>
      <c r="AA119" s="322"/>
      <c r="AB119" s="321"/>
      <c r="AC119" s="71">
        <v>2341772</v>
      </c>
      <c r="AD119" s="71">
        <v>2341788</v>
      </c>
      <c r="AE119" s="71">
        <v>17</v>
      </c>
      <c r="AF119" s="320">
        <v>17</v>
      </c>
      <c r="AG119" s="322"/>
      <c r="AH119" s="322"/>
      <c r="AI119" s="321"/>
    </row>
    <row r="120" spans="1:35" ht="20.100000000000001" customHeight="1" x14ac:dyDescent="0.25">
      <c r="A120" s="328"/>
      <c r="C120" s="320"/>
      <c r="D120" s="322"/>
      <c r="E120" s="321"/>
      <c r="F120" s="72"/>
      <c r="G120" s="324"/>
      <c r="H120" s="321"/>
      <c r="I120" s="71"/>
      <c r="J120" s="320"/>
      <c r="K120" s="322"/>
      <c r="L120" s="321"/>
      <c r="M120" s="71"/>
      <c r="N120" s="320"/>
      <c r="O120" s="322"/>
      <c r="P120" s="321"/>
      <c r="Q120" s="71"/>
      <c r="R120" s="320"/>
      <c r="S120" s="321"/>
      <c r="T120" s="323"/>
      <c r="U120" s="321"/>
      <c r="V120" s="71"/>
      <c r="W120" s="71"/>
      <c r="X120" s="71"/>
      <c r="Y120" s="320"/>
      <c r="Z120" s="322"/>
      <c r="AA120" s="322"/>
      <c r="AB120" s="321"/>
      <c r="AC120" s="71"/>
      <c r="AD120" s="71"/>
      <c r="AE120" s="71"/>
      <c r="AF120" s="325">
        <f>SUM(T114:U119)*17/2</f>
        <v>850</v>
      </c>
      <c r="AG120" s="322"/>
      <c r="AH120" s="322"/>
      <c r="AI120" s="321"/>
    </row>
    <row r="121" spans="1:35" ht="20.100000000000001" customHeight="1" x14ac:dyDescent="0.25">
      <c r="A121" s="328"/>
      <c r="C121" s="320">
        <v>1</v>
      </c>
      <c r="D121" s="322"/>
      <c r="E121" s="321"/>
      <c r="F121" s="72" t="s">
        <v>46</v>
      </c>
      <c r="G121" s="324" t="s">
        <v>37</v>
      </c>
      <c r="H121" s="321"/>
      <c r="I121" s="71" t="s">
        <v>38</v>
      </c>
      <c r="J121" s="320">
        <v>296864</v>
      </c>
      <c r="K121" s="322"/>
      <c r="L121" s="321"/>
      <c r="M121" s="71">
        <v>296900</v>
      </c>
      <c r="N121" s="320">
        <v>37</v>
      </c>
      <c r="O121" s="322"/>
      <c r="P121" s="321"/>
      <c r="Q121" s="71">
        <v>296864</v>
      </c>
      <c r="R121" s="320">
        <v>296900</v>
      </c>
      <c r="S121" s="321"/>
      <c r="T121" s="323">
        <v>37</v>
      </c>
      <c r="U121" s="321"/>
      <c r="V121" s="71"/>
      <c r="W121" s="71"/>
      <c r="X121" s="71"/>
      <c r="Y121" s="320"/>
      <c r="Z121" s="322"/>
      <c r="AA121" s="322"/>
      <c r="AB121" s="321"/>
      <c r="AC121" s="71"/>
      <c r="AD121" s="71"/>
      <c r="AE121" s="71"/>
      <c r="AF121" s="320">
        <v>37</v>
      </c>
      <c r="AG121" s="322"/>
      <c r="AH121" s="322"/>
      <c r="AI121" s="321"/>
    </row>
    <row r="122" spans="1:35" ht="20.100000000000001" customHeight="1" x14ac:dyDescent="0.25">
      <c r="A122" s="328"/>
      <c r="C122" s="320">
        <v>1</v>
      </c>
      <c r="D122" s="322"/>
      <c r="E122" s="321"/>
      <c r="F122" s="72" t="s">
        <v>46</v>
      </c>
      <c r="G122" s="324" t="s">
        <v>37</v>
      </c>
      <c r="H122" s="321"/>
      <c r="I122" s="71" t="s">
        <v>38</v>
      </c>
      <c r="J122" s="320">
        <v>297085</v>
      </c>
      <c r="K122" s="322"/>
      <c r="L122" s="321"/>
      <c r="M122" s="71">
        <v>297085</v>
      </c>
      <c r="N122" s="320">
        <v>1</v>
      </c>
      <c r="O122" s="322"/>
      <c r="P122" s="321"/>
      <c r="Q122" s="71">
        <v>297085</v>
      </c>
      <c r="R122" s="320">
        <v>297085</v>
      </c>
      <c r="S122" s="321"/>
      <c r="T122" s="323">
        <v>1</v>
      </c>
      <c r="U122" s="321"/>
      <c r="V122" s="71"/>
      <c r="W122" s="71"/>
      <c r="X122" s="71"/>
      <c r="Y122" s="320"/>
      <c r="Z122" s="322"/>
      <c r="AA122" s="322"/>
      <c r="AB122" s="321"/>
      <c r="AC122" s="71"/>
      <c r="AD122" s="71"/>
      <c r="AE122" s="71"/>
      <c r="AF122" s="320">
        <v>1</v>
      </c>
      <c r="AG122" s="322"/>
      <c r="AH122" s="322"/>
      <c r="AI122" s="321"/>
    </row>
    <row r="123" spans="1:35" ht="20.100000000000001" customHeight="1" x14ac:dyDescent="0.25">
      <c r="A123" s="328"/>
      <c r="C123" s="320">
        <v>1</v>
      </c>
      <c r="D123" s="322"/>
      <c r="E123" s="321"/>
      <c r="F123" s="72" t="s">
        <v>46</v>
      </c>
      <c r="G123" s="324" t="s">
        <v>37</v>
      </c>
      <c r="H123" s="321"/>
      <c r="I123" s="71" t="s">
        <v>38</v>
      </c>
      <c r="J123" s="320">
        <v>297086</v>
      </c>
      <c r="K123" s="322"/>
      <c r="L123" s="321"/>
      <c r="M123" s="71">
        <v>297124</v>
      </c>
      <c r="N123" s="320">
        <v>39</v>
      </c>
      <c r="O123" s="322"/>
      <c r="P123" s="321"/>
      <c r="Q123" s="71"/>
      <c r="R123" s="320"/>
      <c r="S123" s="321"/>
      <c r="T123" s="323"/>
      <c r="U123" s="321"/>
      <c r="V123" s="71"/>
      <c r="W123" s="71"/>
      <c r="X123" s="71"/>
      <c r="Y123" s="320"/>
      <c r="Z123" s="322"/>
      <c r="AA123" s="322"/>
      <c r="AB123" s="321"/>
      <c r="AC123" s="71">
        <v>297086</v>
      </c>
      <c r="AD123" s="71">
        <v>297124</v>
      </c>
      <c r="AE123" s="71">
        <v>39</v>
      </c>
      <c r="AF123" s="320">
        <v>39</v>
      </c>
      <c r="AG123" s="322"/>
      <c r="AH123" s="322"/>
      <c r="AI123" s="321"/>
    </row>
    <row r="124" spans="1:35" ht="20.100000000000001" customHeight="1" x14ac:dyDescent="0.25">
      <c r="A124" s="328"/>
      <c r="C124" s="320">
        <v>1</v>
      </c>
      <c r="D124" s="322"/>
      <c r="E124" s="321"/>
      <c r="F124" s="72" t="s">
        <v>46</v>
      </c>
      <c r="G124" s="324" t="s">
        <v>40</v>
      </c>
      <c r="H124" s="321"/>
      <c r="I124" s="71" t="s">
        <v>57</v>
      </c>
      <c r="J124" s="320">
        <v>2341423</v>
      </c>
      <c r="K124" s="322"/>
      <c r="L124" s="321"/>
      <c r="M124" s="71">
        <v>2341459</v>
      </c>
      <c r="N124" s="320">
        <v>37</v>
      </c>
      <c r="O124" s="322"/>
      <c r="P124" s="321"/>
      <c r="Q124" s="71">
        <v>2341423</v>
      </c>
      <c r="R124" s="320">
        <v>2341459</v>
      </c>
      <c r="S124" s="321"/>
      <c r="T124" s="323">
        <v>37</v>
      </c>
      <c r="U124" s="321"/>
      <c r="V124" s="71"/>
      <c r="W124" s="71"/>
      <c r="X124" s="71"/>
      <c r="Y124" s="320"/>
      <c r="Z124" s="322"/>
      <c r="AA124" s="322"/>
      <c r="AB124" s="321"/>
      <c r="AC124" s="71"/>
      <c r="AD124" s="71"/>
      <c r="AE124" s="71"/>
      <c r="AF124" s="320">
        <v>37</v>
      </c>
      <c r="AG124" s="322"/>
      <c r="AH124" s="322"/>
      <c r="AI124" s="321"/>
    </row>
    <row r="125" spans="1:35" ht="20.100000000000001" customHeight="1" x14ac:dyDescent="0.25">
      <c r="A125" s="328"/>
      <c r="C125" s="320">
        <v>1</v>
      </c>
      <c r="D125" s="322"/>
      <c r="E125" s="321"/>
      <c r="F125" s="72" t="s">
        <v>46</v>
      </c>
      <c r="G125" s="324" t="s">
        <v>40</v>
      </c>
      <c r="H125" s="321"/>
      <c r="I125" s="71" t="s">
        <v>57</v>
      </c>
      <c r="J125" s="320">
        <v>2341641</v>
      </c>
      <c r="K125" s="322"/>
      <c r="L125" s="321"/>
      <c r="M125" s="71">
        <v>2341641</v>
      </c>
      <c r="N125" s="320">
        <v>1</v>
      </c>
      <c r="O125" s="322"/>
      <c r="P125" s="321"/>
      <c r="Q125" s="71">
        <v>2341641</v>
      </c>
      <c r="R125" s="320">
        <v>2341641</v>
      </c>
      <c r="S125" s="321"/>
      <c r="T125" s="323">
        <v>1</v>
      </c>
      <c r="U125" s="321"/>
      <c r="V125" s="71"/>
      <c r="W125" s="71"/>
      <c r="X125" s="71"/>
      <c r="Y125" s="320"/>
      <c r="Z125" s="322"/>
      <c r="AA125" s="322"/>
      <c r="AB125" s="321"/>
      <c r="AC125" s="71"/>
      <c r="AD125" s="71"/>
      <c r="AE125" s="71"/>
      <c r="AF125" s="320">
        <v>1</v>
      </c>
      <c r="AG125" s="322"/>
      <c r="AH125" s="322"/>
      <c r="AI125" s="321"/>
    </row>
    <row r="126" spans="1:35" ht="20.100000000000001" customHeight="1" x14ac:dyDescent="0.25">
      <c r="A126" s="328"/>
      <c r="C126" s="320">
        <v>1</v>
      </c>
      <c r="D126" s="322"/>
      <c r="E126" s="321"/>
      <c r="F126" s="72" t="s">
        <v>46</v>
      </c>
      <c r="G126" s="324" t="s">
        <v>40</v>
      </c>
      <c r="H126" s="321"/>
      <c r="I126" s="71" t="s">
        <v>57</v>
      </c>
      <c r="J126" s="320">
        <v>2341642</v>
      </c>
      <c r="K126" s="322"/>
      <c r="L126" s="321"/>
      <c r="M126" s="71">
        <v>2341680</v>
      </c>
      <c r="N126" s="320">
        <v>39</v>
      </c>
      <c r="O126" s="322"/>
      <c r="P126" s="321"/>
      <c r="Q126" s="71"/>
      <c r="R126" s="320"/>
      <c r="S126" s="321"/>
      <c r="T126" s="323"/>
      <c r="U126" s="321"/>
      <c r="V126" s="71"/>
      <c r="W126" s="71"/>
      <c r="X126" s="71"/>
      <c r="Y126" s="320"/>
      <c r="Z126" s="322"/>
      <c r="AA126" s="322"/>
      <c r="AB126" s="321"/>
      <c r="AC126" s="71">
        <v>2341642</v>
      </c>
      <c r="AD126" s="71">
        <v>2341680</v>
      </c>
      <c r="AE126" s="71">
        <v>39</v>
      </c>
      <c r="AF126" s="320">
        <v>39</v>
      </c>
      <c r="AG126" s="322"/>
      <c r="AH126" s="322"/>
      <c r="AI126" s="321"/>
    </row>
    <row r="127" spans="1:35" ht="20.100000000000001" customHeight="1" x14ac:dyDescent="0.25">
      <c r="A127" s="329"/>
      <c r="C127" s="320"/>
      <c r="D127" s="322"/>
      <c r="E127" s="321"/>
      <c r="F127" s="72"/>
      <c r="G127" s="324"/>
      <c r="H127" s="321"/>
      <c r="I127" s="71"/>
      <c r="J127" s="320"/>
      <c r="K127" s="322"/>
      <c r="L127" s="321"/>
      <c r="M127" s="71"/>
      <c r="N127" s="320"/>
      <c r="O127" s="322"/>
      <c r="P127" s="321"/>
      <c r="Q127" s="71"/>
      <c r="R127" s="320"/>
      <c r="S127" s="321"/>
      <c r="T127" s="323"/>
      <c r="U127" s="321"/>
      <c r="V127" s="71"/>
      <c r="W127" s="71"/>
      <c r="X127" s="71"/>
      <c r="Y127" s="320"/>
      <c r="Z127" s="322"/>
      <c r="AA127" s="322"/>
      <c r="AB127" s="321"/>
      <c r="AC127" s="71"/>
      <c r="AD127" s="71"/>
      <c r="AE127" s="71"/>
      <c r="AF127" s="325">
        <f>SUM(T121:U126)*17/2</f>
        <v>646</v>
      </c>
      <c r="AG127" s="322"/>
      <c r="AH127" s="322"/>
      <c r="AI127" s="321"/>
    </row>
    <row r="128" spans="1:35" ht="15" customHeight="1" x14ac:dyDescent="0.25">
      <c r="A128" s="362"/>
      <c r="C128" s="331" t="s">
        <v>74</v>
      </c>
      <c r="D128" s="322"/>
      <c r="E128" s="322"/>
      <c r="F128" s="322"/>
      <c r="G128" s="322"/>
      <c r="H128" s="321"/>
      <c r="I128" s="326"/>
      <c r="J128" s="322"/>
      <c r="K128" s="322"/>
      <c r="L128" s="322"/>
      <c r="M128" s="322"/>
      <c r="N128" s="322"/>
      <c r="O128" s="322"/>
      <c r="P128" s="322"/>
      <c r="Q128" s="322"/>
      <c r="R128" s="322"/>
      <c r="S128" s="322"/>
      <c r="T128" s="322"/>
      <c r="U128" s="322"/>
      <c r="V128" s="322"/>
      <c r="W128" s="322"/>
      <c r="X128" s="322"/>
      <c r="Y128" s="322"/>
      <c r="Z128" s="322"/>
      <c r="AA128" s="322"/>
      <c r="AB128" s="322"/>
      <c r="AC128" s="322"/>
      <c r="AD128" s="322"/>
      <c r="AE128" s="322"/>
      <c r="AF128" s="322"/>
      <c r="AG128" s="322"/>
      <c r="AH128" s="322"/>
      <c r="AI128" s="321"/>
    </row>
    <row r="129" spans="1:35" ht="20.100000000000001" customHeight="1" x14ac:dyDescent="0.25">
      <c r="A129" s="328"/>
      <c r="C129" s="320">
        <v>2</v>
      </c>
      <c r="D129" s="322"/>
      <c r="E129" s="321"/>
      <c r="F129" s="72" t="s">
        <v>36</v>
      </c>
      <c r="G129" s="324" t="s">
        <v>37</v>
      </c>
      <c r="H129" s="321"/>
      <c r="I129" s="71" t="s">
        <v>38</v>
      </c>
      <c r="J129" s="320">
        <v>297160</v>
      </c>
      <c r="K129" s="322"/>
      <c r="L129" s="321"/>
      <c r="M129" s="71">
        <v>297173</v>
      </c>
      <c r="N129" s="320">
        <v>14</v>
      </c>
      <c r="O129" s="322"/>
      <c r="P129" s="321"/>
      <c r="Q129" s="71">
        <v>297160</v>
      </c>
      <c r="R129" s="320">
        <v>297173</v>
      </c>
      <c r="S129" s="321"/>
      <c r="T129" s="323">
        <v>14</v>
      </c>
      <c r="U129" s="321"/>
      <c r="V129" s="71"/>
      <c r="W129" s="71"/>
      <c r="X129" s="71"/>
      <c r="Y129" s="320"/>
      <c r="Z129" s="322"/>
      <c r="AA129" s="322"/>
      <c r="AB129" s="321"/>
      <c r="AC129" s="71"/>
      <c r="AD129" s="71"/>
      <c r="AE129" s="71"/>
      <c r="AF129" s="320">
        <v>14</v>
      </c>
      <c r="AG129" s="322"/>
      <c r="AH129" s="322"/>
      <c r="AI129" s="321"/>
    </row>
    <row r="130" spans="1:35" ht="20.100000000000001" customHeight="1" x14ac:dyDescent="0.25">
      <c r="A130" s="328"/>
      <c r="C130" s="320">
        <v>2</v>
      </c>
      <c r="D130" s="322"/>
      <c r="E130" s="321"/>
      <c r="F130" s="72" t="s">
        <v>36</v>
      </c>
      <c r="G130" s="324" t="s">
        <v>37</v>
      </c>
      <c r="H130" s="321"/>
      <c r="I130" s="71" t="s">
        <v>38</v>
      </c>
      <c r="J130" s="320">
        <v>297174</v>
      </c>
      <c r="K130" s="322"/>
      <c r="L130" s="321"/>
      <c r="M130" s="71">
        <v>297184</v>
      </c>
      <c r="N130" s="320">
        <v>11</v>
      </c>
      <c r="O130" s="322"/>
      <c r="P130" s="321"/>
      <c r="Q130" s="71"/>
      <c r="R130" s="320"/>
      <c r="S130" s="321"/>
      <c r="T130" s="323"/>
      <c r="U130" s="321"/>
      <c r="V130" s="71"/>
      <c r="W130" s="71"/>
      <c r="X130" s="71"/>
      <c r="Y130" s="320"/>
      <c r="Z130" s="322"/>
      <c r="AA130" s="322"/>
      <c r="AB130" s="321"/>
      <c r="AC130" s="71">
        <v>297174</v>
      </c>
      <c r="AD130" s="71">
        <v>297184</v>
      </c>
      <c r="AE130" s="71">
        <v>11</v>
      </c>
      <c r="AF130" s="320">
        <v>11</v>
      </c>
      <c r="AG130" s="322"/>
      <c r="AH130" s="322"/>
      <c r="AI130" s="321"/>
    </row>
    <row r="131" spans="1:35" ht="20.100000000000001" customHeight="1" x14ac:dyDescent="0.25">
      <c r="A131" s="328"/>
      <c r="C131" s="320">
        <v>2</v>
      </c>
      <c r="D131" s="322"/>
      <c r="E131" s="321"/>
      <c r="F131" s="72" t="s">
        <v>36</v>
      </c>
      <c r="G131" s="324" t="s">
        <v>37</v>
      </c>
      <c r="H131" s="321"/>
      <c r="I131" s="71" t="s">
        <v>38</v>
      </c>
      <c r="J131" s="320">
        <v>297285</v>
      </c>
      <c r="K131" s="322"/>
      <c r="L131" s="321"/>
      <c r="M131" s="71">
        <v>297324</v>
      </c>
      <c r="N131" s="320">
        <v>40</v>
      </c>
      <c r="O131" s="322"/>
      <c r="P131" s="321"/>
      <c r="Q131" s="71"/>
      <c r="R131" s="320"/>
      <c r="S131" s="321"/>
      <c r="T131" s="323"/>
      <c r="U131" s="321"/>
      <c r="V131" s="71"/>
      <c r="W131" s="71"/>
      <c r="X131" s="71"/>
      <c r="Y131" s="320"/>
      <c r="Z131" s="322"/>
      <c r="AA131" s="322"/>
      <c r="AB131" s="321"/>
      <c r="AC131" s="71">
        <v>297285</v>
      </c>
      <c r="AD131" s="71">
        <v>297324</v>
      </c>
      <c r="AE131" s="71">
        <v>40</v>
      </c>
      <c r="AF131" s="320">
        <v>40</v>
      </c>
      <c r="AG131" s="322"/>
      <c r="AH131" s="322"/>
      <c r="AI131" s="321"/>
    </row>
    <row r="132" spans="1:35" ht="20.100000000000001" customHeight="1" x14ac:dyDescent="0.25">
      <c r="A132" s="328"/>
      <c r="C132" s="320">
        <v>2</v>
      </c>
      <c r="D132" s="322"/>
      <c r="E132" s="321"/>
      <c r="F132" s="72" t="s">
        <v>36</v>
      </c>
      <c r="G132" s="324" t="s">
        <v>40</v>
      </c>
      <c r="H132" s="321"/>
      <c r="I132" s="71" t="s">
        <v>57</v>
      </c>
      <c r="J132" s="320">
        <v>2341716</v>
      </c>
      <c r="K132" s="322"/>
      <c r="L132" s="321"/>
      <c r="M132" s="71">
        <v>2341729</v>
      </c>
      <c r="N132" s="320">
        <v>14</v>
      </c>
      <c r="O132" s="322"/>
      <c r="P132" s="321"/>
      <c r="Q132" s="71">
        <v>2341716</v>
      </c>
      <c r="R132" s="320">
        <v>2341729</v>
      </c>
      <c r="S132" s="321"/>
      <c r="T132" s="323">
        <v>14</v>
      </c>
      <c r="U132" s="321"/>
      <c r="V132" s="71"/>
      <c r="W132" s="71"/>
      <c r="X132" s="71"/>
      <c r="Y132" s="320"/>
      <c r="Z132" s="322"/>
      <c r="AA132" s="322"/>
      <c r="AB132" s="321"/>
      <c r="AC132" s="71"/>
      <c r="AD132" s="71"/>
      <c r="AE132" s="71"/>
      <c r="AF132" s="320">
        <v>14</v>
      </c>
      <c r="AG132" s="322"/>
      <c r="AH132" s="322"/>
      <c r="AI132" s="321"/>
    </row>
    <row r="133" spans="1:35" ht="20.100000000000001" customHeight="1" x14ac:dyDescent="0.25">
      <c r="A133" s="328"/>
      <c r="C133" s="320">
        <v>2</v>
      </c>
      <c r="D133" s="322"/>
      <c r="E133" s="321"/>
      <c r="F133" s="72" t="s">
        <v>36</v>
      </c>
      <c r="G133" s="324" t="s">
        <v>40</v>
      </c>
      <c r="H133" s="321"/>
      <c r="I133" s="71" t="s">
        <v>57</v>
      </c>
      <c r="J133" s="320">
        <v>2341730</v>
      </c>
      <c r="K133" s="322"/>
      <c r="L133" s="321"/>
      <c r="M133" s="71">
        <v>2341740</v>
      </c>
      <c r="N133" s="320">
        <v>11</v>
      </c>
      <c r="O133" s="322"/>
      <c r="P133" s="321"/>
      <c r="Q133" s="71"/>
      <c r="R133" s="320"/>
      <c r="S133" s="321"/>
      <c r="T133" s="323"/>
      <c r="U133" s="321"/>
      <c r="V133" s="71"/>
      <c r="W133" s="71"/>
      <c r="X133" s="71"/>
      <c r="Y133" s="320"/>
      <c r="Z133" s="322"/>
      <c r="AA133" s="322"/>
      <c r="AB133" s="321"/>
      <c r="AC133" s="71">
        <v>2341730</v>
      </c>
      <c r="AD133" s="71">
        <v>2341740</v>
      </c>
      <c r="AE133" s="71">
        <v>11</v>
      </c>
      <c r="AF133" s="320">
        <v>11</v>
      </c>
      <c r="AG133" s="322"/>
      <c r="AH133" s="322"/>
      <c r="AI133" s="321"/>
    </row>
    <row r="134" spans="1:35" ht="20.100000000000001" customHeight="1" x14ac:dyDescent="0.25">
      <c r="A134" s="328"/>
      <c r="C134" s="320">
        <v>2</v>
      </c>
      <c r="D134" s="322"/>
      <c r="E134" s="321"/>
      <c r="F134" s="72" t="s">
        <v>36</v>
      </c>
      <c r="G134" s="324" t="s">
        <v>40</v>
      </c>
      <c r="H134" s="321"/>
      <c r="I134" s="71" t="s">
        <v>57</v>
      </c>
      <c r="J134" s="320">
        <v>2341841</v>
      </c>
      <c r="K134" s="322"/>
      <c r="L134" s="321"/>
      <c r="M134" s="71">
        <v>2341880</v>
      </c>
      <c r="N134" s="320">
        <v>40</v>
      </c>
      <c r="O134" s="322"/>
      <c r="P134" s="321"/>
      <c r="Q134" s="71"/>
      <c r="R134" s="320"/>
      <c r="S134" s="321"/>
      <c r="T134" s="323"/>
      <c r="U134" s="321"/>
      <c r="V134" s="71"/>
      <c r="W134" s="71"/>
      <c r="X134" s="71"/>
      <c r="Y134" s="320"/>
      <c r="Z134" s="322"/>
      <c r="AA134" s="322"/>
      <c r="AB134" s="321"/>
      <c r="AC134" s="71">
        <v>2341841</v>
      </c>
      <c r="AD134" s="71">
        <v>2341880</v>
      </c>
      <c r="AE134" s="71">
        <v>40</v>
      </c>
      <c r="AF134" s="320">
        <v>40</v>
      </c>
      <c r="AG134" s="322"/>
      <c r="AH134" s="322"/>
      <c r="AI134" s="321"/>
    </row>
    <row r="135" spans="1:35" ht="20.100000000000001" customHeight="1" x14ac:dyDescent="0.25">
      <c r="A135" s="328"/>
      <c r="C135" s="320"/>
      <c r="D135" s="322"/>
      <c r="E135" s="321"/>
      <c r="F135" s="72"/>
      <c r="G135" s="324"/>
      <c r="H135" s="321"/>
      <c r="I135" s="71"/>
      <c r="J135" s="320"/>
      <c r="K135" s="322"/>
      <c r="L135" s="321"/>
      <c r="M135" s="71"/>
      <c r="N135" s="320"/>
      <c r="O135" s="322"/>
      <c r="P135" s="321"/>
      <c r="Q135" s="71"/>
      <c r="R135" s="320"/>
      <c r="S135" s="321"/>
      <c r="T135" s="323"/>
      <c r="U135" s="321"/>
      <c r="V135" s="71"/>
      <c r="W135" s="71"/>
      <c r="X135" s="71"/>
      <c r="Y135" s="320"/>
      <c r="Z135" s="322"/>
      <c r="AA135" s="322"/>
      <c r="AB135" s="321"/>
      <c r="AC135" s="71"/>
      <c r="AD135" s="71"/>
      <c r="AE135" s="71"/>
      <c r="AF135" s="325">
        <f>SUM(T129:U134)*17/2</f>
        <v>238</v>
      </c>
      <c r="AG135" s="322"/>
      <c r="AH135" s="322"/>
      <c r="AI135" s="321"/>
    </row>
    <row r="136" spans="1:35" ht="20.100000000000001" customHeight="1" x14ac:dyDescent="0.25">
      <c r="A136" s="328"/>
      <c r="C136" s="320">
        <v>3</v>
      </c>
      <c r="D136" s="322"/>
      <c r="E136" s="321"/>
      <c r="F136" s="72" t="s">
        <v>51</v>
      </c>
      <c r="G136" s="324" t="s">
        <v>37</v>
      </c>
      <c r="H136" s="321"/>
      <c r="I136" s="71" t="s">
        <v>38</v>
      </c>
      <c r="J136" s="320">
        <v>297325</v>
      </c>
      <c r="K136" s="322"/>
      <c r="L136" s="321"/>
      <c r="M136" s="71">
        <v>297338</v>
      </c>
      <c r="N136" s="320">
        <v>14</v>
      </c>
      <c r="O136" s="322"/>
      <c r="P136" s="321"/>
      <c r="Q136" s="71">
        <v>297325</v>
      </c>
      <c r="R136" s="320">
        <v>297338</v>
      </c>
      <c r="S136" s="321"/>
      <c r="T136" s="323">
        <v>14</v>
      </c>
      <c r="U136" s="321"/>
      <c r="V136" s="71"/>
      <c r="W136" s="71"/>
      <c r="X136" s="71"/>
      <c r="Y136" s="320"/>
      <c r="Z136" s="322"/>
      <c r="AA136" s="322"/>
      <c r="AB136" s="321"/>
      <c r="AC136" s="71"/>
      <c r="AD136" s="71"/>
      <c r="AE136" s="71"/>
      <c r="AF136" s="320">
        <v>14</v>
      </c>
      <c r="AG136" s="322"/>
      <c r="AH136" s="322"/>
      <c r="AI136" s="321"/>
    </row>
    <row r="137" spans="1:35" ht="20.100000000000001" customHeight="1" x14ac:dyDescent="0.25">
      <c r="A137" s="328"/>
      <c r="C137" s="320">
        <v>3</v>
      </c>
      <c r="D137" s="322"/>
      <c r="E137" s="321"/>
      <c r="F137" s="72" t="s">
        <v>51</v>
      </c>
      <c r="G137" s="324" t="s">
        <v>37</v>
      </c>
      <c r="H137" s="321"/>
      <c r="I137" s="71" t="s">
        <v>38</v>
      </c>
      <c r="J137" s="320">
        <v>297339</v>
      </c>
      <c r="K137" s="322"/>
      <c r="L137" s="321"/>
      <c r="M137" s="71">
        <v>297364</v>
      </c>
      <c r="N137" s="320">
        <v>26</v>
      </c>
      <c r="O137" s="322"/>
      <c r="P137" s="321"/>
      <c r="Q137" s="71"/>
      <c r="R137" s="320"/>
      <c r="S137" s="321"/>
      <c r="T137" s="323"/>
      <c r="U137" s="321"/>
      <c r="V137" s="71"/>
      <c r="W137" s="71"/>
      <c r="X137" s="71"/>
      <c r="Y137" s="320"/>
      <c r="Z137" s="322"/>
      <c r="AA137" s="322"/>
      <c r="AB137" s="321"/>
      <c r="AC137" s="71">
        <v>297339</v>
      </c>
      <c r="AD137" s="71">
        <v>297364</v>
      </c>
      <c r="AE137" s="71">
        <v>26</v>
      </c>
      <c r="AF137" s="320">
        <v>26</v>
      </c>
      <c r="AG137" s="322"/>
      <c r="AH137" s="322"/>
      <c r="AI137" s="321"/>
    </row>
    <row r="138" spans="1:35" ht="20.100000000000001" customHeight="1" x14ac:dyDescent="0.25">
      <c r="A138" s="328"/>
      <c r="C138" s="320">
        <v>3</v>
      </c>
      <c r="D138" s="322"/>
      <c r="E138" s="321"/>
      <c r="F138" s="72" t="s">
        <v>51</v>
      </c>
      <c r="G138" s="324" t="s">
        <v>40</v>
      </c>
      <c r="H138" s="321"/>
      <c r="I138" s="71" t="s">
        <v>57</v>
      </c>
      <c r="J138" s="320">
        <v>2341881</v>
      </c>
      <c r="K138" s="322"/>
      <c r="L138" s="321"/>
      <c r="M138" s="71">
        <v>2341894</v>
      </c>
      <c r="N138" s="320">
        <v>14</v>
      </c>
      <c r="O138" s="322"/>
      <c r="P138" s="321"/>
      <c r="Q138" s="71">
        <v>2341881</v>
      </c>
      <c r="R138" s="320">
        <v>2341894</v>
      </c>
      <c r="S138" s="321"/>
      <c r="T138" s="323">
        <v>14</v>
      </c>
      <c r="U138" s="321"/>
      <c r="V138" s="71"/>
      <c r="W138" s="71"/>
      <c r="X138" s="71"/>
      <c r="Y138" s="320"/>
      <c r="Z138" s="322"/>
      <c r="AA138" s="322"/>
      <c r="AB138" s="321"/>
      <c r="AC138" s="71"/>
      <c r="AD138" s="71"/>
      <c r="AE138" s="71"/>
      <c r="AF138" s="320">
        <v>14</v>
      </c>
      <c r="AG138" s="322"/>
      <c r="AH138" s="322"/>
      <c r="AI138" s="321"/>
    </row>
    <row r="139" spans="1:35" ht="20.100000000000001" customHeight="1" x14ac:dyDescent="0.25">
      <c r="A139" s="328"/>
      <c r="C139" s="320">
        <v>3</v>
      </c>
      <c r="D139" s="322"/>
      <c r="E139" s="321"/>
      <c r="F139" s="72" t="s">
        <v>51</v>
      </c>
      <c r="G139" s="324" t="s">
        <v>40</v>
      </c>
      <c r="H139" s="321"/>
      <c r="I139" s="71" t="s">
        <v>57</v>
      </c>
      <c r="J139" s="320">
        <v>2341895</v>
      </c>
      <c r="K139" s="322"/>
      <c r="L139" s="321"/>
      <c r="M139" s="71">
        <v>2341920</v>
      </c>
      <c r="N139" s="320">
        <v>26</v>
      </c>
      <c r="O139" s="322"/>
      <c r="P139" s="321"/>
      <c r="Q139" s="71"/>
      <c r="R139" s="320"/>
      <c r="S139" s="321"/>
      <c r="T139" s="323"/>
      <c r="U139" s="321"/>
      <c r="V139" s="71"/>
      <c r="W139" s="71"/>
      <c r="X139" s="71"/>
      <c r="Y139" s="320"/>
      <c r="Z139" s="322"/>
      <c r="AA139" s="322"/>
      <c r="AB139" s="321"/>
      <c r="AC139" s="71">
        <v>2341895</v>
      </c>
      <c r="AD139" s="71">
        <v>2341920</v>
      </c>
      <c r="AE139" s="71">
        <v>26</v>
      </c>
      <c r="AF139" s="320">
        <v>26</v>
      </c>
      <c r="AG139" s="322"/>
      <c r="AH139" s="322"/>
      <c r="AI139" s="321"/>
    </row>
    <row r="140" spans="1:35" ht="20.100000000000001" customHeight="1" x14ac:dyDescent="0.25">
      <c r="A140" s="328"/>
      <c r="C140" s="320"/>
      <c r="D140" s="322"/>
      <c r="E140" s="321"/>
      <c r="F140" s="72"/>
      <c r="G140" s="324"/>
      <c r="H140" s="321"/>
      <c r="I140" s="71"/>
      <c r="J140" s="320"/>
      <c r="K140" s="322"/>
      <c r="L140" s="321"/>
      <c r="M140" s="71"/>
      <c r="N140" s="320"/>
      <c r="O140" s="322"/>
      <c r="P140" s="321"/>
      <c r="Q140" s="71"/>
      <c r="R140" s="320"/>
      <c r="S140" s="321"/>
      <c r="T140" s="323"/>
      <c r="U140" s="321"/>
      <c r="V140" s="71"/>
      <c r="W140" s="71"/>
      <c r="X140" s="71"/>
      <c r="Y140" s="320"/>
      <c r="Z140" s="322"/>
      <c r="AA140" s="322"/>
      <c r="AB140" s="321"/>
      <c r="AC140" s="71"/>
      <c r="AD140" s="71"/>
      <c r="AE140" s="71"/>
      <c r="AF140" s="325">
        <f>SUM(T136:U139)*17/2</f>
        <v>238</v>
      </c>
      <c r="AG140" s="322"/>
      <c r="AH140" s="322"/>
      <c r="AI140" s="321"/>
    </row>
    <row r="141" spans="1:35" ht="20.100000000000001" customHeight="1" x14ac:dyDescent="0.25">
      <c r="A141" s="328"/>
      <c r="C141" s="320">
        <v>4</v>
      </c>
      <c r="D141" s="322"/>
      <c r="E141" s="321"/>
      <c r="F141" s="72" t="s">
        <v>44</v>
      </c>
      <c r="G141" s="324" t="s">
        <v>37</v>
      </c>
      <c r="H141" s="321"/>
      <c r="I141" s="71" t="s">
        <v>38</v>
      </c>
      <c r="J141" s="320">
        <v>297216</v>
      </c>
      <c r="K141" s="322"/>
      <c r="L141" s="321"/>
      <c r="M141" s="71">
        <v>297232</v>
      </c>
      <c r="N141" s="320">
        <v>17</v>
      </c>
      <c r="O141" s="322"/>
      <c r="P141" s="321"/>
      <c r="Q141" s="71">
        <v>297216</v>
      </c>
      <c r="R141" s="320">
        <v>297232</v>
      </c>
      <c r="S141" s="321"/>
      <c r="T141" s="323">
        <v>17</v>
      </c>
      <c r="U141" s="321"/>
      <c r="V141" s="71"/>
      <c r="W141" s="71"/>
      <c r="X141" s="71"/>
      <c r="Y141" s="320"/>
      <c r="Z141" s="322"/>
      <c r="AA141" s="322"/>
      <c r="AB141" s="321"/>
      <c r="AC141" s="71"/>
      <c r="AD141" s="71"/>
      <c r="AE141" s="71"/>
      <c r="AF141" s="320">
        <v>17</v>
      </c>
      <c r="AG141" s="322"/>
      <c r="AH141" s="322"/>
      <c r="AI141" s="321"/>
    </row>
    <row r="142" spans="1:35" ht="20.100000000000001" customHeight="1" x14ac:dyDescent="0.25">
      <c r="A142" s="328"/>
      <c r="C142" s="320">
        <v>4</v>
      </c>
      <c r="D142" s="322"/>
      <c r="E142" s="321"/>
      <c r="F142" s="72" t="s">
        <v>44</v>
      </c>
      <c r="G142" s="324" t="s">
        <v>37</v>
      </c>
      <c r="H142" s="321"/>
      <c r="I142" s="71" t="s">
        <v>38</v>
      </c>
      <c r="J142" s="320">
        <v>297365</v>
      </c>
      <c r="K142" s="322"/>
      <c r="L142" s="321"/>
      <c r="M142" s="71">
        <v>297369</v>
      </c>
      <c r="N142" s="320">
        <v>5</v>
      </c>
      <c r="O142" s="322"/>
      <c r="P142" s="321"/>
      <c r="Q142" s="71">
        <v>297365</v>
      </c>
      <c r="R142" s="320">
        <v>297369</v>
      </c>
      <c r="S142" s="321"/>
      <c r="T142" s="323">
        <v>5</v>
      </c>
      <c r="U142" s="321"/>
      <c r="V142" s="71"/>
      <c r="W142" s="71"/>
      <c r="X142" s="71"/>
      <c r="Y142" s="320"/>
      <c r="Z142" s="322"/>
      <c r="AA142" s="322"/>
      <c r="AB142" s="321"/>
      <c r="AC142" s="71"/>
      <c r="AD142" s="71"/>
      <c r="AE142" s="71"/>
      <c r="AF142" s="320">
        <v>5</v>
      </c>
      <c r="AG142" s="322"/>
      <c r="AH142" s="322"/>
      <c r="AI142" s="321"/>
    </row>
    <row r="143" spans="1:35" ht="20.100000000000001" customHeight="1" x14ac:dyDescent="0.25">
      <c r="A143" s="328"/>
      <c r="C143" s="320">
        <v>4</v>
      </c>
      <c r="D143" s="322"/>
      <c r="E143" s="321"/>
      <c r="F143" s="72" t="s">
        <v>44</v>
      </c>
      <c r="G143" s="324" t="s">
        <v>37</v>
      </c>
      <c r="H143" s="321"/>
      <c r="I143" s="71" t="s">
        <v>38</v>
      </c>
      <c r="J143" s="320">
        <v>297370</v>
      </c>
      <c r="K143" s="322"/>
      <c r="L143" s="321"/>
      <c r="M143" s="71">
        <v>297404</v>
      </c>
      <c r="N143" s="320">
        <v>35</v>
      </c>
      <c r="O143" s="322"/>
      <c r="P143" s="321"/>
      <c r="Q143" s="71"/>
      <c r="R143" s="320"/>
      <c r="S143" s="321"/>
      <c r="T143" s="323"/>
      <c r="U143" s="321"/>
      <c r="V143" s="71"/>
      <c r="W143" s="71"/>
      <c r="X143" s="71"/>
      <c r="Y143" s="320"/>
      <c r="Z143" s="322"/>
      <c r="AA143" s="322"/>
      <c r="AB143" s="321"/>
      <c r="AC143" s="71">
        <v>297370</v>
      </c>
      <c r="AD143" s="71">
        <v>297404</v>
      </c>
      <c r="AE143" s="71">
        <v>35</v>
      </c>
      <c r="AF143" s="320">
        <v>35</v>
      </c>
      <c r="AG143" s="322"/>
      <c r="AH143" s="322"/>
      <c r="AI143" s="321"/>
    </row>
    <row r="144" spans="1:35" ht="20.100000000000001" customHeight="1" x14ac:dyDescent="0.25">
      <c r="A144" s="328"/>
      <c r="C144" s="320">
        <v>4</v>
      </c>
      <c r="D144" s="322"/>
      <c r="E144" s="321"/>
      <c r="F144" s="72" t="s">
        <v>44</v>
      </c>
      <c r="G144" s="324" t="s">
        <v>40</v>
      </c>
      <c r="H144" s="321"/>
      <c r="I144" s="71" t="s">
        <v>57</v>
      </c>
      <c r="J144" s="320">
        <v>2341772</v>
      </c>
      <c r="K144" s="322"/>
      <c r="L144" s="321"/>
      <c r="M144" s="71">
        <v>2341788</v>
      </c>
      <c r="N144" s="320">
        <v>17</v>
      </c>
      <c r="O144" s="322"/>
      <c r="P144" s="321"/>
      <c r="Q144" s="71">
        <v>2341772</v>
      </c>
      <c r="R144" s="320">
        <v>2341788</v>
      </c>
      <c r="S144" s="321"/>
      <c r="T144" s="323">
        <v>17</v>
      </c>
      <c r="U144" s="321"/>
      <c r="V144" s="71"/>
      <c r="W144" s="71"/>
      <c r="X144" s="71"/>
      <c r="Y144" s="320"/>
      <c r="Z144" s="322"/>
      <c r="AA144" s="322"/>
      <c r="AB144" s="321"/>
      <c r="AC144" s="71"/>
      <c r="AD144" s="71"/>
      <c r="AE144" s="71"/>
      <c r="AF144" s="320">
        <v>17</v>
      </c>
      <c r="AG144" s="322"/>
      <c r="AH144" s="322"/>
      <c r="AI144" s="321"/>
    </row>
    <row r="145" spans="1:35" ht="20.100000000000001" customHeight="1" x14ac:dyDescent="0.25">
      <c r="A145" s="328"/>
      <c r="C145" s="320">
        <v>4</v>
      </c>
      <c r="D145" s="322"/>
      <c r="E145" s="321"/>
      <c r="F145" s="72" t="s">
        <v>44</v>
      </c>
      <c r="G145" s="324" t="s">
        <v>40</v>
      </c>
      <c r="H145" s="321"/>
      <c r="I145" s="71" t="s">
        <v>57</v>
      </c>
      <c r="J145" s="320">
        <v>2341921</v>
      </c>
      <c r="K145" s="322"/>
      <c r="L145" s="321"/>
      <c r="M145" s="71">
        <v>2341925</v>
      </c>
      <c r="N145" s="320">
        <v>5</v>
      </c>
      <c r="O145" s="322"/>
      <c r="P145" s="321"/>
      <c r="Q145" s="71">
        <v>2341921</v>
      </c>
      <c r="R145" s="320">
        <v>2341925</v>
      </c>
      <c r="S145" s="321"/>
      <c r="T145" s="323">
        <v>5</v>
      </c>
      <c r="U145" s="321"/>
      <c r="V145" s="71"/>
      <c r="W145" s="71"/>
      <c r="X145" s="71"/>
      <c r="Y145" s="320"/>
      <c r="Z145" s="322"/>
      <c r="AA145" s="322"/>
      <c r="AB145" s="321"/>
      <c r="AC145" s="71"/>
      <c r="AD145" s="71"/>
      <c r="AE145" s="71"/>
      <c r="AF145" s="320">
        <v>5</v>
      </c>
      <c r="AG145" s="322"/>
      <c r="AH145" s="322"/>
      <c r="AI145" s="321"/>
    </row>
    <row r="146" spans="1:35" ht="20.100000000000001" customHeight="1" x14ac:dyDescent="0.25">
      <c r="A146" s="328"/>
      <c r="C146" s="320">
        <v>4</v>
      </c>
      <c r="D146" s="322"/>
      <c r="E146" s="321"/>
      <c r="F146" s="72" t="s">
        <v>44</v>
      </c>
      <c r="G146" s="324" t="s">
        <v>40</v>
      </c>
      <c r="H146" s="321"/>
      <c r="I146" s="71" t="s">
        <v>57</v>
      </c>
      <c r="J146" s="320">
        <v>2341926</v>
      </c>
      <c r="K146" s="322"/>
      <c r="L146" s="321"/>
      <c r="M146" s="71">
        <v>2341960</v>
      </c>
      <c r="N146" s="320">
        <v>35</v>
      </c>
      <c r="O146" s="322"/>
      <c r="P146" s="321"/>
      <c r="Q146" s="71"/>
      <c r="R146" s="320"/>
      <c r="S146" s="321"/>
      <c r="T146" s="323"/>
      <c r="U146" s="321"/>
      <c r="V146" s="71"/>
      <c r="W146" s="71"/>
      <c r="X146" s="71"/>
      <c r="Y146" s="320"/>
      <c r="Z146" s="322"/>
      <c r="AA146" s="322"/>
      <c r="AB146" s="321"/>
      <c r="AC146" s="71">
        <v>2341926</v>
      </c>
      <c r="AD146" s="71">
        <v>2341960</v>
      </c>
      <c r="AE146" s="71">
        <v>35</v>
      </c>
      <c r="AF146" s="320">
        <v>35</v>
      </c>
      <c r="AG146" s="322"/>
      <c r="AH146" s="322"/>
      <c r="AI146" s="321"/>
    </row>
    <row r="147" spans="1:35" ht="20.100000000000001" customHeight="1" x14ac:dyDescent="0.25">
      <c r="A147" s="329"/>
      <c r="C147" s="320"/>
      <c r="D147" s="322"/>
      <c r="E147" s="321"/>
      <c r="F147" s="72"/>
      <c r="G147" s="324"/>
      <c r="H147" s="321"/>
      <c r="I147" s="71"/>
      <c r="J147" s="320"/>
      <c r="K147" s="322"/>
      <c r="L147" s="321"/>
      <c r="M147" s="71"/>
      <c r="N147" s="320"/>
      <c r="O147" s="322"/>
      <c r="P147" s="321"/>
      <c r="Q147" s="71"/>
      <c r="R147" s="320"/>
      <c r="S147" s="321"/>
      <c r="T147" s="323"/>
      <c r="U147" s="321"/>
      <c r="V147" s="71"/>
      <c r="W147" s="71"/>
      <c r="X147" s="71"/>
      <c r="Y147" s="320"/>
      <c r="Z147" s="322"/>
      <c r="AA147" s="322"/>
      <c r="AB147" s="321"/>
      <c r="AC147" s="71"/>
      <c r="AD147" s="71"/>
      <c r="AE147" s="71"/>
      <c r="AF147" s="325">
        <f>SUM(T141:U146)*17/2</f>
        <v>374</v>
      </c>
      <c r="AG147" s="322"/>
      <c r="AH147" s="322"/>
      <c r="AI147" s="321"/>
    </row>
    <row r="148" spans="1:35" ht="15" customHeight="1" x14ac:dyDescent="0.25">
      <c r="A148" s="362"/>
      <c r="C148" s="331" t="s">
        <v>75</v>
      </c>
      <c r="D148" s="322"/>
      <c r="E148" s="322"/>
      <c r="F148" s="322"/>
      <c r="G148" s="322"/>
      <c r="H148" s="321"/>
      <c r="I148" s="326"/>
      <c r="J148" s="322"/>
      <c r="K148" s="322"/>
      <c r="L148" s="322"/>
      <c r="M148" s="322"/>
      <c r="N148" s="322"/>
      <c r="O148" s="322"/>
      <c r="P148" s="322"/>
      <c r="Q148" s="322"/>
      <c r="R148" s="322"/>
      <c r="S148" s="322"/>
      <c r="T148" s="322"/>
      <c r="U148" s="322"/>
      <c r="V148" s="322"/>
      <c r="W148" s="322"/>
      <c r="X148" s="322"/>
      <c r="Y148" s="322"/>
      <c r="Z148" s="322"/>
      <c r="AA148" s="322"/>
      <c r="AB148" s="322"/>
      <c r="AC148" s="322"/>
      <c r="AD148" s="322"/>
      <c r="AE148" s="322"/>
      <c r="AF148" s="322"/>
      <c r="AG148" s="322"/>
      <c r="AH148" s="322"/>
      <c r="AI148" s="321"/>
    </row>
    <row r="149" spans="1:35" ht="20.100000000000001" customHeight="1" x14ac:dyDescent="0.25">
      <c r="A149" s="328"/>
      <c r="C149" s="320">
        <v>7</v>
      </c>
      <c r="D149" s="322"/>
      <c r="E149" s="321"/>
      <c r="F149" s="72" t="s">
        <v>71</v>
      </c>
      <c r="G149" s="324" t="s">
        <v>37</v>
      </c>
      <c r="H149" s="321"/>
      <c r="I149" s="71" t="s">
        <v>38</v>
      </c>
      <c r="J149" s="320">
        <v>297265</v>
      </c>
      <c r="K149" s="322"/>
      <c r="L149" s="321"/>
      <c r="M149" s="71">
        <v>297279</v>
      </c>
      <c r="N149" s="320">
        <v>15</v>
      </c>
      <c r="O149" s="322"/>
      <c r="P149" s="321"/>
      <c r="Q149" s="71">
        <v>297265</v>
      </c>
      <c r="R149" s="320">
        <v>297279</v>
      </c>
      <c r="S149" s="321"/>
      <c r="T149" s="323">
        <v>15</v>
      </c>
      <c r="U149" s="321"/>
      <c r="V149" s="71"/>
      <c r="W149" s="71"/>
      <c r="X149" s="71"/>
      <c r="Y149" s="320"/>
      <c r="Z149" s="322"/>
      <c r="AA149" s="322"/>
      <c r="AB149" s="321"/>
      <c r="AC149" s="71"/>
      <c r="AD149" s="71"/>
      <c r="AE149" s="71"/>
      <c r="AF149" s="320">
        <v>15</v>
      </c>
      <c r="AG149" s="322"/>
      <c r="AH149" s="322"/>
      <c r="AI149" s="321"/>
    </row>
    <row r="150" spans="1:35" ht="20.100000000000001" customHeight="1" x14ac:dyDescent="0.25">
      <c r="A150" s="328"/>
      <c r="C150" s="320">
        <v>7</v>
      </c>
      <c r="D150" s="322"/>
      <c r="E150" s="321"/>
      <c r="F150" s="72" t="s">
        <v>71</v>
      </c>
      <c r="G150" s="324" t="s">
        <v>37</v>
      </c>
      <c r="H150" s="321"/>
      <c r="I150" s="71" t="s">
        <v>38</v>
      </c>
      <c r="J150" s="320">
        <v>297280</v>
      </c>
      <c r="K150" s="322"/>
      <c r="L150" s="321"/>
      <c r="M150" s="71">
        <v>297284</v>
      </c>
      <c r="N150" s="320">
        <v>5</v>
      </c>
      <c r="O150" s="322"/>
      <c r="P150" s="321"/>
      <c r="Q150" s="71"/>
      <c r="R150" s="320"/>
      <c r="S150" s="321"/>
      <c r="T150" s="323"/>
      <c r="U150" s="321"/>
      <c r="V150" s="71"/>
      <c r="W150" s="71"/>
      <c r="X150" s="71"/>
      <c r="Y150" s="320"/>
      <c r="Z150" s="322"/>
      <c r="AA150" s="322"/>
      <c r="AB150" s="321"/>
      <c r="AC150" s="71">
        <v>297280</v>
      </c>
      <c r="AD150" s="71">
        <v>297284</v>
      </c>
      <c r="AE150" s="71">
        <v>5</v>
      </c>
      <c r="AF150" s="320">
        <v>5</v>
      </c>
      <c r="AG150" s="322"/>
      <c r="AH150" s="322"/>
      <c r="AI150" s="321"/>
    </row>
    <row r="151" spans="1:35" ht="20.100000000000001" customHeight="1" x14ac:dyDescent="0.25">
      <c r="A151" s="328"/>
      <c r="C151" s="320">
        <v>7</v>
      </c>
      <c r="D151" s="322"/>
      <c r="E151" s="321"/>
      <c r="F151" s="72" t="s">
        <v>71</v>
      </c>
      <c r="G151" s="324" t="s">
        <v>37</v>
      </c>
      <c r="H151" s="321"/>
      <c r="I151" s="71" t="s">
        <v>38</v>
      </c>
      <c r="J151" s="320">
        <v>297465</v>
      </c>
      <c r="K151" s="322"/>
      <c r="L151" s="321"/>
      <c r="M151" s="71">
        <v>297512</v>
      </c>
      <c r="N151" s="320">
        <v>48</v>
      </c>
      <c r="O151" s="322"/>
      <c r="P151" s="321"/>
      <c r="Q151" s="71"/>
      <c r="R151" s="320"/>
      <c r="S151" s="321"/>
      <c r="T151" s="323"/>
      <c r="U151" s="321"/>
      <c r="V151" s="71"/>
      <c r="W151" s="71"/>
      <c r="X151" s="71"/>
      <c r="Y151" s="320"/>
      <c r="Z151" s="322"/>
      <c r="AA151" s="322"/>
      <c r="AB151" s="321"/>
      <c r="AC151" s="71">
        <v>297465</v>
      </c>
      <c r="AD151" s="71">
        <v>297512</v>
      </c>
      <c r="AE151" s="71">
        <v>48</v>
      </c>
      <c r="AF151" s="320">
        <v>48</v>
      </c>
      <c r="AG151" s="322"/>
      <c r="AH151" s="322"/>
      <c r="AI151" s="321"/>
    </row>
    <row r="152" spans="1:35" ht="20.100000000000001" customHeight="1" x14ac:dyDescent="0.25">
      <c r="A152" s="328"/>
      <c r="C152" s="320">
        <v>7</v>
      </c>
      <c r="D152" s="322"/>
      <c r="E152" s="321"/>
      <c r="F152" s="72" t="s">
        <v>71</v>
      </c>
      <c r="G152" s="324" t="s">
        <v>40</v>
      </c>
      <c r="H152" s="321"/>
      <c r="I152" s="71" t="s">
        <v>57</v>
      </c>
      <c r="J152" s="320">
        <v>2341821</v>
      </c>
      <c r="K152" s="322"/>
      <c r="L152" s="321"/>
      <c r="M152" s="71">
        <v>2341835</v>
      </c>
      <c r="N152" s="320">
        <v>15</v>
      </c>
      <c r="O152" s="322"/>
      <c r="P152" s="321"/>
      <c r="Q152" s="71">
        <v>2341821</v>
      </c>
      <c r="R152" s="320">
        <v>2341835</v>
      </c>
      <c r="S152" s="321"/>
      <c r="T152" s="323">
        <v>15</v>
      </c>
      <c r="U152" s="321"/>
      <c r="V152" s="71"/>
      <c r="W152" s="71"/>
      <c r="X152" s="71"/>
      <c r="Y152" s="320"/>
      <c r="Z152" s="322"/>
      <c r="AA152" s="322"/>
      <c r="AB152" s="321"/>
      <c r="AC152" s="71"/>
      <c r="AD152" s="71"/>
      <c r="AE152" s="71"/>
      <c r="AF152" s="320">
        <v>15</v>
      </c>
      <c r="AG152" s="322"/>
      <c r="AH152" s="322"/>
      <c r="AI152" s="321"/>
    </row>
    <row r="153" spans="1:35" ht="20.100000000000001" customHeight="1" x14ac:dyDescent="0.25">
      <c r="A153" s="328"/>
      <c r="C153" s="320">
        <v>7</v>
      </c>
      <c r="D153" s="322"/>
      <c r="E153" s="321"/>
      <c r="F153" s="72" t="s">
        <v>71</v>
      </c>
      <c r="G153" s="324" t="s">
        <v>40</v>
      </c>
      <c r="H153" s="321"/>
      <c r="I153" s="71" t="s">
        <v>57</v>
      </c>
      <c r="J153" s="320">
        <v>2341836</v>
      </c>
      <c r="K153" s="322"/>
      <c r="L153" s="321"/>
      <c r="M153" s="71">
        <v>2341840</v>
      </c>
      <c r="N153" s="320">
        <v>5</v>
      </c>
      <c r="O153" s="322"/>
      <c r="P153" s="321"/>
      <c r="Q153" s="71"/>
      <c r="R153" s="320"/>
      <c r="S153" s="321"/>
      <c r="T153" s="323"/>
      <c r="U153" s="321"/>
      <c r="V153" s="71"/>
      <c r="W153" s="71"/>
      <c r="X153" s="71"/>
      <c r="Y153" s="320"/>
      <c r="Z153" s="322"/>
      <c r="AA153" s="322"/>
      <c r="AB153" s="321"/>
      <c r="AC153" s="71">
        <v>2341836</v>
      </c>
      <c r="AD153" s="71">
        <v>2341840</v>
      </c>
      <c r="AE153" s="71">
        <v>5</v>
      </c>
      <c r="AF153" s="320">
        <v>5</v>
      </c>
      <c r="AG153" s="322"/>
      <c r="AH153" s="322"/>
      <c r="AI153" s="321"/>
    </row>
    <row r="154" spans="1:35" ht="20.100000000000001" customHeight="1" x14ac:dyDescent="0.25">
      <c r="A154" s="328"/>
      <c r="C154" s="320">
        <v>7</v>
      </c>
      <c r="D154" s="322"/>
      <c r="E154" s="321"/>
      <c r="F154" s="72" t="s">
        <v>71</v>
      </c>
      <c r="G154" s="324" t="s">
        <v>40</v>
      </c>
      <c r="H154" s="321"/>
      <c r="I154" s="71" t="s">
        <v>57</v>
      </c>
      <c r="J154" s="320">
        <v>2342021</v>
      </c>
      <c r="K154" s="322"/>
      <c r="L154" s="321"/>
      <c r="M154" s="71">
        <v>2342068</v>
      </c>
      <c r="N154" s="320">
        <v>48</v>
      </c>
      <c r="O154" s="322"/>
      <c r="P154" s="321"/>
      <c r="Q154" s="71"/>
      <c r="R154" s="320"/>
      <c r="S154" s="321"/>
      <c r="T154" s="323"/>
      <c r="U154" s="321"/>
      <c r="V154" s="71"/>
      <c r="W154" s="71"/>
      <c r="X154" s="71"/>
      <c r="Y154" s="320"/>
      <c r="Z154" s="322"/>
      <c r="AA154" s="322"/>
      <c r="AB154" s="321"/>
      <c r="AC154" s="71">
        <v>2342021</v>
      </c>
      <c r="AD154" s="71">
        <v>2342068</v>
      </c>
      <c r="AE154" s="71">
        <v>48</v>
      </c>
      <c r="AF154" s="320">
        <v>48</v>
      </c>
      <c r="AG154" s="322"/>
      <c r="AH154" s="322"/>
      <c r="AI154" s="321"/>
    </row>
    <row r="155" spans="1:35" ht="20.100000000000001" customHeight="1" x14ac:dyDescent="0.25">
      <c r="A155" s="328"/>
      <c r="C155" s="320"/>
      <c r="D155" s="322"/>
      <c r="E155" s="321"/>
      <c r="F155" s="72"/>
      <c r="G155" s="324"/>
      <c r="H155" s="321"/>
      <c r="I155" s="71"/>
      <c r="J155" s="320"/>
      <c r="K155" s="322"/>
      <c r="L155" s="321"/>
      <c r="M155" s="71"/>
      <c r="N155" s="320"/>
      <c r="O155" s="322"/>
      <c r="P155" s="321"/>
      <c r="Q155" s="71"/>
      <c r="R155" s="320"/>
      <c r="S155" s="321"/>
      <c r="T155" s="323"/>
      <c r="U155" s="321"/>
      <c r="V155" s="71"/>
      <c r="W155" s="71"/>
      <c r="X155" s="71"/>
      <c r="Y155" s="320"/>
      <c r="Z155" s="322"/>
      <c r="AA155" s="322"/>
      <c r="AB155" s="321"/>
      <c r="AC155" s="71"/>
      <c r="AD155" s="71"/>
      <c r="AE155" s="71"/>
      <c r="AF155" s="325">
        <f>SUM(T149:U154)*17/2</f>
        <v>255</v>
      </c>
      <c r="AG155" s="322"/>
      <c r="AH155" s="322"/>
      <c r="AI155" s="321"/>
    </row>
    <row r="156" spans="1:35" ht="20.100000000000001" customHeight="1" x14ac:dyDescent="0.25">
      <c r="A156" s="328"/>
      <c r="C156" s="320">
        <v>6</v>
      </c>
      <c r="D156" s="322"/>
      <c r="E156" s="321"/>
      <c r="F156" s="72" t="s">
        <v>41</v>
      </c>
      <c r="G156" s="324" t="s">
        <v>37</v>
      </c>
      <c r="H156" s="321"/>
      <c r="I156" s="71" t="s">
        <v>38</v>
      </c>
      <c r="J156" s="320">
        <v>297060</v>
      </c>
      <c r="K156" s="322"/>
      <c r="L156" s="321"/>
      <c r="M156" s="71">
        <v>297071</v>
      </c>
      <c r="N156" s="320">
        <v>12</v>
      </c>
      <c r="O156" s="322"/>
      <c r="P156" s="321"/>
      <c r="Q156" s="71">
        <v>297060</v>
      </c>
      <c r="R156" s="320">
        <v>297071</v>
      </c>
      <c r="S156" s="321"/>
      <c r="T156" s="323">
        <v>12</v>
      </c>
      <c r="U156" s="321"/>
      <c r="V156" s="71"/>
      <c r="W156" s="71"/>
      <c r="X156" s="71"/>
      <c r="Y156" s="320"/>
      <c r="Z156" s="322"/>
      <c r="AA156" s="322"/>
      <c r="AB156" s="321"/>
      <c r="AC156" s="71"/>
      <c r="AD156" s="71"/>
      <c r="AE156" s="71"/>
      <c r="AF156" s="320">
        <v>12</v>
      </c>
      <c r="AG156" s="322"/>
      <c r="AH156" s="322"/>
      <c r="AI156" s="321"/>
    </row>
    <row r="157" spans="1:35" ht="20.100000000000001" customHeight="1" x14ac:dyDescent="0.25">
      <c r="A157" s="328"/>
      <c r="C157" s="320">
        <v>6</v>
      </c>
      <c r="D157" s="322"/>
      <c r="E157" s="321"/>
      <c r="F157" s="72" t="s">
        <v>41</v>
      </c>
      <c r="G157" s="324" t="s">
        <v>37</v>
      </c>
      <c r="H157" s="321"/>
      <c r="I157" s="71" t="s">
        <v>38</v>
      </c>
      <c r="J157" s="320">
        <v>297072</v>
      </c>
      <c r="K157" s="322"/>
      <c r="L157" s="321"/>
      <c r="M157" s="71">
        <v>297072</v>
      </c>
      <c r="N157" s="320">
        <v>1</v>
      </c>
      <c r="O157" s="322"/>
      <c r="P157" s="321"/>
      <c r="Q157" s="71"/>
      <c r="R157" s="320"/>
      <c r="S157" s="321"/>
      <c r="T157" s="323"/>
      <c r="U157" s="321"/>
      <c r="V157" s="71">
        <v>297072</v>
      </c>
      <c r="W157" s="71">
        <v>297072</v>
      </c>
      <c r="X157" s="71">
        <v>1</v>
      </c>
      <c r="Y157" s="320" t="s">
        <v>39</v>
      </c>
      <c r="Z157" s="322"/>
      <c r="AA157" s="322"/>
      <c r="AB157" s="321"/>
      <c r="AC157" s="71"/>
      <c r="AD157" s="71"/>
      <c r="AE157" s="71"/>
      <c r="AF157" s="320">
        <v>1</v>
      </c>
      <c r="AG157" s="322"/>
      <c r="AH157" s="322"/>
      <c r="AI157" s="321"/>
    </row>
    <row r="158" spans="1:35" ht="20.100000000000001" customHeight="1" x14ac:dyDescent="0.25">
      <c r="A158" s="328"/>
      <c r="C158" s="320">
        <v>6</v>
      </c>
      <c r="D158" s="322"/>
      <c r="E158" s="321"/>
      <c r="F158" s="72" t="s">
        <v>41</v>
      </c>
      <c r="G158" s="324" t="s">
        <v>37</v>
      </c>
      <c r="H158" s="321"/>
      <c r="I158" s="71" t="s">
        <v>38</v>
      </c>
      <c r="J158" s="320">
        <v>297073</v>
      </c>
      <c r="K158" s="322"/>
      <c r="L158" s="321"/>
      <c r="M158" s="71">
        <v>297084</v>
      </c>
      <c r="N158" s="320">
        <v>12</v>
      </c>
      <c r="O158" s="322"/>
      <c r="P158" s="321"/>
      <c r="Q158" s="71">
        <v>297073</v>
      </c>
      <c r="R158" s="320">
        <v>297084</v>
      </c>
      <c r="S158" s="321"/>
      <c r="T158" s="323">
        <v>12</v>
      </c>
      <c r="U158" s="321"/>
      <c r="V158" s="71"/>
      <c r="W158" s="71"/>
      <c r="X158" s="71"/>
      <c r="Y158" s="320"/>
      <c r="Z158" s="322"/>
      <c r="AA158" s="322"/>
      <c r="AB158" s="321"/>
      <c r="AC158" s="71"/>
      <c r="AD158" s="71"/>
      <c r="AE158" s="71"/>
      <c r="AF158" s="320">
        <v>12</v>
      </c>
      <c r="AG158" s="322"/>
      <c r="AH158" s="322"/>
      <c r="AI158" s="321"/>
    </row>
    <row r="159" spans="1:35" ht="20.100000000000001" customHeight="1" x14ac:dyDescent="0.25">
      <c r="A159" s="328"/>
      <c r="C159" s="320">
        <v>6</v>
      </c>
      <c r="D159" s="322"/>
      <c r="E159" s="321"/>
      <c r="F159" s="72" t="s">
        <v>41</v>
      </c>
      <c r="G159" s="324" t="s">
        <v>37</v>
      </c>
      <c r="H159" s="321"/>
      <c r="I159" s="71" t="s">
        <v>38</v>
      </c>
      <c r="J159" s="320">
        <v>297339</v>
      </c>
      <c r="K159" s="322"/>
      <c r="L159" s="321"/>
      <c r="M159" s="71">
        <v>297364</v>
      </c>
      <c r="N159" s="320">
        <v>26</v>
      </c>
      <c r="O159" s="322"/>
      <c r="P159" s="321"/>
      <c r="Q159" s="71">
        <v>297339</v>
      </c>
      <c r="R159" s="320">
        <v>297364</v>
      </c>
      <c r="S159" s="321"/>
      <c r="T159" s="323">
        <v>26</v>
      </c>
      <c r="U159" s="321"/>
      <c r="V159" s="71"/>
      <c r="W159" s="71"/>
      <c r="X159" s="71"/>
      <c r="Y159" s="320"/>
      <c r="Z159" s="322"/>
      <c r="AA159" s="322"/>
      <c r="AB159" s="321"/>
      <c r="AC159" s="71"/>
      <c r="AD159" s="71"/>
      <c r="AE159" s="71"/>
      <c r="AF159" s="320">
        <v>26</v>
      </c>
      <c r="AG159" s="322"/>
      <c r="AH159" s="322"/>
      <c r="AI159" s="321"/>
    </row>
    <row r="160" spans="1:35" ht="20.100000000000001" customHeight="1" x14ac:dyDescent="0.25">
      <c r="A160" s="328"/>
      <c r="C160" s="320">
        <v>6</v>
      </c>
      <c r="D160" s="322"/>
      <c r="E160" s="321"/>
      <c r="F160" s="72" t="s">
        <v>41</v>
      </c>
      <c r="G160" s="324" t="s">
        <v>37</v>
      </c>
      <c r="H160" s="321"/>
      <c r="I160" s="71" t="s">
        <v>38</v>
      </c>
      <c r="J160" s="320">
        <v>297593</v>
      </c>
      <c r="K160" s="322"/>
      <c r="L160" s="321"/>
      <c r="M160" s="71">
        <v>297597</v>
      </c>
      <c r="N160" s="320">
        <v>5</v>
      </c>
      <c r="O160" s="322"/>
      <c r="P160" s="321"/>
      <c r="Q160" s="71">
        <v>297593</v>
      </c>
      <c r="R160" s="320">
        <v>297597</v>
      </c>
      <c r="S160" s="321"/>
      <c r="T160" s="323">
        <v>5</v>
      </c>
      <c r="U160" s="321"/>
      <c r="V160" s="71"/>
      <c r="W160" s="71"/>
      <c r="X160" s="71"/>
      <c r="Y160" s="320"/>
      <c r="Z160" s="322"/>
      <c r="AA160" s="322"/>
      <c r="AB160" s="321"/>
      <c r="AC160" s="71"/>
      <c r="AD160" s="71"/>
      <c r="AE160" s="71"/>
      <c r="AF160" s="320">
        <v>5</v>
      </c>
      <c r="AG160" s="322"/>
      <c r="AH160" s="322"/>
      <c r="AI160" s="321"/>
    </row>
    <row r="161" spans="1:35" ht="20.100000000000001" customHeight="1" x14ac:dyDescent="0.25">
      <c r="A161" s="328"/>
      <c r="C161" s="320">
        <v>6</v>
      </c>
      <c r="D161" s="322"/>
      <c r="E161" s="321"/>
      <c r="F161" s="72" t="s">
        <v>41</v>
      </c>
      <c r="G161" s="324" t="s">
        <v>37</v>
      </c>
      <c r="H161" s="321"/>
      <c r="I161" s="71" t="s">
        <v>38</v>
      </c>
      <c r="J161" s="320">
        <v>297598</v>
      </c>
      <c r="K161" s="322"/>
      <c r="L161" s="321"/>
      <c r="M161" s="71">
        <v>297632</v>
      </c>
      <c r="N161" s="320">
        <v>35</v>
      </c>
      <c r="O161" s="322"/>
      <c r="P161" s="321"/>
      <c r="Q161" s="71"/>
      <c r="R161" s="320"/>
      <c r="S161" s="321"/>
      <c r="T161" s="323"/>
      <c r="U161" s="321"/>
      <c r="V161" s="71"/>
      <c r="W161" s="71"/>
      <c r="X161" s="71"/>
      <c r="Y161" s="320"/>
      <c r="Z161" s="322"/>
      <c r="AA161" s="322"/>
      <c r="AB161" s="321"/>
      <c r="AC161" s="71">
        <v>297598</v>
      </c>
      <c r="AD161" s="71">
        <v>297632</v>
      </c>
      <c r="AE161" s="71">
        <v>35</v>
      </c>
      <c r="AF161" s="320">
        <v>35</v>
      </c>
      <c r="AG161" s="322"/>
      <c r="AH161" s="322"/>
      <c r="AI161" s="321"/>
    </row>
    <row r="162" spans="1:35" ht="20.100000000000001" customHeight="1" x14ac:dyDescent="0.25">
      <c r="A162" s="328"/>
      <c r="C162" s="320">
        <v>6</v>
      </c>
      <c r="D162" s="322"/>
      <c r="E162" s="321"/>
      <c r="F162" s="72" t="s">
        <v>41</v>
      </c>
      <c r="G162" s="324" t="s">
        <v>40</v>
      </c>
      <c r="H162" s="321"/>
      <c r="I162" s="71" t="s">
        <v>57</v>
      </c>
      <c r="J162" s="320">
        <v>2341616</v>
      </c>
      <c r="K162" s="322"/>
      <c r="L162" s="321"/>
      <c r="M162" s="71">
        <v>2341640</v>
      </c>
      <c r="N162" s="320">
        <v>25</v>
      </c>
      <c r="O162" s="322"/>
      <c r="P162" s="321"/>
      <c r="Q162" s="71">
        <v>2341616</v>
      </c>
      <c r="R162" s="320">
        <v>2341640</v>
      </c>
      <c r="S162" s="321"/>
      <c r="T162" s="323">
        <v>25</v>
      </c>
      <c r="U162" s="321"/>
      <c r="V162" s="71"/>
      <c r="W162" s="71"/>
      <c r="X162" s="71"/>
      <c r="Y162" s="320"/>
      <c r="Z162" s="322"/>
      <c r="AA162" s="322"/>
      <c r="AB162" s="321"/>
      <c r="AC162" s="71"/>
      <c r="AD162" s="71"/>
      <c r="AE162" s="71"/>
      <c r="AF162" s="320">
        <v>25</v>
      </c>
      <c r="AG162" s="322"/>
      <c r="AH162" s="322"/>
      <c r="AI162" s="321"/>
    </row>
    <row r="163" spans="1:35" ht="20.100000000000001" customHeight="1" x14ac:dyDescent="0.25">
      <c r="A163" s="328"/>
      <c r="C163" s="320">
        <v>6</v>
      </c>
      <c r="D163" s="322"/>
      <c r="E163" s="321"/>
      <c r="F163" s="72" t="s">
        <v>41</v>
      </c>
      <c r="G163" s="324" t="s">
        <v>40</v>
      </c>
      <c r="H163" s="321"/>
      <c r="I163" s="71" t="s">
        <v>57</v>
      </c>
      <c r="J163" s="320">
        <v>2341895</v>
      </c>
      <c r="K163" s="322"/>
      <c r="L163" s="321"/>
      <c r="M163" s="71">
        <v>2341920</v>
      </c>
      <c r="N163" s="320">
        <v>26</v>
      </c>
      <c r="O163" s="322"/>
      <c r="P163" s="321"/>
      <c r="Q163" s="71">
        <v>2341895</v>
      </c>
      <c r="R163" s="320">
        <v>2341920</v>
      </c>
      <c r="S163" s="321"/>
      <c r="T163" s="323">
        <v>26</v>
      </c>
      <c r="U163" s="321"/>
      <c r="V163" s="71"/>
      <c r="W163" s="71"/>
      <c r="X163" s="71"/>
      <c r="Y163" s="320"/>
      <c r="Z163" s="322"/>
      <c r="AA163" s="322"/>
      <c r="AB163" s="321"/>
      <c r="AC163" s="71"/>
      <c r="AD163" s="71"/>
      <c r="AE163" s="71"/>
      <c r="AF163" s="320">
        <v>26</v>
      </c>
      <c r="AG163" s="322"/>
      <c r="AH163" s="322"/>
      <c r="AI163" s="321"/>
    </row>
    <row r="164" spans="1:35" ht="20.100000000000001" customHeight="1" x14ac:dyDescent="0.25">
      <c r="A164" s="328"/>
      <c r="C164" s="320">
        <v>6</v>
      </c>
      <c r="D164" s="322"/>
      <c r="E164" s="321"/>
      <c r="F164" s="72" t="s">
        <v>41</v>
      </c>
      <c r="G164" s="324" t="s">
        <v>40</v>
      </c>
      <c r="H164" s="321"/>
      <c r="I164" s="71" t="s">
        <v>57</v>
      </c>
      <c r="J164" s="320">
        <v>2342149</v>
      </c>
      <c r="K164" s="322"/>
      <c r="L164" s="321"/>
      <c r="M164" s="71">
        <v>2342152</v>
      </c>
      <c r="N164" s="320">
        <v>4</v>
      </c>
      <c r="O164" s="322"/>
      <c r="P164" s="321"/>
      <c r="Q164" s="71">
        <v>2342149</v>
      </c>
      <c r="R164" s="320">
        <v>2342152</v>
      </c>
      <c r="S164" s="321"/>
      <c r="T164" s="323">
        <v>4</v>
      </c>
      <c r="U164" s="321"/>
      <c r="V164" s="71"/>
      <c r="W164" s="71"/>
      <c r="X164" s="71"/>
      <c r="Y164" s="320"/>
      <c r="Z164" s="322"/>
      <c r="AA164" s="322"/>
      <c r="AB164" s="321"/>
      <c r="AC164" s="71"/>
      <c r="AD164" s="71"/>
      <c r="AE164" s="71"/>
      <c r="AF164" s="320">
        <v>4</v>
      </c>
      <c r="AG164" s="322"/>
      <c r="AH164" s="322"/>
      <c r="AI164" s="321"/>
    </row>
    <row r="165" spans="1:35" ht="20.100000000000001" customHeight="1" x14ac:dyDescent="0.25">
      <c r="A165" s="328"/>
      <c r="C165" s="320">
        <v>6</v>
      </c>
      <c r="D165" s="322"/>
      <c r="E165" s="321"/>
      <c r="F165" s="72" t="s">
        <v>41</v>
      </c>
      <c r="G165" s="324" t="s">
        <v>40</v>
      </c>
      <c r="H165" s="321"/>
      <c r="I165" s="71" t="s">
        <v>57</v>
      </c>
      <c r="J165" s="320">
        <v>2342153</v>
      </c>
      <c r="K165" s="322"/>
      <c r="L165" s="321"/>
      <c r="M165" s="71">
        <v>2342188</v>
      </c>
      <c r="N165" s="320">
        <v>36</v>
      </c>
      <c r="O165" s="322"/>
      <c r="P165" s="321"/>
      <c r="Q165" s="71"/>
      <c r="R165" s="320"/>
      <c r="S165" s="321"/>
      <c r="T165" s="323"/>
      <c r="U165" s="321"/>
      <c r="V165" s="71"/>
      <c r="W165" s="71"/>
      <c r="X165" s="71"/>
      <c r="Y165" s="320"/>
      <c r="Z165" s="322"/>
      <c r="AA165" s="322"/>
      <c r="AB165" s="321"/>
      <c r="AC165" s="71">
        <v>2342153</v>
      </c>
      <c r="AD165" s="71">
        <v>2342188</v>
      </c>
      <c r="AE165" s="71">
        <v>36</v>
      </c>
      <c r="AF165" s="320">
        <v>36</v>
      </c>
      <c r="AG165" s="322"/>
      <c r="AH165" s="322"/>
      <c r="AI165" s="321"/>
    </row>
    <row r="166" spans="1:35" ht="20.100000000000001" customHeight="1" x14ac:dyDescent="0.25">
      <c r="A166" s="328"/>
      <c r="C166" s="320"/>
      <c r="D166" s="322"/>
      <c r="E166" s="321"/>
      <c r="F166" s="72"/>
      <c r="G166" s="324"/>
      <c r="H166" s="321"/>
      <c r="I166" s="71"/>
      <c r="J166" s="320"/>
      <c r="K166" s="322"/>
      <c r="L166" s="321"/>
      <c r="M166" s="71"/>
      <c r="N166" s="320"/>
      <c r="O166" s="322"/>
      <c r="P166" s="321"/>
      <c r="Q166" s="71"/>
      <c r="R166" s="320"/>
      <c r="S166" s="321"/>
      <c r="T166" s="323"/>
      <c r="U166" s="321"/>
      <c r="V166" s="71"/>
      <c r="W166" s="71"/>
      <c r="X166" s="71"/>
      <c r="Y166" s="320"/>
      <c r="Z166" s="322"/>
      <c r="AA166" s="322"/>
      <c r="AB166" s="321"/>
      <c r="AC166" s="71"/>
      <c r="AD166" s="71"/>
      <c r="AE166" s="71"/>
      <c r="AF166" s="325">
        <f>SUM(T156:U165)*17/2</f>
        <v>935</v>
      </c>
      <c r="AG166" s="322"/>
      <c r="AH166" s="322"/>
      <c r="AI166" s="321"/>
    </row>
    <row r="167" spans="1:35" ht="20.100000000000001" customHeight="1" x14ac:dyDescent="0.25">
      <c r="A167" s="328"/>
      <c r="C167" s="320">
        <v>3</v>
      </c>
      <c r="D167" s="322"/>
      <c r="E167" s="321"/>
      <c r="F167" s="72" t="s">
        <v>51</v>
      </c>
      <c r="G167" s="324" t="s">
        <v>37</v>
      </c>
      <c r="H167" s="321"/>
      <c r="I167" s="71" t="s">
        <v>38</v>
      </c>
      <c r="J167" s="320">
        <v>297513</v>
      </c>
      <c r="K167" s="322"/>
      <c r="L167" s="321"/>
      <c r="M167" s="71">
        <v>297552</v>
      </c>
      <c r="N167" s="320">
        <v>40</v>
      </c>
      <c r="O167" s="322"/>
      <c r="P167" s="321"/>
      <c r="Q167" s="71">
        <v>297513</v>
      </c>
      <c r="R167" s="320">
        <v>297552</v>
      </c>
      <c r="S167" s="321"/>
      <c r="T167" s="323">
        <v>40</v>
      </c>
      <c r="U167" s="321"/>
      <c r="V167" s="71"/>
      <c r="W167" s="71"/>
      <c r="X167" s="71"/>
      <c r="Y167" s="320"/>
      <c r="Z167" s="322"/>
      <c r="AA167" s="322"/>
      <c r="AB167" s="321"/>
      <c r="AC167" s="71"/>
      <c r="AD167" s="71"/>
      <c r="AE167" s="71"/>
      <c r="AF167" s="320">
        <v>40</v>
      </c>
      <c r="AG167" s="322"/>
      <c r="AH167" s="322"/>
      <c r="AI167" s="321"/>
    </row>
    <row r="168" spans="1:35" ht="20.100000000000001" customHeight="1" x14ac:dyDescent="0.25">
      <c r="A168" s="328"/>
      <c r="C168" s="320">
        <v>3</v>
      </c>
      <c r="D168" s="322"/>
      <c r="E168" s="321"/>
      <c r="F168" s="72" t="s">
        <v>51</v>
      </c>
      <c r="G168" s="324" t="s">
        <v>37</v>
      </c>
      <c r="H168" s="321"/>
      <c r="I168" s="71" t="s">
        <v>38</v>
      </c>
      <c r="J168" s="320">
        <v>297633</v>
      </c>
      <c r="K168" s="322"/>
      <c r="L168" s="321"/>
      <c r="M168" s="71">
        <v>297640</v>
      </c>
      <c r="N168" s="320">
        <v>8</v>
      </c>
      <c r="O168" s="322"/>
      <c r="P168" s="321"/>
      <c r="Q168" s="71">
        <v>297633</v>
      </c>
      <c r="R168" s="320">
        <v>297640</v>
      </c>
      <c r="S168" s="321"/>
      <c r="T168" s="323">
        <v>8</v>
      </c>
      <c r="U168" s="321"/>
      <c r="V168" s="71"/>
      <c r="W168" s="71"/>
      <c r="X168" s="71"/>
      <c r="Y168" s="320"/>
      <c r="Z168" s="322"/>
      <c r="AA168" s="322"/>
      <c r="AB168" s="321"/>
      <c r="AC168" s="71"/>
      <c r="AD168" s="71"/>
      <c r="AE168" s="71"/>
      <c r="AF168" s="320">
        <v>8</v>
      </c>
      <c r="AG168" s="322"/>
      <c r="AH168" s="322"/>
      <c r="AI168" s="321"/>
    </row>
    <row r="169" spans="1:35" ht="20.100000000000001" customHeight="1" x14ac:dyDescent="0.25">
      <c r="A169" s="328"/>
      <c r="C169" s="320">
        <v>3</v>
      </c>
      <c r="D169" s="322"/>
      <c r="E169" s="321"/>
      <c r="F169" s="72" t="s">
        <v>51</v>
      </c>
      <c r="G169" s="324" t="s">
        <v>37</v>
      </c>
      <c r="H169" s="321"/>
      <c r="I169" s="71" t="s">
        <v>38</v>
      </c>
      <c r="J169" s="320">
        <v>297641</v>
      </c>
      <c r="K169" s="322"/>
      <c r="L169" s="321"/>
      <c r="M169" s="71">
        <v>297672</v>
      </c>
      <c r="N169" s="320">
        <v>32</v>
      </c>
      <c r="O169" s="322"/>
      <c r="P169" s="321"/>
      <c r="Q169" s="71"/>
      <c r="R169" s="320"/>
      <c r="S169" s="321"/>
      <c r="T169" s="323"/>
      <c r="U169" s="321"/>
      <c r="V169" s="71"/>
      <c r="W169" s="71"/>
      <c r="X169" s="71"/>
      <c r="Y169" s="320"/>
      <c r="Z169" s="322"/>
      <c r="AA169" s="322"/>
      <c r="AB169" s="321"/>
      <c r="AC169" s="71">
        <v>297641</v>
      </c>
      <c r="AD169" s="71">
        <v>297672</v>
      </c>
      <c r="AE169" s="71">
        <v>32</v>
      </c>
      <c r="AF169" s="320">
        <v>32</v>
      </c>
      <c r="AG169" s="322"/>
      <c r="AH169" s="322"/>
      <c r="AI169" s="321"/>
    </row>
    <row r="170" spans="1:35" ht="20.100000000000001" customHeight="1" x14ac:dyDescent="0.25">
      <c r="A170" s="328"/>
      <c r="C170" s="320">
        <v>3</v>
      </c>
      <c r="D170" s="322"/>
      <c r="E170" s="321"/>
      <c r="F170" s="72" t="s">
        <v>51</v>
      </c>
      <c r="G170" s="324" t="s">
        <v>40</v>
      </c>
      <c r="H170" s="321"/>
      <c r="I170" s="71" t="s">
        <v>57</v>
      </c>
      <c r="J170" s="320">
        <v>2342069</v>
      </c>
      <c r="K170" s="322"/>
      <c r="L170" s="321"/>
      <c r="M170" s="71">
        <v>2342108</v>
      </c>
      <c r="N170" s="320">
        <v>40</v>
      </c>
      <c r="O170" s="322"/>
      <c r="P170" s="321"/>
      <c r="Q170" s="71">
        <v>2342069</v>
      </c>
      <c r="R170" s="320">
        <v>2342108</v>
      </c>
      <c r="S170" s="321"/>
      <c r="T170" s="323">
        <v>40</v>
      </c>
      <c r="U170" s="321"/>
      <c r="V170" s="71"/>
      <c r="W170" s="71"/>
      <c r="X170" s="71"/>
      <c r="Y170" s="320"/>
      <c r="Z170" s="322"/>
      <c r="AA170" s="322"/>
      <c r="AB170" s="321"/>
      <c r="AC170" s="71"/>
      <c r="AD170" s="71"/>
      <c r="AE170" s="71"/>
      <c r="AF170" s="320">
        <v>40</v>
      </c>
      <c r="AG170" s="322"/>
      <c r="AH170" s="322"/>
      <c r="AI170" s="321"/>
    </row>
    <row r="171" spans="1:35" ht="20.100000000000001" customHeight="1" x14ac:dyDescent="0.25">
      <c r="A171" s="328"/>
      <c r="C171" s="320">
        <v>3</v>
      </c>
      <c r="D171" s="322"/>
      <c r="E171" s="321"/>
      <c r="F171" s="72" t="s">
        <v>51</v>
      </c>
      <c r="G171" s="324" t="s">
        <v>40</v>
      </c>
      <c r="H171" s="321"/>
      <c r="I171" s="71" t="s">
        <v>57</v>
      </c>
      <c r="J171" s="320">
        <v>2342189</v>
      </c>
      <c r="K171" s="322"/>
      <c r="L171" s="321"/>
      <c r="M171" s="71">
        <v>2342196</v>
      </c>
      <c r="N171" s="320">
        <v>8</v>
      </c>
      <c r="O171" s="322"/>
      <c r="P171" s="321"/>
      <c r="Q171" s="71">
        <v>2342189</v>
      </c>
      <c r="R171" s="320">
        <v>2342196</v>
      </c>
      <c r="S171" s="321"/>
      <c r="T171" s="323">
        <v>8</v>
      </c>
      <c r="U171" s="321"/>
      <c r="V171" s="71"/>
      <c r="W171" s="71"/>
      <c r="X171" s="71"/>
      <c r="Y171" s="320"/>
      <c r="Z171" s="322"/>
      <c r="AA171" s="322"/>
      <c r="AB171" s="321"/>
      <c r="AC171" s="71"/>
      <c r="AD171" s="71"/>
      <c r="AE171" s="71"/>
      <c r="AF171" s="320">
        <v>8</v>
      </c>
      <c r="AG171" s="322"/>
      <c r="AH171" s="322"/>
      <c r="AI171" s="321"/>
    </row>
    <row r="172" spans="1:35" ht="20.100000000000001" customHeight="1" x14ac:dyDescent="0.25">
      <c r="A172" s="328"/>
      <c r="C172" s="320">
        <v>3</v>
      </c>
      <c r="D172" s="322"/>
      <c r="E172" s="321"/>
      <c r="F172" s="72" t="s">
        <v>51</v>
      </c>
      <c r="G172" s="324" t="s">
        <v>40</v>
      </c>
      <c r="H172" s="321"/>
      <c r="I172" s="71" t="s">
        <v>57</v>
      </c>
      <c r="J172" s="320">
        <v>2342197</v>
      </c>
      <c r="K172" s="322"/>
      <c r="L172" s="321"/>
      <c r="M172" s="71">
        <v>2342228</v>
      </c>
      <c r="N172" s="320">
        <v>32</v>
      </c>
      <c r="O172" s="322"/>
      <c r="P172" s="321"/>
      <c r="Q172" s="71"/>
      <c r="R172" s="320"/>
      <c r="S172" s="321"/>
      <c r="T172" s="323"/>
      <c r="U172" s="321"/>
      <c r="V172" s="71"/>
      <c r="W172" s="71"/>
      <c r="X172" s="71"/>
      <c r="Y172" s="320"/>
      <c r="Z172" s="322"/>
      <c r="AA172" s="322"/>
      <c r="AB172" s="321"/>
      <c r="AC172" s="71">
        <v>2342197</v>
      </c>
      <c r="AD172" s="71">
        <v>2342228</v>
      </c>
      <c r="AE172" s="71">
        <v>32</v>
      </c>
      <c r="AF172" s="320">
        <v>32</v>
      </c>
      <c r="AG172" s="322"/>
      <c r="AH172" s="322"/>
      <c r="AI172" s="321"/>
    </row>
    <row r="173" spans="1:35" ht="20.100000000000001" customHeight="1" x14ac:dyDescent="0.25">
      <c r="A173" s="328"/>
      <c r="C173" s="320"/>
      <c r="D173" s="322"/>
      <c r="E173" s="321"/>
      <c r="F173" s="72"/>
      <c r="G173" s="324"/>
      <c r="H173" s="321"/>
      <c r="I173" s="71"/>
      <c r="J173" s="320"/>
      <c r="K173" s="322"/>
      <c r="L173" s="321"/>
      <c r="M173" s="71"/>
      <c r="N173" s="320"/>
      <c r="O173" s="322"/>
      <c r="P173" s="321"/>
      <c r="Q173" s="71"/>
      <c r="R173" s="320"/>
      <c r="S173" s="321"/>
      <c r="T173" s="323"/>
      <c r="U173" s="321"/>
      <c r="V173" s="71"/>
      <c r="W173" s="71"/>
      <c r="X173" s="71"/>
      <c r="Y173" s="320"/>
      <c r="Z173" s="322"/>
      <c r="AA173" s="322"/>
      <c r="AB173" s="321"/>
      <c r="AC173" s="71"/>
      <c r="AD173" s="71"/>
      <c r="AE173" s="71"/>
      <c r="AF173" s="325">
        <f>SUM(T167:U172)*17/2</f>
        <v>816</v>
      </c>
      <c r="AG173" s="322"/>
      <c r="AH173" s="322"/>
      <c r="AI173" s="321"/>
    </row>
    <row r="174" spans="1:35" ht="20.100000000000001" customHeight="1" x14ac:dyDescent="0.25">
      <c r="A174" s="328"/>
      <c r="C174" s="320">
        <v>5</v>
      </c>
      <c r="D174" s="322"/>
      <c r="E174" s="321"/>
      <c r="F174" s="72" t="s">
        <v>42</v>
      </c>
      <c r="G174" s="324" t="s">
        <v>37</v>
      </c>
      <c r="H174" s="321"/>
      <c r="I174" s="71" t="s">
        <v>38</v>
      </c>
      <c r="J174" s="320">
        <v>297174</v>
      </c>
      <c r="K174" s="322"/>
      <c r="L174" s="321"/>
      <c r="M174" s="71">
        <v>297184</v>
      </c>
      <c r="N174" s="320">
        <v>11</v>
      </c>
      <c r="O174" s="322"/>
      <c r="P174" s="321"/>
      <c r="Q174" s="71">
        <v>297174</v>
      </c>
      <c r="R174" s="320">
        <v>297184</v>
      </c>
      <c r="S174" s="321"/>
      <c r="T174" s="323">
        <v>11</v>
      </c>
      <c r="U174" s="321"/>
      <c r="V174" s="71"/>
      <c r="W174" s="71"/>
      <c r="X174" s="71"/>
      <c r="Y174" s="320"/>
      <c r="Z174" s="322"/>
      <c r="AA174" s="322"/>
      <c r="AB174" s="321"/>
      <c r="AC174" s="71"/>
      <c r="AD174" s="71"/>
      <c r="AE174" s="71"/>
      <c r="AF174" s="320">
        <v>11</v>
      </c>
      <c r="AG174" s="322"/>
      <c r="AH174" s="322"/>
      <c r="AI174" s="321"/>
    </row>
    <row r="175" spans="1:35" ht="20.100000000000001" customHeight="1" x14ac:dyDescent="0.25">
      <c r="A175" s="328"/>
      <c r="C175" s="320">
        <v>5</v>
      </c>
      <c r="D175" s="322"/>
      <c r="E175" s="321"/>
      <c r="F175" s="72" t="s">
        <v>42</v>
      </c>
      <c r="G175" s="324" t="s">
        <v>37</v>
      </c>
      <c r="H175" s="321"/>
      <c r="I175" s="71" t="s">
        <v>38</v>
      </c>
      <c r="J175" s="320">
        <v>297285</v>
      </c>
      <c r="K175" s="322"/>
      <c r="L175" s="321"/>
      <c r="M175" s="71">
        <v>297313</v>
      </c>
      <c r="N175" s="320">
        <v>29</v>
      </c>
      <c r="O175" s="322"/>
      <c r="P175" s="321"/>
      <c r="Q175" s="71">
        <v>297285</v>
      </c>
      <c r="R175" s="320">
        <v>297313</v>
      </c>
      <c r="S175" s="321"/>
      <c r="T175" s="323">
        <v>29</v>
      </c>
      <c r="U175" s="321"/>
      <c r="V175" s="71"/>
      <c r="W175" s="71"/>
      <c r="X175" s="71"/>
      <c r="Y175" s="320"/>
      <c r="Z175" s="322"/>
      <c r="AA175" s="322"/>
      <c r="AB175" s="321"/>
      <c r="AC175" s="71"/>
      <c r="AD175" s="71"/>
      <c r="AE175" s="71"/>
      <c r="AF175" s="320">
        <v>29</v>
      </c>
      <c r="AG175" s="322"/>
      <c r="AH175" s="322"/>
      <c r="AI175" s="321"/>
    </row>
    <row r="176" spans="1:35" ht="20.100000000000001" customHeight="1" x14ac:dyDescent="0.25">
      <c r="A176" s="328"/>
      <c r="C176" s="320">
        <v>5</v>
      </c>
      <c r="D176" s="322"/>
      <c r="E176" s="321"/>
      <c r="F176" s="72" t="s">
        <v>42</v>
      </c>
      <c r="G176" s="324" t="s">
        <v>37</v>
      </c>
      <c r="H176" s="321"/>
      <c r="I176" s="71" t="s">
        <v>38</v>
      </c>
      <c r="J176" s="320">
        <v>297314</v>
      </c>
      <c r="K176" s="322"/>
      <c r="L176" s="321"/>
      <c r="M176" s="71">
        <v>297314</v>
      </c>
      <c r="N176" s="320">
        <v>1</v>
      </c>
      <c r="O176" s="322"/>
      <c r="P176" s="321"/>
      <c r="Q176" s="71"/>
      <c r="R176" s="320"/>
      <c r="S176" s="321"/>
      <c r="T176" s="323"/>
      <c r="U176" s="321"/>
      <c r="V176" s="71">
        <v>297314</v>
      </c>
      <c r="W176" s="71">
        <v>297314</v>
      </c>
      <c r="X176" s="71">
        <v>1</v>
      </c>
      <c r="Y176" s="320" t="s">
        <v>39</v>
      </c>
      <c r="Z176" s="322"/>
      <c r="AA176" s="322"/>
      <c r="AB176" s="321"/>
      <c r="AC176" s="71"/>
      <c r="AD176" s="71"/>
      <c r="AE176" s="71"/>
      <c r="AF176" s="320">
        <v>1</v>
      </c>
      <c r="AG176" s="322"/>
      <c r="AH176" s="322"/>
      <c r="AI176" s="321"/>
    </row>
    <row r="177" spans="1:35" ht="20.100000000000001" customHeight="1" x14ac:dyDescent="0.25">
      <c r="A177" s="328"/>
      <c r="C177" s="320">
        <v>5</v>
      </c>
      <c r="D177" s="322"/>
      <c r="E177" s="321"/>
      <c r="F177" s="72" t="s">
        <v>42</v>
      </c>
      <c r="G177" s="324" t="s">
        <v>37</v>
      </c>
      <c r="H177" s="321"/>
      <c r="I177" s="71" t="s">
        <v>38</v>
      </c>
      <c r="J177" s="320">
        <v>297315</v>
      </c>
      <c r="K177" s="322"/>
      <c r="L177" s="321"/>
      <c r="M177" s="71">
        <v>297324</v>
      </c>
      <c r="N177" s="320">
        <v>10</v>
      </c>
      <c r="O177" s="322"/>
      <c r="P177" s="321"/>
      <c r="Q177" s="71">
        <v>297315</v>
      </c>
      <c r="R177" s="320">
        <v>297324</v>
      </c>
      <c r="S177" s="321"/>
      <c r="T177" s="323">
        <v>10</v>
      </c>
      <c r="U177" s="321"/>
      <c r="V177" s="71"/>
      <c r="W177" s="71"/>
      <c r="X177" s="71"/>
      <c r="Y177" s="320"/>
      <c r="Z177" s="322"/>
      <c r="AA177" s="322"/>
      <c r="AB177" s="321"/>
      <c r="AC177" s="71"/>
      <c r="AD177" s="71"/>
      <c r="AE177" s="71"/>
      <c r="AF177" s="320">
        <v>10</v>
      </c>
      <c r="AG177" s="322"/>
      <c r="AH177" s="322"/>
      <c r="AI177" s="321"/>
    </row>
    <row r="178" spans="1:35" ht="20.100000000000001" customHeight="1" x14ac:dyDescent="0.25">
      <c r="A178" s="328"/>
      <c r="C178" s="320">
        <v>5</v>
      </c>
      <c r="D178" s="322"/>
      <c r="E178" s="321"/>
      <c r="F178" s="72" t="s">
        <v>42</v>
      </c>
      <c r="G178" s="324" t="s">
        <v>37</v>
      </c>
      <c r="H178" s="321"/>
      <c r="I178" s="71" t="s">
        <v>38</v>
      </c>
      <c r="J178" s="320">
        <v>297553</v>
      </c>
      <c r="K178" s="322"/>
      <c r="L178" s="321"/>
      <c r="M178" s="71">
        <v>297562</v>
      </c>
      <c r="N178" s="320">
        <v>10</v>
      </c>
      <c r="O178" s="322"/>
      <c r="P178" s="321"/>
      <c r="Q178" s="71">
        <v>297553</v>
      </c>
      <c r="R178" s="320">
        <v>297562</v>
      </c>
      <c r="S178" s="321"/>
      <c r="T178" s="323">
        <v>10</v>
      </c>
      <c r="U178" s="321"/>
      <c r="V178" s="71"/>
      <c r="W178" s="71"/>
      <c r="X178" s="71"/>
      <c r="Y178" s="320"/>
      <c r="Z178" s="322"/>
      <c r="AA178" s="322"/>
      <c r="AB178" s="321"/>
      <c r="AC178" s="71"/>
      <c r="AD178" s="71"/>
      <c r="AE178" s="71"/>
      <c r="AF178" s="320">
        <v>10</v>
      </c>
      <c r="AG178" s="322"/>
      <c r="AH178" s="322"/>
      <c r="AI178" s="321"/>
    </row>
    <row r="179" spans="1:35" ht="20.100000000000001" customHeight="1" x14ac:dyDescent="0.25">
      <c r="A179" s="328"/>
      <c r="C179" s="320">
        <v>5</v>
      </c>
      <c r="D179" s="322"/>
      <c r="E179" s="321"/>
      <c r="F179" s="72" t="s">
        <v>42</v>
      </c>
      <c r="G179" s="324" t="s">
        <v>37</v>
      </c>
      <c r="H179" s="321"/>
      <c r="I179" s="71" t="s">
        <v>38</v>
      </c>
      <c r="J179" s="320">
        <v>297563</v>
      </c>
      <c r="K179" s="322"/>
      <c r="L179" s="321"/>
      <c r="M179" s="71">
        <v>297592</v>
      </c>
      <c r="N179" s="320">
        <v>30</v>
      </c>
      <c r="O179" s="322"/>
      <c r="P179" s="321"/>
      <c r="Q179" s="71"/>
      <c r="R179" s="320"/>
      <c r="S179" s="321"/>
      <c r="T179" s="323"/>
      <c r="U179" s="321"/>
      <c r="V179" s="71"/>
      <c r="W179" s="71"/>
      <c r="X179" s="71"/>
      <c r="Y179" s="320"/>
      <c r="Z179" s="322"/>
      <c r="AA179" s="322"/>
      <c r="AB179" s="321"/>
      <c r="AC179" s="71">
        <v>297563</v>
      </c>
      <c r="AD179" s="71">
        <v>297592</v>
      </c>
      <c r="AE179" s="71">
        <v>30</v>
      </c>
      <c r="AF179" s="320">
        <v>30</v>
      </c>
      <c r="AG179" s="322"/>
      <c r="AH179" s="322"/>
      <c r="AI179" s="321"/>
    </row>
    <row r="180" spans="1:35" ht="20.100000000000001" customHeight="1" x14ac:dyDescent="0.25">
      <c r="A180" s="328"/>
      <c r="C180" s="320">
        <v>5</v>
      </c>
      <c r="D180" s="322"/>
      <c r="E180" s="321"/>
      <c r="F180" s="72" t="s">
        <v>42</v>
      </c>
      <c r="G180" s="324" t="s">
        <v>40</v>
      </c>
      <c r="H180" s="321"/>
      <c r="I180" s="71" t="s">
        <v>57</v>
      </c>
      <c r="J180" s="320">
        <v>2341730</v>
      </c>
      <c r="K180" s="322"/>
      <c r="L180" s="321"/>
      <c r="M180" s="71">
        <v>2341740</v>
      </c>
      <c r="N180" s="320">
        <v>11</v>
      </c>
      <c r="O180" s="322"/>
      <c r="P180" s="321"/>
      <c r="Q180" s="71">
        <v>2341730</v>
      </c>
      <c r="R180" s="320">
        <v>2341740</v>
      </c>
      <c r="S180" s="321"/>
      <c r="T180" s="323">
        <v>11</v>
      </c>
      <c r="U180" s="321"/>
      <c r="V180" s="71"/>
      <c r="W180" s="71"/>
      <c r="X180" s="71"/>
      <c r="Y180" s="320"/>
      <c r="Z180" s="322"/>
      <c r="AA180" s="322"/>
      <c r="AB180" s="321"/>
      <c r="AC180" s="71"/>
      <c r="AD180" s="71"/>
      <c r="AE180" s="71"/>
      <c r="AF180" s="320">
        <v>11</v>
      </c>
      <c r="AG180" s="322"/>
      <c r="AH180" s="322"/>
      <c r="AI180" s="321"/>
    </row>
    <row r="181" spans="1:35" ht="20.100000000000001" customHeight="1" x14ac:dyDescent="0.25">
      <c r="A181" s="328"/>
      <c r="C181" s="320">
        <v>5</v>
      </c>
      <c r="D181" s="322"/>
      <c r="E181" s="321"/>
      <c r="F181" s="72" t="s">
        <v>42</v>
      </c>
      <c r="G181" s="324" t="s">
        <v>40</v>
      </c>
      <c r="H181" s="321"/>
      <c r="I181" s="71" t="s">
        <v>57</v>
      </c>
      <c r="J181" s="320">
        <v>2341841</v>
      </c>
      <c r="K181" s="322"/>
      <c r="L181" s="321"/>
      <c r="M181" s="71">
        <v>2341880</v>
      </c>
      <c r="N181" s="320">
        <v>40</v>
      </c>
      <c r="O181" s="322"/>
      <c r="P181" s="321"/>
      <c r="Q181" s="71">
        <v>2341841</v>
      </c>
      <c r="R181" s="320">
        <v>2341880</v>
      </c>
      <c r="S181" s="321"/>
      <c r="T181" s="323">
        <v>40</v>
      </c>
      <c r="U181" s="321"/>
      <c r="V181" s="71"/>
      <c r="W181" s="71"/>
      <c r="X181" s="71"/>
      <c r="Y181" s="320"/>
      <c r="Z181" s="322"/>
      <c r="AA181" s="322"/>
      <c r="AB181" s="321"/>
      <c r="AC181" s="71"/>
      <c r="AD181" s="71"/>
      <c r="AE181" s="71"/>
      <c r="AF181" s="320">
        <v>40</v>
      </c>
      <c r="AG181" s="322"/>
      <c r="AH181" s="322"/>
      <c r="AI181" s="321"/>
    </row>
    <row r="182" spans="1:35" ht="20.100000000000001" customHeight="1" x14ac:dyDescent="0.25">
      <c r="A182" s="328"/>
      <c r="C182" s="320">
        <v>5</v>
      </c>
      <c r="D182" s="322"/>
      <c r="E182" s="321"/>
      <c r="F182" s="72" t="s">
        <v>42</v>
      </c>
      <c r="G182" s="324" t="s">
        <v>40</v>
      </c>
      <c r="H182" s="321"/>
      <c r="I182" s="71" t="s">
        <v>57</v>
      </c>
      <c r="J182" s="320">
        <v>2342109</v>
      </c>
      <c r="K182" s="322"/>
      <c r="L182" s="321"/>
      <c r="M182" s="71">
        <v>2342117</v>
      </c>
      <c r="N182" s="320">
        <v>9</v>
      </c>
      <c r="O182" s="322"/>
      <c r="P182" s="321"/>
      <c r="Q182" s="71">
        <v>2342109</v>
      </c>
      <c r="R182" s="320">
        <v>2342117</v>
      </c>
      <c r="S182" s="321"/>
      <c r="T182" s="323">
        <v>9</v>
      </c>
      <c r="U182" s="321"/>
      <c r="V182" s="71"/>
      <c r="W182" s="71"/>
      <c r="X182" s="71"/>
      <c r="Y182" s="320"/>
      <c r="Z182" s="322"/>
      <c r="AA182" s="322"/>
      <c r="AB182" s="321"/>
      <c r="AC182" s="71"/>
      <c r="AD182" s="71"/>
      <c r="AE182" s="71"/>
      <c r="AF182" s="320">
        <v>9</v>
      </c>
      <c r="AG182" s="322"/>
      <c r="AH182" s="322"/>
      <c r="AI182" s="321"/>
    </row>
    <row r="183" spans="1:35" ht="20.100000000000001" customHeight="1" x14ac:dyDescent="0.25">
      <c r="A183" s="328"/>
      <c r="C183" s="320">
        <v>5</v>
      </c>
      <c r="D183" s="322"/>
      <c r="E183" s="321"/>
      <c r="F183" s="72" t="s">
        <v>42</v>
      </c>
      <c r="G183" s="324" t="s">
        <v>40</v>
      </c>
      <c r="H183" s="321"/>
      <c r="I183" s="71" t="s">
        <v>57</v>
      </c>
      <c r="J183" s="320">
        <v>2342118</v>
      </c>
      <c r="K183" s="322"/>
      <c r="L183" s="321"/>
      <c r="M183" s="71">
        <v>2342148</v>
      </c>
      <c r="N183" s="320">
        <v>31</v>
      </c>
      <c r="O183" s="322"/>
      <c r="P183" s="321"/>
      <c r="Q183" s="71"/>
      <c r="R183" s="320"/>
      <c r="S183" s="321"/>
      <c r="T183" s="323"/>
      <c r="U183" s="321"/>
      <c r="V183" s="71"/>
      <c r="W183" s="71"/>
      <c r="X183" s="71"/>
      <c r="Y183" s="320"/>
      <c r="Z183" s="322"/>
      <c r="AA183" s="322"/>
      <c r="AB183" s="321"/>
      <c r="AC183" s="71">
        <v>2342118</v>
      </c>
      <c r="AD183" s="71">
        <v>2342148</v>
      </c>
      <c r="AE183" s="71">
        <v>31</v>
      </c>
      <c r="AF183" s="320">
        <v>31</v>
      </c>
      <c r="AG183" s="322"/>
      <c r="AH183" s="322"/>
      <c r="AI183" s="321"/>
    </row>
    <row r="184" spans="1:35" ht="20.100000000000001" customHeight="1" x14ac:dyDescent="0.25">
      <c r="A184" s="328"/>
      <c r="C184" s="320"/>
      <c r="D184" s="322"/>
      <c r="E184" s="321"/>
      <c r="F184" s="72"/>
      <c r="G184" s="324"/>
      <c r="H184" s="321"/>
      <c r="I184" s="71"/>
      <c r="J184" s="320"/>
      <c r="K184" s="322"/>
      <c r="L184" s="321"/>
      <c r="M184" s="71"/>
      <c r="N184" s="320"/>
      <c r="O184" s="322"/>
      <c r="P184" s="321"/>
      <c r="Q184" s="71"/>
      <c r="R184" s="320"/>
      <c r="S184" s="321"/>
      <c r="T184" s="323"/>
      <c r="U184" s="321"/>
      <c r="V184" s="71"/>
      <c r="W184" s="71"/>
      <c r="X184" s="71"/>
      <c r="Y184" s="320"/>
      <c r="Z184" s="322"/>
      <c r="AA184" s="322"/>
      <c r="AB184" s="321"/>
      <c r="AC184" s="71"/>
      <c r="AD184" s="71"/>
      <c r="AE184" s="71"/>
      <c r="AF184" s="325">
        <f>SUM(T174:U183)*17/2</f>
        <v>1020</v>
      </c>
      <c r="AG184" s="322"/>
      <c r="AH184" s="322"/>
      <c r="AI184" s="321"/>
    </row>
    <row r="185" spans="1:35" ht="20.100000000000001" customHeight="1" x14ac:dyDescent="0.25">
      <c r="A185" s="328"/>
      <c r="C185" s="320">
        <v>4</v>
      </c>
      <c r="D185" s="322"/>
      <c r="E185" s="321"/>
      <c r="F185" s="72" t="s">
        <v>44</v>
      </c>
      <c r="G185" s="324" t="s">
        <v>37</v>
      </c>
      <c r="H185" s="321"/>
      <c r="I185" s="71" t="s">
        <v>38</v>
      </c>
      <c r="J185" s="320">
        <v>297370</v>
      </c>
      <c r="K185" s="322"/>
      <c r="L185" s="321"/>
      <c r="M185" s="71">
        <v>297404</v>
      </c>
      <c r="N185" s="320">
        <v>35</v>
      </c>
      <c r="O185" s="322"/>
      <c r="P185" s="321"/>
      <c r="Q185" s="71">
        <v>297370</v>
      </c>
      <c r="R185" s="320">
        <v>297404</v>
      </c>
      <c r="S185" s="321"/>
      <c r="T185" s="323">
        <v>35</v>
      </c>
      <c r="U185" s="321"/>
      <c r="V185" s="71"/>
      <c r="W185" s="71"/>
      <c r="X185" s="71"/>
      <c r="Y185" s="320"/>
      <c r="Z185" s="322"/>
      <c r="AA185" s="322"/>
      <c r="AB185" s="321"/>
      <c r="AC185" s="71"/>
      <c r="AD185" s="71"/>
      <c r="AE185" s="71"/>
      <c r="AF185" s="320">
        <v>35</v>
      </c>
      <c r="AG185" s="322"/>
      <c r="AH185" s="322"/>
      <c r="AI185" s="321"/>
    </row>
    <row r="186" spans="1:35" ht="20.100000000000001" customHeight="1" x14ac:dyDescent="0.25">
      <c r="A186" s="328"/>
      <c r="C186" s="320">
        <v>4</v>
      </c>
      <c r="D186" s="322"/>
      <c r="E186" s="321"/>
      <c r="F186" s="72" t="s">
        <v>44</v>
      </c>
      <c r="G186" s="324" t="s">
        <v>37</v>
      </c>
      <c r="H186" s="321"/>
      <c r="I186" s="71" t="s">
        <v>38</v>
      </c>
      <c r="J186" s="320">
        <v>297433</v>
      </c>
      <c r="K186" s="322"/>
      <c r="L186" s="321"/>
      <c r="M186" s="71">
        <v>297462</v>
      </c>
      <c r="N186" s="320">
        <v>30</v>
      </c>
      <c r="O186" s="322"/>
      <c r="P186" s="321"/>
      <c r="Q186" s="71">
        <v>297433</v>
      </c>
      <c r="R186" s="320">
        <v>297462</v>
      </c>
      <c r="S186" s="321"/>
      <c r="T186" s="323">
        <v>30</v>
      </c>
      <c r="U186" s="321"/>
      <c r="V186" s="71"/>
      <c r="W186" s="71"/>
      <c r="X186" s="71"/>
      <c r="Y186" s="320"/>
      <c r="Z186" s="322"/>
      <c r="AA186" s="322"/>
      <c r="AB186" s="321"/>
      <c r="AC186" s="71"/>
      <c r="AD186" s="71"/>
      <c r="AE186" s="71"/>
      <c r="AF186" s="320">
        <v>30</v>
      </c>
      <c r="AG186" s="322"/>
      <c r="AH186" s="322"/>
      <c r="AI186" s="321"/>
    </row>
    <row r="187" spans="1:35" ht="20.100000000000001" customHeight="1" x14ac:dyDescent="0.25">
      <c r="A187" s="328"/>
      <c r="C187" s="320">
        <v>4</v>
      </c>
      <c r="D187" s="322"/>
      <c r="E187" s="321"/>
      <c r="F187" s="72" t="s">
        <v>44</v>
      </c>
      <c r="G187" s="324" t="s">
        <v>37</v>
      </c>
      <c r="H187" s="321"/>
      <c r="I187" s="71" t="s">
        <v>38</v>
      </c>
      <c r="J187" s="320">
        <v>297463</v>
      </c>
      <c r="K187" s="322"/>
      <c r="L187" s="321"/>
      <c r="M187" s="71">
        <v>297464</v>
      </c>
      <c r="N187" s="320">
        <v>2</v>
      </c>
      <c r="O187" s="322"/>
      <c r="P187" s="321"/>
      <c r="Q187" s="71"/>
      <c r="R187" s="320"/>
      <c r="S187" s="321"/>
      <c r="T187" s="323"/>
      <c r="U187" s="321"/>
      <c r="V187" s="71"/>
      <c r="W187" s="71"/>
      <c r="X187" s="71"/>
      <c r="Y187" s="320"/>
      <c r="Z187" s="322"/>
      <c r="AA187" s="322"/>
      <c r="AB187" s="321"/>
      <c r="AC187" s="71">
        <v>297463</v>
      </c>
      <c r="AD187" s="71">
        <v>297464</v>
      </c>
      <c r="AE187" s="71">
        <v>2</v>
      </c>
      <c r="AF187" s="320">
        <v>2</v>
      </c>
      <c r="AG187" s="322"/>
      <c r="AH187" s="322"/>
      <c r="AI187" s="321"/>
    </row>
    <row r="188" spans="1:35" ht="20.100000000000001" customHeight="1" x14ac:dyDescent="0.25">
      <c r="A188" s="328"/>
      <c r="C188" s="320">
        <v>4</v>
      </c>
      <c r="D188" s="322"/>
      <c r="E188" s="321"/>
      <c r="F188" s="72" t="s">
        <v>44</v>
      </c>
      <c r="G188" s="324" t="s">
        <v>40</v>
      </c>
      <c r="H188" s="321"/>
      <c r="I188" s="71" t="s">
        <v>57</v>
      </c>
      <c r="J188" s="320">
        <v>2341926</v>
      </c>
      <c r="K188" s="322"/>
      <c r="L188" s="321"/>
      <c r="M188" s="71">
        <v>2341960</v>
      </c>
      <c r="N188" s="320">
        <v>35</v>
      </c>
      <c r="O188" s="322"/>
      <c r="P188" s="321"/>
      <c r="Q188" s="71">
        <v>2341926</v>
      </c>
      <c r="R188" s="320">
        <v>2341960</v>
      </c>
      <c r="S188" s="321"/>
      <c r="T188" s="323">
        <v>35</v>
      </c>
      <c r="U188" s="321"/>
      <c r="V188" s="71"/>
      <c r="W188" s="71"/>
      <c r="X188" s="71"/>
      <c r="Y188" s="320"/>
      <c r="Z188" s="322"/>
      <c r="AA188" s="322"/>
      <c r="AB188" s="321"/>
      <c r="AC188" s="71"/>
      <c r="AD188" s="71"/>
      <c r="AE188" s="71"/>
      <c r="AF188" s="320">
        <v>35</v>
      </c>
      <c r="AG188" s="322"/>
      <c r="AH188" s="322"/>
      <c r="AI188" s="321"/>
    </row>
    <row r="189" spans="1:35" ht="20.100000000000001" customHeight="1" x14ac:dyDescent="0.25">
      <c r="A189" s="328"/>
      <c r="C189" s="320">
        <v>4</v>
      </c>
      <c r="D189" s="322"/>
      <c r="E189" s="321"/>
      <c r="F189" s="72" t="s">
        <v>44</v>
      </c>
      <c r="G189" s="324" t="s">
        <v>40</v>
      </c>
      <c r="H189" s="321"/>
      <c r="I189" s="71" t="s">
        <v>57</v>
      </c>
      <c r="J189" s="320">
        <v>2341989</v>
      </c>
      <c r="K189" s="322"/>
      <c r="L189" s="321"/>
      <c r="M189" s="71">
        <v>2342018</v>
      </c>
      <c r="N189" s="320">
        <v>30</v>
      </c>
      <c r="O189" s="322"/>
      <c r="P189" s="321"/>
      <c r="Q189" s="71">
        <v>2341989</v>
      </c>
      <c r="R189" s="320">
        <v>2342018</v>
      </c>
      <c r="S189" s="321"/>
      <c r="T189" s="323">
        <v>30</v>
      </c>
      <c r="U189" s="321"/>
      <c r="V189" s="71"/>
      <c r="W189" s="71"/>
      <c r="X189" s="71"/>
      <c r="Y189" s="320"/>
      <c r="Z189" s="322"/>
      <c r="AA189" s="322"/>
      <c r="AB189" s="321"/>
      <c r="AC189" s="71"/>
      <c r="AD189" s="71"/>
      <c r="AE189" s="71"/>
      <c r="AF189" s="320">
        <v>30</v>
      </c>
      <c r="AG189" s="322"/>
      <c r="AH189" s="322"/>
      <c r="AI189" s="321"/>
    </row>
    <row r="190" spans="1:35" ht="20.100000000000001" customHeight="1" x14ac:dyDescent="0.25">
      <c r="A190" s="328"/>
      <c r="C190" s="320">
        <v>4</v>
      </c>
      <c r="D190" s="322"/>
      <c r="E190" s="321"/>
      <c r="F190" s="72" t="s">
        <v>44</v>
      </c>
      <c r="G190" s="324" t="s">
        <v>40</v>
      </c>
      <c r="H190" s="321"/>
      <c r="I190" s="71" t="s">
        <v>57</v>
      </c>
      <c r="J190" s="320">
        <v>2342019</v>
      </c>
      <c r="K190" s="322"/>
      <c r="L190" s="321"/>
      <c r="M190" s="71">
        <v>2342020</v>
      </c>
      <c r="N190" s="320">
        <v>2</v>
      </c>
      <c r="O190" s="322"/>
      <c r="P190" s="321"/>
      <c r="Q190" s="71"/>
      <c r="R190" s="320"/>
      <c r="S190" s="321"/>
      <c r="T190" s="323"/>
      <c r="U190" s="321"/>
      <c r="V190" s="71"/>
      <c r="W190" s="71"/>
      <c r="X190" s="71"/>
      <c r="Y190" s="320"/>
      <c r="Z190" s="322"/>
      <c r="AA190" s="322"/>
      <c r="AB190" s="321"/>
      <c r="AC190" s="71">
        <v>2342019</v>
      </c>
      <c r="AD190" s="71">
        <v>2342020</v>
      </c>
      <c r="AE190" s="71">
        <v>2</v>
      </c>
      <c r="AF190" s="320">
        <v>2</v>
      </c>
      <c r="AG190" s="322"/>
      <c r="AH190" s="322"/>
      <c r="AI190" s="321"/>
    </row>
    <row r="191" spans="1:35" ht="20.100000000000001" customHeight="1" x14ac:dyDescent="0.25">
      <c r="A191" s="328"/>
      <c r="C191" s="320"/>
      <c r="D191" s="322"/>
      <c r="E191" s="321"/>
      <c r="F191" s="72"/>
      <c r="G191" s="324"/>
      <c r="H191" s="321"/>
      <c r="I191" s="71"/>
      <c r="J191" s="320"/>
      <c r="K191" s="322"/>
      <c r="L191" s="321"/>
      <c r="M191" s="71"/>
      <c r="N191" s="320"/>
      <c r="O191" s="322"/>
      <c r="P191" s="321"/>
      <c r="Q191" s="71"/>
      <c r="R191" s="320"/>
      <c r="S191" s="321"/>
      <c r="T191" s="323"/>
      <c r="U191" s="321"/>
      <c r="V191" s="71"/>
      <c r="W191" s="71"/>
      <c r="X191" s="71"/>
      <c r="Y191" s="320"/>
      <c r="Z191" s="322"/>
      <c r="AA191" s="322"/>
      <c r="AB191" s="321"/>
      <c r="AC191" s="71"/>
      <c r="AD191" s="71"/>
      <c r="AE191" s="71"/>
      <c r="AF191" s="325">
        <f>SUM(T185:U190)*17/2</f>
        <v>1105</v>
      </c>
      <c r="AG191" s="322"/>
      <c r="AH191" s="322"/>
      <c r="AI191" s="321"/>
    </row>
    <row r="192" spans="1:35" ht="20.100000000000001" customHeight="1" x14ac:dyDescent="0.25">
      <c r="A192" s="328"/>
      <c r="C192" s="320">
        <v>1</v>
      </c>
      <c r="D192" s="322"/>
      <c r="E192" s="321"/>
      <c r="F192" s="72" t="s">
        <v>46</v>
      </c>
      <c r="G192" s="324" t="s">
        <v>37</v>
      </c>
      <c r="H192" s="321"/>
      <c r="I192" s="71" t="s">
        <v>38</v>
      </c>
      <c r="J192" s="320">
        <v>297086</v>
      </c>
      <c r="K192" s="322"/>
      <c r="L192" s="321"/>
      <c r="M192" s="71">
        <v>297124</v>
      </c>
      <c r="N192" s="320">
        <v>39</v>
      </c>
      <c r="O192" s="322"/>
      <c r="P192" s="321"/>
      <c r="Q192" s="71">
        <v>297086</v>
      </c>
      <c r="R192" s="320">
        <v>297124</v>
      </c>
      <c r="S192" s="321"/>
      <c r="T192" s="323">
        <v>39</v>
      </c>
      <c r="U192" s="321"/>
      <c r="V192" s="71"/>
      <c r="W192" s="71"/>
      <c r="X192" s="71"/>
      <c r="Y192" s="320"/>
      <c r="Z192" s="322"/>
      <c r="AA192" s="322"/>
      <c r="AB192" s="321"/>
      <c r="AC192" s="71"/>
      <c r="AD192" s="71"/>
      <c r="AE192" s="71"/>
      <c r="AF192" s="320">
        <v>39</v>
      </c>
      <c r="AG192" s="322"/>
      <c r="AH192" s="322"/>
      <c r="AI192" s="321"/>
    </row>
    <row r="193" spans="1:35" ht="20.100000000000001" customHeight="1" x14ac:dyDescent="0.25">
      <c r="A193" s="328"/>
      <c r="C193" s="320">
        <v>1</v>
      </c>
      <c r="D193" s="322"/>
      <c r="E193" s="321"/>
      <c r="F193" s="72" t="s">
        <v>46</v>
      </c>
      <c r="G193" s="324" t="s">
        <v>37</v>
      </c>
      <c r="H193" s="321"/>
      <c r="I193" s="71" t="s">
        <v>38</v>
      </c>
      <c r="J193" s="320">
        <v>297405</v>
      </c>
      <c r="K193" s="322"/>
      <c r="L193" s="321"/>
      <c r="M193" s="71">
        <v>297417</v>
      </c>
      <c r="N193" s="320">
        <v>13</v>
      </c>
      <c r="O193" s="322"/>
      <c r="P193" s="321"/>
      <c r="Q193" s="71">
        <v>297405</v>
      </c>
      <c r="R193" s="320">
        <v>297417</v>
      </c>
      <c r="S193" s="321"/>
      <c r="T193" s="323">
        <v>13</v>
      </c>
      <c r="U193" s="321"/>
      <c r="V193" s="71"/>
      <c r="W193" s="71"/>
      <c r="X193" s="71"/>
      <c r="Y193" s="320"/>
      <c r="Z193" s="322"/>
      <c r="AA193" s="322"/>
      <c r="AB193" s="321"/>
      <c r="AC193" s="71"/>
      <c r="AD193" s="71"/>
      <c r="AE193" s="71"/>
      <c r="AF193" s="320">
        <v>13</v>
      </c>
      <c r="AG193" s="322"/>
      <c r="AH193" s="322"/>
      <c r="AI193" s="321"/>
    </row>
    <row r="194" spans="1:35" ht="20.100000000000001" customHeight="1" x14ac:dyDescent="0.25">
      <c r="A194" s="328"/>
      <c r="C194" s="320">
        <v>1</v>
      </c>
      <c r="D194" s="322"/>
      <c r="E194" s="321"/>
      <c r="F194" s="72" t="s">
        <v>46</v>
      </c>
      <c r="G194" s="324" t="s">
        <v>37</v>
      </c>
      <c r="H194" s="321"/>
      <c r="I194" s="71" t="s">
        <v>38</v>
      </c>
      <c r="J194" s="320">
        <v>297418</v>
      </c>
      <c r="K194" s="322"/>
      <c r="L194" s="321"/>
      <c r="M194" s="71">
        <v>297432</v>
      </c>
      <c r="N194" s="320">
        <v>15</v>
      </c>
      <c r="O194" s="322"/>
      <c r="P194" s="321"/>
      <c r="Q194" s="71"/>
      <c r="R194" s="320"/>
      <c r="S194" s="321"/>
      <c r="T194" s="323"/>
      <c r="U194" s="321"/>
      <c r="V194" s="71"/>
      <c r="W194" s="71"/>
      <c r="X194" s="71"/>
      <c r="Y194" s="320"/>
      <c r="Z194" s="322"/>
      <c r="AA194" s="322"/>
      <c r="AB194" s="321"/>
      <c r="AC194" s="71">
        <v>297418</v>
      </c>
      <c r="AD194" s="71">
        <v>297432</v>
      </c>
      <c r="AE194" s="71">
        <v>15</v>
      </c>
      <c r="AF194" s="320">
        <v>15</v>
      </c>
      <c r="AG194" s="322"/>
      <c r="AH194" s="322"/>
      <c r="AI194" s="321"/>
    </row>
    <row r="195" spans="1:35" ht="20.100000000000001" customHeight="1" x14ac:dyDescent="0.25">
      <c r="A195" s="328"/>
      <c r="C195" s="320">
        <v>1</v>
      </c>
      <c r="D195" s="322"/>
      <c r="E195" s="321"/>
      <c r="F195" s="72" t="s">
        <v>46</v>
      </c>
      <c r="G195" s="324" t="s">
        <v>40</v>
      </c>
      <c r="H195" s="321"/>
      <c r="I195" s="71" t="s">
        <v>57</v>
      </c>
      <c r="J195" s="320">
        <v>2341642</v>
      </c>
      <c r="K195" s="322"/>
      <c r="L195" s="321"/>
      <c r="M195" s="71">
        <v>2341680</v>
      </c>
      <c r="N195" s="320">
        <v>39</v>
      </c>
      <c r="O195" s="322"/>
      <c r="P195" s="321"/>
      <c r="Q195" s="71">
        <v>2341642</v>
      </c>
      <c r="R195" s="320">
        <v>2341680</v>
      </c>
      <c r="S195" s="321"/>
      <c r="T195" s="323">
        <v>39</v>
      </c>
      <c r="U195" s="321"/>
      <c r="V195" s="71"/>
      <c r="W195" s="71"/>
      <c r="X195" s="71"/>
      <c r="Y195" s="320"/>
      <c r="Z195" s="322"/>
      <c r="AA195" s="322"/>
      <c r="AB195" s="321"/>
      <c r="AC195" s="71"/>
      <c r="AD195" s="71"/>
      <c r="AE195" s="71"/>
      <c r="AF195" s="320">
        <v>39</v>
      </c>
      <c r="AG195" s="322"/>
      <c r="AH195" s="322"/>
      <c r="AI195" s="321"/>
    </row>
    <row r="196" spans="1:35" ht="20.100000000000001" customHeight="1" x14ac:dyDescent="0.25">
      <c r="A196" s="328"/>
      <c r="C196" s="320">
        <v>1</v>
      </c>
      <c r="D196" s="322"/>
      <c r="E196" s="321"/>
      <c r="F196" s="72" t="s">
        <v>46</v>
      </c>
      <c r="G196" s="324" t="s">
        <v>40</v>
      </c>
      <c r="H196" s="321"/>
      <c r="I196" s="71" t="s">
        <v>57</v>
      </c>
      <c r="J196" s="320">
        <v>2341961</v>
      </c>
      <c r="K196" s="322"/>
      <c r="L196" s="321"/>
      <c r="M196" s="71">
        <v>2341973</v>
      </c>
      <c r="N196" s="320">
        <v>13</v>
      </c>
      <c r="O196" s="322"/>
      <c r="P196" s="321"/>
      <c r="Q196" s="71">
        <v>2341961</v>
      </c>
      <c r="R196" s="320">
        <v>2341973</v>
      </c>
      <c r="S196" s="321"/>
      <c r="T196" s="323">
        <v>13</v>
      </c>
      <c r="U196" s="321"/>
      <c r="V196" s="71"/>
      <c r="W196" s="71"/>
      <c r="X196" s="71"/>
      <c r="Y196" s="320"/>
      <c r="Z196" s="322"/>
      <c r="AA196" s="322"/>
      <c r="AB196" s="321"/>
      <c r="AC196" s="71"/>
      <c r="AD196" s="71"/>
      <c r="AE196" s="71"/>
      <c r="AF196" s="320">
        <v>13</v>
      </c>
      <c r="AG196" s="322"/>
      <c r="AH196" s="322"/>
      <c r="AI196" s="321"/>
    </row>
    <row r="197" spans="1:35" ht="20.100000000000001" customHeight="1" x14ac:dyDescent="0.25">
      <c r="A197" s="328"/>
      <c r="C197" s="320">
        <v>1</v>
      </c>
      <c r="D197" s="322"/>
      <c r="E197" s="321"/>
      <c r="F197" s="72" t="s">
        <v>46</v>
      </c>
      <c r="G197" s="324" t="s">
        <v>40</v>
      </c>
      <c r="H197" s="321"/>
      <c r="I197" s="71" t="s">
        <v>57</v>
      </c>
      <c r="J197" s="320">
        <v>2341974</v>
      </c>
      <c r="K197" s="322"/>
      <c r="L197" s="321"/>
      <c r="M197" s="71">
        <v>2341988</v>
      </c>
      <c r="N197" s="320">
        <v>15</v>
      </c>
      <c r="O197" s="322"/>
      <c r="P197" s="321"/>
      <c r="Q197" s="71"/>
      <c r="R197" s="320"/>
      <c r="S197" s="321"/>
      <c r="T197" s="323"/>
      <c r="U197" s="321"/>
      <c r="V197" s="71"/>
      <c r="W197" s="71"/>
      <c r="X197" s="71"/>
      <c r="Y197" s="320"/>
      <c r="Z197" s="322"/>
      <c r="AA197" s="322"/>
      <c r="AB197" s="321"/>
      <c r="AC197" s="71">
        <v>2341974</v>
      </c>
      <c r="AD197" s="71">
        <v>2341988</v>
      </c>
      <c r="AE197" s="71">
        <v>15</v>
      </c>
      <c r="AF197" s="320">
        <v>15</v>
      </c>
      <c r="AG197" s="322"/>
      <c r="AH197" s="322"/>
      <c r="AI197" s="321"/>
    </row>
    <row r="198" spans="1:35" ht="20.100000000000001" customHeight="1" x14ac:dyDescent="0.25">
      <c r="A198" s="329"/>
      <c r="C198" s="320"/>
      <c r="D198" s="322"/>
      <c r="E198" s="321"/>
      <c r="F198" s="72"/>
      <c r="G198" s="324"/>
      <c r="H198" s="321"/>
      <c r="I198" s="71"/>
      <c r="J198" s="320"/>
      <c r="K198" s="322"/>
      <c r="L198" s="321"/>
      <c r="M198" s="71"/>
      <c r="N198" s="320"/>
      <c r="O198" s="322"/>
      <c r="P198" s="321"/>
      <c r="Q198" s="71"/>
      <c r="R198" s="320"/>
      <c r="S198" s="321"/>
      <c r="T198" s="323"/>
      <c r="U198" s="321"/>
      <c r="V198" s="71"/>
      <c r="W198" s="71"/>
      <c r="X198" s="71"/>
      <c r="Y198" s="320"/>
      <c r="Z198" s="322"/>
      <c r="AA198" s="322"/>
      <c r="AB198" s="321"/>
      <c r="AC198" s="71"/>
      <c r="AD198" s="71"/>
      <c r="AE198" s="71"/>
      <c r="AF198" s="325">
        <f>SUM(T192:U197)*17/2</f>
        <v>884</v>
      </c>
      <c r="AG198" s="322"/>
      <c r="AH198" s="322"/>
      <c r="AI198" s="321"/>
    </row>
    <row r="199" spans="1:35" ht="15" customHeight="1" x14ac:dyDescent="0.25">
      <c r="A199" s="362"/>
      <c r="C199" s="331" t="s">
        <v>76</v>
      </c>
      <c r="D199" s="322"/>
      <c r="E199" s="322"/>
      <c r="F199" s="322"/>
      <c r="G199" s="322"/>
      <c r="H199" s="321"/>
      <c r="I199" s="326"/>
      <c r="J199" s="322"/>
      <c r="K199" s="322"/>
      <c r="L199" s="322"/>
      <c r="M199" s="322"/>
      <c r="N199" s="322"/>
      <c r="O199" s="322"/>
      <c r="P199" s="322"/>
      <c r="Q199" s="322"/>
      <c r="R199" s="322"/>
      <c r="S199" s="322"/>
      <c r="T199" s="322"/>
      <c r="U199" s="322"/>
      <c r="V199" s="322"/>
      <c r="W199" s="322"/>
      <c r="X199" s="322"/>
      <c r="Y199" s="322"/>
      <c r="Z199" s="322"/>
      <c r="AA199" s="322"/>
      <c r="AB199" s="322"/>
      <c r="AC199" s="322"/>
      <c r="AD199" s="322"/>
      <c r="AE199" s="322"/>
      <c r="AF199" s="322"/>
      <c r="AG199" s="322"/>
      <c r="AH199" s="322"/>
      <c r="AI199" s="321"/>
    </row>
    <row r="200" spans="1:35" ht="20.100000000000001" customHeight="1" x14ac:dyDescent="0.25">
      <c r="A200" s="328"/>
      <c r="C200" s="320">
        <v>6</v>
      </c>
      <c r="D200" s="322"/>
      <c r="E200" s="321"/>
      <c r="F200" s="72" t="s">
        <v>41</v>
      </c>
      <c r="G200" s="324" t="s">
        <v>37</v>
      </c>
      <c r="H200" s="321"/>
      <c r="I200" s="71" t="s">
        <v>38</v>
      </c>
      <c r="J200" s="320">
        <v>297598</v>
      </c>
      <c r="K200" s="322"/>
      <c r="L200" s="321"/>
      <c r="M200" s="71">
        <v>297598</v>
      </c>
      <c r="N200" s="320">
        <v>1</v>
      </c>
      <c r="O200" s="322"/>
      <c r="P200" s="321"/>
      <c r="Q200" s="71"/>
      <c r="R200" s="320"/>
      <c r="S200" s="321"/>
      <c r="T200" s="323"/>
      <c r="U200" s="321"/>
      <c r="V200" s="71">
        <v>297598</v>
      </c>
      <c r="W200" s="71">
        <v>297598</v>
      </c>
      <c r="X200" s="71">
        <v>1</v>
      </c>
      <c r="Y200" s="320" t="s">
        <v>39</v>
      </c>
      <c r="Z200" s="322"/>
      <c r="AA200" s="322"/>
      <c r="AB200" s="321"/>
      <c r="AC200" s="71"/>
      <c r="AD200" s="71"/>
      <c r="AE200" s="71"/>
      <c r="AF200" s="320">
        <v>1</v>
      </c>
      <c r="AG200" s="322"/>
      <c r="AH200" s="322"/>
      <c r="AI200" s="321"/>
    </row>
    <row r="201" spans="1:35" ht="20.100000000000001" customHeight="1" x14ac:dyDescent="0.25">
      <c r="A201" s="328"/>
      <c r="C201" s="320">
        <v>6</v>
      </c>
      <c r="D201" s="322"/>
      <c r="E201" s="321"/>
      <c r="F201" s="72" t="s">
        <v>41</v>
      </c>
      <c r="G201" s="324" t="s">
        <v>37</v>
      </c>
      <c r="H201" s="321"/>
      <c r="I201" s="71" t="s">
        <v>38</v>
      </c>
      <c r="J201" s="320">
        <v>297599</v>
      </c>
      <c r="K201" s="322"/>
      <c r="L201" s="321"/>
      <c r="M201" s="71">
        <v>297632</v>
      </c>
      <c r="N201" s="320">
        <v>34</v>
      </c>
      <c r="O201" s="322"/>
      <c r="P201" s="321"/>
      <c r="Q201" s="71">
        <v>297599</v>
      </c>
      <c r="R201" s="320">
        <v>297632</v>
      </c>
      <c r="S201" s="321"/>
      <c r="T201" s="323">
        <v>34</v>
      </c>
      <c r="U201" s="321"/>
      <c r="V201" s="71"/>
      <c r="W201" s="71"/>
      <c r="X201" s="71"/>
      <c r="Y201" s="320"/>
      <c r="Z201" s="322"/>
      <c r="AA201" s="322"/>
      <c r="AB201" s="321"/>
      <c r="AC201" s="71"/>
      <c r="AD201" s="71"/>
      <c r="AE201" s="71"/>
      <c r="AF201" s="320">
        <v>34</v>
      </c>
      <c r="AG201" s="322"/>
      <c r="AH201" s="322"/>
      <c r="AI201" s="321"/>
    </row>
    <row r="202" spans="1:35" ht="20.100000000000001" customHeight="1" x14ac:dyDescent="0.25">
      <c r="A202" s="328"/>
      <c r="C202" s="320">
        <v>6</v>
      </c>
      <c r="D202" s="322"/>
      <c r="E202" s="321"/>
      <c r="F202" s="72" t="s">
        <v>41</v>
      </c>
      <c r="G202" s="324" t="s">
        <v>37</v>
      </c>
      <c r="H202" s="321"/>
      <c r="I202" s="71" t="s">
        <v>38</v>
      </c>
      <c r="J202" s="320">
        <v>297881</v>
      </c>
      <c r="K202" s="322"/>
      <c r="L202" s="321"/>
      <c r="M202" s="71">
        <v>297903</v>
      </c>
      <c r="N202" s="320">
        <v>23</v>
      </c>
      <c r="O202" s="322"/>
      <c r="P202" s="321"/>
      <c r="Q202" s="71">
        <v>297881</v>
      </c>
      <c r="R202" s="320">
        <v>297903</v>
      </c>
      <c r="S202" s="321"/>
      <c r="T202" s="323">
        <v>23</v>
      </c>
      <c r="U202" s="321"/>
      <c r="V202" s="71"/>
      <c r="W202" s="71"/>
      <c r="X202" s="71"/>
      <c r="Y202" s="320"/>
      <c r="Z202" s="322"/>
      <c r="AA202" s="322"/>
      <c r="AB202" s="321"/>
      <c r="AC202" s="71"/>
      <c r="AD202" s="71"/>
      <c r="AE202" s="71"/>
      <c r="AF202" s="320">
        <v>23</v>
      </c>
      <c r="AG202" s="322"/>
      <c r="AH202" s="322"/>
      <c r="AI202" s="321"/>
    </row>
    <row r="203" spans="1:35" ht="20.100000000000001" customHeight="1" x14ac:dyDescent="0.25">
      <c r="A203" s="328"/>
      <c r="C203" s="320">
        <v>6</v>
      </c>
      <c r="D203" s="322"/>
      <c r="E203" s="321"/>
      <c r="F203" s="72" t="s">
        <v>41</v>
      </c>
      <c r="G203" s="324" t="s">
        <v>37</v>
      </c>
      <c r="H203" s="321"/>
      <c r="I203" s="71" t="s">
        <v>38</v>
      </c>
      <c r="J203" s="320">
        <v>297904</v>
      </c>
      <c r="K203" s="322"/>
      <c r="L203" s="321"/>
      <c r="M203" s="71">
        <v>297920</v>
      </c>
      <c r="N203" s="320">
        <v>17</v>
      </c>
      <c r="O203" s="322"/>
      <c r="P203" s="321"/>
      <c r="Q203" s="71"/>
      <c r="R203" s="320"/>
      <c r="S203" s="321"/>
      <c r="T203" s="323"/>
      <c r="U203" s="321"/>
      <c r="V203" s="71"/>
      <c r="W203" s="71"/>
      <c r="X203" s="71"/>
      <c r="Y203" s="320"/>
      <c r="Z203" s="322"/>
      <c r="AA203" s="322"/>
      <c r="AB203" s="321"/>
      <c r="AC203" s="71">
        <v>297904</v>
      </c>
      <c r="AD203" s="71">
        <v>297920</v>
      </c>
      <c r="AE203" s="71">
        <v>17</v>
      </c>
      <c r="AF203" s="320">
        <v>17</v>
      </c>
      <c r="AG203" s="322"/>
      <c r="AH203" s="322"/>
      <c r="AI203" s="321"/>
    </row>
    <row r="204" spans="1:35" ht="20.100000000000001" customHeight="1" x14ac:dyDescent="0.25">
      <c r="A204" s="328"/>
      <c r="C204" s="320">
        <v>6</v>
      </c>
      <c r="D204" s="322"/>
      <c r="E204" s="321"/>
      <c r="F204" s="72" t="s">
        <v>41</v>
      </c>
      <c r="G204" s="324" t="s">
        <v>40</v>
      </c>
      <c r="H204" s="321"/>
      <c r="I204" s="71" t="s">
        <v>57</v>
      </c>
      <c r="J204" s="320">
        <v>2342153</v>
      </c>
      <c r="K204" s="322"/>
      <c r="L204" s="321"/>
      <c r="M204" s="71">
        <v>2342188</v>
      </c>
      <c r="N204" s="320">
        <v>36</v>
      </c>
      <c r="O204" s="322"/>
      <c r="P204" s="321"/>
      <c r="Q204" s="71">
        <v>2342153</v>
      </c>
      <c r="R204" s="320">
        <v>2342188</v>
      </c>
      <c r="S204" s="321"/>
      <c r="T204" s="323">
        <v>36</v>
      </c>
      <c r="U204" s="321"/>
      <c r="V204" s="71"/>
      <c r="W204" s="71"/>
      <c r="X204" s="71"/>
      <c r="Y204" s="320"/>
      <c r="Z204" s="322"/>
      <c r="AA204" s="322"/>
      <c r="AB204" s="321"/>
      <c r="AC204" s="71"/>
      <c r="AD204" s="71"/>
      <c r="AE204" s="71"/>
      <c r="AF204" s="320">
        <v>36</v>
      </c>
      <c r="AG204" s="322"/>
      <c r="AH204" s="322"/>
      <c r="AI204" s="321"/>
    </row>
    <row r="205" spans="1:35" ht="20.100000000000001" customHeight="1" x14ac:dyDescent="0.25">
      <c r="A205" s="328"/>
      <c r="C205" s="320">
        <v>6</v>
      </c>
      <c r="D205" s="322"/>
      <c r="E205" s="321"/>
      <c r="F205" s="72" t="s">
        <v>41</v>
      </c>
      <c r="G205" s="324" t="s">
        <v>40</v>
      </c>
      <c r="H205" s="321"/>
      <c r="I205" s="71" t="s">
        <v>57</v>
      </c>
      <c r="J205" s="320">
        <v>2342436</v>
      </c>
      <c r="K205" s="322"/>
      <c r="L205" s="321"/>
      <c r="M205" s="71">
        <v>2342456</v>
      </c>
      <c r="N205" s="320">
        <v>21</v>
      </c>
      <c r="O205" s="322"/>
      <c r="P205" s="321"/>
      <c r="Q205" s="71">
        <v>2342436</v>
      </c>
      <c r="R205" s="320">
        <v>2342456</v>
      </c>
      <c r="S205" s="321"/>
      <c r="T205" s="323">
        <v>21</v>
      </c>
      <c r="U205" s="321"/>
      <c r="V205" s="71"/>
      <c r="W205" s="71"/>
      <c r="X205" s="71"/>
      <c r="Y205" s="320"/>
      <c r="Z205" s="322"/>
      <c r="AA205" s="322"/>
      <c r="AB205" s="321"/>
      <c r="AC205" s="71"/>
      <c r="AD205" s="71"/>
      <c r="AE205" s="71"/>
      <c r="AF205" s="320">
        <v>21</v>
      </c>
      <c r="AG205" s="322"/>
      <c r="AH205" s="322"/>
      <c r="AI205" s="321"/>
    </row>
    <row r="206" spans="1:35" ht="20.100000000000001" customHeight="1" x14ac:dyDescent="0.25">
      <c r="A206" s="328"/>
      <c r="C206" s="320">
        <v>6</v>
      </c>
      <c r="D206" s="322"/>
      <c r="E206" s="321"/>
      <c r="F206" s="72" t="s">
        <v>41</v>
      </c>
      <c r="G206" s="324" t="s">
        <v>40</v>
      </c>
      <c r="H206" s="321"/>
      <c r="I206" s="71" t="s">
        <v>57</v>
      </c>
      <c r="J206" s="320">
        <v>2342457</v>
      </c>
      <c r="K206" s="322"/>
      <c r="L206" s="321"/>
      <c r="M206" s="71">
        <v>2342474</v>
      </c>
      <c r="N206" s="320">
        <v>18</v>
      </c>
      <c r="O206" s="322"/>
      <c r="P206" s="321"/>
      <c r="Q206" s="71"/>
      <c r="R206" s="320"/>
      <c r="S206" s="321"/>
      <c r="T206" s="323"/>
      <c r="U206" s="321"/>
      <c r="V206" s="71"/>
      <c r="W206" s="71"/>
      <c r="X206" s="71"/>
      <c r="Y206" s="320"/>
      <c r="Z206" s="322"/>
      <c r="AA206" s="322"/>
      <c r="AB206" s="321"/>
      <c r="AC206" s="71">
        <v>2342457</v>
      </c>
      <c r="AD206" s="71">
        <v>2342474</v>
      </c>
      <c r="AE206" s="71">
        <v>18</v>
      </c>
      <c r="AF206" s="320">
        <v>18</v>
      </c>
      <c r="AG206" s="322"/>
      <c r="AH206" s="322"/>
      <c r="AI206" s="321"/>
    </row>
    <row r="207" spans="1:35" ht="20.100000000000001" customHeight="1" x14ac:dyDescent="0.25">
      <c r="A207" s="328"/>
      <c r="C207" s="320"/>
      <c r="D207" s="322"/>
      <c r="E207" s="321"/>
      <c r="F207" s="72"/>
      <c r="G207" s="324"/>
      <c r="H207" s="321"/>
      <c r="I207" s="71"/>
      <c r="J207" s="320"/>
      <c r="K207" s="322"/>
      <c r="L207" s="321"/>
      <c r="M207" s="71"/>
      <c r="N207" s="320"/>
      <c r="O207" s="322"/>
      <c r="P207" s="321"/>
      <c r="Q207" s="71"/>
      <c r="R207" s="320"/>
      <c r="S207" s="321"/>
      <c r="T207" s="323"/>
      <c r="U207" s="321"/>
      <c r="V207" s="71"/>
      <c r="W207" s="71"/>
      <c r="X207" s="71"/>
      <c r="Y207" s="320"/>
      <c r="Z207" s="322"/>
      <c r="AA207" s="322"/>
      <c r="AB207" s="321"/>
      <c r="AC207" s="71"/>
      <c r="AD207" s="71"/>
      <c r="AE207" s="71"/>
      <c r="AF207" s="325">
        <f>SUM(T200:U206)*17/2</f>
        <v>969</v>
      </c>
      <c r="AG207" s="322"/>
      <c r="AH207" s="322"/>
      <c r="AI207" s="321"/>
    </row>
    <row r="208" spans="1:35" ht="20.100000000000001" customHeight="1" x14ac:dyDescent="0.25">
      <c r="A208" s="328"/>
      <c r="C208" s="320">
        <v>3</v>
      </c>
      <c r="D208" s="322"/>
      <c r="E208" s="321"/>
      <c r="F208" s="72" t="s">
        <v>51</v>
      </c>
      <c r="G208" s="324" t="s">
        <v>37</v>
      </c>
      <c r="H208" s="321"/>
      <c r="I208" s="71" t="s">
        <v>38</v>
      </c>
      <c r="J208" s="320">
        <v>297641</v>
      </c>
      <c r="K208" s="322"/>
      <c r="L208" s="321"/>
      <c r="M208" s="71">
        <v>297662</v>
      </c>
      <c r="N208" s="320">
        <v>22</v>
      </c>
      <c r="O208" s="322"/>
      <c r="P208" s="321"/>
      <c r="Q208" s="71">
        <v>297641</v>
      </c>
      <c r="R208" s="320">
        <v>297662</v>
      </c>
      <c r="S208" s="321"/>
      <c r="T208" s="323">
        <v>22</v>
      </c>
      <c r="U208" s="321"/>
      <c r="V208" s="71"/>
      <c r="W208" s="71"/>
      <c r="X208" s="71"/>
      <c r="Y208" s="320"/>
      <c r="Z208" s="322"/>
      <c r="AA208" s="322"/>
      <c r="AB208" s="321"/>
      <c r="AC208" s="71"/>
      <c r="AD208" s="71"/>
      <c r="AE208" s="71"/>
      <c r="AF208" s="320">
        <v>22</v>
      </c>
      <c r="AG208" s="322"/>
      <c r="AH208" s="322"/>
      <c r="AI208" s="321"/>
    </row>
    <row r="209" spans="1:35" ht="20.100000000000001" customHeight="1" x14ac:dyDescent="0.25">
      <c r="A209" s="328"/>
      <c r="C209" s="320">
        <v>3</v>
      </c>
      <c r="D209" s="322"/>
      <c r="E209" s="321"/>
      <c r="F209" s="72" t="s">
        <v>51</v>
      </c>
      <c r="G209" s="324" t="s">
        <v>37</v>
      </c>
      <c r="H209" s="321"/>
      <c r="I209" s="71" t="s">
        <v>38</v>
      </c>
      <c r="J209" s="320">
        <v>297663</v>
      </c>
      <c r="K209" s="322"/>
      <c r="L209" s="321"/>
      <c r="M209" s="71">
        <v>297663</v>
      </c>
      <c r="N209" s="320">
        <v>1</v>
      </c>
      <c r="O209" s="322"/>
      <c r="P209" s="321"/>
      <c r="Q209" s="71"/>
      <c r="R209" s="320"/>
      <c r="S209" s="321"/>
      <c r="T209" s="323"/>
      <c r="U209" s="321"/>
      <c r="V209" s="71">
        <v>297663</v>
      </c>
      <c r="W209" s="71">
        <v>297663</v>
      </c>
      <c r="X209" s="71">
        <v>1</v>
      </c>
      <c r="Y209" s="320" t="s">
        <v>39</v>
      </c>
      <c r="Z209" s="322"/>
      <c r="AA209" s="322"/>
      <c r="AB209" s="321"/>
      <c r="AC209" s="71"/>
      <c r="AD209" s="71"/>
      <c r="AE209" s="71"/>
      <c r="AF209" s="320">
        <v>1</v>
      </c>
      <c r="AG209" s="322"/>
      <c r="AH209" s="322"/>
      <c r="AI209" s="321"/>
    </row>
    <row r="210" spans="1:35" ht="20.100000000000001" customHeight="1" x14ac:dyDescent="0.25">
      <c r="A210" s="328"/>
      <c r="C210" s="320">
        <v>3</v>
      </c>
      <c r="D210" s="322"/>
      <c r="E210" s="321"/>
      <c r="F210" s="72" t="s">
        <v>51</v>
      </c>
      <c r="G210" s="324" t="s">
        <v>37</v>
      </c>
      <c r="H210" s="321"/>
      <c r="I210" s="71" t="s">
        <v>38</v>
      </c>
      <c r="J210" s="320">
        <v>297664</v>
      </c>
      <c r="K210" s="322"/>
      <c r="L210" s="321"/>
      <c r="M210" s="71">
        <v>297672</v>
      </c>
      <c r="N210" s="320">
        <v>9</v>
      </c>
      <c r="O210" s="322"/>
      <c r="P210" s="321"/>
      <c r="Q210" s="71">
        <v>297664</v>
      </c>
      <c r="R210" s="320">
        <v>297672</v>
      </c>
      <c r="S210" s="321"/>
      <c r="T210" s="323">
        <v>9</v>
      </c>
      <c r="U210" s="321"/>
      <c r="V210" s="71"/>
      <c r="W210" s="71"/>
      <c r="X210" s="71"/>
      <c r="Y210" s="320"/>
      <c r="Z210" s="322"/>
      <c r="AA210" s="322"/>
      <c r="AB210" s="321"/>
      <c r="AC210" s="71"/>
      <c r="AD210" s="71"/>
      <c r="AE210" s="71"/>
      <c r="AF210" s="320">
        <v>9</v>
      </c>
      <c r="AG210" s="322"/>
      <c r="AH210" s="322"/>
      <c r="AI210" s="321"/>
    </row>
    <row r="211" spans="1:35" ht="20.100000000000001" customHeight="1" x14ac:dyDescent="0.25">
      <c r="A211" s="328"/>
      <c r="C211" s="320">
        <v>3</v>
      </c>
      <c r="D211" s="322"/>
      <c r="E211" s="321"/>
      <c r="F211" s="72" t="s">
        <v>51</v>
      </c>
      <c r="G211" s="324" t="s">
        <v>37</v>
      </c>
      <c r="H211" s="321"/>
      <c r="I211" s="71" t="s">
        <v>38</v>
      </c>
      <c r="J211" s="320">
        <v>297721</v>
      </c>
      <c r="K211" s="322"/>
      <c r="L211" s="321"/>
      <c r="M211" s="71">
        <v>297738</v>
      </c>
      <c r="N211" s="320">
        <v>18</v>
      </c>
      <c r="O211" s="322"/>
      <c r="P211" s="321"/>
      <c r="Q211" s="71">
        <v>297721</v>
      </c>
      <c r="R211" s="320">
        <v>297738</v>
      </c>
      <c r="S211" s="321"/>
      <c r="T211" s="323">
        <v>18</v>
      </c>
      <c r="U211" s="321"/>
      <c r="V211" s="71"/>
      <c r="W211" s="71"/>
      <c r="X211" s="71"/>
      <c r="Y211" s="320"/>
      <c r="Z211" s="322"/>
      <c r="AA211" s="322"/>
      <c r="AB211" s="321"/>
      <c r="AC211" s="71"/>
      <c r="AD211" s="71"/>
      <c r="AE211" s="71"/>
      <c r="AF211" s="320">
        <v>18</v>
      </c>
      <c r="AG211" s="322"/>
      <c r="AH211" s="322"/>
      <c r="AI211" s="321"/>
    </row>
    <row r="212" spans="1:35" ht="20.100000000000001" customHeight="1" x14ac:dyDescent="0.25">
      <c r="A212" s="328"/>
      <c r="C212" s="320">
        <v>3</v>
      </c>
      <c r="D212" s="322"/>
      <c r="E212" s="321"/>
      <c r="F212" s="72" t="s">
        <v>51</v>
      </c>
      <c r="G212" s="324" t="s">
        <v>37</v>
      </c>
      <c r="H212" s="321"/>
      <c r="I212" s="71" t="s">
        <v>38</v>
      </c>
      <c r="J212" s="320">
        <v>297739</v>
      </c>
      <c r="K212" s="322"/>
      <c r="L212" s="321"/>
      <c r="M212" s="71">
        <v>297760</v>
      </c>
      <c r="N212" s="320">
        <v>22</v>
      </c>
      <c r="O212" s="322"/>
      <c r="P212" s="321"/>
      <c r="Q212" s="71"/>
      <c r="R212" s="320"/>
      <c r="S212" s="321"/>
      <c r="T212" s="323"/>
      <c r="U212" s="321"/>
      <c r="V212" s="71"/>
      <c r="W212" s="71"/>
      <c r="X212" s="71"/>
      <c r="Y212" s="320"/>
      <c r="Z212" s="322"/>
      <c r="AA212" s="322"/>
      <c r="AB212" s="321"/>
      <c r="AC212" s="71">
        <v>297739</v>
      </c>
      <c r="AD212" s="71">
        <v>297760</v>
      </c>
      <c r="AE212" s="71">
        <v>22</v>
      </c>
      <c r="AF212" s="320">
        <v>22</v>
      </c>
      <c r="AG212" s="322"/>
      <c r="AH212" s="322"/>
      <c r="AI212" s="321"/>
    </row>
    <row r="213" spans="1:35" ht="20.100000000000001" customHeight="1" x14ac:dyDescent="0.25">
      <c r="A213" s="328"/>
      <c r="C213" s="320">
        <v>3</v>
      </c>
      <c r="D213" s="322"/>
      <c r="E213" s="321"/>
      <c r="F213" s="72" t="s">
        <v>51</v>
      </c>
      <c r="G213" s="324" t="s">
        <v>40</v>
      </c>
      <c r="H213" s="321"/>
      <c r="I213" s="71" t="s">
        <v>57</v>
      </c>
      <c r="J213" s="320">
        <v>2342197</v>
      </c>
      <c r="K213" s="322"/>
      <c r="L213" s="321"/>
      <c r="M213" s="71">
        <v>2342228</v>
      </c>
      <c r="N213" s="320">
        <v>32</v>
      </c>
      <c r="O213" s="322"/>
      <c r="P213" s="321"/>
      <c r="Q213" s="71">
        <v>2342197</v>
      </c>
      <c r="R213" s="320">
        <v>2342228</v>
      </c>
      <c r="S213" s="321"/>
      <c r="T213" s="323">
        <v>32</v>
      </c>
      <c r="U213" s="321"/>
      <c r="V213" s="71"/>
      <c r="W213" s="71"/>
      <c r="X213" s="71"/>
      <c r="Y213" s="320"/>
      <c r="Z213" s="322"/>
      <c r="AA213" s="322"/>
      <c r="AB213" s="321"/>
      <c r="AC213" s="71"/>
      <c r="AD213" s="71"/>
      <c r="AE213" s="71"/>
      <c r="AF213" s="320">
        <v>32</v>
      </c>
      <c r="AG213" s="322"/>
      <c r="AH213" s="322"/>
      <c r="AI213" s="321"/>
    </row>
    <row r="214" spans="1:35" ht="20.100000000000001" customHeight="1" x14ac:dyDescent="0.25">
      <c r="A214" s="328"/>
      <c r="C214" s="320">
        <v>3</v>
      </c>
      <c r="D214" s="322"/>
      <c r="E214" s="321"/>
      <c r="F214" s="72" t="s">
        <v>51</v>
      </c>
      <c r="G214" s="324" t="s">
        <v>40</v>
      </c>
      <c r="H214" s="321"/>
      <c r="I214" s="71" t="s">
        <v>57</v>
      </c>
      <c r="J214" s="320">
        <v>2342277</v>
      </c>
      <c r="K214" s="322"/>
      <c r="L214" s="321"/>
      <c r="M214" s="71">
        <v>2342293</v>
      </c>
      <c r="N214" s="320">
        <v>17</v>
      </c>
      <c r="O214" s="322"/>
      <c r="P214" s="321"/>
      <c r="Q214" s="71">
        <v>2342277</v>
      </c>
      <c r="R214" s="320">
        <v>2342293</v>
      </c>
      <c r="S214" s="321"/>
      <c r="T214" s="323">
        <v>17</v>
      </c>
      <c r="U214" s="321"/>
      <c r="V214" s="71"/>
      <c r="W214" s="71"/>
      <c r="X214" s="71"/>
      <c r="Y214" s="320"/>
      <c r="Z214" s="322"/>
      <c r="AA214" s="322"/>
      <c r="AB214" s="321"/>
      <c r="AC214" s="71"/>
      <c r="AD214" s="71"/>
      <c r="AE214" s="71"/>
      <c r="AF214" s="320">
        <v>17</v>
      </c>
      <c r="AG214" s="322"/>
      <c r="AH214" s="322"/>
      <c r="AI214" s="321"/>
    </row>
    <row r="215" spans="1:35" ht="20.100000000000001" customHeight="1" x14ac:dyDescent="0.25">
      <c r="A215" s="328"/>
      <c r="C215" s="320">
        <v>3</v>
      </c>
      <c r="D215" s="322"/>
      <c r="E215" s="321"/>
      <c r="F215" s="72" t="s">
        <v>51</v>
      </c>
      <c r="G215" s="324" t="s">
        <v>40</v>
      </c>
      <c r="H215" s="321"/>
      <c r="I215" s="71" t="s">
        <v>57</v>
      </c>
      <c r="J215" s="320">
        <v>2342294</v>
      </c>
      <c r="K215" s="322"/>
      <c r="L215" s="321"/>
      <c r="M215" s="71">
        <v>2342316</v>
      </c>
      <c r="N215" s="320">
        <v>23</v>
      </c>
      <c r="O215" s="322"/>
      <c r="P215" s="321"/>
      <c r="Q215" s="71"/>
      <c r="R215" s="320"/>
      <c r="S215" s="321"/>
      <c r="T215" s="323"/>
      <c r="U215" s="321"/>
      <c r="V215" s="71"/>
      <c r="W215" s="71"/>
      <c r="X215" s="71"/>
      <c r="Y215" s="320"/>
      <c r="Z215" s="322"/>
      <c r="AA215" s="322"/>
      <c r="AB215" s="321"/>
      <c r="AC215" s="71">
        <v>2342294</v>
      </c>
      <c r="AD215" s="71">
        <v>2342316</v>
      </c>
      <c r="AE215" s="71">
        <v>23</v>
      </c>
      <c r="AF215" s="320">
        <v>23</v>
      </c>
      <c r="AG215" s="322"/>
      <c r="AH215" s="322"/>
      <c r="AI215" s="321"/>
    </row>
    <row r="216" spans="1:35" ht="20.100000000000001" customHeight="1" x14ac:dyDescent="0.25">
      <c r="A216" s="328"/>
      <c r="C216" s="320"/>
      <c r="D216" s="322"/>
      <c r="E216" s="321"/>
      <c r="F216" s="72"/>
      <c r="G216" s="324"/>
      <c r="H216" s="321"/>
      <c r="I216" s="71"/>
      <c r="J216" s="320"/>
      <c r="K216" s="322"/>
      <c r="L216" s="321"/>
      <c r="M216" s="71"/>
      <c r="N216" s="320"/>
      <c r="O216" s="322"/>
      <c r="P216" s="321"/>
      <c r="Q216" s="71"/>
      <c r="R216" s="320"/>
      <c r="S216" s="321"/>
      <c r="T216" s="323"/>
      <c r="U216" s="321"/>
      <c r="V216" s="71"/>
      <c r="W216" s="71"/>
      <c r="X216" s="71"/>
      <c r="Y216" s="320"/>
      <c r="Z216" s="322"/>
      <c r="AA216" s="322"/>
      <c r="AB216" s="321"/>
      <c r="AC216" s="71"/>
      <c r="AD216" s="71"/>
      <c r="AE216" s="71"/>
      <c r="AF216" s="325">
        <f>SUM(T208:U215)*17/2</f>
        <v>833</v>
      </c>
      <c r="AG216" s="322"/>
      <c r="AH216" s="322"/>
      <c r="AI216" s="321"/>
    </row>
    <row r="217" spans="1:35" ht="20.100000000000001" customHeight="1" x14ac:dyDescent="0.25">
      <c r="A217" s="328"/>
      <c r="C217" s="320">
        <v>5</v>
      </c>
      <c r="D217" s="322"/>
      <c r="E217" s="321"/>
      <c r="F217" s="72" t="s">
        <v>42</v>
      </c>
      <c r="G217" s="324" t="s">
        <v>37</v>
      </c>
      <c r="H217" s="321"/>
      <c r="I217" s="71" t="s">
        <v>38</v>
      </c>
      <c r="J217" s="320">
        <v>297563</v>
      </c>
      <c r="K217" s="322"/>
      <c r="L217" s="321"/>
      <c r="M217" s="71">
        <v>297591</v>
      </c>
      <c r="N217" s="320">
        <v>29</v>
      </c>
      <c r="O217" s="322"/>
      <c r="P217" s="321"/>
      <c r="Q217" s="71">
        <v>297563</v>
      </c>
      <c r="R217" s="320">
        <v>297591</v>
      </c>
      <c r="S217" s="321"/>
      <c r="T217" s="323">
        <v>29</v>
      </c>
      <c r="U217" s="321"/>
      <c r="V217" s="71"/>
      <c r="W217" s="71"/>
      <c r="X217" s="71"/>
      <c r="Y217" s="320"/>
      <c r="Z217" s="322"/>
      <c r="AA217" s="322"/>
      <c r="AB217" s="321"/>
      <c r="AC217" s="71"/>
      <c r="AD217" s="71"/>
      <c r="AE217" s="71"/>
      <c r="AF217" s="320">
        <v>29</v>
      </c>
      <c r="AG217" s="322"/>
      <c r="AH217" s="322"/>
      <c r="AI217" s="321"/>
    </row>
    <row r="218" spans="1:35" ht="20.100000000000001" customHeight="1" x14ac:dyDescent="0.25">
      <c r="A218" s="328"/>
      <c r="C218" s="320">
        <v>5</v>
      </c>
      <c r="D218" s="322"/>
      <c r="E218" s="321"/>
      <c r="F218" s="72" t="s">
        <v>42</v>
      </c>
      <c r="G218" s="324" t="s">
        <v>37</v>
      </c>
      <c r="H218" s="321"/>
      <c r="I218" s="71" t="s">
        <v>38</v>
      </c>
      <c r="J218" s="320">
        <v>297592</v>
      </c>
      <c r="K218" s="322"/>
      <c r="L218" s="321"/>
      <c r="M218" s="71">
        <v>297592</v>
      </c>
      <c r="N218" s="320">
        <v>1</v>
      </c>
      <c r="O218" s="322"/>
      <c r="P218" s="321"/>
      <c r="Q218" s="71"/>
      <c r="R218" s="320"/>
      <c r="S218" s="321"/>
      <c r="T218" s="323"/>
      <c r="U218" s="321"/>
      <c r="V218" s="71">
        <v>297592</v>
      </c>
      <c r="W218" s="71">
        <v>297592</v>
      </c>
      <c r="X218" s="71">
        <v>1</v>
      </c>
      <c r="Y218" s="320" t="s">
        <v>39</v>
      </c>
      <c r="Z218" s="322"/>
      <c r="AA218" s="322"/>
      <c r="AB218" s="321"/>
      <c r="AC218" s="71"/>
      <c r="AD218" s="71"/>
      <c r="AE218" s="71"/>
      <c r="AF218" s="320">
        <v>1</v>
      </c>
      <c r="AG218" s="322"/>
      <c r="AH218" s="322"/>
      <c r="AI218" s="321"/>
    </row>
    <row r="219" spans="1:35" ht="20.100000000000001" customHeight="1" x14ac:dyDescent="0.25">
      <c r="A219" s="328"/>
      <c r="C219" s="320">
        <v>5</v>
      </c>
      <c r="D219" s="322"/>
      <c r="E219" s="321"/>
      <c r="F219" s="72" t="s">
        <v>42</v>
      </c>
      <c r="G219" s="324" t="s">
        <v>37</v>
      </c>
      <c r="H219" s="321"/>
      <c r="I219" s="71" t="s">
        <v>38</v>
      </c>
      <c r="J219" s="320">
        <v>297841</v>
      </c>
      <c r="K219" s="322"/>
      <c r="L219" s="321"/>
      <c r="M219" s="71">
        <v>297859</v>
      </c>
      <c r="N219" s="320">
        <v>19</v>
      </c>
      <c r="O219" s="322"/>
      <c r="P219" s="321"/>
      <c r="Q219" s="71">
        <v>297841</v>
      </c>
      <c r="R219" s="320">
        <v>297859</v>
      </c>
      <c r="S219" s="321"/>
      <c r="T219" s="323">
        <v>19</v>
      </c>
      <c r="U219" s="321"/>
      <c r="V219" s="71"/>
      <c r="W219" s="71"/>
      <c r="X219" s="71"/>
      <c r="Y219" s="320"/>
      <c r="Z219" s="322"/>
      <c r="AA219" s="322"/>
      <c r="AB219" s="321"/>
      <c r="AC219" s="71"/>
      <c r="AD219" s="71"/>
      <c r="AE219" s="71"/>
      <c r="AF219" s="320">
        <v>19</v>
      </c>
      <c r="AG219" s="322"/>
      <c r="AH219" s="322"/>
      <c r="AI219" s="321"/>
    </row>
    <row r="220" spans="1:35" ht="20.100000000000001" customHeight="1" x14ac:dyDescent="0.25">
      <c r="A220" s="328"/>
      <c r="C220" s="320">
        <v>5</v>
      </c>
      <c r="D220" s="322"/>
      <c r="E220" s="321"/>
      <c r="F220" s="72" t="s">
        <v>42</v>
      </c>
      <c r="G220" s="324" t="s">
        <v>37</v>
      </c>
      <c r="H220" s="321"/>
      <c r="I220" s="71" t="s">
        <v>38</v>
      </c>
      <c r="J220" s="320">
        <v>297860</v>
      </c>
      <c r="K220" s="322"/>
      <c r="L220" s="321"/>
      <c r="M220" s="71">
        <v>297880</v>
      </c>
      <c r="N220" s="320">
        <v>21</v>
      </c>
      <c r="O220" s="322"/>
      <c r="P220" s="321"/>
      <c r="Q220" s="71"/>
      <c r="R220" s="320"/>
      <c r="S220" s="321"/>
      <c r="T220" s="323"/>
      <c r="U220" s="321"/>
      <c r="V220" s="71"/>
      <c r="W220" s="71"/>
      <c r="X220" s="71"/>
      <c r="Y220" s="320"/>
      <c r="Z220" s="322"/>
      <c r="AA220" s="322"/>
      <c r="AB220" s="321"/>
      <c r="AC220" s="71">
        <v>297860</v>
      </c>
      <c r="AD220" s="71">
        <v>297880</v>
      </c>
      <c r="AE220" s="71">
        <v>21</v>
      </c>
      <c r="AF220" s="320">
        <v>21</v>
      </c>
      <c r="AG220" s="322"/>
      <c r="AH220" s="322"/>
      <c r="AI220" s="321"/>
    </row>
    <row r="221" spans="1:35" ht="20.100000000000001" customHeight="1" x14ac:dyDescent="0.25">
      <c r="A221" s="328"/>
      <c r="C221" s="320">
        <v>5</v>
      </c>
      <c r="D221" s="322"/>
      <c r="E221" s="321"/>
      <c r="F221" s="72" t="s">
        <v>42</v>
      </c>
      <c r="G221" s="324" t="s">
        <v>40</v>
      </c>
      <c r="H221" s="321"/>
      <c r="I221" s="71" t="s">
        <v>57</v>
      </c>
      <c r="J221" s="320">
        <v>2342118</v>
      </c>
      <c r="K221" s="322"/>
      <c r="L221" s="321"/>
      <c r="M221" s="71">
        <v>2342148</v>
      </c>
      <c r="N221" s="320">
        <v>31</v>
      </c>
      <c r="O221" s="322"/>
      <c r="P221" s="321"/>
      <c r="Q221" s="71">
        <v>2342118</v>
      </c>
      <c r="R221" s="320">
        <v>2342148</v>
      </c>
      <c r="S221" s="321"/>
      <c r="T221" s="323">
        <v>31</v>
      </c>
      <c r="U221" s="321"/>
      <c r="V221" s="71"/>
      <c r="W221" s="71"/>
      <c r="X221" s="71"/>
      <c r="Y221" s="320"/>
      <c r="Z221" s="322"/>
      <c r="AA221" s="322"/>
      <c r="AB221" s="321"/>
      <c r="AC221" s="71"/>
      <c r="AD221" s="71"/>
      <c r="AE221" s="71"/>
      <c r="AF221" s="320">
        <v>31</v>
      </c>
      <c r="AG221" s="322"/>
      <c r="AH221" s="322"/>
      <c r="AI221" s="321"/>
    </row>
    <row r="222" spans="1:35" ht="20.100000000000001" customHeight="1" x14ac:dyDescent="0.25">
      <c r="A222" s="328"/>
      <c r="C222" s="320">
        <v>5</v>
      </c>
      <c r="D222" s="322"/>
      <c r="E222" s="321"/>
      <c r="F222" s="72" t="s">
        <v>42</v>
      </c>
      <c r="G222" s="324" t="s">
        <v>40</v>
      </c>
      <c r="H222" s="321"/>
      <c r="I222" s="71" t="s">
        <v>57</v>
      </c>
      <c r="J222" s="320">
        <v>2342397</v>
      </c>
      <c r="K222" s="322"/>
      <c r="L222" s="321"/>
      <c r="M222" s="71">
        <v>2342413</v>
      </c>
      <c r="N222" s="320">
        <v>17</v>
      </c>
      <c r="O222" s="322"/>
      <c r="P222" s="321"/>
      <c r="Q222" s="71">
        <v>2342397</v>
      </c>
      <c r="R222" s="320">
        <v>2342413</v>
      </c>
      <c r="S222" s="321"/>
      <c r="T222" s="323">
        <v>17</v>
      </c>
      <c r="U222" s="321"/>
      <c r="V222" s="71"/>
      <c r="W222" s="71"/>
      <c r="X222" s="71"/>
      <c r="Y222" s="320"/>
      <c r="Z222" s="322"/>
      <c r="AA222" s="322"/>
      <c r="AB222" s="321"/>
      <c r="AC222" s="71"/>
      <c r="AD222" s="71"/>
      <c r="AE222" s="71"/>
      <c r="AF222" s="320">
        <v>17</v>
      </c>
      <c r="AG222" s="322"/>
      <c r="AH222" s="322"/>
      <c r="AI222" s="321"/>
    </row>
    <row r="223" spans="1:35" ht="20.100000000000001" customHeight="1" x14ac:dyDescent="0.25">
      <c r="A223" s="328"/>
      <c r="C223" s="320">
        <v>5</v>
      </c>
      <c r="D223" s="322"/>
      <c r="E223" s="321"/>
      <c r="F223" s="72" t="s">
        <v>42</v>
      </c>
      <c r="G223" s="324" t="s">
        <v>40</v>
      </c>
      <c r="H223" s="321"/>
      <c r="I223" s="71" t="s">
        <v>57</v>
      </c>
      <c r="J223" s="320">
        <v>2342414</v>
      </c>
      <c r="K223" s="322"/>
      <c r="L223" s="321"/>
      <c r="M223" s="71">
        <v>2342435</v>
      </c>
      <c r="N223" s="320">
        <v>22</v>
      </c>
      <c r="O223" s="322"/>
      <c r="P223" s="321"/>
      <c r="Q223" s="71"/>
      <c r="R223" s="320"/>
      <c r="S223" s="321"/>
      <c r="T223" s="323"/>
      <c r="U223" s="321"/>
      <c r="V223" s="71"/>
      <c r="W223" s="71"/>
      <c r="X223" s="71"/>
      <c r="Y223" s="320"/>
      <c r="Z223" s="322"/>
      <c r="AA223" s="322"/>
      <c r="AB223" s="321"/>
      <c r="AC223" s="71">
        <v>2342414</v>
      </c>
      <c r="AD223" s="71">
        <v>2342435</v>
      </c>
      <c r="AE223" s="71">
        <v>22</v>
      </c>
      <c r="AF223" s="320">
        <v>22</v>
      </c>
      <c r="AG223" s="322"/>
      <c r="AH223" s="322"/>
      <c r="AI223" s="321"/>
    </row>
    <row r="224" spans="1:35" ht="20.100000000000001" customHeight="1" x14ac:dyDescent="0.25">
      <c r="A224" s="328"/>
      <c r="C224" s="320"/>
      <c r="D224" s="322"/>
      <c r="E224" s="321"/>
      <c r="F224" s="72"/>
      <c r="G224" s="324"/>
      <c r="H224" s="321"/>
      <c r="I224" s="71"/>
      <c r="J224" s="320"/>
      <c r="K224" s="322"/>
      <c r="L224" s="321"/>
      <c r="M224" s="71"/>
      <c r="N224" s="320"/>
      <c r="O224" s="322"/>
      <c r="P224" s="321"/>
      <c r="Q224" s="71"/>
      <c r="R224" s="320"/>
      <c r="S224" s="321"/>
      <c r="T224" s="323"/>
      <c r="U224" s="321"/>
      <c r="V224" s="71"/>
      <c r="W224" s="71"/>
      <c r="X224" s="71"/>
      <c r="Y224" s="320"/>
      <c r="Z224" s="322"/>
      <c r="AA224" s="322"/>
      <c r="AB224" s="321"/>
      <c r="AC224" s="71"/>
      <c r="AD224" s="71"/>
      <c r="AE224" s="71"/>
      <c r="AF224" s="325">
        <f>SUM(T217:U223)*17/2</f>
        <v>816</v>
      </c>
      <c r="AG224" s="322"/>
      <c r="AH224" s="322"/>
      <c r="AI224" s="321"/>
    </row>
    <row r="225" spans="1:35" ht="20.100000000000001" customHeight="1" x14ac:dyDescent="0.25">
      <c r="A225" s="328"/>
      <c r="C225" s="320">
        <v>4</v>
      </c>
      <c r="D225" s="322"/>
      <c r="E225" s="321"/>
      <c r="F225" s="72" t="s">
        <v>44</v>
      </c>
      <c r="G225" s="324" t="s">
        <v>37</v>
      </c>
      <c r="H225" s="321"/>
      <c r="I225" s="71" t="s">
        <v>38</v>
      </c>
      <c r="J225" s="320">
        <v>297463</v>
      </c>
      <c r="K225" s="322"/>
      <c r="L225" s="321"/>
      <c r="M225" s="71">
        <v>297463</v>
      </c>
      <c r="N225" s="320">
        <v>1</v>
      </c>
      <c r="O225" s="322"/>
      <c r="P225" s="321"/>
      <c r="Q225" s="71"/>
      <c r="R225" s="320"/>
      <c r="S225" s="321"/>
      <c r="T225" s="323"/>
      <c r="U225" s="321"/>
      <c r="V225" s="71">
        <v>297463</v>
      </c>
      <c r="W225" s="71">
        <v>297463</v>
      </c>
      <c r="X225" s="71">
        <v>1</v>
      </c>
      <c r="Y225" s="320" t="s">
        <v>39</v>
      </c>
      <c r="Z225" s="322"/>
      <c r="AA225" s="322"/>
      <c r="AB225" s="321"/>
      <c r="AC225" s="71"/>
      <c r="AD225" s="71"/>
      <c r="AE225" s="71"/>
      <c r="AF225" s="320">
        <v>1</v>
      </c>
      <c r="AG225" s="322"/>
      <c r="AH225" s="322"/>
      <c r="AI225" s="321"/>
    </row>
    <row r="226" spans="1:35" ht="20.100000000000001" customHeight="1" x14ac:dyDescent="0.25">
      <c r="A226" s="328"/>
      <c r="C226" s="320">
        <v>4</v>
      </c>
      <c r="D226" s="322"/>
      <c r="E226" s="321"/>
      <c r="F226" s="72" t="s">
        <v>44</v>
      </c>
      <c r="G226" s="324" t="s">
        <v>37</v>
      </c>
      <c r="H226" s="321"/>
      <c r="I226" s="71" t="s">
        <v>38</v>
      </c>
      <c r="J226" s="320">
        <v>297464</v>
      </c>
      <c r="K226" s="322"/>
      <c r="L226" s="321"/>
      <c r="M226" s="71">
        <v>297464</v>
      </c>
      <c r="N226" s="320">
        <v>1</v>
      </c>
      <c r="O226" s="322"/>
      <c r="P226" s="321"/>
      <c r="Q226" s="71">
        <v>297464</v>
      </c>
      <c r="R226" s="320">
        <v>297464</v>
      </c>
      <c r="S226" s="321"/>
      <c r="T226" s="323">
        <v>1</v>
      </c>
      <c r="U226" s="321"/>
      <c r="V226" s="71"/>
      <c r="W226" s="71"/>
      <c r="X226" s="71"/>
      <c r="Y226" s="320"/>
      <c r="Z226" s="322"/>
      <c r="AA226" s="322"/>
      <c r="AB226" s="321"/>
      <c r="AC226" s="71"/>
      <c r="AD226" s="71"/>
      <c r="AE226" s="71"/>
      <c r="AF226" s="320">
        <v>1</v>
      </c>
      <c r="AG226" s="322"/>
      <c r="AH226" s="322"/>
      <c r="AI226" s="321"/>
    </row>
    <row r="227" spans="1:35" ht="20.100000000000001" customHeight="1" x14ac:dyDescent="0.25">
      <c r="A227" s="328"/>
      <c r="C227" s="320">
        <v>4</v>
      </c>
      <c r="D227" s="322"/>
      <c r="E227" s="321"/>
      <c r="F227" s="72" t="s">
        <v>44</v>
      </c>
      <c r="G227" s="324" t="s">
        <v>37</v>
      </c>
      <c r="H227" s="321"/>
      <c r="I227" s="71" t="s">
        <v>38</v>
      </c>
      <c r="J227" s="320">
        <v>297761</v>
      </c>
      <c r="K227" s="322"/>
      <c r="L227" s="321"/>
      <c r="M227" s="71">
        <v>297815</v>
      </c>
      <c r="N227" s="320">
        <v>55</v>
      </c>
      <c r="O227" s="322"/>
      <c r="P227" s="321"/>
      <c r="Q227" s="71">
        <v>297761</v>
      </c>
      <c r="R227" s="320">
        <v>297815</v>
      </c>
      <c r="S227" s="321"/>
      <c r="T227" s="323">
        <v>55</v>
      </c>
      <c r="U227" s="321"/>
      <c r="V227" s="71"/>
      <c r="W227" s="71"/>
      <c r="X227" s="71"/>
      <c r="Y227" s="320"/>
      <c r="Z227" s="322"/>
      <c r="AA227" s="322"/>
      <c r="AB227" s="321"/>
      <c r="AC227" s="71"/>
      <c r="AD227" s="71"/>
      <c r="AE227" s="71"/>
      <c r="AF227" s="320">
        <v>55</v>
      </c>
      <c r="AG227" s="322"/>
      <c r="AH227" s="322"/>
      <c r="AI227" s="321"/>
    </row>
    <row r="228" spans="1:35" ht="20.100000000000001" customHeight="1" x14ac:dyDescent="0.25">
      <c r="A228" s="328"/>
      <c r="C228" s="320">
        <v>4</v>
      </c>
      <c r="D228" s="322"/>
      <c r="E228" s="321"/>
      <c r="F228" s="72" t="s">
        <v>44</v>
      </c>
      <c r="G228" s="324" t="s">
        <v>37</v>
      </c>
      <c r="H228" s="321"/>
      <c r="I228" s="71" t="s">
        <v>38</v>
      </c>
      <c r="J228" s="320">
        <v>297816</v>
      </c>
      <c r="K228" s="322"/>
      <c r="L228" s="321"/>
      <c r="M228" s="71">
        <v>297840</v>
      </c>
      <c r="N228" s="320">
        <v>25</v>
      </c>
      <c r="O228" s="322"/>
      <c r="P228" s="321"/>
      <c r="Q228" s="71"/>
      <c r="R228" s="320"/>
      <c r="S228" s="321"/>
      <c r="T228" s="323"/>
      <c r="U228" s="321"/>
      <c r="V228" s="71"/>
      <c r="W228" s="71"/>
      <c r="X228" s="71"/>
      <c r="Y228" s="320"/>
      <c r="Z228" s="322"/>
      <c r="AA228" s="322"/>
      <c r="AB228" s="321"/>
      <c r="AC228" s="71">
        <v>297816</v>
      </c>
      <c r="AD228" s="71">
        <v>297840</v>
      </c>
      <c r="AE228" s="71">
        <v>25</v>
      </c>
      <c r="AF228" s="320">
        <v>25</v>
      </c>
      <c r="AG228" s="322"/>
      <c r="AH228" s="322"/>
      <c r="AI228" s="321"/>
    </row>
    <row r="229" spans="1:35" ht="20.100000000000001" customHeight="1" x14ac:dyDescent="0.25">
      <c r="A229" s="328"/>
      <c r="C229" s="320">
        <v>4</v>
      </c>
      <c r="D229" s="322"/>
      <c r="E229" s="321"/>
      <c r="F229" s="72" t="s">
        <v>44</v>
      </c>
      <c r="G229" s="324" t="s">
        <v>40</v>
      </c>
      <c r="H229" s="321"/>
      <c r="I229" s="71" t="s">
        <v>57</v>
      </c>
      <c r="J229" s="320">
        <v>2342019</v>
      </c>
      <c r="K229" s="322"/>
      <c r="L229" s="321"/>
      <c r="M229" s="71">
        <v>2342020</v>
      </c>
      <c r="N229" s="320">
        <v>2</v>
      </c>
      <c r="O229" s="322"/>
      <c r="P229" s="321"/>
      <c r="Q229" s="71">
        <v>2342019</v>
      </c>
      <c r="R229" s="320">
        <v>2342020</v>
      </c>
      <c r="S229" s="321"/>
      <c r="T229" s="323">
        <v>2</v>
      </c>
      <c r="U229" s="321"/>
      <c r="V229" s="71"/>
      <c r="W229" s="71"/>
      <c r="X229" s="71"/>
      <c r="Y229" s="320"/>
      <c r="Z229" s="322"/>
      <c r="AA229" s="322"/>
      <c r="AB229" s="321"/>
      <c r="AC229" s="71"/>
      <c r="AD229" s="71"/>
      <c r="AE229" s="71"/>
      <c r="AF229" s="320">
        <v>2</v>
      </c>
      <c r="AG229" s="322"/>
      <c r="AH229" s="322"/>
      <c r="AI229" s="321"/>
    </row>
    <row r="230" spans="1:35" ht="20.100000000000001" customHeight="1" x14ac:dyDescent="0.25">
      <c r="A230" s="328"/>
      <c r="C230" s="320">
        <v>4</v>
      </c>
      <c r="D230" s="322"/>
      <c r="E230" s="321"/>
      <c r="F230" s="72" t="s">
        <v>44</v>
      </c>
      <c r="G230" s="324" t="s">
        <v>40</v>
      </c>
      <c r="H230" s="321"/>
      <c r="I230" s="71" t="s">
        <v>57</v>
      </c>
      <c r="J230" s="320">
        <v>2342317</v>
      </c>
      <c r="K230" s="322"/>
      <c r="L230" s="321"/>
      <c r="M230" s="71">
        <v>2342370</v>
      </c>
      <c r="N230" s="320">
        <v>54</v>
      </c>
      <c r="O230" s="322"/>
      <c r="P230" s="321"/>
      <c r="Q230" s="71">
        <v>2342317</v>
      </c>
      <c r="R230" s="320">
        <v>2342370</v>
      </c>
      <c r="S230" s="321"/>
      <c r="T230" s="323">
        <v>54</v>
      </c>
      <c r="U230" s="321"/>
      <c r="V230" s="71"/>
      <c r="W230" s="71"/>
      <c r="X230" s="71"/>
      <c r="Y230" s="320"/>
      <c r="Z230" s="322"/>
      <c r="AA230" s="322"/>
      <c r="AB230" s="321"/>
      <c r="AC230" s="71"/>
      <c r="AD230" s="71"/>
      <c r="AE230" s="71"/>
      <c r="AF230" s="320">
        <v>54</v>
      </c>
      <c r="AG230" s="322"/>
      <c r="AH230" s="322"/>
      <c r="AI230" s="321"/>
    </row>
    <row r="231" spans="1:35" ht="20.100000000000001" customHeight="1" x14ac:dyDescent="0.25">
      <c r="A231" s="328"/>
      <c r="C231" s="320">
        <v>4</v>
      </c>
      <c r="D231" s="322"/>
      <c r="E231" s="321"/>
      <c r="F231" s="72" t="s">
        <v>44</v>
      </c>
      <c r="G231" s="324" t="s">
        <v>40</v>
      </c>
      <c r="H231" s="321"/>
      <c r="I231" s="71" t="s">
        <v>57</v>
      </c>
      <c r="J231" s="320">
        <v>2342371</v>
      </c>
      <c r="K231" s="322"/>
      <c r="L231" s="321"/>
      <c r="M231" s="71">
        <v>2342396</v>
      </c>
      <c r="N231" s="320">
        <v>26</v>
      </c>
      <c r="O231" s="322"/>
      <c r="P231" s="321"/>
      <c r="Q231" s="71"/>
      <c r="R231" s="320"/>
      <c r="S231" s="321"/>
      <c r="T231" s="323"/>
      <c r="U231" s="321"/>
      <c r="V231" s="71"/>
      <c r="W231" s="71"/>
      <c r="X231" s="71"/>
      <c r="Y231" s="320"/>
      <c r="Z231" s="322"/>
      <c r="AA231" s="322"/>
      <c r="AB231" s="321"/>
      <c r="AC231" s="71">
        <v>2342371</v>
      </c>
      <c r="AD231" s="71">
        <v>2342396</v>
      </c>
      <c r="AE231" s="71">
        <v>26</v>
      </c>
      <c r="AF231" s="320">
        <v>26</v>
      </c>
      <c r="AG231" s="322"/>
      <c r="AH231" s="322"/>
      <c r="AI231" s="321"/>
    </row>
    <row r="232" spans="1:35" ht="20.100000000000001" customHeight="1" x14ac:dyDescent="0.25">
      <c r="A232" s="328"/>
      <c r="C232" s="320"/>
      <c r="D232" s="322"/>
      <c r="E232" s="321"/>
      <c r="F232" s="72"/>
      <c r="G232" s="324"/>
      <c r="H232" s="321"/>
      <c r="I232" s="71"/>
      <c r="J232" s="320"/>
      <c r="K232" s="322"/>
      <c r="L232" s="321"/>
      <c r="M232" s="71"/>
      <c r="N232" s="320"/>
      <c r="O232" s="322"/>
      <c r="P232" s="321"/>
      <c r="Q232" s="71"/>
      <c r="R232" s="320"/>
      <c r="S232" s="321"/>
      <c r="T232" s="323"/>
      <c r="U232" s="321"/>
      <c r="V232" s="71"/>
      <c r="W232" s="71"/>
      <c r="X232" s="71"/>
      <c r="Y232" s="320"/>
      <c r="Z232" s="322"/>
      <c r="AA232" s="322"/>
      <c r="AB232" s="321"/>
      <c r="AC232" s="71"/>
      <c r="AD232" s="71"/>
      <c r="AE232" s="71"/>
      <c r="AF232" s="325">
        <f>SUM(T225:U231)*17/2</f>
        <v>952</v>
      </c>
      <c r="AG232" s="322"/>
      <c r="AH232" s="322"/>
      <c r="AI232" s="321"/>
    </row>
    <row r="233" spans="1:35" ht="20.100000000000001" customHeight="1" x14ac:dyDescent="0.25">
      <c r="A233" s="328"/>
      <c r="C233" s="320">
        <v>1</v>
      </c>
      <c r="D233" s="322"/>
      <c r="E233" s="321"/>
      <c r="F233" s="72" t="s">
        <v>46</v>
      </c>
      <c r="G233" s="324" t="s">
        <v>37</v>
      </c>
      <c r="H233" s="321"/>
      <c r="I233" s="71" t="s">
        <v>38</v>
      </c>
      <c r="J233" s="320">
        <v>297418</v>
      </c>
      <c r="K233" s="322"/>
      <c r="L233" s="321"/>
      <c r="M233" s="71">
        <v>297432</v>
      </c>
      <c r="N233" s="320">
        <v>15</v>
      </c>
      <c r="O233" s="322"/>
      <c r="P233" s="321"/>
      <c r="Q233" s="71">
        <v>297418</v>
      </c>
      <c r="R233" s="320">
        <v>297432</v>
      </c>
      <c r="S233" s="321"/>
      <c r="T233" s="323">
        <v>15</v>
      </c>
      <c r="U233" s="321"/>
      <c r="V233" s="71"/>
      <c r="W233" s="71"/>
      <c r="X233" s="71"/>
      <c r="Y233" s="320"/>
      <c r="Z233" s="322"/>
      <c r="AA233" s="322"/>
      <c r="AB233" s="321"/>
      <c r="AC233" s="71"/>
      <c r="AD233" s="71"/>
      <c r="AE233" s="71"/>
      <c r="AF233" s="320">
        <v>15</v>
      </c>
      <c r="AG233" s="322"/>
      <c r="AH233" s="322"/>
      <c r="AI233" s="321"/>
    </row>
    <row r="234" spans="1:35" ht="20.100000000000001" customHeight="1" x14ac:dyDescent="0.25">
      <c r="A234" s="328"/>
      <c r="C234" s="320">
        <v>1</v>
      </c>
      <c r="D234" s="322"/>
      <c r="E234" s="321"/>
      <c r="F234" s="72" t="s">
        <v>46</v>
      </c>
      <c r="G234" s="324" t="s">
        <v>37</v>
      </c>
      <c r="H234" s="321"/>
      <c r="I234" s="71" t="s">
        <v>38</v>
      </c>
      <c r="J234" s="320">
        <v>297673</v>
      </c>
      <c r="K234" s="322"/>
      <c r="L234" s="321"/>
      <c r="M234" s="71">
        <v>297703</v>
      </c>
      <c r="N234" s="320">
        <v>31</v>
      </c>
      <c r="O234" s="322"/>
      <c r="P234" s="321"/>
      <c r="Q234" s="71">
        <v>297673</v>
      </c>
      <c r="R234" s="320">
        <v>297703</v>
      </c>
      <c r="S234" s="321"/>
      <c r="T234" s="323">
        <v>31</v>
      </c>
      <c r="U234" s="321"/>
      <c r="V234" s="71"/>
      <c r="W234" s="71"/>
      <c r="X234" s="71"/>
      <c r="Y234" s="320"/>
      <c r="Z234" s="322"/>
      <c r="AA234" s="322"/>
      <c r="AB234" s="321"/>
      <c r="AC234" s="71"/>
      <c r="AD234" s="71"/>
      <c r="AE234" s="71"/>
      <c r="AF234" s="320">
        <v>31</v>
      </c>
      <c r="AG234" s="322"/>
      <c r="AH234" s="322"/>
      <c r="AI234" s="321"/>
    </row>
    <row r="235" spans="1:35" ht="20.100000000000001" customHeight="1" x14ac:dyDescent="0.25">
      <c r="A235" s="328"/>
      <c r="C235" s="320">
        <v>1</v>
      </c>
      <c r="D235" s="322"/>
      <c r="E235" s="321"/>
      <c r="F235" s="72" t="s">
        <v>46</v>
      </c>
      <c r="G235" s="324" t="s">
        <v>37</v>
      </c>
      <c r="H235" s="321"/>
      <c r="I235" s="71" t="s">
        <v>38</v>
      </c>
      <c r="J235" s="320">
        <v>297704</v>
      </c>
      <c r="K235" s="322"/>
      <c r="L235" s="321"/>
      <c r="M235" s="71">
        <v>297720</v>
      </c>
      <c r="N235" s="320">
        <v>17</v>
      </c>
      <c r="O235" s="322"/>
      <c r="P235" s="321"/>
      <c r="Q235" s="71"/>
      <c r="R235" s="320"/>
      <c r="S235" s="321"/>
      <c r="T235" s="323"/>
      <c r="U235" s="321"/>
      <c r="V235" s="71"/>
      <c r="W235" s="71"/>
      <c r="X235" s="71"/>
      <c r="Y235" s="320"/>
      <c r="Z235" s="322"/>
      <c r="AA235" s="322"/>
      <c r="AB235" s="321"/>
      <c r="AC235" s="71">
        <v>297704</v>
      </c>
      <c r="AD235" s="71">
        <v>297720</v>
      </c>
      <c r="AE235" s="71">
        <v>17</v>
      </c>
      <c r="AF235" s="320">
        <v>17</v>
      </c>
      <c r="AG235" s="322"/>
      <c r="AH235" s="322"/>
      <c r="AI235" s="321"/>
    </row>
    <row r="236" spans="1:35" ht="20.100000000000001" customHeight="1" x14ac:dyDescent="0.25">
      <c r="A236" s="328"/>
      <c r="C236" s="320">
        <v>1</v>
      </c>
      <c r="D236" s="322"/>
      <c r="E236" s="321"/>
      <c r="F236" s="72" t="s">
        <v>46</v>
      </c>
      <c r="G236" s="324" t="s">
        <v>40</v>
      </c>
      <c r="H236" s="321"/>
      <c r="I236" s="71" t="s">
        <v>57</v>
      </c>
      <c r="J236" s="320">
        <v>2341974</v>
      </c>
      <c r="K236" s="322"/>
      <c r="L236" s="321"/>
      <c r="M236" s="71">
        <v>2341988</v>
      </c>
      <c r="N236" s="320">
        <v>15</v>
      </c>
      <c r="O236" s="322"/>
      <c r="P236" s="321"/>
      <c r="Q236" s="71">
        <v>2341974</v>
      </c>
      <c r="R236" s="320">
        <v>2341988</v>
      </c>
      <c r="S236" s="321"/>
      <c r="T236" s="323">
        <v>15</v>
      </c>
      <c r="U236" s="321"/>
      <c r="V236" s="71"/>
      <c r="W236" s="71"/>
      <c r="X236" s="71"/>
      <c r="Y236" s="320"/>
      <c r="Z236" s="322"/>
      <c r="AA236" s="322"/>
      <c r="AB236" s="321"/>
      <c r="AC236" s="71"/>
      <c r="AD236" s="71"/>
      <c r="AE236" s="71"/>
      <c r="AF236" s="320">
        <v>15</v>
      </c>
      <c r="AG236" s="322"/>
      <c r="AH236" s="322"/>
      <c r="AI236" s="321"/>
    </row>
    <row r="237" spans="1:35" ht="20.100000000000001" customHeight="1" x14ac:dyDescent="0.25">
      <c r="A237" s="328"/>
      <c r="C237" s="320">
        <v>1</v>
      </c>
      <c r="D237" s="322"/>
      <c r="E237" s="321"/>
      <c r="F237" s="72" t="s">
        <v>46</v>
      </c>
      <c r="G237" s="324" t="s">
        <v>40</v>
      </c>
      <c r="H237" s="321"/>
      <c r="I237" s="71" t="s">
        <v>57</v>
      </c>
      <c r="J237" s="320">
        <v>2342229</v>
      </c>
      <c r="K237" s="322"/>
      <c r="L237" s="321"/>
      <c r="M237" s="71">
        <v>2342259</v>
      </c>
      <c r="N237" s="320">
        <v>31</v>
      </c>
      <c r="O237" s="322"/>
      <c r="P237" s="321"/>
      <c r="Q237" s="71">
        <v>2342229</v>
      </c>
      <c r="R237" s="320">
        <v>2342259</v>
      </c>
      <c r="S237" s="321"/>
      <c r="T237" s="323">
        <v>31</v>
      </c>
      <c r="U237" s="321"/>
      <c r="V237" s="71"/>
      <c r="W237" s="71"/>
      <c r="X237" s="71"/>
      <c r="Y237" s="320"/>
      <c r="Z237" s="322"/>
      <c r="AA237" s="322"/>
      <c r="AB237" s="321"/>
      <c r="AC237" s="71"/>
      <c r="AD237" s="71"/>
      <c r="AE237" s="71"/>
      <c r="AF237" s="320">
        <v>31</v>
      </c>
      <c r="AG237" s="322"/>
      <c r="AH237" s="322"/>
      <c r="AI237" s="321"/>
    </row>
    <row r="238" spans="1:35" ht="20.100000000000001" customHeight="1" x14ac:dyDescent="0.25">
      <c r="A238" s="328"/>
      <c r="C238" s="320">
        <v>1</v>
      </c>
      <c r="D238" s="322"/>
      <c r="E238" s="321"/>
      <c r="F238" s="72" t="s">
        <v>46</v>
      </c>
      <c r="G238" s="324" t="s">
        <v>40</v>
      </c>
      <c r="H238" s="321"/>
      <c r="I238" s="71" t="s">
        <v>57</v>
      </c>
      <c r="J238" s="320">
        <v>2342260</v>
      </c>
      <c r="K238" s="322"/>
      <c r="L238" s="321"/>
      <c r="M238" s="71">
        <v>2342276</v>
      </c>
      <c r="N238" s="320">
        <v>17</v>
      </c>
      <c r="O238" s="322"/>
      <c r="P238" s="321"/>
      <c r="Q238" s="71"/>
      <c r="R238" s="320"/>
      <c r="S238" s="321"/>
      <c r="T238" s="323"/>
      <c r="U238" s="321"/>
      <c r="V238" s="71"/>
      <c r="W238" s="71"/>
      <c r="X238" s="71"/>
      <c r="Y238" s="320"/>
      <c r="Z238" s="322"/>
      <c r="AA238" s="322"/>
      <c r="AB238" s="321"/>
      <c r="AC238" s="71">
        <v>2342260</v>
      </c>
      <c r="AD238" s="71">
        <v>2342276</v>
      </c>
      <c r="AE238" s="71">
        <v>17</v>
      </c>
      <c r="AF238" s="320">
        <v>17</v>
      </c>
      <c r="AG238" s="322"/>
      <c r="AH238" s="322"/>
      <c r="AI238" s="321"/>
    </row>
    <row r="239" spans="1:35" ht="20.100000000000001" customHeight="1" x14ac:dyDescent="0.25">
      <c r="A239" s="329"/>
      <c r="C239" s="320"/>
      <c r="D239" s="322"/>
      <c r="E239" s="321"/>
      <c r="F239" s="72"/>
      <c r="G239" s="324"/>
      <c r="H239" s="321"/>
      <c r="I239" s="71"/>
      <c r="J239" s="320"/>
      <c r="K239" s="322"/>
      <c r="L239" s="321"/>
      <c r="M239" s="71"/>
      <c r="N239" s="320"/>
      <c r="O239" s="322"/>
      <c r="P239" s="321"/>
      <c r="Q239" s="71"/>
      <c r="R239" s="320"/>
      <c r="S239" s="321"/>
      <c r="T239" s="323"/>
      <c r="U239" s="321"/>
      <c r="V239" s="71"/>
      <c r="W239" s="71"/>
      <c r="X239" s="71"/>
      <c r="Y239" s="320"/>
      <c r="Z239" s="322"/>
      <c r="AA239" s="322"/>
      <c r="AB239" s="321"/>
      <c r="AC239" s="71"/>
      <c r="AD239" s="71"/>
      <c r="AE239" s="71"/>
      <c r="AF239" s="325">
        <f>SUM(T233:U238)*17/2</f>
        <v>782</v>
      </c>
      <c r="AG239" s="322"/>
      <c r="AH239" s="322"/>
      <c r="AI239" s="321"/>
    </row>
    <row r="240" spans="1:35" ht="15" customHeight="1" x14ac:dyDescent="0.25">
      <c r="A240" s="362"/>
      <c r="C240" s="331" t="s">
        <v>77</v>
      </c>
      <c r="D240" s="322"/>
      <c r="E240" s="322"/>
      <c r="F240" s="322"/>
      <c r="G240" s="322"/>
      <c r="H240" s="321"/>
      <c r="I240" s="326"/>
      <c r="J240" s="322"/>
      <c r="K240" s="322"/>
      <c r="L240" s="322"/>
      <c r="M240" s="322"/>
      <c r="N240" s="322"/>
      <c r="O240" s="322"/>
      <c r="P240" s="322"/>
      <c r="Q240" s="322"/>
      <c r="R240" s="322"/>
      <c r="S240" s="322"/>
      <c r="T240" s="322"/>
      <c r="U240" s="322"/>
      <c r="V240" s="322"/>
      <c r="W240" s="322"/>
      <c r="X240" s="322"/>
      <c r="Y240" s="322"/>
      <c r="Z240" s="322"/>
      <c r="AA240" s="322"/>
      <c r="AB240" s="322"/>
      <c r="AC240" s="322"/>
      <c r="AD240" s="322"/>
      <c r="AE240" s="322"/>
      <c r="AF240" s="322"/>
      <c r="AG240" s="322"/>
      <c r="AH240" s="322"/>
      <c r="AI240" s="321"/>
    </row>
    <row r="241" spans="1:35" ht="20.100000000000001" customHeight="1" x14ac:dyDescent="0.25">
      <c r="A241" s="328"/>
      <c r="C241" s="320">
        <v>7</v>
      </c>
      <c r="D241" s="322"/>
      <c r="E241" s="321"/>
      <c r="F241" s="72" t="s">
        <v>71</v>
      </c>
      <c r="G241" s="324" t="s">
        <v>37</v>
      </c>
      <c r="H241" s="321"/>
      <c r="I241" s="71" t="s">
        <v>38</v>
      </c>
      <c r="J241" s="320">
        <v>297280</v>
      </c>
      <c r="K241" s="322"/>
      <c r="L241" s="321"/>
      <c r="M241" s="71">
        <v>297284</v>
      </c>
      <c r="N241" s="320">
        <v>5</v>
      </c>
      <c r="O241" s="322"/>
      <c r="P241" s="321"/>
      <c r="Q241" s="71">
        <v>297280</v>
      </c>
      <c r="R241" s="320">
        <v>297284</v>
      </c>
      <c r="S241" s="321"/>
      <c r="T241" s="323">
        <v>5</v>
      </c>
      <c r="U241" s="321"/>
      <c r="V241" s="71"/>
      <c r="W241" s="71"/>
      <c r="X241" s="71"/>
      <c r="Y241" s="320"/>
      <c r="Z241" s="322"/>
      <c r="AA241" s="322"/>
      <c r="AB241" s="321"/>
      <c r="AC241" s="71"/>
      <c r="AD241" s="71"/>
      <c r="AE241" s="71"/>
      <c r="AF241" s="320">
        <v>5</v>
      </c>
      <c r="AG241" s="322"/>
      <c r="AH241" s="322"/>
      <c r="AI241" s="321"/>
    </row>
    <row r="242" spans="1:35" ht="20.100000000000001" customHeight="1" x14ac:dyDescent="0.25">
      <c r="A242" s="328"/>
      <c r="C242" s="320">
        <v>7</v>
      </c>
      <c r="D242" s="322"/>
      <c r="E242" s="321"/>
      <c r="F242" s="72" t="s">
        <v>71</v>
      </c>
      <c r="G242" s="324" t="s">
        <v>37</v>
      </c>
      <c r="H242" s="321"/>
      <c r="I242" s="71" t="s">
        <v>38</v>
      </c>
      <c r="J242" s="320">
        <v>297465</v>
      </c>
      <c r="K242" s="322"/>
      <c r="L242" s="321"/>
      <c r="M242" s="71">
        <v>297482</v>
      </c>
      <c r="N242" s="320">
        <v>18</v>
      </c>
      <c r="O242" s="322"/>
      <c r="P242" s="321"/>
      <c r="Q242" s="71">
        <v>297465</v>
      </c>
      <c r="R242" s="320">
        <v>297482</v>
      </c>
      <c r="S242" s="321"/>
      <c r="T242" s="323">
        <v>18</v>
      </c>
      <c r="U242" s="321"/>
      <c r="V242" s="71"/>
      <c r="W242" s="71"/>
      <c r="X242" s="71"/>
      <c r="Y242" s="320"/>
      <c r="Z242" s="322"/>
      <c r="AA242" s="322"/>
      <c r="AB242" s="321"/>
      <c r="AC242" s="71"/>
      <c r="AD242" s="71"/>
      <c r="AE242" s="71"/>
      <c r="AF242" s="320">
        <v>18</v>
      </c>
      <c r="AG242" s="322"/>
      <c r="AH242" s="322"/>
      <c r="AI242" s="321"/>
    </row>
    <row r="243" spans="1:35" ht="20.100000000000001" customHeight="1" x14ac:dyDescent="0.25">
      <c r="A243" s="328"/>
      <c r="C243" s="320">
        <v>7</v>
      </c>
      <c r="D243" s="322"/>
      <c r="E243" s="321"/>
      <c r="F243" s="72" t="s">
        <v>71</v>
      </c>
      <c r="G243" s="324" t="s">
        <v>37</v>
      </c>
      <c r="H243" s="321"/>
      <c r="I243" s="71" t="s">
        <v>38</v>
      </c>
      <c r="J243" s="320">
        <v>297483</v>
      </c>
      <c r="K243" s="322"/>
      <c r="L243" s="321"/>
      <c r="M243" s="71">
        <v>297512</v>
      </c>
      <c r="N243" s="320">
        <v>30</v>
      </c>
      <c r="O243" s="322"/>
      <c r="P243" s="321"/>
      <c r="Q243" s="71"/>
      <c r="R243" s="320"/>
      <c r="S243" s="321"/>
      <c r="T243" s="323"/>
      <c r="U243" s="321"/>
      <c r="V243" s="71"/>
      <c r="W243" s="71"/>
      <c r="X243" s="71"/>
      <c r="Y243" s="320"/>
      <c r="Z243" s="322"/>
      <c r="AA243" s="322"/>
      <c r="AB243" s="321"/>
      <c r="AC243" s="71">
        <v>297483</v>
      </c>
      <c r="AD243" s="71">
        <v>297512</v>
      </c>
      <c r="AE243" s="71">
        <v>30</v>
      </c>
      <c r="AF243" s="320">
        <v>30</v>
      </c>
      <c r="AG243" s="322"/>
      <c r="AH243" s="322"/>
      <c r="AI243" s="321"/>
    </row>
    <row r="244" spans="1:35" ht="20.100000000000001" customHeight="1" x14ac:dyDescent="0.25">
      <c r="A244" s="328"/>
      <c r="C244" s="320">
        <v>7</v>
      </c>
      <c r="D244" s="322"/>
      <c r="E244" s="321"/>
      <c r="F244" s="72" t="s">
        <v>71</v>
      </c>
      <c r="G244" s="324" t="s">
        <v>37</v>
      </c>
      <c r="H244" s="321"/>
      <c r="I244" s="71" t="s">
        <v>38</v>
      </c>
      <c r="J244" s="320">
        <v>297739</v>
      </c>
      <c r="K244" s="322"/>
      <c r="L244" s="321"/>
      <c r="M244" s="71">
        <v>297760</v>
      </c>
      <c r="N244" s="320">
        <v>22</v>
      </c>
      <c r="O244" s="322"/>
      <c r="P244" s="321"/>
      <c r="Q244" s="71">
        <v>297739</v>
      </c>
      <c r="R244" s="320">
        <v>297760</v>
      </c>
      <c r="S244" s="321"/>
      <c r="T244" s="323">
        <v>22</v>
      </c>
      <c r="U244" s="321"/>
      <c r="V244" s="71"/>
      <c r="W244" s="71"/>
      <c r="X244" s="71"/>
      <c r="Y244" s="320"/>
      <c r="Z244" s="322"/>
      <c r="AA244" s="322"/>
      <c r="AB244" s="321"/>
      <c r="AC244" s="71"/>
      <c r="AD244" s="71"/>
      <c r="AE244" s="71"/>
      <c r="AF244" s="320">
        <v>22</v>
      </c>
      <c r="AG244" s="322"/>
      <c r="AH244" s="322"/>
      <c r="AI244" s="321"/>
    </row>
    <row r="245" spans="1:35" ht="20.100000000000001" customHeight="1" x14ac:dyDescent="0.25">
      <c r="A245" s="328"/>
      <c r="C245" s="320">
        <v>7</v>
      </c>
      <c r="D245" s="322"/>
      <c r="E245" s="321"/>
      <c r="F245" s="72" t="s">
        <v>71</v>
      </c>
      <c r="G245" s="324" t="s">
        <v>40</v>
      </c>
      <c r="H245" s="321"/>
      <c r="I245" s="71" t="s">
        <v>57</v>
      </c>
      <c r="J245" s="320">
        <v>2341836</v>
      </c>
      <c r="K245" s="322"/>
      <c r="L245" s="321"/>
      <c r="M245" s="71">
        <v>2341840</v>
      </c>
      <c r="N245" s="320">
        <v>5</v>
      </c>
      <c r="O245" s="322"/>
      <c r="P245" s="321"/>
      <c r="Q245" s="71">
        <v>2341836</v>
      </c>
      <c r="R245" s="320">
        <v>2341840</v>
      </c>
      <c r="S245" s="321"/>
      <c r="T245" s="323">
        <v>5</v>
      </c>
      <c r="U245" s="321"/>
      <c r="V245" s="71"/>
      <c r="W245" s="71"/>
      <c r="X245" s="71"/>
      <c r="Y245" s="320"/>
      <c r="Z245" s="322"/>
      <c r="AA245" s="322"/>
      <c r="AB245" s="321"/>
      <c r="AC245" s="71"/>
      <c r="AD245" s="71"/>
      <c r="AE245" s="71"/>
      <c r="AF245" s="320">
        <v>5</v>
      </c>
      <c r="AG245" s="322"/>
      <c r="AH245" s="322"/>
      <c r="AI245" s="321"/>
    </row>
    <row r="246" spans="1:35" ht="20.100000000000001" customHeight="1" x14ac:dyDescent="0.25">
      <c r="A246" s="328"/>
      <c r="C246" s="320">
        <v>7</v>
      </c>
      <c r="D246" s="322"/>
      <c r="E246" s="321"/>
      <c r="F246" s="72" t="s">
        <v>71</v>
      </c>
      <c r="G246" s="324" t="s">
        <v>40</v>
      </c>
      <c r="H246" s="321"/>
      <c r="I246" s="71" t="s">
        <v>57</v>
      </c>
      <c r="J246" s="320">
        <v>2342021</v>
      </c>
      <c r="K246" s="322"/>
      <c r="L246" s="321"/>
      <c r="M246" s="71">
        <v>2342037</v>
      </c>
      <c r="N246" s="320">
        <v>17</v>
      </c>
      <c r="O246" s="322"/>
      <c r="P246" s="321"/>
      <c r="Q246" s="71">
        <v>2342021</v>
      </c>
      <c r="R246" s="320">
        <v>2342037</v>
      </c>
      <c r="S246" s="321"/>
      <c r="T246" s="323">
        <v>17</v>
      </c>
      <c r="U246" s="321"/>
      <c r="V246" s="71"/>
      <c r="W246" s="71"/>
      <c r="X246" s="71"/>
      <c r="Y246" s="320"/>
      <c r="Z246" s="322"/>
      <c r="AA246" s="322"/>
      <c r="AB246" s="321"/>
      <c r="AC246" s="71"/>
      <c r="AD246" s="71"/>
      <c r="AE246" s="71"/>
      <c r="AF246" s="320">
        <v>17</v>
      </c>
      <c r="AG246" s="322"/>
      <c r="AH246" s="322"/>
      <c r="AI246" s="321"/>
    </row>
    <row r="247" spans="1:35" ht="20.100000000000001" customHeight="1" x14ac:dyDescent="0.25">
      <c r="A247" s="328"/>
      <c r="C247" s="320">
        <v>7</v>
      </c>
      <c r="D247" s="322"/>
      <c r="E247" s="321"/>
      <c r="F247" s="72" t="s">
        <v>71</v>
      </c>
      <c r="G247" s="324" t="s">
        <v>40</v>
      </c>
      <c r="H247" s="321"/>
      <c r="I247" s="71" t="s">
        <v>57</v>
      </c>
      <c r="J247" s="320">
        <v>2342038</v>
      </c>
      <c r="K247" s="322"/>
      <c r="L247" s="321"/>
      <c r="M247" s="71">
        <v>2342068</v>
      </c>
      <c r="N247" s="320">
        <v>31</v>
      </c>
      <c r="O247" s="322"/>
      <c r="P247" s="321"/>
      <c r="Q247" s="71"/>
      <c r="R247" s="320"/>
      <c r="S247" s="321"/>
      <c r="T247" s="323"/>
      <c r="U247" s="321"/>
      <c r="V247" s="71"/>
      <c r="W247" s="71"/>
      <c r="X247" s="71"/>
      <c r="Y247" s="320"/>
      <c r="Z247" s="322"/>
      <c r="AA247" s="322"/>
      <c r="AB247" s="321"/>
      <c r="AC247" s="71">
        <v>2342038</v>
      </c>
      <c r="AD247" s="71">
        <v>2342068</v>
      </c>
      <c r="AE247" s="71">
        <v>31</v>
      </c>
      <c r="AF247" s="320">
        <v>31</v>
      </c>
      <c r="AG247" s="322"/>
      <c r="AH247" s="322"/>
      <c r="AI247" s="321"/>
    </row>
    <row r="248" spans="1:35" ht="20.100000000000001" customHeight="1" x14ac:dyDescent="0.25">
      <c r="A248" s="328"/>
      <c r="C248" s="320">
        <v>7</v>
      </c>
      <c r="D248" s="322"/>
      <c r="E248" s="321"/>
      <c r="F248" s="72" t="s">
        <v>71</v>
      </c>
      <c r="G248" s="324" t="s">
        <v>40</v>
      </c>
      <c r="H248" s="321"/>
      <c r="I248" s="71" t="s">
        <v>57</v>
      </c>
      <c r="J248" s="320">
        <v>2342294</v>
      </c>
      <c r="K248" s="322"/>
      <c r="L248" s="321"/>
      <c r="M248" s="71">
        <v>2342316</v>
      </c>
      <c r="N248" s="320">
        <v>23</v>
      </c>
      <c r="O248" s="322"/>
      <c r="P248" s="321"/>
      <c r="Q248" s="71">
        <v>2342294</v>
      </c>
      <c r="R248" s="320">
        <v>2342316</v>
      </c>
      <c r="S248" s="321"/>
      <c r="T248" s="323">
        <v>23</v>
      </c>
      <c r="U248" s="321"/>
      <c r="V248" s="71"/>
      <c r="W248" s="71"/>
      <c r="X248" s="71"/>
      <c r="Y248" s="320"/>
      <c r="Z248" s="322"/>
      <c r="AA248" s="322"/>
      <c r="AB248" s="321"/>
      <c r="AC248" s="71"/>
      <c r="AD248" s="71"/>
      <c r="AE248" s="71"/>
      <c r="AF248" s="320">
        <v>23</v>
      </c>
      <c r="AG248" s="322"/>
      <c r="AH248" s="322"/>
      <c r="AI248" s="321"/>
    </row>
    <row r="249" spans="1:35" ht="20.100000000000001" customHeight="1" x14ac:dyDescent="0.25">
      <c r="A249" s="328"/>
      <c r="C249" s="320"/>
      <c r="D249" s="322"/>
      <c r="E249" s="321"/>
      <c r="F249" s="72"/>
      <c r="G249" s="324"/>
      <c r="H249" s="321"/>
      <c r="I249" s="71"/>
      <c r="J249" s="320"/>
      <c r="K249" s="322"/>
      <c r="L249" s="321"/>
      <c r="M249" s="71"/>
      <c r="N249" s="320"/>
      <c r="O249" s="322"/>
      <c r="P249" s="321"/>
      <c r="Q249" s="71"/>
      <c r="R249" s="320"/>
      <c r="S249" s="321"/>
      <c r="T249" s="323"/>
      <c r="U249" s="321"/>
      <c r="V249" s="71"/>
      <c r="W249" s="71"/>
      <c r="X249" s="71"/>
      <c r="Y249" s="320"/>
      <c r="Z249" s="322"/>
      <c r="AA249" s="322"/>
      <c r="AB249" s="321"/>
      <c r="AC249" s="71"/>
      <c r="AD249" s="71"/>
      <c r="AE249" s="71"/>
      <c r="AF249" s="325">
        <f>SUM(T241:U248)*17/2</f>
        <v>765</v>
      </c>
      <c r="AG249" s="322"/>
      <c r="AH249" s="322"/>
      <c r="AI249" s="321"/>
    </row>
    <row r="250" spans="1:35" ht="20.100000000000001" customHeight="1" x14ac:dyDescent="0.25">
      <c r="A250" s="328"/>
      <c r="C250" s="320">
        <v>6</v>
      </c>
      <c r="D250" s="322"/>
      <c r="E250" s="321"/>
      <c r="F250" s="72" t="s">
        <v>41</v>
      </c>
      <c r="G250" s="324" t="s">
        <v>37</v>
      </c>
      <c r="H250" s="321"/>
      <c r="I250" s="71" t="s">
        <v>38</v>
      </c>
      <c r="J250" s="320">
        <v>297904</v>
      </c>
      <c r="K250" s="322"/>
      <c r="L250" s="321"/>
      <c r="M250" s="71">
        <v>297915</v>
      </c>
      <c r="N250" s="320">
        <v>12</v>
      </c>
      <c r="O250" s="322"/>
      <c r="P250" s="321"/>
      <c r="Q250" s="71">
        <v>297904</v>
      </c>
      <c r="R250" s="320">
        <v>297915</v>
      </c>
      <c r="S250" s="321"/>
      <c r="T250" s="323">
        <v>12</v>
      </c>
      <c r="U250" s="321"/>
      <c r="V250" s="71"/>
      <c r="W250" s="71"/>
      <c r="X250" s="71"/>
      <c r="Y250" s="320"/>
      <c r="Z250" s="322"/>
      <c r="AA250" s="322"/>
      <c r="AB250" s="321"/>
      <c r="AC250" s="71"/>
      <c r="AD250" s="71"/>
      <c r="AE250" s="71"/>
      <c r="AF250" s="320">
        <v>12</v>
      </c>
      <c r="AG250" s="322"/>
      <c r="AH250" s="322"/>
      <c r="AI250" s="321"/>
    </row>
    <row r="251" spans="1:35" ht="20.100000000000001" customHeight="1" x14ac:dyDescent="0.25">
      <c r="A251" s="328"/>
      <c r="C251" s="320">
        <v>6</v>
      </c>
      <c r="D251" s="322"/>
      <c r="E251" s="321"/>
      <c r="F251" s="72" t="s">
        <v>41</v>
      </c>
      <c r="G251" s="324" t="s">
        <v>37</v>
      </c>
      <c r="H251" s="321"/>
      <c r="I251" s="71" t="s">
        <v>38</v>
      </c>
      <c r="J251" s="320">
        <v>297916</v>
      </c>
      <c r="K251" s="322"/>
      <c r="L251" s="321"/>
      <c r="M251" s="71">
        <v>297916</v>
      </c>
      <c r="N251" s="320">
        <v>1</v>
      </c>
      <c r="O251" s="322"/>
      <c r="P251" s="321"/>
      <c r="Q251" s="71"/>
      <c r="R251" s="320"/>
      <c r="S251" s="321"/>
      <c r="T251" s="323"/>
      <c r="U251" s="321"/>
      <c r="V251" s="71">
        <v>297916</v>
      </c>
      <c r="W251" s="71">
        <v>297916</v>
      </c>
      <c r="X251" s="71">
        <v>1</v>
      </c>
      <c r="Y251" s="320" t="s">
        <v>53</v>
      </c>
      <c r="Z251" s="322"/>
      <c r="AA251" s="322"/>
      <c r="AB251" s="321"/>
      <c r="AC251" s="71"/>
      <c r="AD251" s="71"/>
      <c r="AE251" s="71"/>
      <c r="AF251" s="320">
        <v>1</v>
      </c>
      <c r="AG251" s="322"/>
      <c r="AH251" s="322"/>
      <c r="AI251" s="321"/>
    </row>
    <row r="252" spans="1:35" ht="20.100000000000001" customHeight="1" x14ac:dyDescent="0.25">
      <c r="A252" s="328"/>
      <c r="C252" s="320">
        <v>6</v>
      </c>
      <c r="D252" s="322"/>
      <c r="E252" s="321"/>
      <c r="F252" s="72" t="s">
        <v>41</v>
      </c>
      <c r="G252" s="324" t="s">
        <v>37</v>
      </c>
      <c r="H252" s="321"/>
      <c r="I252" s="71" t="s">
        <v>38</v>
      </c>
      <c r="J252" s="320">
        <v>297917</v>
      </c>
      <c r="K252" s="322"/>
      <c r="L252" s="321"/>
      <c r="M252" s="71">
        <v>297920</v>
      </c>
      <c r="N252" s="320">
        <v>4</v>
      </c>
      <c r="O252" s="322"/>
      <c r="P252" s="321"/>
      <c r="Q252" s="71">
        <v>297917</v>
      </c>
      <c r="R252" s="320">
        <v>297920</v>
      </c>
      <c r="S252" s="321"/>
      <c r="T252" s="323">
        <v>4</v>
      </c>
      <c r="U252" s="321"/>
      <c r="V252" s="71"/>
      <c r="W252" s="71"/>
      <c r="X252" s="71"/>
      <c r="Y252" s="320"/>
      <c r="Z252" s="322"/>
      <c r="AA252" s="322"/>
      <c r="AB252" s="321"/>
      <c r="AC252" s="71"/>
      <c r="AD252" s="71"/>
      <c r="AE252" s="71"/>
      <c r="AF252" s="320">
        <v>4</v>
      </c>
      <c r="AG252" s="322"/>
      <c r="AH252" s="322"/>
      <c r="AI252" s="321"/>
    </row>
    <row r="253" spans="1:35" ht="20.100000000000001" customHeight="1" x14ac:dyDescent="0.25">
      <c r="A253" s="328"/>
      <c r="C253" s="320">
        <v>6</v>
      </c>
      <c r="D253" s="322"/>
      <c r="E253" s="321"/>
      <c r="F253" s="72" t="s">
        <v>41</v>
      </c>
      <c r="G253" s="324" t="s">
        <v>37</v>
      </c>
      <c r="H253" s="321"/>
      <c r="I253" s="71" t="s">
        <v>38</v>
      </c>
      <c r="J253" s="320">
        <v>711085</v>
      </c>
      <c r="K253" s="322"/>
      <c r="L253" s="321"/>
      <c r="M253" s="71">
        <v>711103</v>
      </c>
      <c r="N253" s="320">
        <v>19</v>
      </c>
      <c r="O253" s="322"/>
      <c r="P253" s="321"/>
      <c r="Q253" s="71">
        <v>711085</v>
      </c>
      <c r="R253" s="320">
        <v>711103</v>
      </c>
      <c r="S253" s="321"/>
      <c r="T253" s="323">
        <v>19</v>
      </c>
      <c r="U253" s="321"/>
      <c r="V253" s="71"/>
      <c r="W253" s="71"/>
      <c r="X253" s="71"/>
      <c r="Y253" s="320"/>
      <c r="Z253" s="322"/>
      <c r="AA253" s="322"/>
      <c r="AB253" s="321"/>
      <c r="AC253" s="71"/>
      <c r="AD253" s="71"/>
      <c r="AE253" s="71"/>
      <c r="AF253" s="320">
        <v>19</v>
      </c>
      <c r="AG253" s="322"/>
      <c r="AH253" s="322"/>
      <c r="AI253" s="321"/>
    </row>
    <row r="254" spans="1:35" ht="20.100000000000001" customHeight="1" x14ac:dyDescent="0.25">
      <c r="A254" s="328"/>
      <c r="C254" s="320">
        <v>6</v>
      </c>
      <c r="D254" s="322"/>
      <c r="E254" s="321"/>
      <c r="F254" s="72" t="s">
        <v>41</v>
      </c>
      <c r="G254" s="324" t="s">
        <v>37</v>
      </c>
      <c r="H254" s="321"/>
      <c r="I254" s="71" t="s">
        <v>38</v>
      </c>
      <c r="J254" s="320">
        <v>711104</v>
      </c>
      <c r="K254" s="322"/>
      <c r="L254" s="321"/>
      <c r="M254" s="71">
        <v>711144</v>
      </c>
      <c r="N254" s="320">
        <v>41</v>
      </c>
      <c r="O254" s="322"/>
      <c r="P254" s="321"/>
      <c r="Q254" s="71"/>
      <c r="R254" s="320"/>
      <c r="S254" s="321"/>
      <c r="T254" s="323"/>
      <c r="U254" s="321"/>
      <c r="V254" s="71"/>
      <c r="W254" s="71"/>
      <c r="X254" s="71"/>
      <c r="Y254" s="320"/>
      <c r="Z254" s="322"/>
      <c r="AA254" s="322"/>
      <c r="AB254" s="321"/>
      <c r="AC254" s="71">
        <v>711104</v>
      </c>
      <c r="AD254" s="71">
        <v>711144</v>
      </c>
      <c r="AE254" s="71">
        <v>41</v>
      </c>
      <c r="AF254" s="320">
        <v>41</v>
      </c>
      <c r="AG254" s="322"/>
      <c r="AH254" s="322"/>
      <c r="AI254" s="321"/>
    </row>
    <row r="255" spans="1:35" ht="20.100000000000001" customHeight="1" x14ac:dyDescent="0.25">
      <c r="A255" s="328"/>
      <c r="C255" s="320">
        <v>6</v>
      </c>
      <c r="D255" s="322"/>
      <c r="E255" s="321"/>
      <c r="F255" s="72" t="s">
        <v>41</v>
      </c>
      <c r="G255" s="324" t="s">
        <v>40</v>
      </c>
      <c r="H255" s="321"/>
      <c r="I255" s="71" t="s">
        <v>57</v>
      </c>
      <c r="J255" s="320">
        <v>2342457</v>
      </c>
      <c r="K255" s="322"/>
      <c r="L255" s="321"/>
      <c r="M255" s="71">
        <v>2342474</v>
      </c>
      <c r="N255" s="320">
        <v>18</v>
      </c>
      <c r="O255" s="322"/>
      <c r="P255" s="321"/>
      <c r="Q255" s="71">
        <v>2342457</v>
      </c>
      <c r="R255" s="320">
        <v>2342474</v>
      </c>
      <c r="S255" s="321"/>
      <c r="T255" s="323">
        <v>18</v>
      </c>
      <c r="U255" s="321"/>
      <c r="V255" s="71"/>
      <c r="W255" s="71"/>
      <c r="X255" s="71"/>
      <c r="Y255" s="320"/>
      <c r="Z255" s="322"/>
      <c r="AA255" s="322"/>
      <c r="AB255" s="321"/>
      <c r="AC255" s="71"/>
      <c r="AD255" s="71"/>
      <c r="AE255" s="71"/>
      <c r="AF255" s="320">
        <v>18</v>
      </c>
      <c r="AG255" s="322"/>
      <c r="AH255" s="322"/>
      <c r="AI255" s="321"/>
    </row>
    <row r="256" spans="1:35" ht="20.100000000000001" customHeight="1" x14ac:dyDescent="0.25">
      <c r="A256" s="328"/>
      <c r="C256" s="320">
        <v>6</v>
      </c>
      <c r="D256" s="322"/>
      <c r="E256" s="321"/>
      <c r="F256" s="72" t="s">
        <v>41</v>
      </c>
      <c r="G256" s="324" t="s">
        <v>40</v>
      </c>
      <c r="H256" s="321"/>
      <c r="I256" s="71" t="s">
        <v>57</v>
      </c>
      <c r="J256" s="320">
        <v>2342637</v>
      </c>
      <c r="K256" s="322"/>
      <c r="L256" s="321"/>
      <c r="M256" s="71">
        <v>2342653</v>
      </c>
      <c r="N256" s="320">
        <v>17</v>
      </c>
      <c r="O256" s="322"/>
      <c r="P256" s="321"/>
      <c r="Q256" s="71">
        <v>2342637</v>
      </c>
      <c r="R256" s="320">
        <v>2342653</v>
      </c>
      <c r="S256" s="321"/>
      <c r="T256" s="323">
        <v>17</v>
      </c>
      <c r="U256" s="321"/>
      <c r="V256" s="71"/>
      <c r="W256" s="71"/>
      <c r="X256" s="71"/>
      <c r="Y256" s="320"/>
      <c r="Z256" s="322"/>
      <c r="AA256" s="322"/>
      <c r="AB256" s="321"/>
      <c r="AC256" s="71"/>
      <c r="AD256" s="71"/>
      <c r="AE256" s="71"/>
      <c r="AF256" s="320">
        <v>17</v>
      </c>
      <c r="AG256" s="322"/>
      <c r="AH256" s="322"/>
      <c r="AI256" s="321"/>
    </row>
    <row r="257" spans="1:35" ht="20.100000000000001" customHeight="1" x14ac:dyDescent="0.25">
      <c r="A257" s="328"/>
      <c r="C257" s="320">
        <v>6</v>
      </c>
      <c r="D257" s="322"/>
      <c r="E257" s="321"/>
      <c r="F257" s="72" t="s">
        <v>41</v>
      </c>
      <c r="G257" s="324" t="s">
        <v>40</v>
      </c>
      <c r="H257" s="321"/>
      <c r="I257" s="71" t="s">
        <v>57</v>
      </c>
      <c r="J257" s="320">
        <v>2342654</v>
      </c>
      <c r="K257" s="322"/>
      <c r="L257" s="321"/>
      <c r="M257" s="71">
        <v>2342696</v>
      </c>
      <c r="N257" s="320">
        <v>43</v>
      </c>
      <c r="O257" s="322"/>
      <c r="P257" s="321"/>
      <c r="Q257" s="71"/>
      <c r="R257" s="320"/>
      <c r="S257" s="321"/>
      <c r="T257" s="323"/>
      <c r="U257" s="321"/>
      <c r="V257" s="71"/>
      <c r="W257" s="71"/>
      <c r="X257" s="71"/>
      <c r="Y257" s="320"/>
      <c r="Z257" s="322"/>
      <c r="AA257" s="322"/>
      <c r="AB257" s="321"/>
      <c r="AC257" s="71">
        <v>2342654</v>
      </c>
      <c r="AD257" s="71">
        <v>2342696</v>
      </c>
      <c r="AE257" s="71">
        <v>43</v>
      </c>
      <c r="AF257" s="320">
        <v>43</v>
      </c>
      <c r="AG257" s="322"/>
      <c r="AH257" s="322"/>
      <c r="AI257" s="321"/>
    </row>
    <row r="258" spans="1:35" ht="20.100000000000001" customHeight="1" x14ac:dyDescent="0.25">
      <c r="A258" s="328"/>
      <c r="C258" s="320"/>
      <c r="D258" s="322"/>
      <c r="E258" s="321"/>
      <c r="F258" s="72"/>
      <c r="G258" s="324"/>
      <c r="H258" s="321"/>
      <c r="I258" s="71"/>
      <c r="J258" s="320"/>
      <c r="K258" s="322"/>
      <c r="L258" s="321"/>
      <c r="M258" s="71"/>
      <c r="N258" s="320"/>
      <c r="O258" s="322"/>
      <c r="P258" s="321"/>
      <c r="Q258" s="71"/>
      <c r="R258" s="320"/>
      <c r="S258" s="321"/>
      <c r="T258" s="323"/>
      <c r="U258" s="321"/>
      <c r="V258" s="71"/>
      <c r="W258" s="71"/>
      <c r="X258" s="71"/>
      <c r="Y258" s="320"/>
      <c r="Z258" s="322"/>
      <c r="AA258" s="322"/>
      <c r="AB258" s="321"/>
      <c r="AC258" s="71"/>
      <c r="AD258" s="71"/>
      <c r="AE258" s="71"/>
      <c r="AF258" s="325">
        <f>SUM(T250:U257)*17/2</f>
        <v>595</v>
      </c>
      <c r="AG258" s="322"/>
      <c r="AH258" s="322"/>
      <c r="AI258" s="321"/>
    </row>
    <row r="259" spans="1:35" ht="20.100000000000001" customHeight="1" x14ac:dyDescent="0.25">
      <c r="A259" s="328"/>
      <c r="C259" s="320">
        <v>3</v>
      </c>
      <c r="D259" s="322"/>
      <c r="E259" s="321"/>
      <c r="F259" s="72" t="s">
        <v>51</v>
      </c>
      <c r="G259" s="324" t="s">
        <v>37</v>
      </c>
      <c r="H259" s="321"/>
      <c r="I259" s="71" t="s">
        <v>38</v>
      </c>
      <c r="J259" s="320">
        <v>711145</v>
      </c>
      <c r="K259" s="322"/>
      <c r="L259" s="321"/>
      <c r="M259" s="71">
        <v>711146</v>
      </c>
      <c r="N259" s="320">
        <v>2</v>
      </c>
      <c r="O259" s="322"/>
      <c r="P259" s="321"/>
      <c r="Q259" s="71"/>
      <c r="R259" s="320"/>
      <c r="S259" s="321"/>
      <c r="T259" s="323"/>
      <c r="U259" s="321"/>
      <c r="V259" s="71">
        <v>711145</v>
      </c>
      <c r="W259" s="71">
        <v>711145</v>
      </c>
      <c r="X259" s="71">
        <v>1</v>
      </c>
      <c r="Y259" s="320" t="s">
        <v>78</v>
      </c>
      <c r="Z259" s="322"/>
      <c r="AA259" s="322"/>
      <c r="AB259" s="321"/>
      <c r="AC259" s="71"/>
      <c r="AD259" s="71"/>
      <c r="AE259" s="71"/>
      <c r="AF259" s="320">
        <v>1</v>
      </c>
      <c r="AG259" s="322"/>
      <c r="AH259" s="322"/>
      <c r="AI259" s="321"/>
    </row>
    <row r="260" spans="1:35" ht="20.100000000000001" customHeight="1" x14ac:dyDescent="0.25">
      <c r="A260" s="328"/>
      <c r="C260" s="320">
        <v>3</v>
      </c>
      <c r="D260" s="322"/>
      <c r="E260" s="321"/>
      <c r="F260" s="72" t="s">
        <v>51</v>
      </c>
      <c r="G260" s="324" t="s">
        <v>37</v>
      </c>
      <c r="H260" s="321"/>
      <c r="I260" s="71"/>
      <c r="J260" s="320"/>
      <c r="K260" s="322"/>
      <c r="L260" s="321"/>
      <c r="M260" s="71"/>
      <c r="N260" s="320"/>
      <c r="O260" s="322"/>
      <c r="P260" s="321"/>
      <c r="Q260" s="71"/>
      <c r="R260" s="320"/>
      <c r="S260" s="321"/>
      <c r="T260" s="323"/>
      <c r="U260" s="321"/>
      <c r="V260" s="71">
        <v>711146</v>
      </c>
      <c r="W260" s="71">
        <v>711146</v>
      </c>
      <c r="X260" s="71">
        <v>1</v>
      </c>
      <c r="Y260" s="320" t="s">
        <v>78</v>
      </c>
      <c r="Z260" s="322"/>
      <c r="AA260" s="322"/>
      <c r="AB260" s="321"/>
      <c r="AC260" s="71"/>
      <c r="AD260" s="71"/>
      <c r="AE260" s="71"/>
      <c r="AF260" s="320">
        <v>1</v>
      </c>
      <c r="AG260" s="322"/>
      <c r="AH260" s="322"/>
      <c r="AI260" s="321"/>
    </row>
    <row r="261" spans="1:35" ht="20.100000000000001" customHeight="1" x14ac:dyDescent="0.25">
      <c r="A261" s="328"/>
      <c r="C261" s="320">
        <v>3</v>
      </c>
      <c r="D261" s="322"/>
      <c r="E261" s="321"/>
      <c r="F261" s="72" t="s">
        <v>51</v>
      </c>
      <c r="G261" s="324" t="s">
        <v>37</v>
      </c>
      <c r="H261" s="321"/>
      <c r="I261" s="71" t="s">
        <v>38</v>
      </c>
      <c r="J261" s="320">
        <v>711147</v>
      </c>
      <c r="K261" s="322"/>
      <c r="L261" s="321"/>
      <c r="M261" s="71">
        <v>711159</v>
      </c>
      <c r="N261" s="320">
        <v>13</v>
      </c>
      <c r="O261" s="322"/>
      <c r="P261" s="321"/>
      <c r="Q261" s="71">
        <v>711147</v>
      </c>
      <c r="R261" s="320">
        <v>711159</v>
      </c>
      <c r="S261" s="321"/>
      <c r="T261" s="323">
        <v>13</v>
      </c>
      <c r="U261" s="321"/>
      <c r="V261" s="71"/>
      <c r="W261" s="71"/>
      <c r="X261" s="71"/>
      <c r="Y261" s="320"/>
      <c r="Z261" s="322"/>
      <c r="AA261" s="322"/>
      <c r="AB261" s="321"/>
      <c r="AC261" s="71"/>
      <c r="AD261" s="71"/>
      <c r="AE261" s="71"/>
      <c r="AF261" s="320">
        <v>13</v>
      </c>
      <c r="AG261" s="322"/>
      <c r="AH261" s="322"/>
      <c r="AI261" s="321"/>
    </row>
    <row r="262" spans="1:35" ht="20.100000000000001" customHeight="1" x14ac:dyDescent="0.25">
      <c r="A262" s="328"/>
      <c r="C262" s="320">
        <v>3</v>
      </c>
      <c r="D262" s="322"/>
      <c r="E262" s="321"/>
      <c r="F262" s="72" t="s">
        <v>51</v>
      </c>
      <c r="G262" s="324" t="s">
        <v>37</v>
      </c>
      <c r="H262" s="321"/>
      <c r="I262" s="71" t="s">
        <v>38</v>
      </c>
      <c r="J262" s="320">
        <v>711160</v>
      </c>
      <c r="K262" s="322"/>
      <c r="L262" s="321"/>
      <c r="M262" s="71">
        <v>711184</v>
      </c>
      <c r="N262" s="320">
        <v>25</v>
      </c>
      <c r="O262" s="322"/>
      <c r="P262" s="321"/>
      <c r="Q262" s="71"/>
      <c r="R262" s="320"/>
      <c r="S262" s="321"/>
      <c r="T262" s="323"/>
      <c r="U262" s="321"/>
      <c r="V262" s="71"/>
      <c r="W262" s="71"/>
      <c r="X262" s="71"/>
      <c r="Y262" s="320"/>
      <c r="Z262" s="322"/>
      <c r="AA262" s="322"/>
      <c r="AB262" s="321"/>
      <c r="AC262" s="71">
        <v>711160</v>
      </c>
      <c r="AD262" s="71">
        <v>711184</v>
      </c>
      <c r="AE262" s="71">
        <v>25</v>
      </c>
      <c r="AF262" s="320">
        <v>25</v>
      </c>
      <c r="AG262" s="322"/>
      <c r="AH262" s="322"/>
      <c r="AI262" s="321"/>
    </row>
    <row r="263" spans="1:35" ht="20.100000000000001" customHeight="1" x14ac:dyDescent="0.25">
      <c r="A263" s="328"/>
      <c r="C263" s="320">
        <v>3</v>
      </c>
      <c r="D263" s="322"/>
      <c r="E263" s="321"/>
      <c r="F263" s="72" t="s">
        <v>51</v>
      </c>
      <c r="G263" s="324" t="s">
        <v>40</v>
      </c>
      <c r="H263" s="321"/>
      <c r="I263" s="71" t="s">
        <v>57</v>
      </c>
      <c r="J263" s="320">
        <v>2342697</v>
      </c>
      <c r="K263" s="322"/>
      <c r="L263" s="321"/>
      <c r="M263" s="71">
        <v>2342709</v>
      </c>
      <c r="N263" s="320">
        <v>13</v>
      </c>
      <c r="O263" s="322"/>
      <c r="P263" s="321"/>
      <c r="Q263" s="71">
        <v>2342697</v>
      </c>
      <c r="R263" s="320">
        <v>2342709</v>
      </c>
      <c r="S263" s="321"/>
      <c r="T263" s="323">
        <v>13</v>
      </c>
      <c r="U263" s="321"/>
      <c r="V263" s="71"/>
      <c r="W263" s="71"/>
      <c r="X263" s="71"/>
      <c r="Y263" s="320"/>
      <c r="Z263" s="322"/>
      <c r="AA263" s="322"/>
      <c r="AB263" s="321"/>
      <c r="AC263" s="71"/>
      <c r="AD263" s="71"/>
      <c r="AE263" s="71"/>
      <c r="AF263" s="320">
        <v>13</v>
      </c>
      <c r="AG263" s="322"/>
      <c r="AH263" s="322"/>
      <c r="AI263" s="321"/>
    </row>
    <row r="264" spans="1:35" ht="20.100000000000001" customHeight="1" x14ac:dyDescent="0.25">
      <c r="A264" s="328"/>
      <c r="C264" s="320">
        <v>3</v>
      </c>
      <c r="D264" s="322"/>
      <c r="E264" s="321"/>
      <c r="F264" s="72" t="s">
        <v>51</v>
      </c>
      <c r="G264" s="324" t="s">
        <v>40</v>
      </c>
      <c r="H264" s="321"/>
      <c r="I264" s="71" t="s">
        <v>57</v>
      </c>
      <c r="J264" s="320">
        <v>2342710</v>
      </c>
      <c r="K264" s="322"/>
      <c r="L264" s="321"/>
      <c r="M264" s="71">
        <v>2342736</v>
      </c>
      <c r="N264" s="320">
        <v>27</v>
      </c>
      <c r="O264" s="322"/>
      <c r="P264" s="321"/>
      <c r="Q264" s="71"/>
      <c r="R264" s="320"/>
      <c r="S264" s="321"/>
      <c r="T264" s="323"/>
      <c r="U264" s="321"/>
      <c r="V264" s="71"/>
      <c r="W264" s="71"/>
      <c r="X264" s="71"/>
      <c r="Y264" s="320"/>
      <c r="Z264" s="322"/>
      <c r="AA264" s="322"/>
      <c r="AB264" s="321"/>
      <c r="AC264" s="71">
        <v>2342710</v>
      </c>
      <c r="AD264" s="71">
        <v>2342736</v>
      </c>
      <c r="AE264" s="71">
        <v>27</v>
      </c>
      <c r="AF264" s="320">
        <v>27</v>
      </c>
      <c r="AG264" s="322"/>
      <c r="AH264" s="322"/>
      <c r="AI264" s="321"/>
    </row>
    <row r="265" spans="1:35" ht="20.100000000000001" customHeight="1" x14ac:dyDescent="0.25">
      <c r="A265" s="328"/>
      <c r="C265" s="320"/>
      <c r="D265" s="322"/>
      <c r="E265" s="321"/>
      <c r="F265" s="72"/>
      <c r="G265" s="324"/>
      <c r="H265" s="321"/>
      <c r="I265" s="71"/>
      <c r="J265" s="320"/>
      <c r="K265" s="322"/>
      <c r="L265" s="321"/>
      <c r="M265" s="71"/>
      <c r="N265" s="320"/>
      <c r="O265" s="322"/>
      <c r="P265" s="321"/>
      <c r="Q265" s="71"/>
      <c r="R265" s="320"/>
      <c r="S265" s="321"/>
      <c r="T265" s="323"/>
      <c r="U265" s="321"/>
      <c r="V265" s="71"/>
      <c r="W265" s="71"/>
      <c r="X265" s="71"/>
      <c r="Y265" s="320"/>
      <c r="Z265" s="322"/>
      <c r="AA265" s="322"/>
      <c r="AB265" s="321"/>
      <c r="AC265" s="71"/>
      <c r="AD265" s="71"/>
      <c r="AE265" s="71"/>
      <c r="AF265" s="325">
        <f>SUM(T259:U264)*17/2</f>
        <v>221</v>
      </c>
      <c r="AG265" s="322"/>
      <c r="AH265" s="322"/>
      <c r="AI265" s="321"/>
    </row>
    <row r="266" spans="1:35" ht="20.100000000000001" customHeight="1" x14ac:dyDescent="0.25">
      <c r="A266" s="328"/>
      <c r="C266" s="320">
        <v>5</v>
      </c>
      <c r="D266" s="322"/>
      <c r="E266" s="321"/>
      <c r="F266" s="72" t="s">
        <v>42</v>
      </c>
      <c r="G266" s="324" t="s">
        <v>37</v>
      </c>
      <c r="H266" s="321"/>
      <c r="I266" s="71" t="s">
        <v>38</v>
      </c>
      <c r="J266" s="320">
        <v>297860</v>
      </c>
      <c r="K266" s="322"/>
      <c r="L266" s="321"/>
      <c r="M266" s="71">
        <v>297880</v>
      </c>
      <c r="N266" s="320">
        <v>21</v>
      </c>
      <c r="O266" s="322"/>
      <c r="P266" s="321"/>
      <c r="Q266" s="71">
        <v>297860</v>
      </c>
      <c r="R266" s="320">
        <v>297880</v>
      </c>
      <c r="S266" s="321"/>
      <c r="T266" s="323">
        <v>21</v>
      </c>
      <c r="U266" s="321"/>
      <c r="V266" s="71"/>
      <c r="W266" s="71"/>
      <c r="X266" s="71"/>
      <c r="Y266" s="320"/>
      <c r="Z266" s="322"/>
      <c r="AA266" s="322"/>
      <c r="AB266" s="321"/>
      <c r="AC266" s="71"/>
      <c r="AD266" s="71"/>
      <c r="AE266" s="71"/>
      <c r="AF266" s="320">
        <v>21</v>
      </c>
      <c r="AG266" s="322"/>
      <c r="AH266" s="322"/>
      <c r="AI266" s="321"/>
    </row>
    <row r="267" spans="1:35" ht="20.100000000000001" customHeight="1" x14ac:dyDescent="0.25">
      <c r="A267" s="328"/>
      <c r="C267" s="320">
        <v>5</v>
      </c>
      <c r="D267" s="322"/>
      <c r="E267" s="321"/>
      <c r="F267" s="72" t="s">
        <v>42</v>
      </c>
      <c r="G267" s="324" t="s">
        <v>37</v>
      </c>
      <c r="H267" s="321"/>
      <c r="I267" s="71" t="s">
        <v>38</v>
      </c>
      <c r="J267" s="320">
        <v>711025</v>
      </c>
      <c r="K267" s="322"/>
      <c r="L267" s="321"/>
      <c r="M267" s="71">
        <v>711044</v>
      </c>
      <c r="N267" s="320">
        <v>20</v>
      </c>
      <c r="O267" s="322"/>
      <c r="P267" s="321"/>
      <c r="Q267" s="71">
        <v>711025</v>
      </c>
      <c r="R267" s="320">
        <v>711044</v>
      </c>
      <c r="S267" s="321"/>
      <c r="T267" s="323">
        <v>20</v>
      </c>
      <c r="U267" s="321"/>
      <c r="V267" s="71"/>
      <c r="W267" s="71"/>
      <c r="X267" s="71"/>
      <c r="Y267" s="320"/>
      <c r="Z267" s="322"/>
      <c r="AA267" s="322"/>
      <c r="AB267" s="321"/>
      <c r="AC267" s="71"/>
      <c r="AD267" s="71"/>
      <c r="AE267" s="71"/>
      <c r="AF267" s="320">
        <v>20</v>
      </c>
      <c r="AG267" s="322"/>
      <c r="AH267" s="322"/>
      <c r="AI267" s="321"/>
    </row>
    <row r="268" spans="1:35" ht="20.100000000000001" customHeight="1" x14ac:dyDescent="0.25">
      <c r="A268" s="328"/>
      <c r="C268" s="320">
        <v>5</v>
      </c>
      <c r="D268" s="322"/>
      <c r="E268" s="321"/>
      <c r="F268" s="72" t="s">
        <v>42</v>
      </c>
      <c r="G268" s="324" t="s">
        <v>37</v>
      </c>
      <c r="H268" s="321"/>
      <c r="I268" s="71" t="s">
        <v>38</v>
      </c>
      <c r="J268" s="320">
        <v>711045</v>
      </c>
      <c r="K268" s="322"/>
      <c r="L268" s="321"/>
      <c r="M268" s="71">
        <v>711084</v>
      </c>
      <c r="N268" s="320">
        <v>40</v>
      </c>
      <c r="O268" s="322"/>
      <c r="P268" s="321"/>
      <c r="Q268" s="71"/>
      <c r="R268" s="320"/>
      <c r="S268" s="321"/>
      <c r="T268" s="323"/>
      <c r="U268" s="321"/>
      <c r="V268" s="71"/>
      <c r="W268" s="71"/>
      <c r="X268" s="71"/>
      <c r="Y268" s="320"/>
      <c r="Z268" s="322"/>
      <c r="AA268" s="322"/>
      <c r="AB268" s="321"/>
      <c r="AC268" s="71">
        <v>711045</v>
      </c>
      <c r="AD268" s="71">
        <v>711084</v>
      </c>
      <c r="AE268" s="71">
        <v>40</v>
      </c>
      <c r="AF268" s="320">
        <v>40</v>
      </c>
      <c r="AG268" s="322"/>
      <c r="AH268" s="322"/>
      <c r="AI268" s="321"/>
    </row>
    <row r="269" spans="1:35" ht="20.100000000000001" customHeight="1" x14ac:dyDescent="0.25">
      <c r="A269" s="328"/>
      <c r="C269" s="320">
        <v>5</v>
      </c>
      <c r="D269" s="322"/>
      <c r="E269" s="321"/>
      <c r="F269" s="72" t="s">
        <v>42</v>
      </c>
      <c r="G269" s="324" t="s">
        <v>40</v>
      </c>
      <c r="H269" s="321"/>
      <c r="I269" s="71" t="s">
        <v>57</v>
      </c>
      <c r="J269" s="320">
        <v>2342414</v>
      </c>
      <c r="K269" s="322"/>
      <c r="L269" s="321"/>
      <c r="M269" s="71">
        <v>2342435</v>
      </c>
      <c r="N269" s="320">
        <v>22</v>
      </c>
      <c r="O269" s="322"/>
      <c r="P269" s="321"/>
      <c r="Q269" s="71">
        <v>2342414</v>
      </c>
      <c r="R269" s="320">
        <v>2342435</v>
      </c>
      <c r="S269" s="321"/>
      <c r="T269" s="323">
        <v>22</v>
      </c>
      <c r="U269" s="321"/>
      <c r="V269" s="71"/>
      <c r="W269" s="71"/>
      <c r="X269" s="71"/>
      <c r="Y269" s="320"/>
      <c r="Z269" s="322"/>
      <c r="AA269" s="322"/>
      <c r="AB269" s="321"/>
      <c r="AC269" s="71"/>
      <c r="AD269" s="71"/>
      <c r="AE269" s="71"/>
      <c r="AF269" s="320">
        <v>22</v>
      </c>
      <c r="AG269" s="322"/>
      <c r="AH269" s="322"/>
      <c r="AI269" s="321"/>
    </row>
    <row r="270" spans="1:35" ht="20.100000000000001" customHeight="1" x14ac:dyDescent="0.25">
      <c r="A270" s="328"/>
      <c r="C270" s="320">
        <v>5</v>
      </c>
      <c r="D270" s="322"/>
      <c r="E270" s="321"/>
      <c r="F270" s="72" t="s">
        <v>42</v>
      </c>
      <c r="G270" s="324" t="s">
        <v>40</v>
      </c>
      <c r="H270" s="321"/>
      <c r="I270" s="71" t="s">
        <v>57</v>
      </c>
      <c r="J270" s="320">
        <v>2342578</v>
      </c>
      <c r="K270" s="322"/>
      <c r="L270" s="321"/>
      <c r="M270" s="71">
        <v>2342596</v>
      </c>
      <c r="N270" s="320">
        <v>19</v>
      </c>
      <c r="O270" s="322"/>
      <c r="P270" s="321"/>
      <c r="Q270" s="71">
        <v>2342578</v>
      </c>
      <c r="R270" s="320">
        <v>2342596</v>
      </c>
      <c r="S270" s="321"/>
      <c r="T270" s="323">
        <v>19</v>
      </c>
      <c r="U270" s="321"/>
      <c r="V270" s="71"/>
      <c r="W270" s="71"/>
      <c r="X270" s="71"/>
      <c r="Y270" s="320"/>
      <c r="Z270" s="322"/>
      <c r="AA270" s="322"/>
      <c r="AB270" s="321"/>
      <c r="AC270" s="71"/>
      <c r="AD270" s="71"/>
      <c r="AE270" s="71"/>
      <c r="AF270" s="320">
        <v>19</v>
      </c>
      <c r="AG270" s="322"/>
      <c r="AH270" s="322"/>
      <c r="AI270" s="321"/>
    </row>
    <row r="271" spans="1:35" ht="20.100000000000001" customHeight="1" x14ac:dyDescent="0.25">
      <c r="A271" s="328"/>
      <c r="C271" s="320">
        <v>5</v>
      </c>
      <c r="D271" s="322"/>
      <c r="E271" s="321"/>
      <c r="F271" s="72" t="s">
        <v>42</v>
      </c>
      <c r="G271" s="324" t="s">
        <v>40</v>
      </c>
      <c r="H271" s="321"/>
      <c r="I271" s="71" t="s">
        <v>57</v>
      </c>
      <c r="J271" s="320">
        <v>2342597</v>
      </c>
      <c r="K271" s="322"/>
      <c r="L271" s="321"/>
      <c r="M271" s="71">
        <v>2342636</v>
      </c>
      <c r="N271" s="320">
        <v>40</v>
      </c>
      <c r="O271" s="322"/>
      <c r="P271" s="321"/>
      <c r="Q271" s="71"/>
      <c r="R271" s="320"/>
      <c r="S271" s="321"/>
      <c r="T271" s="323"/>
      <c r="U271" s="321"/>
      <c r="V271" s="71"/>
      <c r="W271" s="71"/>
      <c r="X271" s="71"/>
      <c r="Y271" s="320"/>
      <c r="Z271" s="322"/>
      <c r="AA271" s="322"/>
      <c r="AB271" s="321"/>
      <c r="AC271" s="71">
        <v>2342597</v>
      </c>
      <c r="AD271" s="71">
        <v>2342636</v>
      </c>
      <c r="AE271" s="71">
        <v>40</v>
      </c>
      <c r="AF271" s="320">
        <v>40</v>
      </c>
      <c r="AG271" s="322"/>
      <c r="AH271" s="322"/>
      <c r="AI271" s="321"/>
    </row>
    <row r="272" spans="1:35" ht="20.100000000000001" customHeight="1" x14ac:dyDescent="0.25">
      <c r="A272" s="328"/>
      <c r="C272" s="320"/>
      <c r="D272" s="322"/>
      <c r="E272" s="321"/>
      <c r="F272" s="72"/>
      <c r="G272" s="324"/>
      <c r="H272" s="321"/>
      <c r="I272" s="71"/>
      <c r="J272" s="320"/>
      <c r="K272" s="322"/>
      <c r="L272" s="321"/>
      <c r="M272" s="71"/>
      <c r="N272" s="320"/>
      <c r="O272" s="322"/>
      <c r="P272" s="321"/>
      <c r="Q272" s="71"/>
      <c r="R272" s="320"/>
      <c r="S272" s="321"/>
      <c r="T272" s="323"/>
      <c r="U272" s="321"/>
      <c r="V272" s="71"/>
      <c r="W272" s="71"/>
      <c r="X272" s="71"/>
      <c r="Y272" s="320"/>
      <c r="Z272" s="322"/>
      <c r="AA272" s="322"/>
      <c r="AB272" s="321"/>
      <c r="AC272" s="71"/>
      <c r="AD272" s="71"/>
      <c r="AE272" s="71"/>
      <c r="AF272" s="325">
        <f>SUM(T266:U271)*17/2</f>
        <v>697</v>
      </c>
      <c r="AG272" s="322"/>
      <c r="AH272" s="322"/>
      <c r="AI272" s="321"/>
    </row>
    <row r="273" spans="1:35" ht="20.100000000000001" customHeight="1" x14ac:dyDescent="0.25">
      <c r="A273" s="328"/>
      <c r="C273" s="320">
        <v>4</v>
      </c>
      <c r="D273" s="322"/>
      <c r="E273" s="321"/>
      <c r="F273" s="72" t="s">
        <v>44</v>
      </c>
      <c r="G273" s="324" t="s">
        <v>37</v>
      </c>
      <c r="H273" s="321"/>
      <c r="I273" s="71" t="s">
        <v>38</v>
      </c>
      <c r="J273" s="320">
        <v>297816</v>
      </c>
      <c r="K273" s="322"/>
      <c r="L273" s="321"/>
      <c r="M273" s="71">
        <v>297840</v>
      </c>
      <c r="N273" s="320">
        <v>25</v>
      </c>
      <c r="O273" s="322"/>
      <c r="P273" s="321"/>
      <c r="Q273" s="71">
        <v>297816</v>
      </c>
      <c r="R273" s="320">
        <v>297840</v>
      </c>
      <c r="S273" s="321"/>
      <c r="T273" s="323">
        <v>25</v>
      </c>
      <c r="U273" s="321"/>
      <c r="V273" s="71"/>
      <c r="W273" s="71"/>
      <c r="X273" s="71"/>
      <c r="Y273" s="320"/>
      <c r="Z273" s="322"/>
      <c r="AA273" s="322"/>
      <c r="AB273" s="321"/>
      <c r="AC273" s="71"/>
      <c r="AD273" s="71"/>
      <c r="AE273" s="71"/>
      <c r="AF273" s="320">
        <v>25</v>
      </c>
      <c r="AG273" s="322"/>
      <c r="AH273" s="322"/>
      <c r="AI273" s="321"/>
    </row>
    <row r="274" spans="1:35" ht="20.100000000000001" customHeight="1" x14ac:dyDescent="0.25">
      <c r="A274" s="328"/>
      <c r="C274" s="320">
        <v>4</v>
      </c>
      <c r="D274" s="322"/>
      <c r="E274" s="321"/>
      <c r="F274" s="72" t="s">
        <v>44</v>
      </c>
      <c r="G274" s="324" t="s">
        <v>37</v>
      </c>
      <c r="H274" s="321"/>
      <c r="I274" s="71" t="s">
        <v>38</v>
      </c>
      <c r="J274" s="320">
        <v>297981</v>
      </c>
      <c r="K274" s="322"/>
      <c r="L274" s="321"/>
      <c r="M274" s="71">
        <v>297986</v>
      </c>
      <c r="N274" s="320">
        <v>6</v>
      </c>
      <c r="O274" s="322"/>
      <c r="P274" s="321"/>
      <c r="Q274" s="71">
        <v>297981</v>
      </c>
      <c r="R274" s="320">
        <v>297986</v>
      </c>
      <c r="S274" s="321"/>
      <c r="T274" s="323">
        <v>6</v>
      </c>
      <c r="U274" s="321"/>
      <c r="V274" s="71"/>
      <c r="W274" s="71"/>
      <c r="X274" s="71"/>
      <c r="Y274" s="320"/>
      <c r="Z274" s="322"/>
      <c r="AA274" s="322"/>
      <c r="AB274" s="321"/>
      <c r="AC274" s="71"/>
      <c r="AD274" s="71"/>
      <c r="AE274" s="71"/>
      <c r="AF274" s="320">
        <v>6</v>
      </c>
      <c r="AG274" s="322"/>
      <c r="AH274" s="322"/>
      <c r="AI274" s="321"/>
    </row>
    <row r="275" spans="1:35" ht="20.100000000000001" customHeight="1" x14ac:dyDescent="0.25">
      <c r="A275" s="328"/>
      <c r="C275" s="320">
        <v>4</v>
      </c>
      <c r="D275" s="322"/>
      <c r="E275" s="321"/>
      <c r="F275" s="72" t="s">
        <v>44</v>
      </c>
      <c r="G275" s="324" t="s">
        <v>37</v>
      </c>
      <c r="H275" s="321"/>
      <c r="I275" s="71" t="s">
        <v>38</v>
      </c>
      <c r="J275" s="320">
        <v>297987</v>
      </c>
      <c r="K275" s="322"/>
      <c r="L275" s="321"/>
      <c r="M275" s="71">
        <v>298000</v>
      </c>
      <c r="N275" s="320">
        <v>14</v>
      </c>
      <c r="O275" s="322"/>
      <c r="P275" s="321"/>
      <c r="Q275" s="71"/>
      <c r="R275" s="320"/>
      <c r="S275" s="321"/>
      <c r="T275" s="323"/>
      <c r="U275" s="321"/>
      <c r="V275" s="71"/>
      <c r="W275" s="71"/>
      <c r="X275" s="71"/>
      <c r="Y275" s="320"/>
      <c r="Z275" s="322"/>
      <c r="AA275" s="322"/>
      <c r="AB275" s="321"/>
      <c r="AC275" s="71">
        <v>297987</v>
      </c>
      <c r="AD275" s="71">
        <v>298000</v>
      </c>
      <c r="AE275" s="71">
        <v>14</v>
      </c>
      <c r="AF275" s="320">
        <v>14</v>
      </c>
      <c r="AG275" s="322"/>
      <c r="AH275" s="322"/>
      <c r="AI275" s="321"/>
    </row>
    <row r="276" spans="1:35" ht="20.100000000000001" customHeight="1" x14ac:dyDescent="0.25">
      <c r="A276" s="328"/>
      <c r="C276" s="320">
        <v>4</v>
      </c>
      <c r="D276" s="322"/>
      <c r="E276" s="321"/>
      <c r="F276" s="72" t="s">
        <v>44</v>
      </c>
      <c r="G276" s="324" t="s">
        <v>37</v>
      </c>
      <c r="H276" s="321"/>
      <c r="I276" s="71" t="s">
        <v>38</v>
      </c>
      <c r="J276" s="320">
        <v>711001</v>
      </c>
      <c r="K276" s="322"/>
      <c r="L276" s="321"/>
      <c r="M276" s="71">
        <v>711024</v>
      </c>
      <c r="N276" s="320">
        <v>24</v>
      </c>
      <c r="O276" s="322"/>
      <c r="P276" s="321"/>
      <c r="Q276" s="71"/>
      <c r="R276" s="320"/>
      <c r="S276" s="321"/>
      <c r="T276" s="323"/>
      <c r="U276" s="321"/>
      <c r="V276" s="71"/>
      <c r="W276" s="71"/>
      <c r="X276" s="71"/>
      <c r="Y276" s="320"/>
      <c r="Z276" s="322"/>
      <c r="AA276" s="322"/>
      <c r="AB276" s="321"/>
      <c r="AC276" s="71">
        <v>711001</v>
      </c>
      <c r="AD276" s="71">
        <v>711024</v>
      </c>
      <c r="AE276" s="71">
        <v>24</v>
      </c>
      <c r="AF276" s="320">
        <v>24</v>
      </c>
      <c r="AG276" s="322"/>
      <c r="AH276" s="322"/>
      <c r="AI276" s="321"/>
    </row>
    <row r="277" spans="1:35" ht="20.100000000000001" customHeight="1" x14ac:dyDescent="0.25">
      <c r="A277" s="328"/>
      <c r="C277" s="320">
        <v>4</v>
      </c>
      <c r="D277" s="322"/>
      <c r="E277" s="321"/>
      <c r="F277" s="72" t="s">
        <v>44</v>
      </c>
      <c r="G277" s="324" t="s">
        <v>40</v>
      </c>
      <c r="H277" s="321"/>
      <c r="I277" s="71" t="s">
        <v>57</v>
      </c>
      <c r="J277" s="320">
        <v>2342371</v>
      </c>
      <c r="K277" s="322"/>
      <c r="L277" s="321"/>
      <c r="M277" s="71">
        <v>2342396</v>
      </c>
      <c r="N277" s="320">
        <v>26</v>
      </c>
      <c r="O277" s="322"/>
      <c r="P277" s="321"/>
      <c r="Q277" s="71">
        <v>2342371</v>
      </c>
      <c r="R277" s="320">
        <v>2342396</v>
      </c>
      <c r="S277" s="321"/>
      <c r="T277" s="323">
        <v>26</v>
      </c>
      <c r="U277" s="321"/>
      <c r="V277" s="71"/>
      <c r="W277" s="71"/>
      <c r="X277" s="71"/>
      <c r="Y277" s="320"/>
      <c r="Z277" s="322"/>
      <c r="AA277" s="322"/>
      <c r="AB277" s="321"/>
      <c r="AC277" s="71"/>
      <c r="AD277" s="71"/>
      <c r="AE277" s="71"/>
      <c r="AF277" s="320">
        <v>26</v>
      </c>
      <c r="AG277" s="322"/>
      <c r="AH277" s="322"/>
      <c r="AI277" s="321"/>
    </row>
    <row r="278" spans="1:35" ht="20.100000000000001" customHeight="1" x14ac:dyDescent="0.25">
      <c r="A278" s="328"/>
      <c r="C278" s="320">
        <v>4</v>
      </c>
      <c r="D278" s="322"/>
      <c r="E278" s="321"/>
      <c r="F278" s="72" t="s">
        <v>44</v>
      </c>
      <c r="G278" s="324" t="s">
        <v>40</v>
      </c>
      <c r="H278" s="321"/>
      <c r="I278" s="71" t="s">
        <v>57</v>
      </c>
      <c r="J278" s="320">
        <v>2342535</v>
      </c>
      <c r="K278" s="322"/>
      <c r="L278" s="321"/>
      <c r="M278" s="71">
        <v>2342539</v>
      </c>
      <c r="N278" s="320">
        <v>5</v>
      </c>
      <c r="O278" s="322"/>
      <c r="P278" s="321"/>
      <c r="Q278" s="71">
        <v>2342535</v>
      </c>
      <c r="R278" s="320">
        <v>2342539</v>
      </c>
      <c r="S278" s="321"/>
      <c r="T278" s="323">
        <v>5</v>
      </c>
      <c r="U278" s="321"/>
      <c r="V278" s="71"/>
      <c r="W278" s="71"/>
      <c r="X278" s="71"/>
      <c r="Y278" s="320"/>
      <c r="Z278" s="322"/>
      <c r="AA278" s="322"/>
      <c r="AB278" s="321"/>
      <c r="AC278" s="71"/>
      <c r="AD278" s="71"/>
      <c r="AE278" s="71"/>
      <c r="AF278" s="320">
        <v>5</v>
      </c>
      <c r="AG278" s="322"/>
      <c r="AH278" s="322"/>
      <c r="AI278" s="321"/>
    </row>
    <row r="279" spans="1:35" ht="20.100000000000001" customHeight="1" x14ac:dyDescent="0.25">
      <c r="A279" s="328"/>
      <c r="C279" s="320">
        <v>4</v>
      </c>
      <c r="D279" s="322"/>
      <c r="E279" s="321"/>
      <c r="F279" s="72" t="s">
        <v>44</v>
      </c>
      <c r="G279" s="324" t="s">
        <v>40</v>
      </c>
      <c r="H279" s="321"/>
      <c r="I279" s="71" t="s">
        <v>57</v>
      </c>
      <c r="J279" s="320">
        <v>2342540</v>
      </c>
      <c r="K279" s="322"/>
      <c r="L279" s="321"/>
      <c r="M279" s="71">
        <v>2342577</v>
      </c>
      <c r="N279" s="320">
        <v>38</v>
      </c>
      <c r="O279" s="322"/>
      <c r="P279" s="321"/>
      <c r="Q279" s="71"/>
      <c r="R279" s="320"/>
      <c r="S279" s="321"/>
      <c r="T279" s="323"/>
      <c r="U279" s="321"/>
      <c r="V279" s="71"/>
      <c r="W279" s="71"/>
      <c r="X279" s="71"/>
      <c r="Y279" s="320"/>
      <c r="Z279" s="322"/>
      <c r="AA279" s="322"/>
      <c r="AB279" s="321"/>
      <c r="AC279" s="71">
        <v>2342540</v>
      </c>
      <c r="AD279" s="71">
        <v>2342577</v>
      </c>
      <c r="AE279" s="71">
        <v>38</v>
      </c>
      <c r="AF279" s="320">
        <v>38</v>
      </c>
      <c r="AG279" s="322"/>
      <c r="AH279" s="322"/>
      <c r="AI279" s="321"/>
    </row>
    <row r="280" spans="1:35" ht="20.100000000000001" customHeight="1" x14ac:dyDescent="0.25">
      <c r="A280" s="328"/>
      <c r="C280" s="320"/>
      <c r="D280" s="322"/>
      <c r="E280" s="321"/>
      <c r="F280" s="72"/>
      <c r="G280" s="324"/>
      <c r="H280" s="321"/>
      <c r="I280" s="71"/>
      <c r="J280" s="320"/>
      <c r="K280" s="322"/>
      <c r="L280" s="321"/>
      <c r="M280" s="71"/>
      <c r="N280" s="320"/>
      <c r="O280" s="322"/>
      <c r="P280" s="321"/>
      <c r="Q280" s="71"/>
      <c r="R280" s="320"/>
      <c r="S280" s="321"/>
      <c r="T280" s="323"/>
      <c r="U280" s="321"/>
      <c r="V280" s="71"/>
      <c r="W280" s="71"/>
      <c r="X280" s="71"/>
      <c r="Y280" s="320"/>
      <c r="Z280" s="322"/>
      <c r="AA280" s="322"/>
      <c r="AB280" s="321"/>
      <c r="AC280" s="71"/>
      <c r="AD280" s="71"/>
      <c r="AE280" s="71"/>
      <c r="AF280" s="325">
        <f>SUM(T273:U279)*17/2</f>
        <v>527</v>
      </c>
      <c r="AG280" s="322"/>
      <c r="AH280" s="322"/>
      <c r="AI280" s="321"/>
    </row>
    <row r="281" spans="1:35" ht="20.100000000000001" customHeight="1" x14ac:dyDescent="0.25">
      <c r="A281" s="328"/>
      <c r="C281" s="320">
        <v>1</v>
      </c>
      <c r="D281" s="322"/>
      <c r="E281" s="321"/>
      <c r="F281" s="72" t="s">
        <v>46</v>
      </c>
      <c r="G281" s="324" t="s">
        <v>37</v>
      </c>
      <c r="H281" s="321"/>
      <c r="I281" s="71" t="s">
        <v>38</v>
      </c>
      <c r="J281" s="320">
        <v>297704</v>
      </c>
      <c r="K281" s="322"/>
      <c r="L281" s="321"/>
      <c r="M281" s="71">
        <v>297720</v>
      </c>
      <c r="N281" s="320">
        <v>17</v>
      </c>
      <c r="O281" s="322"/>
      <c r="P281" s="321"/>
      <c r="Q281" s="71">
        <v>297704</v>
      </c>
      <c r="R281" s="320">
        <v>297720</v>
      </c>
      <c r="S281" s="321"/>
      <c r="T281" s="323">
        <v>17</v>
      </c>
      <c r="U281" s="321"/>
      <c r="V281" s="71"/>
      <c r="W281" s="71"/>
      <c r="X281" s="71"/>
      <c r="Y281" s="320"/>
      <c r="Z281" s="322"/>
      <c r="AA281" s="322"/>
      <c r="AB281" s="321"/>
      <c r="AC281" s="71"/>
      <c r="AD281" s="71"/>
      <c r="AE281" s="71"/>
      <c r="AF281" s="320">
        <v>17</v>
      </c>
      <c r="AG281" s="322"/>
      <c r="AH281" s="322"/>
      <c r="AI281" s="321"/>
    </row>
    <row r="282" spans="1:35" ht="20.100000000000001" customHeight="1" x14ac:dyDescent="0.25">
      <c r="A282" s="328"/>
      <c r="C282" s="320">
        <v>1</v>
      </c>
      <c r="D282" s="322"/>
      <c r="E282" s="321"/>
      <c r="F282" s="72" t="s">
        <v>46</v>
      </c>
      <c r="G282" s="324" t="s">
        <v>37</v>
      </c>
      <c r="H282" s="321"/>
      <c r="I282" s="71" t="s">
        <v>38</v>
      </c>
      <c r="J282" s="320">
        <v>297921</v>
      </c>
      <c r="K282" s="322"/>
      <c r="L282" s="321"/>
      <c r="M282" s="71">
        <v>297948</v>
      </c>
      <c r="N282" s="320">
        <v>28</v>
      </c>
      <c r="O282" s="322"/>
      <c r="P282" s="321"/>
      <c r="Q282" s="71">
        <v>297921</v>
      </c>
      <c r="R282" s="320">
        <v>297948</v>
      </c>
      <c r="S282" s="321"/>
      <c r="T282" s="323">
        <v>28</v>
      </c>
      <c r="U282" s="321"/>
      <c r="V282" s="71"/>
      <c r="W282" s="71"/>
      <c r="X282" s="71"/>
      <c r="Y282" s="320"/>
      <c r="Z282" s="322"/>
      <c r="AA282" s="322"/>
      <c r="AB282" s="321"/>
      <c r="AC282" s="71"/>
      <c r="AD282" s="71"/>
      <c r="AE282" s="71"/>
      <c r="AF282" s="320">
        <v>28</v>
      </c>
      <c r="AG282" s="322"/>
      <c r="AH282" s="322"/>
      <c r="AI282" s="321"/>
    </row>
    <row r="283" spans="1:35" ht="20.100000000000001" customHeight="1" x14ac:dyDescent="0.25">
      <c r="A283" s="328"/>
      <c r="C283" s="320">
        <v>1</v>
      </c>
      <c r="D283" s="322"/>
      <c r="E283" s="321"/>
      <c r="F283" s="72" t="s">
        <v>46</v>
      </c>
      <c r="G283" s="324" t="s">
        <v>37</v>
      </c>
      <c r="H283" s="321"/>
      <c r="I283" s="71" t="s">
        <v>38</v>
      </c>
      <c r="J283" s="320">
        <v>297949</v>
      </c>
      <c r="K283" s="322"/>
      <c r="L283" s="321"/>
      <c r="M283" s="71">
        <v>297980</v>
      </c>
      <c r="N283" s="320">
        <v>32</v>
      </c>
      <c r="O283" s="322"/>
      <c r="P283" s="321"/>
      <c r="Q283" s="71"/>
      <c r="R283" s="320"/>
      <c r="S283" s="321"/>
      <c r="T283" s="323"/>
      <c r="U283" s="321"/>
      <c r="V283" s="71"/>
      <c r="W283" s="71"/>
      <c r="X283" s="71"/>
      <c r="Y283" s="320"/>
      <c r="Z283" s="322"/>
      <c r="AA283" s="322"/>
      <c r="AB283" s="321"/>
      <c r="AC283" s="71">
        <v>297949</v>
      </c>
      <c r="AD283" s="71">
        <v>297980</v>
      </c>
      <c r="AE283" s="71">
        <v>32</v>
      </c>
      <c r="AF283" s="320">
        <v>32</v>
      </c>
      <c r="AG283" s="322"/>
      <c r="AH283" s="322"/>
      <c r="AI283" s="321"/>
    </row>
    <row r="284" spans="1:35" ht="20.100000000000001" customHeight="1" x14ac:dyDescent="0.25">
      <c r="A284" s="328"/>
      <c r="C284" s="320">
        <v>1</v>
      </c>
      <c r="D284" s="322"/>
      <c r="E284" s="321"/>
      <c r="F284" s="72" t="s">
        <v>46</v>
      </c>
      <c r="G284" s="324" t="s">
        <v>40</v>
      </c>
      <c r="H284" s="321"/>
      <c r="I284" s="71" t="s">
        <v>57</v>
      </c>
      <c r="J284" s="320">
        <v>2342260</v>
      </c>
      <c r="K284" s="322"/>
      <c r="L284" s="321"/>
      <c r="M284" s="71">
        <v>2342276</v>
      </c>
      <c r="N284" s="320">
        <v>17</v>
      </c>
      <c r="O284" s="322"/>
      <c r="P284" s="321"/>
      <c r="Q284" s="71">
        <v>2342260</v>
      </c>
      <c r="R284" s="320">
        <v>2342276</v>
      </c>
      <c r="S284" s="321"/>
      <c r="T284" s="323">
        <v>17</v>
      </c>
      <c r="U284" s="321"/>
      <c r="V284" s="71"/>
      <c r="W284" s="71"/>
      <c r="X284" s="71"/>
      <c r="Y284" s="320"/>
      <c r="Z284" s="322"/>
      <c r="AA284" s="322"/>
      <c r="AB284" s="321"/>
      <c r="AC284" s="71"/>
      <c r="AD284" s="71"/>
      <c r="AE284" s="71"/>
      <c r="AF284" s="320">
        <v>17</v>
      </c>
      <c r="AG284" s="322"/>
      <c r="AH284" s="322"/>
      <c r="AI284" s="321"/>
    </row>
    <row r="285" spans="1:35" ht="20.100000000000001" customHeight="1" x14ac:dyDescent="0.25">
      <c r="A285" s="328"/>
      <c r="C285" s="320">
        <v>1</v>
      </c>
      <c r="D285" s="322"/>
      <c r="E285" s="321"/>
      <c r="F285" s="72" t="s">
        <v>46</v>
      </c>
      <c r="G285" s="324" t="s">
        <v>40</v>
      </c>
      <c r="H285" s="321"/>
      <c r="I285" s="71" t="s">
        <v>57</v>
      </c>
      <c r="J285" s="320">
        <v>2342475</v>
      </c>
      <c r="K285" s="322"/>
      <c r="L285" s="321"/>
      <c r="M285" s="71">
        <v>2342502</v>
      </c>
      <c r="N285" s="320">
        <v>28</v>
      </c>
      <c r="O285" s="322"/>
      <c r="P285" s="321"/>
      <c r="Q285" s="71">
        <v>2342475</v>
      </c>
      <c r="R285" s="320">
        <v>2342502</v>
      </c>
      <c r="S285" s="321"/>
      <c r="T285" s="323">
        <v>28</v>
      </c>
      <c r="U285" s="321"/>
      <c r="V285" s="71"/>
      <c r="W285" s="71"/>
      <c r="X285" s="71"/>
      <c r="Y285" s="320"/>
      <c r="Z285" s="322"/>
      <c r="AA285" s="322"/>
      <c r="AB285" s="321"/>
      <c r="AC285" s="71"/>
      <c r="AD285" s="71"/>
      <c r="AE285" s="71"/>
      <c r="AF285" s="320">
        <v>28</v>
      </c>
      <c r="AG285" s="322"/>
      <c r="AH285" s="322"/>
      <c r="AI285" s="321"/>
    </row>
    <row r="286" spans="1:35" ht="20.100000000000001" customHeight="1" x14ac:dyDescent="0.25">
      <c r="A286" s="328"/>
      <c r="C286" s="320">
        <v>1</v>
      </c>
      <c r="D286" s="322"/>
      <c r="E286" s="321"/>
      <c r="F286" s="72" t="s">
        <v>46</v>
      </c>
      <c r="G286" s="324" t="s">
        <v>40</v>
      </c>
      <c r="H286" s="321"/>
      <c r="I286" s="71" t="s">
        <v>57</v>
      </c>
      <c r="J286" s="320">
        <v>2342503</v>
      </c>
      <c r="K286" s="322"/>
      <c r="L286" s="321"/>
      <c r="M286" s="71">
        <v>2342534</v>
      </c>
      <c r="N286" s="320">
        <v>32</v>
      </c>
      <c r="O286" s="322"/>
      <c r="P286" s="321"/>
      <c r="Q286" s="71"/>
      <c r="R286" s="320"/>
      <c r="S286" s="321"/>
      <c r="T286" s="323"/>
      <c r="U286" s="321"/>
      <c r="V286" s="71"/>
      <c r="W286" s="71"/>
      <c r="X286" s="71"/>
      <c r="Y286" s="320"/>
      <c r="Z286" s="322"/>
      <c r="AA286" s="322"/>
      <c r="AB286" s="321"/>
      <c r="AC286" s="71">
        <v>2342503</v>
      </c>
      <c r="AD286" s="71">
        <v>2342534</v>
      </c>
      <c r="AE286" s="71">
        <v>32</v>
      </c>
      <c r="AF286" s="320">
        <v>32</v>
      </c>
      <c r="AG286" s="322"/>
      <c r="AH286" s="322"/>
      <c r="AI286" s="321"/>
    </row>
    <row r="287" spans="1:35" ht="20.100000000000001" customHeight="1" x14ac:dyDescent="0.25">
      <c r="A287" s="329"/>
      <c r="C287" s="320"/>
      <c r="D287" s="322"/>
      <c r="E287" s="321"/>
      <c r="F287" s="72"/>
      <c r="G287" s="324"/>
      <c r="H287" s="321"/>
      <c r="I287" s="71"/>
      <c r="J287" s="320"/>
      <c r="K287" s="322"/>
      <c r="L287" s="321"/>
      <c r="M287" s="71"/>
      <c r="N287" s="320"/>
      <c r="O287" s="322"/>
      <c r="P287" s="321"/>
      <c r="Q287" s="71"/>
      <c r="R287" s="320"/>
      <c r="S287" s="321"/>
      <c r="T287" s="323"/>
      <c r="U287" s="321"/>
      <c r="V287" s="71"/>
      <c r="W287" s="71"/>
      <c r="X287" s="71"/>
      <c r="Y287" s="320"/>
      <c r="Z287" s="322"/>
      <c r="AA287" s="322"/>
      <c r="AB287" s="321"/>
      <c r="AC287" s="71"/>
      <c r="AD287" s="71"/>
      <c r="AE287" s="71"/>
      <c r="AF287" s="325">
        <f>SUM(T281:U286)*17/2</f>
        <v>765</v>
      </c>
      <c r="AG287" s="322"/>
      <c r="AH287" s="322"/>
      <c r="AI287" s="321"/>
    </row>
    <row r="288" spans="1:35" ht="15" customHeight="1" x14ac:dyDescent="0.25">
      <c r="A288" s="362"/>
      <c r="C288" s="331" t="s">
        <v>79</v>
      </c>
      <c r="D288" s="322"/>
      <c r="E288" s="322"/>
      <c r="F288" s="322"/>
      <c r="G288" s="322"/>
      <c r="H288" s="321"/>
      <c r="I288" s="326"/>
      <c r="J288" s="322"/>
      <c r="K288" s="322"/>
      <c r="L288" s="322"/>
      <c r="M288" s="322"/>
      <c r="N288" s="322"/>
      <c r="O288" s="322"/>
      <c r="P288" s="322"/>
      <c r="Q288" s="322"/>
      <c r="R288" s="322"/>
      <c r="S288" s="322"/>
      <c r="T288" s="322"/>
      <c r="U288" s="322"/>
      <c r="V288" s="322"/>
      <c r="W288" s="322"/>
      <c r="X288" s="322"/>
      <c r="Y288" s="322"/>
      <c r="Z288" s="322"/>
      <c r="AA288" s="322"/>
      <c r="AB288" s="322"/>
      <c r="AC288" s="322"/>
      <c r="AD288" s="322"/>
      <c r="AE288" s="322"/>
      <c r="AF288" s="322"/>
      <c r="AG288" s="322"/>
      <c r="AH288" s="322"/>
      <c r="AI288" s="321"/>
    </row>
    <row r="289" spans="1:35" ht="20.100000000000001" customHeight="1" x14ac:dyDescent="0.25">
      <c r="A289" s="328"/>
      <c r="C289" s="320">
        <v>7</v>
      </c>
      <c r="D289" s="322"/>
      <c r="E289" s="321"/>
      <c r="F289" s="72" t="s">
        <v>71</v>
      </c>
      <c r="G289" s="324" t="s">
        <v>37</v>
      </c>
      <c r="H289" s="321"/>
      <c r="I289" s="71" t="s">
        <v>38</v>
      </c>
      <c r="J289" s="320">
        <v>297483</v>
      </c>
      <c r="K289" s="322"/>
      <c r="L289" s="321"/>
      <c r="M289" s="71">
        <v>297512</v>
      </c>
      <c r="N289" s="320">
        <v>30</v>
      </c>
      <c r="O289" s="322"/>
      <c r="P289" s="321"/>
      <c r="Q289" s="71">
        <v>297483</v>
      </c>
      <c r="R289" s="320">
        <v>297512</v>
      </c>
      <c r="S289" s="321"/>
      <c r="T289" s="323">
        <v>30</v>
      </c>
      <c r="U289" s="321"/>
      <c r="V289" s="71"/>
      <c r="W289" s="71"/>
      <c r="X289" s="71"/>
      <c r="Y289" s="320"/>
      <c r="Z289" s="322"/>
      <c r="AA289" s="322"/>
      <c r="AB289" s="321"/>
      <c r="AC289" s="71"/>
      <c r="AD289" s="71"/>
      <c r="AE289" s="71"/>
      <c r="AF289" s="320">
        <v>30</v>
      </c>
      <c r="AG289" s="322"/>
      <c r="AH289" s="322"/>
      <c r="AI289" s="321"/>
    </row>
    <row r="290" spans="1:35" ht="20.100000000000001" customHeight="1" x14ac:dyDescent="0.25">
      <c r="A290" s="328"/>
      <c r="C290" s="320">
        <v>7</v>
      </c>
      <c r="D290" s="322"/>
      <c r="E290" s="321"/>
      <c r="F290" s="72" t="s">
        <v>71</v>
      </c>
      <c r="G290" s="324" t="s">
        <v>37</v>
      </c>
      <c r="H290" s="321"/>
      <c r="I290" s="71" t="s">
        <v>38</v>
      </c>
      <c r="J290" s="320">
        <v>711269</v>
      </c>
      <c r="K290" s="322"/>
      <c r="L290" s="321"/>
      <c r="M290" s="71">
        <v>711276</v>
      </c>
      <c r="N290" s="320">
        <v>8</v>
      </c>
      <c r="O290" s="322"/>
      <c r="P290" s="321"/>
      <c r="Q290" s="71">
        <v>711269</v>
      </c>
      <c r="R290" s="320">
        <v>711276</v>
      </c>
      <c r="S290" s="321"/>
      <c r="T290" s="323">
        <v>8</v>
      </c>
      <c r="U290" s="321"/>
      <c r="V290" s="71"/>
      <c r="W290" s="71"/>
      <c r="X290" s="71"/>
      <c r="Y290" s="320"/>
      <c r="Z290" s="322"/>
      <c r="AA290" s="322"/>
      <c r="AB290" s="321"/>
      <c r="AC290" s="71"/>
      <c r="AD290" s="71"/>
      <c r="AE290" s="71"/>
      <c r="AF290" s="320">
        <v>8</v>
      </c>
      <c r="AG290" s="322"/>
      <c r="AH290" s="322"/>
      <c r="AI290" s="321"/>
    </row>
    <row r="291" spans="1:35" ht="20.100000000000001" customHeight="1" x14ac:dyDescent="0.25">
      <c r="A291" s="328"/>
      <c r="C291" s="320">
        <v>7</v>
      </c>
      <c r="D291" s="322"/>
      <c r="E291" s="321"/>
      <c r="F291" s="72" t="s">
        <v>71</v>
      </c>
      <c r="G291" s="324" t="s">
        <v>37</v>
      </c>
      <c r="H291" s="321"/>
      <c r="I291" s="71" t="s">
        <v>38</v>
      </c>
      <c r="J291" s="320">
        <v>711277</v>
      </c>
      <c r="K291" s="322"/>
      <c r="L291" s="321"/>
      <c r="M291" s="71">
        <v>711288</v>
      </c>
      <c r="N291" s="320">
        <v>12</v>
      </c>
      <c r="O291" s="322"/>
      <c r="P291" s="321"/>
      <c r="Q291" s="71"/>
      <c r="R291" s="320"/>
      <c r="S291" s="321"/>
      <c r="T291" s="323"/>
      <c r="U291" s="321"/>
      <c r="V291" s="71"/>
      <c r="W291" s="71"/>
      <c r="X291" s="71"/>
      <c r="Y291" s="320"/>
      <c r="Z291" s="322"/>
      <c r="AA291" s="322"/>
      <c r="AB291" s="321"/>
      <c r="AC291" s="71">
        <v>711277</v>
      </c>
      <c r="AD291" s="71">
        <v>711288</v>
      </c>
      <c r="AE291" s="71">
        <v>12</v>
      </c>
      <c r="AF291" s="320">
        <v>12</v>
      </c>
      <c r="AG291" s="322"/>
      <c r="AH291" s="322"/>
      <c r="AI291" s="321"/>
    </row>
    <row r="292" spans="1:35" ht="20.100000000000001" customHeight="1" x14ac:dyDescent="0.25">
      <c r="A292" s="328"/>
      <c r="C292" s="320">
        <v>7</v>
      </c>
      <c r="D292" s="322"/>
      <c r="E292" s="321"/>
      <c r="F292" s="72" t="s">
        <v>71</v>
      </c>
      <c r="G292" s="324" t="s">
        <v>40</v>
      </c>
      <c r="H292" s="321"/>
      <c r="I292" s="71" t="s">
        <v>57</v>
      </c>
      <c r="J292" s="320">
        <v>2342038</v>
      </c>
      <c r="K292" s="322"/>
      <c r="L292" s="321"/>
      <c r="M292" s="71">
        <v>2342068</v>
      </c>
      <c r="N292" s="320">
        <v>31</v>
      </c>
      <c r="O292" s="322"/>
      <c r="P292" s="321"/>
      <c r="Q292" s="71">
        <v>2342038</v>
      </c>
      <c r="R292" s="320">
        <v>2342068</v>
      </c>
      <c r="S292" s="321"/>
      <c r="T292" s="323">
        <v>31</v>
      </c>
      <c r="U292" s="321"/>
      <c r="V292" s="71"/>
      <c r="W292" s="71"/>
      <c r="X292" s="71"/>
      <c r="Y292" s="320"/>
      <c r="Z292" s="322"/>
      <c r="AA292" s="322"/>
      <c r="AB292" s="321"/>
      <c r="AC292" s="71"/>
      <c r="AD292" s="71"/>
      <c r="AE292" s="71"/>
      <c r="AF292" s="320">
        <v>31</v>
      </c>
      <c r="AG292" s="322"/>
      <c r="AH292" s="322"/>
      <c r="AI292" s="321"/>
    </row>
    <row r="293" spans="1:35" ht="20.100000000000001" customHeight="1" x14ac:dyDescent="0.25">
      <c r="A293" s="328"/>
      <c r="C293" s="320">
        <v>7</v>
      </c>
      <c r="D293" s="322"/>
      <c r="E293" s="321"/>
      <c r="F293" s="72" t="s">
        <v>71</v>
      </c>
      <c r="G293" s="324" t="s">
        <v>40</v>
      </c>
      <c r="H293" s="321"/>
      <c r="I293" s="71" t="s">
        <v>57</v>
      </c>
      <c r="J293" s="320">
        <v>2753419</v>
      </c>
      <c r="K293" s="322"/>
      <c r="L293" s="321"/>
      <c r="M293" s="71">
        <v>2753425</v>
      </c>
      <c r="N293" s="320">
        <v>7</v>
      </c>
      <c r="O293" s="322"/>
      <c r="P293" s="321"/>
      <c r="Q293" s="71">
        <v>2753419</v>
      </c>
      <c r="R293" s="320">
        <v>2753425</v>
      </c>
      <c r="S293" s="321"/>
      <c r="T293" s="323">
        <v>7</v>
      </c>
      <c r="U293" s="321"/>
      <c r="V293" s="71"/>
      <c r="W293" s="71"/>
      <c r="X293" s="71"/>
      <c r="Y293" s="320"/>
      <c r="Z293" s="322"/>
      <c r="AA293" s="322"/>
      <c r="AB293" s="321"/>
      <c r="AC293" s="71"/>
      <c r="AD293" s="71"/>
      <c r="AE293" s="71"/>
      <c r="AF293" s="320">
        <v>7</v>
      </c>
      <c r="AG293" s="322"/>
      <c r="AH293" s="322"/>
      <c r="AI293" s="321"/>
    </row>
    <row r="294" spans="1:35" ht="20.100000000000001" customHeight="1" x14ac:dyDescent="0.25">
      <c r="A294" s="328"/>
      <c r="C294" s="320">
        <v>7</v>
      </c>
      <c r="D294" s="322"/>
      <c r="E294" s="321"/>
      <c r="F294" s="72" t="s">
        <v>71</v>
      </c>
      <c r="G294" s="324" t="s">
        <v>40</v>
      </c>
      <c r="H294" s="321"/>
      <c r="I294" s="71" t="s">
        <v>57</v>
      </c>
      <c r="J294" s="320">
        <v>2753426</v>
      </c>
      <c r="K294" s="322"/>
      <c r="L294" s="321"/>
      <c r="M294" s="71">
        <v>2753437</v>
      </c>
      <c r="N294" s="320">
        <v>12</v>
      </c>
      <c r="O294" s="322"/>
      <c r="P294" s="321"/>
      <c r="Q294" s="71"/>
      <c r="R294" s="320"/>
      <c r="S294" s="321"/>
      <c r="T294" s="323"/>
      <c r="U294" s="321"/>
      <c r="V294" s="71"/>
      <c r="W294" s="71"/>
      <c r="X294" s="71"/>
      <c r="Y294" s="320"/>
      <c r="Z294" s="322"/>
      <c r="AA294" s="322"/>
      <c r="AB294" s="321"/>
      <c r="AC294" s="71">
        <v>2753426</v>
      </c>
      <c r="AD294" s="71">
        <v>2753437</v>
      </c>
      <c r="AE294" s="71">
        <v>12</v>
      </c>
      <c r="AF294" s="320">
        <v>12</v>
      </c>
      <c r="AG294" s="322"/>
      <c r="AH294" s="322"/>
      <c r="AI294" s="321"/>
    </row>
    <row r="295" spans="1:35" ht="20.100000000000001" customHeight="1" x14ac:dyDescent="0.25">
      <c r="A295" s="328"/>
      <c r="C295" s="320"/>
      <c r="D295" s="322"/>
      <c r="E295" s="321"/>
      <c r="F295" s="72"/>
      <c r="G295" s="324"/>
      <c r="H295" s="321"/>
      <c r="I295" s="71"/>
      <c r="J295" s="320"/>
      <c r="K295" s="322"/>
      <c r="L295" s="321"/>
      <c r="M295" s="71"/>
      <c r="N295" s="320"/>
      <c r="O295" s="322"/>
      <c r="P295" s="321"/>
      <c r="Q295" s="71"/>
      <c r="R295" s="320"/>
      <c r="S295" s="321"/>
      <c r="T295" s="323"/>
      <c r="U295" s="321"/>
      <c r="V295" s="71"/>
      <c r="W295" s="71"/>
      <c r="X295" s="71"/>
      <c r="Y295" s="320"/>
      <c r="Z295" s="322"/>
      <c r="AA295" s="322"/>
      <c r="AB295" s="321"/>
      <c r="AC295" s="71"/>
      <c r="AD295" s="71"/>
      <c r="AE295" s="71"/>
      <c r="AF295" s="325">
        <f>SUM(T289:U294)*17/2</f>
        <v>646</v>
      </c>
      <c r="AG295" s="322"/>
      <c r="AH295" s="322"/>
      <c r="AI295" s="321"/>
    </row>
    <row r="296" spans="1:35" ht="20.100000000000001" customHeight="1" x14ac:dyDescent="0.25">
      <c r="A296" s="328"/>
      <c r="C296" s="320">
        <v>6</v>
      </c>
      <c r="D296" s="322"/>
      <c r="E296" s="321"/>
      <c r="F296" s="72" t="s">
        <v>41</v>
      </c>
      <c r="G296" s="324" t="s">
        <v>37</v>
      </c>
      <c r="H296" s="321"/>
      <c r="I296" s="71" t="s">
        <v>38</v>
      </c>
      <c r="J296" s="320">
        <v>711104</v>
      </c>
      <c r="K296" s="322"/>
      <c r="L296" s="321"/>
      <c r="M296" s="71">
        <v>711143</v>
      </c>
      <c r="N296" s="320">
        <v>40</v>
      </c>
      <c r="O296" s="322"/>
      <c r="P296" s="321"/>
      <c r="Q296" s="71">
        <v>711104</v>
      </c>
      <c r="R296" s="320">
        <v>711143</v>
      </c>
      <c r="S296" s="321"/>
      <c r="T296" s="323">
        <v>40</v>
      </c>
      <c r="U296" s="321"/>
      <c r="V296" s="71"/>
      <c r="W296" s="71"/>
      <c r="X296" s="71"/>
      <c r="Y296" s="320"/>
      <c r="Z296" s="322"/>
      <c r="AA296" s="322"/>
      <c r="AB296" s="321"/>
      <c r="AC296" s="71"/>
      <c r="AD296" s="71"/>
      <c r="AE296" s="71"/>
      <c r="AF296" s="320">
        <v>40</v>
      </c>
      <c r="AG296" s="322"/>
      <c r="AH296" s="322"/>
      <c r="AI296" s="321"/>
    </row>
    <row r="297" spans="1:35" ht="20.100000000000001" customHeight="1" x14ac:dyDescent="0.25">
      <c r="A297" s="328"/>
      <c r="C297" s="320">
        <v>6</v>
      </c>
      <c r="D297" s="322"/>
      <c r="E297" s="321"/>
      <c r="F297" s="72" t="s">
        <v>41</v>
      </c>
      <c r="G297" s="324" t="s">
        <v>37</v>
      </c>
      <c r="H297" s="321"/>
      <c r="I297" s="71" t="s">
        <v>38</v>
      </c>
      <c r="J297" s="320">
        <v>711144</v>
      </c>
      <c r="K297" s="322"/>
      <c r="L297" s="321"/>
      <c r="M297" s="71">
        <v>711144</v>
      </c>
      <c r="N297" s="320">
        <v>1</v>
      </c>
      <c r="O297" s="322"/>
      <c r="P297" s="321"/>
      <c r="Q297" s="71"/>
      <c r="R297" s="320"/>
      <c r="S297" s="321"/>
      <c r="T297" s="323"/>
      <c r="U297" s="321"/>
      <c r="V297" s="71"/>
      <c r="W297" s="71"/>
      <c r="X297" s="71"/>
      <c r="Y297" s="320"/>
      <c r="Z297" s="322"/>
      <c r="AA297" s="322"/>
      <c r="AB297" s="321"/>
      <c r="AC297" s="71">
        <v>711144</v>
      </c>
      <c r="AD297" s="71">
        <v>711144</v>
      </c>
      <c r="AE297" s="71">
        <v>1</v>
      </c>
      <c r="AF297" s="320">
        <v>1</v>
      </c>
      <c r="AG297" s="322"/>
      <c r="AH297" s="322"/>
      <c r="AI297" s="321"/>
    </row>
    <row r="298" spans="1:35" ht="20.100000000000001" customHeight="1" x14ac:dyDescent="0.25">
      <c r="A298" s="328"/>
      <c r="C298" s="320">
        <v>6</v>
      </c>
      <c r="D298" s="322"/>
      <c r="E298" s="321"/>
      <c r="F298" s="72" t="s">
        <v>41</v>
      </c>
      <c r="G298" s="324" t="s">
        <v>37</v>
      </c>
      <c r="H298" s="321"/>
      <c r="I298" s="71" t="s">
        <v>38</v>
      </c>
      <c r="J298" s="320">
        <v>711249</v>
      </c>
      <c r="K298" s="322"/>
      <c r="L298" s="321"/>
      <c r="M298" s="71">
        <v>711268</v>
      </c>
      <c r="N298" s="320">
        <v>20</v>
      </c>
      <c r="O298" s="322"/>
      <c r="P298" s="321"/>
      <c r="Q298" s="71"/>
      <c r="R298" s="320"/>
      <c r="S298" s="321"/>
      <c r="T298" s="323"/>
      <c r="U298" s="321"/>
      <c r="V298" s="71"/>
      <c r="W298" s="71"/>
      <c r="X298" s="71"/>
      <c r="Y298" s="320"/>
      <c r="Z298" s="322"/>
      <c r="AA298" s="322"/>
      <c r="AB298" s="321"/>
      <c r="AC298" s="71">
        <v>711249</v>
      </c>
      <c r="AD298" s="71">
        <v>711268</v>
      </c>
      <c r="AE298" s="71">
        <v>20</v>
      </c>
      <c r="AF298" s="320">
        <v>20</v>
      </c>
      <c r="AG298" s="322"/>
      <c r="AH298" s="322"/>
      <c r="AI298" s="321"/>
    </row>
    <row r="299" spans="1:35" ht="20.100000000000001" customHeight="1" x14ac:dyDescent="0.25">
      <c r="A299" s="328"/>
      <c r="C299" s="320">
        <v>6</v>
      </c>
      <c r="D299" s="322"/>
      <c r="E299" s="321"/>
      <c r="F299" s="72" t="s">
        <v>41</v>
      </c>
      <c r="G299" s="324" t="s">
        <v>40</v>
      </c>
      <c r="H299" s="321"/>
      <c r="I299" s="71" t="s">
        <v>57</v>
      </c>
      <c r="J299" s="320">
        <v>2342654</v>
      </c>
      <c r="K299" s="322"/>
      <c r="L299" s="321"/>
      <c r="M299" s="71">
        <v>2342693</v>
      </c>
      <c r="N299" s="320">
        <v>40</v>
      </c>
      <c r="O299" s="322"/>
      <c r="P299" s="321"/>
      <c r="Q299" s="71">
        <v>2342654</v>
      </c>
      <c r="R299" s="320">
        <v>2342693</v>
      </c>
      <c r="S299" s="321"/>
      <c r="T299" s="323">
        <v>40</v>
      </c>
      <c r="U299" s="321"/>
      <c r="V299" s="71"/>
      <c r="W299" s="71"/>
      <c r="X299" s="71"/>
      <c r="Y299" s="320"/>
      <c r="Z299" s="322"/>
      <c r="AA299" s="322"/>
      <c r="AB299" s="321"/>
      <c r="AC299" s="71"/>
      <c r="AD299" s="71"/>
      <c r="AE299" s="71"/>
      <c r="AF299" s="320">
        <v>40</v>
      </c>
      <c r="AG299" s="322"/>
      <c r="AH299" s="322"/>
      <c r="AI299" s="321"/>
    </row>
    <row r="300" spans="1:35" ht="20.100000000000001" customHeight="1" x14ac:dyDescent="0.25">
      <c r="A300" s="328"/>
      <c r="C300" s="320">
        <v>6</v>
      </c>
      <c r="D300" s="322"/>
      <c r="E300" s="321"/>
      <c r="F300" s="72" t="s">
        <v>41</v>
      </c>
      <c r="G300" s="324" t="s">
        <v>40</v>
      </c>
      <c r="H300" s="321"/>
      <c r="I300" s="71" t="s">
        <v>57</v>
      </c>
      <c r="J300" s="320">
        <v>2342694</v>
      </c>
      <c r="K300" s="322"/>
      <c r="L300" s="321"/>
      <c r="M300" s="71">
        <v>2342696</v>
      </c>
      <c r="N300" s="320">
        <v>3</v>
      </c>
      <c r="O300" s="322"/>
      <c r="P300" s="321"/>
      <c r="Q300" s="71"/>
      <c r="R300" s="320"/>
      <c r="S300" s="321"/>
      <c r="T300" s="323"/>
      <c r="U300" s="321"/>
      <c r="V300" s="71"/>
      <c r="W300" s="71"/>
      <c r="X300" s="71"/>
      <c r="Y300" s="320"/>
      <c r="Z300" s="322"/>
      <c r="AA300" s="322"/>
      <c r="AB300" s="321"/>
      <c r="AC300" s="71">
        <v>2342694</v>
      </c>
      <c r="AD300" s="71">
        <v>2342696</v>
      </c>
      <c r="AE300" s="71">
        <v>3</v>
      </c>
      <c r="AF300" s="320">
        <v>3</v>
      </c>
      <c r="AG300" s="322"/>
      <c r="AH300" s="322"/>
      <c r="AI300" s="321"/>
    </row>
    <row r="301" spans="1:35" ht="20.100000000000001" customHeight="1" x14ac:dyDescent="0.25">
      <c r="A301" s="328"/>
      <c r="C301" s="320">
        <v>6</v>
      </c>
      <c r="D301" s="322"/>
      <c r="E301" s="321"/>
      <c r="F301" s="72" t="s">
        <v>41</v>
      </c>
      <c r="G301" s="324" t="s">
        <v>40</v>
      </c>
      <c r="H301" s="321"/>
      <c r="I301" s="71" t="s">
        <v>57</v>
      </c>
      <c r="J301" s="320">
        <v>2753401</v>
      </c>
      <c r="K301" s="322"/>
      <c r="L301" s="321"/>
      <c r="M301" s="71">
        <v>2753418</v>
      </c>
      <c r="N301" s="320">
        <v>18</v>
      </c>
      <c r="O301" s="322"/>
      <c r="P301" s="321"/>
      <c r="Q301" s="71"/>
      <c r="R301" s="320"/>
      <c r="S301" s="321"/>
      <c r="T301" s="323"/>
      <c r="U301" s="321"/>
      <c r="V301" s="71"/>
      <c r="W301" s="71"/>
      <c r="X301" s="71"/>
      <c r="Y301" s="320"/>
      <c r="Z301" s="322"/>
      <c r="AA301" s="322"/>
      <c r="AB301" s="321"/>
      <c r="AC301" s="71">
        <v>2753401</v>
      </c>
      <c r="AD301" s="71">
        <v>2753418</v>
      </c>
      <c r="AE301" s="71">
        <v>18</v>
      </c>
      <c r="AF301" s="320">
        <v>18</v>
      </c>
      <c r="AG301" s="322"/>
      <c r="AH301" s="322"/>
      <c r="AI301" s="321"/>
    </row>
    <row r="302" spans="1:35" ht="20.100000000000001" customHeight="1" x14ac:dyDescent="0.25">
      <c r="A302" s="328"/>
      <c r="C302" s="320"/>
      <c r="D302" s="322"/>
      <c r="E302" s="321"/>
      <c r="F302" s="72"/>
      <c r="G302" s="324"/>
      <c r="H302" s="321"/>
      <c r="I302" s="71"/>
      <c r="J302" s="320"/>
      <c r="K302" s="322"/>
      <c r="L302" s="321"/>
      <c r="M302" s="71"/>
      <c r="N302" s="320"/>
      <c r="O302" s="322"/>
      <c r="P302" s="321"/>
      <c r="Q302" s="71"/>
      <c r="R302" s="320"/>
      <c r="S302" s="321"/>
      <c r="T302" s="323"/>
      <c r="U302" s="321"/>
      <c r="V302" s="71"/>
      <c r="W302" s="71"/>
      <c r="X302" s="71"/>
      <c r="Y302" s="320"/>
      <c r="Z302" s="322"/>
      <c r="AA302" s="322"/>
      <c r="AB302" s="321"/>
      <c r="AC302" s="71"/>
      <c r="AD302" s="71"/>
      <c r="AE302" s="71"/>
      <c r="AF302" s="325">
        <f>SUM(T296:U301)*17/2</f>
        <v>680</v>
      </c>
      <c r="AG302" s="322"/>
      <c r="AH302" s="322"/>
      <c r="AI302" s="321"/>
    </row>
    <row r="303" spans="1:35" ht="20.100000000000001" customHeight="1" x14ac:dyDescent="0.25">
      <c r="A303" s="328"/>
      <c r="C303" s="320">
        <v>5</v>
      </c>
      <c r="D303" s="322"/>
      <c r="E303" s="321"/>
      <c r="F303" s="72" t="s">
        <v>42</v>
      </c>
      <c r="G303" s="324" t="s">
        <v>37</v>
      </c>
      <c r="H303" s="321"/>
      <c r="I303" s="71" t="s">
        <v>38</v>
      </c>
      <c r="J303" s="320">
        <v>711045</v>
      </c>
      <c r="K303" s="322"/>
      <c r="L303" s="321"/>
      <c r="M303" s="71">
        <v>711084</v>
      </c>
      <c r="N303" s="320">
        <v>40</v>
      </c>
      <c r="O303" s="322"/>
      <c r="P303" s="321"/>
      <c r="Q303" s="71">
        <v>711045</v>
      </c>
      <c r="R303" s="320">
        <v>711084</v>
      </c>
      <c r="S303" s="321"/>
      <c r="T303" s="323">
        <v>40</v>
      </c>
      <c r="U303" s="321"/>
      <c r="V303" s="71"/>
      <c r="W303" s="71"/>
      <c r="X303" s="71"/>
      <c r="Y303" s="320"/>
      <c r="Z303" s="322"/>
      <c r="AA303" s="322"/>
      <c r="AB303" s="321"/>
      <c r="AC303" s="71"/>
      <c r="AD303" s="71"/>
      <c r="AE303" s="71"/>
      <c r="AF303" s="320">
        <v>40</v>
      </c>
      <c r="AG303" s="322"/>
      <c r="AH303" s="322"/>
      <c r="AI303" s="321"/>
    </row>
    <row r="304" spans="1:35" ht="20.100000000000001" customHeight="1" x14ac:dyDescent="0.25">
      <c r="A304" s="328"/>
      <c r="C304" s="320">
        <v>5</v>
      </c>
      <c r="D304" s="322"/>
      <c r="E304" s="321"/>
      <c r="F304" s="72" t="s">
        <v>42</v>
      </c>
      <c r="G304" s="324" t="s">
        <v>37</v>
      </c>
      <c r="H304" s="321"/>
      <c r="I304" s="71" t="s">
        <v>38</v>
      </c>
      <c r="J304" s="320">
        <v>711225</v>
      </c>
      <c r="K304" s="322"/>
      <c r="L304" s="321"/>
      <c r="M304" s="71">
        <v>711227</v>
      </c>
      <c r="N304" s="320">
        <v>3</v>
      </c>
      <c r="O304" s="322"/>
      <c r="P304" s="321"/>
      <c r="Q304" s="71">
        <v>711225</v>
      </c>
      <c r="R304" s="320">
        <v>711227</v>
      </c>
      <c r="S304" s="321"/>
      <c r="T304" s="323">
        <v>3</v>
      </c>
      <c r="U304" s="321"/>
      <c r="V304" s="71"/>
      <c r="W304" s="71"/>
      <c r="X304" s="71"/>
      <c r="Y304" s="320"/>
      <c r="Z304" s="322"/>
      <c r="AA304" s="322"/>
      <c r="AB304" s="321"/>
      <c r="AC304" s="71"/>
      <c r="AD304" s="71"/>
      <c r="AE304" s="71"/>
      <c r="AF304" s="320">
        <v>3</v>
      </c>
      <c r="AG304" s="322"/>
      <c r="AH304" s="322"/>
      <c r="AI304" s="321"/>
    </row>
    <row r="305" spans="1:35" ht="20.100000000000001" customHeight="1" x14ac:dyDescent="0.25">
      <c r="A305" s="328"/>
      <c r="C305" s="320">
        <v>5</v>
      </c>
      <c r="D305" s="322"/>
      <c r="E305" s="321"/>
      <c r="F305" s="72" t="s">
        <v>42</v>
      </c>
      <c r="G305" s="324" t="s">
        <v>37</v>
      </c>
      <c r="H305" s="321"/>
      <c r="I305" s="71" t="s">
        <v>38</v>
      </c>
      <c r="J305" s="320">
        <v>711228</v>
      </c>
      <c r="K305" s="322"/>
      <c r="L305" s="321"/>
      <c r="M305" s="71">
        <v>711248</v>
      </c>
      <c r="N305" s="320">
        <v>21</v>
      </c>
      <c r="O305" s="322"/>
      <c r="P305" s="321"/>
      <c r="Q305" s="71"/>
      <c r="R305" s="320"/>
      <c r="S305" s="321"/>
      <c r="T305" s="323"/>
      <c r="U305" s="321"/>
      <c r="V305" s="71"/>
      <c r="W305" s="71"/>
      <c r="X305" s="71"/>
      <c r="Y305" s="320"/>
      <c r="Z305" s="322"/>
      <c r="AA305" s="322"/>
      <c r="AB305" s="321"/>
      <c r="AC305" s="71">
        <v>711228</v>
      </c>
      <c r="AD305" s="71">
        <v>711248</v>
      </c>
      <c r="AE305" s="71">
        <v>21</v>
      </c>
      <c r="AF305" s="320">
        <v>21</v>
      </c>
      <c r="AG305" s="322"/>
      <c r="AH305" s="322"/>
      <c r="AI305" s="321"/>
    </row>
    <row r="306" spans="1:35" ht="20.100000000000001" customHeight="1" x14ac:dyDescent="0.25">
      <c r="A306" s="328"/>
      <c r="C306" s="320">
        <v>5</v>
      </c>
      <c r="D306" s="322"/>
      <c r="E306" s="321"/>
      <c r="F306" s="72" t="s">
        <v>42</v>
      </c>
      <c r="G306" s="324" t="s">
        <v>40</v>
      </c>
      <c r="H306" s="321"/>
      <c r="I306" s="71" t="s">
        <v>57</v>
      </c>
      <c r="J306" s="320">
        <v>2342597</v>
      </c>
      <c r="K306" s="322"/>
      <c r="L306" s="321"/>
      <c r="M306" s="71">
        <v>2342636</v>
      </c>
      <c r="N306" s="320">
        <v>40</v>
      </c>
      <c r="O306" s="322"/>
      <c r="P306" s="321"/>
      <c r="Q306" s="71">
        <v>2342597</v>
      </c>
      <c r="R306" s="320">
        <v>2342636</v>
      </c>
      <c r="S306" s="321"/>
      <c r="T306" s="323">
        <v>40</v>
      </c>
      <c r="U306" s="321"/>
      <c r="V306" s="71"/>
      <c r="W306" s="71"/>
      <c r="X306" s="71"/>
      <c r="Y306" s="320"/>
      <c r="Z306" s="322"/>
      <c r="AA306" s="322"/>
      <c r="AB306" s="321"/>
      <c r="AC306" s="71"/>
      <c r="AD306" s="71"/>
      <c r="AE306" s="71"/>
      <c r="AF306" s="320">
        <v>40</v>
      </c>
      <c r="AG306" s="322"/>
      <c r="AH306" s="322"/>
      <c r="AI306" s="321"/>
    </row>
    <row r="307" spans="1:35" ht="20.100000000000001" customHeight="1" x14ac:dyDescent="0.25">
      <c r="A307" s="328"/>
      <c r="C307" s="320">
        <v>5</v>
      </c>
      <c r="D307" s="322"/>
      <c r="E307" s="321"/>
      <c r="F307" s="72" t="s">
        <v>42</v>
      </c>
      <c r="G307" s="324" t="s">
        <v>40</v>
      </c>
      <c r="H307" s="321"/>
      <c r="I307" s="71" t="s">
        <v>57</v>
      </c>
      <c r="J307" s="320">
        <v>2342777</v>
      </c>
      <c r="K307" s="322"/>
      <c r="L307" s="321"/>
      <c r="M307" s="71">
        <v>2342779</v>
      </c>
      <c r="N307" s="320">
        <v>3</v>
      </c>
      <c r="O307" s="322"/>
      <c r="P307" s="321"/>
      <c r="Q307" s="71">
        <v>2342777</v>
      </c>
      <c r="R307" s="320">
        <v>2342779</v>
      </c>
      <c r="S307" s="321"/>
      <c r="T307" s="323">
        <v>3</v>
      </c>
      <c r="U307" s="321"/>
      <c r="V307" s="71"/>
      <c r="W307" s="71"/>
      <c r="X307" s="71"/>
      <c r="Y307" s="320"/>
      <c r="Z307" s="322"/>
      <c r="AA307" s="322"/>
      <c r="AB307" s="321"/>
      <c r="AC307" s="71"/>
      <c r="AD307" s="71"/>
      <c r="AE307" s="71"/>
      <c r="AF307" s="320">
        <v>3</v>
      </c>
      <c r="AG307" s="322"/>
      <c r="AH307" s="322"/>
      <c r="AI307" s="321"/>
    </row>
    <row r="308" spans="1:35" ht="20.100000000000001" customHeight="1" x14ac:dyDescent="0.25">
      <c r="A308" s="328"/>
      <c r="C308" s="320">
        <v>5</v>
      </c>
      <c r="D308" s="322"/>
      <c r="E308" s="321"/>
      <c r="F308" s="72" t="s">
        <v>42</v>
      </c>
      <c r="G308" s="324" t="s">
        <v>40</v>
      </c>
      <c r="H308" s="321"/>
      <c r="I308" s="71" t="s">
        <v>57</v>
      </c>
      <c r="J308" s="320">
        <v>2342780</v>
      </c>
      <c r="K308" s="322"/>
      <c r="L308" s="321"/>
      <c r="M308" s="71">
        <v>2342800</v>
      </c>
      <c r="N308" s="320">
        <v>21</v>
      </c>
      <c r="O308" s="322"/>
      <c r="P308" s="321"/>
      <c r="Q308" s="71"/>
      <c r="R308" s="320"/>
      <c r="S308" s="321"/>
      <c r="T308" s="323"/>
      <c r="U308" s="321"/>
      <c r="V308" s="71"/>
      <c r="W308" s="71"/>
      <c r="X308" s="71"/>
      <c r="Y308" s="320"/>
      <c r="Z308" s="322"/>
      <c r="AA308" s="322"/>
      <c r="AB308" s="321"/>
      <c r="AC308" s="71">
        <v>2342780</v>
      </c>
      <c r="AD308" s="71">
        <v>2342800</v>
      </c>
      <c r="AE308" s="71">
        <v>21</v>
      </c>
      <c r="AF308" s="320">
        <v>21</v>
      </c>
      <c r="AG308" s="322"/>
      <c r="AH308" s="322"/>
      <c r="AI308" s="321"/>
    </row>
    <row r="309" spans="1:35" ht="20.100000000000001" customHeight="1" x14ac:dyDescent="0.25">
      <c r="A309" s="328"/>
      <c r="C309" s="320"/>
      <c r="D309" s="322"/>
      <c r="E309" s="321"/>
      <c r="F309" s="72"/>
      <c r="G309" s="324"/>
      <c r="H309" s="321"/>
      <c r="I309" s="71"/>
      <c r="J309" s="320"/>
      <c r="K309" s="322"/>
      <c r="L309" s="321"/>
      <c r="M309" s="71"/>
      <c r="N309" s="320"/>
      <c r="O309" s="322"/>
      <c r="P309" s="321"/>
      <c r="Q309" s="71"/>
      <c r="R309" s="320"/>
      <c r="S309" s="321"/>
      <c r="T309" s="323"/>
      <c r="U309" s="321"/>
      <c r="V309" s="71"/>
      <c r="W309" s="71"/>
      <c r="X309" s="71"/>
      <c r="Y309" s="320"/>
      <c r="Z309" s="322"/>
      <c r="AA309" s="322"/>
      <c r="AB309" s="321"/>
      <c r="AC309" s="71"/>
      <c r="AD309" s="71"/>
      <c r="AE309" s="71"/>
      <c r="AF309" s="325">
        <f>SUM(T303:U308)*17/2</f>
        <v>731</v>
      </c>
      <c r="AG309" s="322"/>
      <c r="AH309" s="322"/>
      <c r="AI309" s="321"/>
    </row>
    <row r="310" spans="1:35" ht="20.100000000000001" customHeight="1" x14ac:dyDescent="0.25">
      <c r="A310" s="328"/>
      <c r="C310" s="320">
        <v>4</v>
      </c>
      <c r="D310" s="322"/>
      <c r="E310" s="321"/>
      <c r="F310" s="72" t="s">
        <v>44</v>
      </c>
      <c r="G310" s="324" t="s">
        <v>37</v>
      </c>
      <c r="H310" s="321"/>
      <c r="I310" s="71" t="s">
        <v>38</v>
      </c>
      <c r="J310" s="320">
        <v>297987</v>
      </c>
      <c r="K310" s="322"/>
      <c r="L310" s="321"/>
      <c r="M310" s="71">
        <v>298000</v>
      </c>
      <c r="N310" s="320">
        <v>14</v>
      </c>
      <c r="O310" s="322"/>
      <c r="P310" s="321"/>
      <c r="Q310" s="71">
        <v>297987</v>
      </c>
      <c r="R310" s="320">
        <v>298000</v>
      </c>
      <c r="S310" s="321"/>
      <c r="T310" s="323">
        <v>14</v>
      </c>
      <c r="U310" s="321"/>
      <c r="V310" s="71"/>
      <c r="W310" s="71"/>
      <c r="X310" s="71"/>
      <c r="Y310" s="320"/>
      <c r="Z310" s="322"/>
      <c r="AA310" s="322"/>
      <c r="AB310" s="321"/>
      <c r="AC310" s="71"/>
      <c r="AD310" s="71"/>
      <c r="AE310" s="71"/>
      <c r="AF310" s="320">
        <v>14</v>
      </c>
      <c r="AG310" s="322"/>
      <c r="AH310" s="322"/>
      <c r="AI310" s="321"/>
    </row>
    <row r="311" spans="1:35" ht="20.100000000000001" customHeight="1" x14ac:dyDescent="0.25">
      <c r="A311" s="328"/>
      <c r="C311" s="320">
        <v>4</v>
      </c>
      <c r="D311" s="322"/>
      <c r="E311" s="321"/>
      <c r="F311" s="72" t="s">
        <v>44</v>
      </c>
      <c r="G311" s="324" t="s">
        <v>37</v>
      </c>
      <c r="H311" s="321"/>
      <c r="I311" s="71" t="s">
        <v>38</v>
      </c>
      <c r="J311" s="320">
        <v>711001</v>
      </c>
      <c r="K311" s="322"/>
      <c r="L311" s="321"/>
      <c r="M311" s="71">
        <v>711024</v>
      </c>
      <c r="N311" s="320">
        <v>24</v>
      </c>
      <c r="O311" s="322"/>
      <c r="P311" s="321"/>
      <c r="Q311" s="71">
        <v>711001</v>
      </c>
      <c r="R311" s="320">
        <v>711024</v>
      </c>
      <c r="S311" s="321"/>
      <c r="T311" s="323">
        <v>24</v>
      </c>
      <c r="U311" s="321"/>
      <c r="V311" s="71"/>
      <c r="W311" s="71"/>
      <c r="X311" s="71"/>
      <c r="Y311" s="320"/>
      <c r="Z311" s="322"/>
      <c r="AA311" s="322"/>
      <c r="AB311" s="321"/>
      <c r="AC311" s="71"/>
      <c r="AD311" s="71"/>
      <c r="AE311" s="71"/>
      <c r="AF311" s="320">
        <v>24</v>
      </c>
      <c r="AG311" s="322"/>
      <c r="AH311" s="322"/>
      <c r="AI311" s="321"/>
    </row>
    <row r="312" spans="1:35" ht="20.100000000000001" customHeight="1" x14ac:dyDescent="0.25">
      <c r="A312" s="328"/>
      <c r="C312" s="320">
        <v>4</v>
      </c>
      <c r="D312" s="322"/>
      <c r="E312" s="321"/>
      <c r="F312" s="72" t="s">
        <v>44</v>
      </c>
      <c r="G312" s="324" t="s">
        <v>37</v>
      </c>
      <c r="H312" s="321"/>
      <c r="I312" s="71" t="s">
        <v>38</v>
      </c>
      <c r="J312" s="320">
        <v>711205</v>
      </c>
      <c r="K312" s="322"/>
      <c r="L312" s="321"/>
      <c r="M312" s="71">
        <v>711218</v>
      </c>
      <c r="N312" s="320">
        <v>14</v>
      </c>
      <c r="O312" s="322"/>
      <c r="P312" s="321"/>
      <c r="Q312" s="71">
        <v>711205</v>
      </c>
      <c r="R312" s="320">
        <v>711218</v>
      </c>
      <c r="S312" s="321"/>
      <c r="T312" s="323">
        <v>14</v>
      </c>
      <c r="U312" s="321"/>
      <c r="V312" s="71"/>
      <c r="W312" s="71"/>
      <c r="X312" s="71"/>
      <c r="Y312" s="320"/>
      <c r="Z312" s="322"/>
      <c r="AA312" s="322"/>
      <c r="AB312" s="321"/>
      <c r="AC312" s="71"/>
      <c r="AD312" s="71"/>
      <c r="AE312" s="71"/>
      <c r="AF312" s="320">
        <v>14</v>
      </c>
      <c r="AG312" s="322"/>
      <c r="AH312" s="322"/>
      <c r="AI312" s="321"/>
    </row>
    <row r="313" spans="1:35" ht="20.100000000000001" customHeight="1" x14ac:dyDescent="0.25">
      <c r="A313" s="328"/>
      <c r="C313" s="320">
        <v>4</v>
      </c>
      <c r="D313" s="322"/>
      <c r="E313" s="321"/>
      <c r="F313" s="72" t="s">
        <v>44</v>
      </c>
      <c r="G313" s="324" t="s">
        <v>37</v>
      </c>
      <c r="H313" s="321"/>
      <c r="I313" s="71" t="s">
        <v>38</v>
      </c>
      <c r="J313" s="320">
        <v>711219</v>
      </c>
      <c r="K313" s="322"/>
      <c r="L313" s="321"/>
      <c r="M313" s="71">
        <v>711224</v>
      </c>
      <c r="N313" s="320">
        <v>6</v>
      </c>
      <c r="O313" s="322"/>
      <c r="P313" s="321"/>
      <c r="Q313" s="71"/>
      <c r="R313" s="320"/>
      <c r="S313" s="321"/>
      <c r="T313" s="323"/>
      <c r="U313" s="321"/>
      <c r="V313" s="71"/>
      <c r="W313" s="71"/>
      <c r="X313" s="71"/>
      <c r="Y313" s="320"/>
      <c r="Z313" s="322"/>
      <c r="AA313" s="322"/>
      <c r="AB313" s="321"/>
      <c r="AC313" s="71">
        <v>711219</v>
      </c>
      <c r="AD313" s="71">
        <v>711224</v>
      </c>
      <c r="AE313" s="71">
        <v>6</v>
      </c>
      <c r="AF313" s="320">
        <v>6</v>
      </c>
      <c r="AG313" s="322"/>
      <c r="AH313" s="322"/>
      <c r="AI313" s="321"/>
    </row>
    <row r="314" spans="1:35" ht="20.100000000000001" customHeight="1" x14ac:dyDescent="0.25">
      <c r="A314" s="328"/>
      <c r="C314" s="320">
        <v>4</v>
      </c>
      <c r="D314" s="322"/>
      <c r="E314" s="321"/>
      <c r="F314" s="72" t="s">
        <v>44</v>
      </c>
      <c r="G314" s="324" t="s">
        <v>40</v>
      </c>
      <c r="H314" s="321"/>
      <c r="I314" s="71" t="s">
        <v>57</v>
      </c>
      <c r="J314" s="320">
        <v>2342540</v>
      </c>
      <c r="K314" s="322"/>
      <c r="L314" s="321"/>
      <c r="M314" s="71">
        <v>2342577</v>
      </c>
      <c r="N314" s="320">
        <v>38</v>
      </c>
      <c r="O314" s="322"/>
      <c r="P314" s="321"/>
      <c r="Q314" s="71">
        <v>2342540</v>
      </c>
      <c r="R314" s="320">
        <v>2342577</v>
      </c>
      <c r="S314" s="321"/>
      <c r="T314" s="323">
        <v>38</v>
      </c>
      <c r="U314" s="321"/>
      <c r="V314" s="71"/>
      <c r="W314" s="71"/>
      <c r="X314" s="71"/>
      <c r="Y314" s="320"/>
      <c r="Z314" s="322"/>
      <c r="AA314" s="322"/>
      <c r="AB314" s="321"/>
      <c r="AC314" s="71"/>
      <c r="AD314" s="71"/>
      <c r="AE314" s="71"/>
      <c r="AF314" s="320">
        <v>38</v>
      </c>
      <c r="AG314" s="322"/>
      <c r="AH314" s="322"/>
      <c r="AI314" s="321"/>
    </row>
    <row r="315" spans="1:35" ht="20.100000000000001" customHeight="1" x14ac:dyDescent="0.25">
      <c r="A315" s="328"/>
      <c r="C315" s="320">
        <v>4</v>
      </c>
      <c r="D315" s="322"/>
      <c r="E315" s="321"/>
      <c r="F315" s="72" t="s">
        <v>44</v>
      </c>
      <c r="G315" s="324" t="s">
        <v>40</v>
      </c>
      <c r="H315" s="321"/>
      <c r="I315" s="71" t="s">
        <v>57</v>
      </c>
      <c r="J315" s="320">
        <v>2342757</v>
      </c>
      <c r="K315" s="322"/>
      <c r="L315" s="321"/>
      <c r="M315" s="71">
        <v>2342770</v>
      </c>
      <c r="N315" s="320">
        <v>14</v>
      </c>
      <c r="O315" s="322"/>
      <c r="P315" s="321"/>
      <c r="Q315" s="71">
        <v>2342757</v>
      </c>
      <c r="R315" s="320">
        <v>2342770</v>
      </c>
      <c r="S315" s="321"/>
      <c r="T315" s="323">
        <v>14</v>
      </c>
      <c r="U315" s="321"/>
      <c r="V315" s="71"/>
      <c r="W315" s="71"/>
      <c r="X315" s="71"/>
      <c r="Y315" s="320"/>
      <c r="Z315" s="322"/>
      <c r="AA315" s="322"/>
      <c r="AB315" s="321"/>
      <c r="AC315" s="71"/>
      <c r="AD315" s="71"/>
      <c r="AE315" s="71"/>
      <c r="AF315" s="320">
        <v>14</v>
      </c>
      <c r="AG315" s="322"/>
      <c r="AH315" s="322"/>
      <c r="AI315" s="321"/>
    </row>
    <row r="316" spans="1:35" ht="20.100000000000001" customHeight="1" x14ac:dyDescent="0.25">
      <c r="A316" s="328"/>
      <c r="C316" s="320">
        <v>4</v>
      </c>
      <c r="D316" s="322"/>
      <c r="E316" s="321"/>
      <c r="F316" s="72" t="s">
        <v>44</v>
      </c>
      <c r="G316" s="324" t="s">
        <v>40</v>
      </c>
      <c r="H316" s="321"/>
      <c r="I316" s="71" t="s">
        <v>57</v>
      </c>
      <c r="J316" s="320">
        <v>2342771</v>
      </c>
      <c r="K316" s="322"/>
      <c r="L316" s="321"/>
      <c r="M316" s="71">
        <v>2342776</v>
      </c>
      <c r="N316" s="320">
        <v>6</v>
      </c>
      <c r="O316" s="322"/>
      <c r="P316" s="321"/>
      <c r="Q316" s="71"/>
      <c r="R316" s="320"/>
      <c r="S316" s="321"/>
      <c r="T316" s="323"/>
      <c r="U316" s="321"/>
      <c r="V316" s="71"/>
      <c r="W316" s="71"/>
      <c r="X316" s="71"/>
      <c r="Y316" s="320"/>
      <c r="Z316" s="322"/>
      <c r="AA316" s="322"/>
      <c r="AB316" s="321"/>
      <c r="AC316" s="71">
        <v>2342771</v>
      </c>
      <c r="AD316" s="71">
        <v>2342776</v>
      </c>
      <c r="AE316" s="71">
        <v>6</v>
      </c>
      <c r="AF316" s="320">
        <v>6</v>
      </c>
      <c r="AG316" s="322"/>
      <c r="AH316" s="322"/>
      <c r="AI316" s="321"/>
    </row>
    <row r="317" spans="1:35" ht="20.100000000000001" customHeight="1" x14ac:dyDescent="0.25">
      <c r="A317" s="328"/>
      <c r="C317" s="320"/>
      <c r="D317" s="322"/>
      <c r="E317" s="321"/>
      <c r="F317" s="72"/>
      <c r="G317" s="324"/>
      <c r="H317" s="321"/>
      <c r="I317" s="71"/>
      <c r="J317" s="320"/>
      <c r="K317" s="322"/>
      <c r="L317" s="321"/>
      <c r="M317" s="71"/>
      <c r="N317" s="320"/>
      <c r="O317" s="322"/>
      <c r="P317" s="321"/>
      <c r="Q317" s="71"/>
      <c r="R317" s="320"/>
      <c r="S317" s="321"/>
      <c r="T317" s="323"/>
      <c r="U317" s="321"/>
      <c r="V317" s="71"/>
      <c r="W317" s="71"/>
      <c r="X317" s="71"/>
      <c r="Y317" s="320"/>
      <c r="Z317" s="322"/>
      <c r="AA317" s="322"/>
      <c r="AB317" s="321"/>
      <c r="AC317" s="71"/>
      <c r="AD317" s="71"/>
      <c r="AE317" s="71"/>
      <c r="AF317" s="325">
        <f>SUM(T310:U316)*17/2</f>
        <v>884</v>
      </c>
      <c r="AG317" s="322"/>
      <c r="AH317" s="322"/>
      <c r="AI317" s="321"/>
    </row>
    <row r="318" spans="1:35" ht="20.100000000000001" customHeight="1" x14ac:dyDescent="0.25">
      <c r="A318" s="328"/>
      <c r="C318" s="320">
        <v>1</v>
      </c>
      <c r="D318" s="322"/>
      <c r="E318" s="321"/>
      <c r="F318" s="72" t="s">
        <v>46</v>
      </c>
      <c r="G318" s="324" t="s">
        <v>37</v>
      </c>
      <c r="H318" s="321"/>
      <c r="I318" s="71" t="s">
        <v>38</v>
      </c>
      <c r="J318" s="320">
        <v>297949</v>
      </c>
      <c r="K318" s="322"/>
      <c r="L318" s="321"/>
      <c r="M318" s="71">
        <v>297980</v>
      </c>
      <c r="N318" s="320">
        <v>32</v>
      </c>
      <c r="O318" s="322"/>
      <c r="P318" s="321"/>
      <c r="Q318" s="71">
        <v>297949</v>
      </c>
      <c r="R318" s="320">
        <v>297980</v>
      </c>
      <c r="S318" s="321"/>
      <c r="T318" s="323">
        <v>32</v>
      </c>
      <c r="U318" s="321"/>
      <c r="V318" s="71"/>
      <c r="W318" s="71"/>
      <c r="X318" s="71"/>
      <c r="Y318" s="320"/>
      <c r="Z318" s="322"/>
      <c r="AA318" s="322"/>
      <c r="AB318" s="321"/>
      <c r="AC318" s="71"/>
      <c r="AD318" s="71"/>
      <c r="AE318" s="71"/>
      <c r="AF318" s="320">
        <v>32</v>
      </c>
      <c r="AG318" s="322"/>
      <c r="AH318" s="322"/>
      <c r="AI318" s="321"/>
    </row>
    <row r="319" spans="1:35" ht="20.100000000000001" customHeight="1" x14ac:dyDescent="0.25">
      <c r="A319" s="328"/>
      <c r="C319" s="320">
        <v>1</v>
      </c>
      <c r="D319" s="322"/>
      <c r="E319" s="321"/>
      <c r="F319" s="72" t="s">
        <v>46</v>
      </c>
      <c r="G319" s="324" t="s">
        <v>37</v>
      </c>
      <c r="H319" s="321"/>
      <c r="I319" s="71" t="s">
        <v>38</v>
      </c>
      <c r="J319" s="320">
        <v>711185</v>
      </c>
      <c r="K319" s="322"/>
      <c r="L319" s="321"/>
      <c r="M319" s="71">
        <v>711204</v>
      </c>
      <c r="N319" s="320">
        <v>20</v>
      </c>
      <c r="O319" s="322"/>
      <c r="P319" s="321"/>
      <c r="Q319" s="71">
        <v>711185</v>
      </c>
      <c r="R319" s="320">
        <v>711204</v>
      </c>
      <c r="S319" s="321"/>
      <c r="T319" s="323">
        <v>20</v>
      </c>
      <c r="U319" s="321"/>
      <c r="V319" s="71"/>
      <c r="W319" s="71"/>
      <c r="X319" s="71"/>
      <c r="Y319" s="320"/>
      <c r="Z319" s="322"/>
      <c r="AA319" s="322"/>
      <c r="AB319" s="321"/>
      <c r="AC319" s="71"/>
      <c r="AD319" s="71"/>
      <c r="AE319" s="71"/>
      <c r="AF319" s="320">
        <v>20</v>
      </c>
      <c r="AG319" s="322"/>
      <c r="AH319" s="322"/>
      <c r="AI319" s="321"/>
    </row>
    <row r="320" spans="1:35" ht="20.100000000000001" customHeight="1" x14ac:dyDescent="0.25">
      <c r="A320" s="328"/>
      <c r="C320" s="320">
        <v>1</v>
      </c>
      <c r="D320" s="322"/>
      <c r="E320" s="321"/>
      <c r="F320" s="72" t="s">
        <v>46</v>
      </c>
      <c r="G320" s="324" t="s">
        <v>37</v>
      </c>
      <c r="H320" s="321"/>
      <c r="I320" s="71" t="s">
        <v>38</v>
      </c>
      <c r="J320" s="320">
        <v>711289</v>
      </c>
      <c r="K320" s="322"/>
      <c r="L320" s="321"/>
      <c r="M320" s="71">
        <v>711291</v>
      </c>
      <c r="N320" s="320">
        <v>3</v>
      </c>
      <c r="O320" s="322"/>
      <c r="P320" s="321"/>
      <c r="Q320" s="71">
        <v>711289</v>
      </c>
      <c r="R320" s="320">
        <v>711291</v>
      </c>
      <c r="S320" s="321"/>
      <c r="T320" s="323">
        <v>3</v>
      </c>
      <c r="U320" s="321"/>
      <c r="V320" s="71"/>
      <c r="W320" s="71"/>
      <c r="X320" s="71"/>
      <c r="Y320" s="320"/>
      <c r="Z320" s="322"/>
      <c r="AA320" s="322"/>
      <c r="AB320" s="321"/>
      <c r="AC320" s="71"/>
      <c r="AD320" s="71"/>
      <c r="AE320" s="71"/>
      <c r="AF320" s="320">
        <v>3</v>
      </c>
      <c r="AG320" s="322"/>
      <c r="AH320" s="322"/>
      <c r="AI320" s="321"/>
    </row>
    <row r="321" spans="1:35" ht="20.100000000000001" customHeight="1" x14ac:dyDescent="0.25">
      <c r="A321" s="328"/>
      <c r="C321" s="320">
        <v>1</v>
      </c>
      <c r="D321" s="322"/>
      <c r="E321" s="321"/>
      <c r="F321" s="72" t="s">
        <v>46</v>
      </c>
      <c r="G321" s="324" t="s">
        <v>37</v>
      </c>
      <c r="H321" s="321"/>
      <c r="I321" s="71" t="s">
        <v>38</v>
      </c>
      <c r="J321" s="320">
        <v>711292</v>
      </c>
      <c r="K321" s="322"/>
      <c r="L321" s="321"/>
      <c r="M321" s="71">
        <v>711308</v>
      </c>
      <c r="N321" s="320">
        <v>17</v>
      </c>
      <c r="O321" s="322"/>
      <c r="P321" s="321"/>
      <c r="Q321" s="71"/>
      <c r="R321" s="320"/>
      <c r="S321" s="321"/>
      <c r="T321" s="323"/>
      <c r="U321" s="321"/>
      <c r="V321" s="71"/>
      <c r="W321" s="71"/>
      <c r="X321" s="71"/>
      <c r="Y321" s="320"/>
      <c r="Z321" s="322"/>
      <c r="AA321" s="322"/>
      <c r="AB321" s="321"/>
      <c r="AC321" s="71">
        <v>711292</v>
      </c>
      <c r="AD321" s="71">
        <v>711308</v>
      </c>
      <c r="AE321" s="71">
        <v>17</v>
      </c>
      <c r="AF321" s="320">
        <v>17</v>
      </c>
      <c r="AG321" s="322"/>
      <c r="AH321" s="322"/>
      <c r="AI321" s="321"/>
    </row>
    <row r="322" spans="1:35" ht="20.100000000000001" customHeight="1" x14ac:dyDescent="0.25">
      <c r="A322" s="328"/>
      <c r="C322" s="320">
        <v>1</v>
      </c>
      <c r="D322" s="322"/>
      <c r="E322" s="321"/>
      <c r="F322" s="72" t="s">
        <v>46</v>
      </c>
      <c r="G322" s="324" t="s">
        <v>40</v>
      </c>
      <c r="H322" s="321"/>
      <c r="I322" s="71" t="s">
        <v>57</v>
      </c>
      <c r="J322" s="320">
        <v>2342503</v>
      </c>
      <c r="K322" s="322"/>
      <c r="L322" s="321"/>
      <c r="M322" s="71">
        <v>2342534</v>
      </c>
      <c r="N322" s="320">
        <v>32</v>
      </c>
      <c r="O322" s="322"/>
      <c r="P322" s="321"/>
      <c r="Q322" s="71">
        <v>2342503</v>
      </c>
      <c r="R322" s="320">
        <v>2342534</v>
      </c>
      <c r="S322" s="321"/>
      <c r="T322" s="323">
        <v>32</v>
      </c>
      <c r="U322" s="321"/>
      <c r="V322" s="71"/>
      <c r="W322" s="71"/>
      <c r="X322" s="71"/>
      <c r="Y322" s="320"/>
      <c r="Z322" s="322"/>
      <c r="AA322" s="322"/>
      <c r="AB322" s="321"/>
      <c r="AC322" s="71"/>
      <c r="AD322" s="71"/>
      <c r="AE322" s="71"/>
      <c r="AF322" s="320">
        <v>32</v>
      </c>
      <c r="AG322" s="322"/>
      <c r="AH322" s="322"/>
      <c r="AI322" s="321"/>
    </row>
    <row r="323" spans="1:35" ht="20.100000000000001" customHeight="1" x14ac:dyDescent="0.25">
      <c r="A323" s="328"/>
      <c r="C323" s="320">
        <v>1</v>
      </c>
      <c r="D323" s="322"/>
      <c r="E323" s="321"/>
      <c r="F323" s="72" t="s">
        <v>46</v>
      </c>
      <c r="G323" s="324" t="s">
        <v>40</v>
      </c>
      <c r="H323" s="321"/>
      <c r="I323" s="71" t="s">
        <v>57</v>
      </c>
      <c r="J323" s="320">
        <v>2342737</v>
      </c>
      <c r="K323" s="322"/>
      <c r="L323" s="321"/>
      <c r="M323" s="71">
        <v>2342756</v>
      </c>
      <c r="N323" s="320">
        <v>20</v>
      </c>
      <c r="O323" s="322"/>
      <c r="P323" s="321"/>
      <c r="Q323" s="71">
        <v>2342737</v>
      </c>
      <c r="R323" s="320">
        <v>2342756</v>
      </c>
      <c r="S323" s="321"/>
      <c r="T323" s="323">
        <v>20</v>
      </c>
      <c r="U323" s="321"/>
      <c r="V323" s="71"/>
      <c r="W323" s="71"/>
      <c r="X323" s="71"/>
      <c r="Y323" s="320"/>
      <c r="Z323" s="322"/>
      <c r="AA323" s="322"/>
      <c r="AB323" s="321"/>
      <c r="AC323" s="71"/>
      <c r="AD323" s="71"/>
      <c r="AE323" s="71"/>
      <c r="AF323" s="320">
        <v>20</v>
      </c>
      <c r="AG323" s="322"/>
      <c r="AH323" s="322"/>
      <c r="AI323" s="321"/>
    </row>
    <row r="324" spans="1:35" ht="20.100000000000001" customHeight="1" x14ac:dyDescent="0.25">
      <c r="A324" s="328"/>
      <c r="C324" s="320">
        <v>1</v>
      </c>
      <c r="D324" s="322"/>
      <c r="E324" s="321"/>
      <c r="F324" s="72" t="s">
        <v>46</v>
      </c>
      <c r="G324" s="324" t="s">
        <v>40</v>
      </c>
      <c r="H324" s="321"/>
      <c r="I324" s="71" t="s">
        <v>57</v>
      </c>
      <c r="J324" s="320">
        <v>2753438</v>
      </c>
      <c r="K324" s="322"/>
      <c r="L324" s="321"/>
      <c r="M324" s="71">
        <v>2753440</v>
      </c>
      <c r="N324" s="320">
        <v>3</v>
      </c>
      <c r="O324" s="322"/>
      <c r="P324" s="321"/>
      <c r="Q324" s="71">
        <v>2753438</v>
      </c>
      <c r="R324" s="320">
        <v>2753440</v>
      </c>
      <c r="S324" s="321"/>
      <c r="T324" s="323">
        <v>3</v>
      </c>
      <c r="U324" s="321"/>
      <c r="V324" s="71"/>
      <c r="W324" s="71"/>
      <c r="X324" s="71"/>
      <c r="Y324" s="320"/>
      <c r="Z324" s="322"/>
      <c r="AA324" s="322"/>
      <c r="AB324" s="321"/>
      <c r="AC324" s="71"/>
      <c r="AD324" s="71"/>
      <c r="AE324" s="71"/>
      <c r="AF324" s="320">
        <v>3</v>
      </c>
      <c r="AG324" s="322"/>
      <c r="AH324" s="322"/>
      <c r="AI324" s="321"/>
    </row>
    <row r="325" spans="1:35" ht="20.100000000000001" customHeight="1" x14ac:dyDescent="0.25">
      <c r="A325" s="328"/>
      <c r="C325" s="320">
        <v>1</v>
      </c>
      <c r="D325" s="322"/>
      <c r="E325" s="321"/>
      <c r="F325" s="72" t="s">
        <v>46</v>
      </c>
      <c r="G325" s="324" t="s">
        <v>40</v>
      </c>
      <c r="H325" s="321"/>
      <c r="I325" s="71" t="s">
        <v>57</v>
      </c>
      <c r="J325" s="320">
        <v>2753441</v>
      </c>
      <c r="K325" s="322"/>
      <c r="L325" s="321"/>
      <c r="M325" s="71">
        <v>2753457</v>
      </c>
      <c r="N325" s="320">
        <v>17</v>
      </c>
      <c r="O325" s="322"/>
      <c r="P325" s="321"/>
      <c r="Q325" s="71"/>
      <c r="R325" s="320"/>
      <c r="S325" s="321"/>
      <c r="T325" s="323"/>
      <c r="U325" s="321"/>
      <c r="V325" s="71"/>
      <c r="W325" s="71"/>
      <c r="X325" s="71"/>
      <c r="Y325" s="320"/>
      <c r="Z325" s="322"/>
      <c r="AA325" s="322"/>
      <c r="AB325" s="321"/>
      <c r="AC325" s="71">
        <v>2753441</v>
      </c>
      <c r="AD325" s="71">
        <v>2753457</v>
      </c>
      <c r="AE325" s="71">
        <v>17</v>
      </c>
      <c r="AF325" s="320">
        <v>17</v>
      </c>
      <c r="AG325" s="322"/>
      <c r="AH325" s="322"/>
      <c r="AI325" s="321"/>
    </row>
    <row r="326" spans="1:35" ht="20.100000000000001" customHeight="1" x14ac:dyDescent="0.25">
      <c r="A326" s="329"/>
      <c r="C326" s="320"/>
      <c r="D326" s="322"/>
      <c r="E326" s="321"/>
      <c r="F326" s="72"/>
      <c r="G326" s="324"/>
      <c r="H326" s="321"/>
      <c r="I326" s="71"/>
      <c r="J326" s="320"/>
      <c r="K326" s="322"/>
      <c r="L326" s="321"/>
      <c r="M326" s="71"/>
      <c r="N326" s="320"/>
      <c r="O326" s="322"/>
      <c r="P326" s="321"/>
      <c r="Q326" s="71"/>
      <c r="R326" s="320"/>
      <c r="S326" s="321"/>
      <c r="T326" s="323"/>
      <c r="U326" s="321"/>
      <c r="V326" s="71"/>
      <c r="W326" s="71"/>
      <c r="X326" s="71"/>
      <c r="Y326" s="320"/>
      <c r="Z326" s="322"/>
      <c r="AA326" s="322"/>
      <c r="AB326" s="321"/>
      <c r="AC326" s="71"/>
      <c r="AD326" s="71"/>
      <c r="AE326" s="71"/>
      <c r="AF326" s="325">
        <f>SUM(T318:U325)*17/2</f>
        <v>935</v>
      </c>
      <c r="AG326" s="322"/>
      <c r="AH326" s="322"/>
      <c r="AI326" s="321"/>
    </row>
    <row r="327" spans="1:35" ht="15" customHeight="1" x14ac:dyDescent="0.25">
      <c r="A327" s="362"/>
      <c r="C327" s="331" t="s">
        <v>80</v>
      </c>
      <c r="D327" s="322"/>
      <c r="E327" s="322"/>
      <c r="F327" s="322"/>
      <c r="G327" s="322"/>
      <c r="H327" s="321"/>
      <c r="I327" s="326"/>
      <c r="J327" s="322"/>
      <c r="K327" s="322"/>
      <c r="L327" s="322"/>
      <c r="M327" s="322"/>
      <c r="N327" s="322"/>
      <c r="O327" s="322"/>
      <c r="P327" s="322"/>
      <c r="Q327" s="322"/>
      <c r="R327" s="322"/>
      <c r="S327" s="322"/>
      <c r="T327" s="322"/>
      <c r="U327" s="322"/>
      <c r="V327" s="322"/>
      <c r="W327" s="322"/>
      <c r="X327" s="322"/>
      <c r="Y327" s="322"/>
      <c r="Z327" s="322"/>
      <c r="AA327" s="322"/>
      <c r="AB327" s="322"/>
      <c r="AC327" s="322"/>
      <c r="AD327" s="322"/>
      <c r="AE327" s="322"/>
      <c r="AF327" s="322"/>
      <c r="AG327" s="322"/>
      <c r="AH327" s="322"/>
      <c r="AI327" s="321"/>
    </row>
    <row r="328" spans="1:35" ht="20.100000000000001" customHeight="1" x14ac:dyDescent="0.25">
      <c r="A328" s="328"/>
      <c r="C328" s="320">
        <v>7</v>
      </c>
      <c r="D328" s="322"/>
      <c r="E328" s="321"/>
      <c r="F328" s="72" t="s">
        <v>71</v>
      </c>
      <c r="G328" s="324" t="s">
        <v>37</v>
      </c>
      <c r="H328" s="321"/>
      <c r="I328" s="71" t="s">
        <v>38</v>
      </c>
      <c r="J328" s="320">
        <v>711277</v>
      </c>
      <c r="K328" s="322"/>
      <c r="L328" s="321"/>
      <c r="M328" s="71">
        <v>711288</v>
      </c>
      <c r="N328" s="320">
        <v>12</v>
      </c>
      <c r="O328" s="322"/>
      <c r="P328" s="321"/>
      <c r="Q328" s="71">
        <v>711277</v>
      </c>
      <c r="R328" s="320">
        <v>711288</v>
      </c>
      <c r="S328" s="321"/>
      <c r="T328" s="323">
        <v>12</v>
      </c>
      <c r="U328" s="321"/>
      <c r="V328" s="71"/>
      <c r="W328" s="71"/>
      <c r="X328" s="71"/>
      <c r="Y328" s="320"/>
      <c r="Z328" s="322"/>
      <c r="AA328" s="322"/>
      <c r="AB328" s="321"/>
      <c r="AC328" s="71"/>
      <c r="AD328" s="71"/>
      <c r="AE328" s="71"/>
      <c r="AF328" s="320">
        <v>12</v>
      </c>
      <c r="AG328" s="322"/>
      <c r="AH328" s="322"/>
      <c r="AI328" s="321"/>
    </row>
    <row r="329" spans="1:35" ht="20.100000000000001" customHeight="1" x14ac:dyDescent="0.25">
      <c r="A329" s="328"/>
      <c r="C329" s="320">
        <v>7</v>
      </c>
      <c r="D329" s="322"/>
      <c r="E329" s="321"/>
      <c r="F329" s="72" t="s">
        <v>71</v>
      </c>
      <c r="G329" s="324" t="s">
        <v>37</v>
      </c>
      <c r="H329" s="321"/>
      <c r="I329" s="71" t="s">
        <v>38</v>
      </c>
      <c r="J329" s="320">
        <v>711525</v>
      </c>
      <c r="K329" s="322"/>
      <c r="L329" s="321"/>
      <c r="M329" s="71">
        <v>711542</v>
      </c>
      <c r="N329" s="320">
        <v>18</v>
      </c>
      <c r="O329" s="322"/>
      <c r="P329" s="321"/>
      <c r="Q329" s="71">
        <v>711525</v>
      </c>
      <c r="R329" s="320">
        <v>711542</v>
      </c>
      <c r="S329" s="321"/>
      <c r="T329" s="323">
        <v>18</v>
      </c>
      <c r="U329" s="321"/>
      <c r="V329" s="71"/>
      <c r="W329" s="71"/>
      <c r="X329" s="71"/>
      <c r="Y329" s="320"/>
      <c r="Z329" s="322"/>
      <c r="AA329" s="322"/>
      <c r="AB329" s="321"/>
      <c r="AC329" s="71"/>
      <c r="AD329" s="71"/>
      <c r="AE329" s="71"/>
      <c r="AF329" s="320">
        <v>18</v>
      </c>
      <c r="AG329" s="322"/>
      <c r="AH329" s="322"/>
      <c r="AI329" s="321"/>
    </row>
    <row r="330" spans="1:35" ht="20.100000000000001" customHeight="1" x14ac:dyDescent="0.25">
      <c r="A330" s="328"/>
      <c r="C330" s="320">
        <v>7</v>
      </c>
      <c r="D330" s="322"/>
      <c r="E330" s="321"/>
      <c r="F330" s="72" t="s">
        <v>71</v>
      </c>
      <c r="G330" s="324" t="s">
        <v>37</v>
      </c>
      <c r="H330" s="321"/>
      <c r="I330" s="71" t="s">
        <v>38</v>
      </c>
      <c r="J330" s="320">
        <v>711543</v>
      </c>
      <c r="K330" s="322"/>
      <c r="L330" s="321"/>
      <c r="M330" s="71">
        <v>711543</v>
      </c>
      <c r="N330" s="320">
        <v>1</v>
      </c>
      <c r="O330" s="322"/>
      <c r="P330" s="321"/>
      <c r="Q330" s="71"/>
      <c r="R330" s="320"/>
      <c r="S330" s="321"/>
      <c r="T330" s="323"/>
      <c r="U330" s="321"/>
      <c r="V330" s="71">
        <v>711543</v>
      </c>
      <c r="W330" s="71">
        <v>711543</v>
      </c>
      <c r="X330" s="71">
        <v>1</v>
      </c>
      <c r="Y330" s="320" t="s">
        <v>53</v>
      </c>
      <c r="Z330" s="322"/>
      <c r="AA330" s="322"/>
      <c r="AB330" s="321"/>
      <c r="AC330" s="71"/>
      <c r="AD330" s="71"/>
      <c r="AE330" s="71"/>
      <c r="AF330" s="320">
        <v>1</v>
      </c>
      <c r="AG330" s="322"/>
      <c r="AH330" s="322"/>
      <c r="AI330" s="321"/>
    </row>
    <row r="331" spans="1:35" ht="20.100000000000001" customHeight="1" x14ac:dyDescent="0.25">
      <c r="A331" s="328"/>
      <c r="C331" s="320">
        <v>7</v>
      </c>
      <c r="D331" s="322"/>
      <c r="E331" s="321"/>
      <c r="F331" s="72" t="s">
        <v>71</v>
      </c>
      <c r="G331" s="324" t="s">
        <v>37</v>
      </c>
      <c r="H331" s="321"/>
      <c r="I331" s="71" t="s">
        <v>38</v>
      </c>
      <c r="J331" s="320">
        <v>711544</v>
      </c>
      <c r="K331" s="322"/>
      <c r="L331" s="321"/>
      <c r="M331" s="71">
        <v>711555</v>
      </c>
      <c r="N331" s="320">
        <v>12</v>
      </c>
      <c r="O331" s="322"/>
      <c r="P331" s="321"/>
      <c r="Q331" s="71">
        <v>711544</v>
      </c>
      <c r="R331" s="320">
        <v>711555</v>
      </c>
      <c r="S331" s="321"/>
      <c r="T331" s="323">
        <v>12</v>
      </c>
      <c r="U331" s="321"/>
      <c r="V331" s="71"/>
      <c r="W331" s="71"/>
      <c r="X331" s="71"/>
      <c r="Y331" s="320"/>
      <c r="Z331" s="322"/>
      <c r="AA331" s="322"/>
      <c r="AB331" s="321"/>
      <c r="AC331" s="71"/>
      <c r="AD331" s="71"/>
      <c r="AE331" s="71"/>
      <c r="AF331" s="320">
        <v>12</v>
      </c>
      <c r="AG331" s="322"/>
      <c r="AH331" s="322"/>
      <c r="AI331" s="321"/>
    </row>
    <row r="332" spans="1:35" ht="20.100000000000001" customHeight="1" x14ac:dyDescent="0.25">
      <c r="A332" s="328"/>
      <c r="C332" s="320">
        <v>7</v>
      </c>
      <c r="D332" s="322"/>
      <c r="E332" s="321"/>
      <c r="F332" s="72" t="s">
        <v>71</v>
      </c>
      <c r="G332" s="324" t="s">
        <v>37</v>
      </c>
      <c r="H332" s="321"/>
      <c r="I332" s="71" t="s">
        <v>38</v>
      </c>
      <c r="J332" s="320">
        <v>711556</v>
      </c>
      <c r="K332" s="322"/>
      <c r="L332" s="321"/>
      <c r="M332" s="71">
        <v>711584</v>
      </c>
      <c r="N332" s="320">
        <v>29</v>
      </c>
      <c r="O332" s="322"/>
      <c r="P332" s="321"/>
      <c r="Q332" s="71"/>
      <c r="R332" s="320"/>
      <c r="S332" s="321"/>
      <c r="T332" s="323"/>
      <c r="U332" s="321"/>
      <c r="V332" s="71"/>
      <c r="W332" s="71"/>
      <c r="X332" s="71"/>
      <c r="Y332" s="320"/>
      <c r="Z332" s="322"/>
      <c r="AA332" s="322"/>
      <c r="AB332" s="321"/>
      <c r="AC332" s="71">
        <v>711556</v>
      </c>
      <c r="AD332" s="71">
        <v>711584</v>
      </c>
      <c r="AE332" s="71">
        <v>29</v>
      </c>
      <c r="AF332" s="320">
        <v>29</v>
      </c>
      <c r="AG332" s="322"/>
      <c r="AH332" s="322"/>
      <c r="AI332" s="321"/>
    </row>
    <row r="333" spans="1:35" ht="20.100000000000001" customHeight="1" x14ac:dyDescent="0.25">
      <c r="A333" s="328"/>
      <c r="C333" s="320">
        <v>7</v>
      </c>
      <c r="D333" s="322"/>
      <c r="E333" s="321"/>
      <c r="F333" s="72" t="s">
        <v>71</v>
      </c>
      <c r="G333" s="324" t="s">
        <v>40</v>
      </c>
      <c r="H333" s="321"/>
      <c r="I333" s="71" t="s">
        <v>57</v>
      </c>
      <c r="J333" s="320">
        <v>2753426</v>
      </c>
      <c r="K333" s="322"/>
      <c r="L333" s="321"/>
      <c r="M333" s="71">
        <v>2753437</v>
      </c>
      <c r="N333" s="320">
        <v>12</v>
      </c>
      <c r="O333" s="322"/>
      <c r="P333" s="321"/>
      <c r="Q333" s="71">
        <v>2753426</v>
      </c>
      <c r="R333" s="320">
        <v>2753437</v>
      </c>
      <c r="S333" s="321"/>
      <c r="T333" s="323">
        <v>12</v>
      </c>
      <c r="U333" s="321"/>
      <c r="V333" s="71"/>
      <c r="W333" s="71"/>
      <c r="X333" s="71"/>
      <c r="Y333" s="320"/>
      <c r="Z333" s="322"/>
      <c r="AA333" s="322"/>
      <c r="AB333" s="321"/>
      <c r="AC333" s="71"/>
      <c r="AD333" s="71"/>
      <c r="AE333" s="71"/>
      <c r="AF333" s="320">
        <v>12</v>
      </c>
      <c r="AG333" s="322"/>
      <c r="AH333" s="322"/>
      <c r="AI333" s="321"/>
    </row>
    <row r="334" spans="1:35" ht="20.100000000000001" customHeight="1" x14ac:dyDescent="0.25">
      <c r="A334" s="328"/>
      <c r="C334" s="320">
        <v>7</v>
      </c>
      <c r="D334" s="322"/>
      <c r="E334" s="321"/>
      <c r="F334" s="72" t="s">
        <v>71</v>
      </c>
      <c r="G334" s="324" t="s">
        <v>40</v>
      </c>
      <c r="H334" s="321"/>
      <c r="I334" s="71" t="s">
        <v>57</v>
      </c>
      <c r="J334" s="320">
        <v>2753674</v>
      </c>
      <c r="K334" s="322"/>
      <c r="L334" s="321"/>
      <c r="M334" s="71">
        <v>2753703</v>
      </c>
      <c r="N334" s="320">
        <v>30</v>
      </c>
      <c r="O334" s="322"/>
      <c r="P334" s="321"/>
      <c r="Q334" s="71">
        <v>2753674</v>
      </c>
      <c r="R334" s="320">
        <v>2753703</v>
      </c>
      <c r="S334" s="321"/>
      <c r="T334" s="323">
        <v>30</v>
      </c>
      <c r="U334" s="321"/>
      <c r="V334" s="71"/>
      <c r="W334" s="71"/>
      <c r="X334" s="71"/>
      <c r="Y334" s="320"/>
      <c r="Z334" s="322"/>
      <c r="AA334" s="322"/>
      <c r="AB334" s="321"/>
      <c r="AC334" s="71"/>
      <c r="AD334" s="71"/>
      <c r="AE334" s="71"/>
      <c r="AF334" s="320">
        <v>30</v>
      </c>
      <c r="AG334" s="322"/>
      <c r="AH334" s="322"/>
      <c r="AI334" s="321"/>
    </row>
    <row r="335" spans="1:35" ht="20.100000000000001" customHeight="1" x14ac:dyDescent="0.25">
      <c r="A335" s="328"/>
      <c r="C335" s="320">
        <v>7</v>
      </c>
      <c r="D335" s="322"/>
      <c r="E335" s="321"/>
      <c r="F335" s="72" t="s">
        <v>71</v>
      </c>
      <c r="G335" s="324" t="s">
        <v>40</v>
      </c>
      <c r="H335" s="321"/>
      <c r="I335" s="71" t="s">
        <v>57</v>
      </c>
      <c r="J335" s="320">
        <v>2753704</v>
      </c>
      <c r="K335" s="322"/>
      <c r="L335" s="321"/>
      <c r="M335" s="71">
        <v>2753733</v>
      </c>
      <c r="N335" s="320">
        <v>30</v>
      </c>
      <c r="O335" s="322"/>
      <c r="P335" s="321"/>
      <c r="Q335" s="71"/>
      <c r="R335" s="320"/>
      <c r="S335" s="321"/>
      <c r="T335" s="323"/>
      <c r="U335" s="321"/>
      <c r="V335" s="71"/>
      <c r="W335" s="71"/>
      <c r="X335" s="71"/>
      <c r="Y335" s="320"/>
      <c r="Z335" s="322"/>
      <c r="AA335" s="322"/>
      <c r="AB335" s="321"/>
      <c r="AC335" s="71">
        <v>2753704</v>
      </c>
      <c r="AD335" s="71">
        <v>2753733</v>
      </c>
      <c r="AE335" s="71">
        <v>30</v>
      </c>
      <c r="AF335" s="320">
        <v>30</v>
      </c>
      <c r="AG335" s="322"/>
      <c r="AH335" s="322"/>
      <c r="AI335" s="321"/>
    </row>
    <row r="336" spans="1:35" ht="20.100000000000001" customHeight="1" x14ac:dyDescent="0.25">
      <c r="A336" s="328"/>
      <c r="C336" s="320"/>
      <c r="D336" s="322"/>
      <c r="E336" s="321"/>
      <c r="F336" s="72"/>
      <c r="G336" s="324"/>
      <c r="H336" s="321"/>
      <c r="I336" s="71"/>
      <c r="J336" s="320"/>
      <c r="K336" s="322"/>
      <c r="L336" s="321"/>
      <c r="M336" s="71"/>
      <c r="N336" s="320"/>
      <c r="O336" s="322"/>
      <c r="P336" s="321"/>
      <c r="Q336" s="71"/>
      <c r="R336" s="320"/>
      <c r="S336" s="321"/>
      <c r="T336" s="323"/>
      <c r="U336" s="321"/>
      <c r="V336" s="71"/>
      <c r="W336" s="71"/>
      <c r="X336" s="71"/>
      <c r="Y336" s="320"/>
      <c r="Z336" s="322"/>
      <c r="AA336" s="322"/>
      <c r="AB336" s="321"/>
      <c r="AC336" s="71"/>
      <c r="AD336" s="71"/>
      <c r="AE336" s="71"/>
      <c r="AF336" s="325">
        <f>SUM(T328:U335)*17/2</f>
        <v>714</v>
      </c>
      <c r="AG336" s="322"/>
      <c r="AH336" s="322"/>
      <c r="AI336" s="321"/>
    </row>
    <row r="337" spans="1:35" ht="20.100000000000001" customHeight="1" x14ac:dyDescent="0.25">
      <c r="A337" s="328"/>
      <c r="C337" s="320">
        <v>6</v>
      </c>
      <c r="D337" s="322"/>
      <c r="E337" s="321"/>
      <c r="F337" s="72" t="s">
        <v>41</v>
      </c>
      <c r="G337" s="324" t="s">
        <v>37</v>
      </c>
      <c r="H337" s="321"/>
      <c r="I337" s="71" t="s">
        <v>38</v>
      </c>
      <c r="J337" s="320">
        <v>711144</v>
      </c>
      <c r="K337" s="322"/>
      <c r="L337" s="321"/>
      <c r="M337" s="71">
        <v>711144</v>
      </c>
      <c r="N337" s="320">
        <v>1</v>
      </c>
      <c r="O337" s="322"/>
      <c r="P337" s="321"/>
      <c r="Q337" s="71">
        <v>711144</v>
      </c>
      <c r="R337" s="320">
        <v>711144</v>
      </c>
      <c r="S337" s="321"/>
      <c r="T337" s="323">
        <v>1</v>
      </c>
      <c r="U337" s="321"/>
      <c r="V337" s="71"/>
      <c r="W337" s="71"/>
      <c r="X337" s="71"/>
      <c r="Y337" s="320"/>
      <c r="Z337" s="322"/>
      <c r="AA337" s="322"/>
      <c r="AB337" s="321"/>
      <c r="AC337" s="71"/>
      <c r="AD337" s="71"/>
      <c r="AE337" s="71"/>
      <c r="AF337" s="320">
        <v>1</v>
      </c>
      <c r="AG337" s="322"/>
      <c r="AH337" s="322"/>
      <c r="AI337" s="321"/>
    </row>
    <row r="338" spans="1:35" ht="20.100000000000001" customHeight="1" x14ac:dyDescent="0.25">
      <c r="A338" s="328"/>
      <c r="C338" s="320">
        <v>6</v>
      </c>
      <c r="D338" s="322"/>
      <c r="E338" s="321"/>
      <c r="F338" s="72" t="s">
        <v>41</v>
      </c>
      <c r="G338" s="324" t="s">
        <v>37</v>
      </c>
      <c r="H338" s="321"/>
      <c r="I338" s="71" t="s">
        <v>38</v>
      </c>
      <c r="J338" s="320">
        <v>711249</v>
      </c>
      <c r="K338" s="322"/>
      <c r="L338" s="321"/>
      <c r="M338" s="71">
        <v>711268</v>
      </c>
      <c r="N338" s="320">
        <v>20</v>
      </c>
      <c r="O338" s="322"/>
      <c r="P338" s="321"/>
      <c r="Q338" s="71">
        <v>711249</v>
      </c>
      <c r="R338" s="320">
        <v>711268</v>
      </c>
      <c r="S338" s="321"/>
      <c r="T338" s="323">
        <v>20</v>
      </c>
      <c r="U338" s="321"/>
      <c r="V338" s="71"/>
      <c r="W338" s="71"/>
      <c r="X338" s="71"/>
      <c r="Y338" s="320"/>
      <c r="Z338" s="322"/>
      <c r="AA338" s="322"/>
      <c r="AB338" s="321"/>
      <c r="AC338" s="71"/>
      <c r="AD338" s="71"/>
      <c r="AE338" s="71"/>
      <c r="AF338" s="320">
        <v>20</v>
      </c>
      <c r="AG338" s="322"/>
      <c r="AH338" s="322"/>
      <c r="AI338" s="321"/>
    </row>
    <row r="339" spans="1:35" ht="20.100000000000001" customHeight="1" x14ac:dyDescent="0.25">
      <c r="A339" s="328"/>
      <c r="C339" s="320">
        <v>6</v>
      </c>
      <c r="D339" s="322"/>
      <c r="E339" s="321"/>
      <c r="F339" s="72" t="s">
        <v>41</v>
      </c>
      <c r="G339" s="324" t="s">
        <v>37</v>
      </c>
      <c r="H339" s="321"/>
      <c r="I339" s="71" t="s">
        <v>38</v>
      </c>
      <c r="J339" s="320">
        <v>711477</v>
      </c>
      <c r="K339" s="322"/>
      <c r="L339" s="321"/>
      <c r="M339" s="71">
        <v>711500</v>
      </c>
      <c r="N339" s="320">
        <v>24</v>
      </c>
      <c r="O339" s="322"/>
      <c r="P339" s="321"/>
      <c r="Q339" s="71">
        <v>711477</v>
      </c>
      <c r="R339" s="320">
        <v>711500</v>
      </c>
      <c r="S339" s="321"/>
      <c r="T339" s="323">
        <v>24</v>
      </c>
      <c r="U339" s="321"/>
      <c r="V339" s="71"/>
      <c r="W339" s="71"/>
      <c r="X339" s="71"/>
      <c r="Y339" s="320"/>
      <c r="Z339" s="322"/>
      <c r="AA339" s="322"/>
      <c r="AB339" s="321"/>
      <c r="AC339" s="71"/>
      <c r="AD339" s="71"/>
      <c r="AE339" s="71"/>
      <c r="AF339" s="320">
        <v>24</v>
      </c>
      <c r="AG339" s="322"/>
      <c r="AH339" s="322"/>
      <c r="AI339" s="321"/>
    </row>
    <row r="340" spans="1:35" ht="20.100000000000001" customHeight="1" x14ac:dyDescent="0.25">
      <c r="A340" s="328"/>
      <c r="C340" s="320">
        <v>6</v>
      </c>
      <c r="D340" s="322"/>
      <c r="E340" s="321"/>
      <c r="F340" s="72" t="s">
        <v>41</v>
      </c>
      <c r="G340" s="324" t="s">
        <v>37</v>
      </c>
      <c r="H340" s="321"/>
      <c r="I340" s="71" t="s">
        <v>38</v>
      </c>
      <c r="J340" s="320">
        <v>711501</v>
      </c>
      <c r="K340" s="322"/>
      <c r="L340" s="321"/>
      <c r="M340" s="71">
        <v>711524</v>
      </c>
      <c r="N340" s="320">
        <v>24</v>
      </c>
      <c r="O340" s="322"/>
      <c r="P340" s="321"/>
      <c r="Q340" s="71"/>
      <c r="R340" s="320"/>
      <c r="S340" s="321"/>
      <c r="T340" s="323"/>
      <c r="U340" s="321"/>
      <c r="V340" s="71"/>
      <c r="W340" s="71"/>
      <c r="X340" s="71"/>
      <c r="Y340" s="320"/>
      <c r="Z340" s="322"/>
      <c r="AA340" s="322"/>
      <c r="AB340" s="321"/>
      <c r="AC340" s="71">
        <v>711501</v>
      </c>
      <c r="AD340" s="71">
        <v>711524</v>
      </c>
      <c r="AE340" s="71">
        <v>24</v>
      </c>
      <c r="AF340" s="320">
        <v>24</v>
      </c>
      <c r="AG340" s="322"/>
      <c r="AH340" s="322"/>
      <c r="AI340" s="321"/>
    </row>
    <row r="341" spans="1:35" ht="20.100000000000001" customHeight="1" x14ac:dyDescent="0.25">
      <c r="A341" s="328"/>
      <c r="C341" s="320">
        <v>6</v>
      </c>
      <c r="D341" s="322"/>
      <c r="E341" s="321"/>
      <c r="F341" s="72" t="s">
        <v>41</v>
      </c>
      <c r="G341" s="324" t="s">
        <v>40</v>
      </c>
      <c r="H341" s="321"/>
      <c r="I341" s="71" t="s">
        <v>57</v>
      </c>
      <c r="J341" s="320">
        <v>2342694</v>
      </c>
      <c r="K341" s="322"/>
      <c r="L341" s="321"/>
      <c r="M341" s="71">
        <v>2342696</v>
      </c>
      <c r="N341" s="320">
        <v>3</v>
      </c>
      <c r="O341" s="322"/>
      <c r="P341" s="321"/>
      <c r="Q341" s="71">
        <v>2342694</v>
      </c>
      <c r="R341" s="320">
        <v>2342696</v>
      </c>
      <c r="S341" s="321"/>
      <c r="T341" s="323">
        <v>3</v>
      </c>
      <c r="U341" s="321"/>
      <c r="V341" s="71"/>
      <c r="W341" s="71"/>
      <c r="X341" s="71"/>
      <c r="Y341" s="320"/>
      <c r="Z341" s="322"/>
      <c r="AA341" s="322"/>
      <c r="AB341" s="321"/>
      <c r="AC341" s="71"/>
      <c r="AD341" s="71"/>
      <c r="AE341" s="71"/>
      <c r="AF341" s="320">
        <v>3</v>
      </c>
      <c r="AG341" s="322"/>
      <c r="AH341" s="322"/>
      <c r="AI341" s="321"/>
    </row>
    <row r="342" spans="1:35" ht="20.100000000000001" customHeight="1" x14ac:dyDescent="0.25">
      <c r="A342" s="328"/>
      <c r="C342" s="320">
        <v>6</v>
      </c>
      <c r="D342" s="322"/>
      <c r="E342" s="321"/>
      <c r="F342" s="72" t="s">
        <v>41</v>
      </c>
      <c r="G342" s="324" t="s">
        <v>40</v>
      </c>
      <c r="H342" s="321"/>
      <c r="I342" s="71" t="s">
        <v>57</v>
      </c>
      <c r="J342" s="320">
        <v>2753401</v>
      </c>
      <c r="K342" s="322"/>
      <c r="L342" s="321"/>
      <c r="M342" s="71">
        <v>2753418</v>
      </c>
      <c r="N342" s="320">
        <v>18</v>
      </c>
      <c r="O342" s="322"/>
      <c r="P342" s="321"/>
      <c r="Q342" s="71">
        <v>2753401</v>
      </c>
      <c r="R342" s="320">
        <v>2753418</v>
      </c>
      <c r="S342" s="321"/>
      <c r="T342" s="323">
        <v>18</v>
      </c>
      <c r="U342" s="321"/>
      <c r="V342" s="71"/>
      <c r="W342" s="71"/>
      <c r="X342" s="71"/>
      <c r="Y342" s="320"/>
      <c r="Z342" s="322"/>
      <c r="AA342" s="322"/>
      <c r="AB342" s="321"/>
      <c r="AC342" s="71"/>
      <c r="AD342" s="71"/>
      <c r="AE342" s="71"/>
      <c r="AF342" s="320">
        <v>18</v>
      </c>
      <c r="AG342" s="322"/>
      <c r="AH342" s="322"/>
      <c r="AI342" s="321"/>
    </row>
    <row r="343" spans="1:35" ht="20.100000000000001" customHeight="1" x14ac:dyDescent="0.25">
      <c r="A343" s="328"/>
      <c r="C343" s="320">
        <v>6</v>
      </c>
      <c r="D343" s="322"/>
      <c r="E343" s="321"/>
      <c r="F343" s="72" t="s">
        <v>41</v>
      </c>
      <c r="G343" s="324" t="s">
        <v>40</v>
      </c>
      <c r="H343" s="321"/>
      <c r="I343" s="71" t="s">
        <v>57</v>
      </c>
      <c r="J343" s="320">
        <v>2753626</v>
      </c>
      <c r="K343" s="322"/>
      <c r="L343" s="321"/>
      <c r="M343" s="71">
        <v>2753649</v>
      </c>
      <c r="N343" s="320">
        <v>24</v>
      </c>
      <c r="O343" s="322"/>
      <c r="P343" s="321"/>
      <c r="Q343" s="71">
        <v>2753626</v>
      </c>
      <c r="R343" s="320">
        <v>2753649</v>
      </c>
      <c r="S343" s="321"/>
      <c r="T343" s="323">
        <v>24</v>
      </c>
      <c r="U343" s="321"/>
      <c r="V343" s="71"/>
      <c r="W343" s="71"/>
      <c r="X343" s="71"/>
      <c r="Y343" s="320"/>
      <c r="Z343" s="322"/>
      <c r="AA343" s="322"/>
      <c r="AB343" s="321"/>
      <c r="AC343" s="71"/>
      <c r="AD343" s="71"/>
      <c r="AE343" s="71"/>
      <c r="AF343" s="320">
        <v>24</v>
      </c>
      <c r="AG343" s="322"/>
      <c r="AH343" s="322"/>
      <c r="AI343" s="321"/>
    </row>
    <row r="344" spans="1:35" ht="20.100000000000001" customHeight="1" x14ac:dyDescent="0.25">
      <c r="A344" s="328"/>
      <c r="C344" s="320">
        <v>6</v>
      </c>
      <c r="D344" s="322"/>
      <c r="E344" s="321"/>
      <c r="F344" s="72" t="s">
        <v>41</v>
      </c>
      <c r="G344" s="324" t="s">
        <v>40</v>
      </c>
      <c r="H344" s="321"/>
      <c r="I344" s="71" t="s">
        <v>57</v>
      </c>
      <c r="J344" s="320">
        <v>2753650</v>
      </c>
      <c r="K344" s="322"/>
      <c r="L344" s="321"/>
      <c r="M344" s="71">
        <v>2753673</v>
      </c>
      <c r="N344" s="320">
        <v>24</v>
      </c>
      <c r="O344" s="322"/>
      <c r="P344" s="321"/>
      <c r="Q344" s="71"/>
      <c r="R344" s="320"/>
      <c r="S344" s="321"/>
      <c r="T344" s="323"/>
      <c r="U344" s="321"/>
      <c r="V344" s="71"/>
      <c r="W344" s="71"/>
      <c r="X344" s="71"/>
      <c r="Y344" s="320"/>
      <c r="Z344" s="322"/>
      <c r="AA344" s="322"/>
      <c r="AB344" s="321"/>
      <c r="AC344" s="71">
        <v>2753650</v>
      </c>
      <c r="AD344" s="71">
        <v>2753673</v>
      </c>
      <c r="AE344" s="71">
        <v>24</v>
      </c>
      <c r="AF344" s="320">
        <v>24</v>
      </c>
      <c r="AG344" s="322"/>
      <c r="AH344" s="322"/>
      <c r="AI344" s="321"/>
    </row>
    <row r="345" spans="1:35" ht="20.100000000000001" customHeight="1" x14ac:dyDescent="0.25">
      <c r="A345" s="328"/>
      <c r="C345" s="320"/>
      <c r="D345" s="322"/>
      <c r="E345" s="321"/>
      <c r="F345" s="72"/>
      <c r="G345" s="324"/>
      <c r="H345" s="321"/>
      <c r="I345" s="71"/>
      <c r="J345" s="320"/>
      <c r="K345" s="322"/>
      <c r="L345" s="321"/>
      <c r="M345" s="71"/>
      <c r="N345" s="320"/>
      <c r="O345" s="322"/>
      <c r="P345" s="321"/>
      <c r="Q345" s="71"/>
      <c r="R345" s="320"/>
      <c r="S345" s="321"/>
      <c r="T345" s="323"/>
      <c r="U345" s="321"/>
      <c r="V345" s="71"/>
      <c r="W345" s="71"/>
      <c r="X345" s="71"/>
      <c r="Y345" s="320"/>
      <c r="Z345" s="322"/>
      <c r="AA345" s="322"/>
      <c r="AB345" s="321"/>
      <c r="AC345" s="71"/>
      <c r="AD345" s="71"/>
      <c r="AE345" s="71"/>
      <c r="AF345" s="325">
        <f>SUM(T337:U344)*17/2</f>
        <v>765</v>
      </c>
      <c r="AG345" s="322"/>
      <c r="AH345" s="322"/>
      <c r="AI345" s="321"/>
    </row>
    <row r="346" spans="1:35" ht="20.100000000000001" customHeight="1" x14ac:dyDescent="0.25">
      <c r="A346" s="328"/>
      <c r="C346" s="320">
        <v>5</v>
      </c>
      <c r="D346" s="322"/>
      <c r="E346" s="321"/>
      <c r="F346" s="72" t="s">
        <v>42</v>
      </c>
      <c r="G346" s="324" t="s">
        <v>37</v>
      </c>
      <c r="H346" s="321"/>
      <c r="I346" s="71" t="s">
        <v>38</v>
      </c>
      <c r="J346" s="320">
        <v>711228</v>
      </c>
      <c r="K346" s="322"/>
      <c r="L346" s="321"/>
      <c r="M346" s="71">
        <v>711248</v>
      </c>
      <c r="N346" s="320">
        <v>21</v>
      </c>
      <c r="O346" s="322"/>
      <c r="P346" s="321"/>
      <c r="Q346" s="71">
        <v>711228</v>
      </c>
      <c r="R346" s="320">
        <v>711248</v>
      </c>
      <c r="S346" s="321"/>
      <c r="T346" s="323">
        <v>21</v>
      </c>
      <c r="U346" s="321"/>
      <c r="V346" s="71"/>
      <c r="W346" s="71"/>
      <c r="X346" s="71"/>
      <c r="Y346" s="320"/>
      <c r="Z346" s="322"/>
      <c r="AA346" s="322"/>
      <c r="AB346" s="321"/>
      <c r="AC346" s="71"/>
      <c r="AD346" s="71"/>
      <c r="AE346" s="71"/>
      <c r="AF346" s="320">
        <v>21</v>
      </c>
      <c r="AG346" s="322"/>
      <c r="AH346" s="322"/>
      <c r="AI346" s="321"/>
    </row>
    <row r="347" spans="1:35" ht="20.100000000000001" customHeight="1" x14ac:dyDescent="0.25">
      <c r="A347" s="328"/>
      <c r="C347" s="320">
        <v>5</v>
      </c>
      <c r="D347" s="322"/>
      <c r="E347" s="321"/>
      <c r="F347" s="72" t="s">
        <v>42</v>
      </c>
      <c r="G347" s="324" t="s">
        <v>37</v>
      </c>
      <c r="H347" s="321"/>
      <c r="I347" s="71" t="s">
        <v>38</v>
      </c>
      <c r="J347" s="320">
        <v>711429</v>
      </c>
      <c r="K347" s="322"/>
      <c r="L347" s="321"/>
      <c r="M347" s="71">
        <v>711434</v>
      </c>
      <c r="N347" s="320">
        <v>6</v>
      </c>
      <c r="O347" s="322"/>
      <c r="P347" s="321"/>
      <c r="Q347" s="71">
        <v>711429</v>
      </c>
      <c r="R347" s="320">
        <v>711434</v>
      </c>
      <c r="S347" s="321"/>
      <c r="T347" s="323">
        <v>6</v>
      </c>
      <c r="U347" s="321"/>
      <c r="V347" s="71"/>
      <c r="W347" s="71"/>
      <c r="X347" s="71"/>
      <c r="Y347" s="320"/>
      <c r="Z347" s="322"/>
      <c r="AA347" s="322"/>
      <c r="AB347" s="321"/>
      <c r="AC347" s="71"/>
      <c r="AD347" s="71"/>
      <c r="AE347" s="71"/>
      <c r="AF347" s="320">
        <v>6</v>
      </c>
      <c r="AG347" s="322"/>
      <c r="AH347" s="322"/>
      <c r="AI347" s="321"/>
    </row>
    <row r="348" spans="1:35" ht="20.100000000000001" customHeight="1" x14ac:dyDescent="0.25">
      <c r="A348" s="328"/>
      <c r="C348" s="320">
        <v>5</v>
      </c>
      <c r="D348" s="322"/>
      <c r="E348" s="321"/>
      <c r="F348" s="72" t="s">
        <v>42</v>
      </c>
      <c r="G348" s="324" t="s">
        <v>37</v>
      </c>
      <c r="H348" s="321"/>
      <c r="I348" s="71" t="s">
        <v>38</v>
      </c>
      <c r="J348" s="320">
        <v>711435</v>
      </c>
      <c r="K348" s="322"/>
      <c r="L348" s="321"/>
      <c r="M348" s="71">
        <v>711435</v>
      </c>
      <c r="N348" s="320">
        <v>1</v>
      </c>
      <c r="O348" s="322"/>
      <c r="P348" s="321"/>
      <c r="Q348" s="71"/>
      <c r="R348" s="320"/>
      <c r="S348" s="321"/>
      <c r="T348" s="323"/>
      <c r="U348" s="321"/>
      <c r="V348" s="71">
        <v>711435</v>
      </c>
      <c r="W348" s="71">
        <v>711435</v>
      </c>
      <c r="X348" s="71">
        <v>1</v>
      </c>
      <c r="Y348" s="320" t="s">
        <v>39</v>
      </c>
      <c r="Z348" s="322"/>
      <c r="AA348" s="322"/>
      <c r="AB348" s="321"/>
      <c r="AC348" s="71"/>
      <c r="AD348" s="71"/>
      <c r="AE348" s="71"/>
      <c r="AF348" s="320">
        <v>1</v>
      </c>
      <c r="AG348" s="322"/>
      <c r="AH348" s="322"/>
      <c r="AI348" s="321"/>
    </row>
    <row r="349" spans="1:35" ht="20.100000000000001" customHeight="1" x14ac:dyDescent="0.25">
      <c r="A349" s="328"/>
      <c r="C349" s="320">
        <v>5</v>
      </c>
      <c r="D349" s="322"/>
      <c r="E349" s="321"/>
      <c r="F349" s="72" t="s">
        <v>42</v>
      </c>
      <c r="G349" s="324" t="s">
        <v>37</v>
      </c>
      <c r="H349" s="321"/>
      <c r="I349" s="71" t="s">
        <v>38</v>
      </c>
      <c r="J349" s="320">
        <v>711436</v>
      </c>
      <c r="K349" s="322"/>
      <c r="L349" s="321"/>
      <c r="M349" s="71">
        <v>711453</v>
      </c>
      <c r="N349" s="320">
        <v>18</v>
      </c>
      <c r="O349" s="322"/>
      <c r="P349" s="321"/>
      <c r="Q349" s="71">
        <v>711436</v>
      </c>
      <c r="R349" s="320">
        <v>711453</v>
      </c>
      <c r="S349" s="321"/>
      <c r="T349" s="323">
        <v>18</v>
      </c>
      <c r="U349" s="321"/>
      <c r="V349" s="71"/>
      <c r="W349" s="71"/>
      <c r="X349" s="71"/>
      <c r="Y349" s="320"/>
      <c r="Z349" s="322"/>
      <c r="AA349" s="322"/>
      <c r="AB349" s="321"/>
      <c r="AC349" s="71"/>
      <c r="AD349" s="71"/>
      <c r="AE349" s="71"/>
      <c r="AF349" s="320">
        <v>18</v>
      </c>
      <c r="AG349" s="322"/>
      <c r="AH349" s="322"/>
      <c r="AI349" s="321"/>
    </row>
    <row r="350" spans="1:35" ht="20.100000000000001" customHeight="1" x14ac:dyDescent="0.25">
      <c r="A350" s="328"/>
      <c r="C350" s="320">
        <v>5</v>
      </c>
      <c r="D350" s="322"/>
      <c r="E350" s="321"/>
      <c r="F350" s="72" t="s">
        <v>42</v>
      </c>
      <c r="G350" s="324" t="s">
        <v>37</v>
      </c>
      <c r="H350" s="321"/>
      <c r="I350" s="71" t="s">
        <v>38</v>
      </c>
      <c r="J350" s="320">
        <v>711454</v>
      </c>
      <c r="K350" s="322"/>
      <c r="L350" s="321"/>
      <c r="M350" s="71">
        <v>711476</v>
      </c>
      <c r="N350" s="320">
        <v>23</v>
      </c>
      <c r="O350" s="322"/>
      <c r="P350" s="321"/>
      <c r="Q350" s="71"/>
      <c r="R350" s="320"/>
      <c r="S350" s="321"/>
      <c r="T350" s="323"/>
      <c r="U350" s="321"/>
      <c r="V350" s="71"/>
      <c r="W350" s="71"/>
      <c r="X350" s="71"/>
      <c r="Y350" s="320"/>
      <c r="Z350" s="322"/>
      <c r="AA350" s="322"/>
      <c r="AB350" s="321"/>
      <c r="AC350" s="71">
        <v>711454</v>
      </c>
      <c r="AD350" s="71">
        <v>711476</v>
      </c>
      <c r="AE350" s="71">
        <v>23</v>
      </c>
      <c r="AF350" s="320">
        <v>23</v>
      </c>
      <c r="AG350" s="322"/>
      <c r="AH350" s="322"/>
      <c r="AI350" s="321"/>
    </row>
    <row r="351" spans="1:35" ht="20.100000000000001" customHeight="1" x14ac:dyDescent="0.25">
      <c r="A351" s="328"/>
      <c r="C351" s="320">
        <v>5</v>
      </c>
      <c r="D351" s="322"/>
      <c r="E351" s="321"/>
      <c r="F351" s="72" t="s">
        <v>42</v>
      </c>
      <c r="G351" s="324" t="s">
        <v>40</v>
      </c>
      <c r="H351" s="321"/>
      <c r="I351" s="71" t="s">
        <v>57</v>
      </c>
      <c r="J351" s="320">
        <v>2342780</v>
      </c>
      <c r="K351" s="322"/>
      <c r="L351" s="321"/>
      <c r="M351" s="71">
        <v>2342800</v>
      </c>
      <c r="N351" s="320">
        <v>21</v>
      </c>
      <c r="O351" s="322"/>
      <c r="P351" s="321"/>
      <c r="Q351" s="71">
        <v>2342780</v>
      </c>
      <c r="R351" s="320">
        <v>2342800</v>
      </c>
      <c r="S351" s="321"/>
      <c r="T351" s="323">
        <v>21</v>
      </c>
      <c r="U351" s="321"/>
      <c r="V351" s="71"/>
      <c r="W351" s="71"/>
      <c r="X351" s="71"/>
      <c r="Y351" s="320"/>
      <c r="Z351" s="322"/>
      <c r="AA351" s="322"/>
      <c r="AB351" s="321"/>
      <c r="AC351" s="71"/>
      <c r="AD351" s="71"/>
      <c r="AE351" s="71"/>
      <c r="AF351" s="320">
        <v>21</v>
      </c>
      <c r="AG351" s="322"/>
      <c r="AH351" s="322"/>
      <c r="AI351" s="321"/>
    </row>
    <row r="352" spans="1:35" ht="20.100000000000001" customHeight="1" x14ac:dyDescent="0.25">
      <c r="A352" s="328"/>
      <c r="C352" s="320">
        <v>5</v>
      </c>
      <c r="D352" s="322"/>
      <c r="E352" s="321"/>
      <c r="F352" s="72" t="s">
        <v>42</v>
      </c>
      <c r="G352" s="324" t="s">
        <v>40</v>
      </c>
      <c r="H352" s="321"/>
      <c r="I352" s="71" t="s">
        <v>57</v>
      </c>
      <c r="J352" s="320">
        <v>2753578</v>
      </c>
      <c r="K352" s="322"/>
      <c r="L352" s="321"/>
      <c r="M352" s="71">
        <v>2753601</v>
      </c>
      <c r="N352" s="320">
        <v>24</v>
      </c>
      <c r="O352" s="322"/>
      <c r="P352" s="321"/>
      <c r="Q352" s="71">
        <v>2753578</v>
      </c>
      <c r="R352" s="320">
        <v>2753601</v>
      </c>
      <c r="S352" s="321"/>
      <c r="T352" s="323">
        <v>24</v>
      </c>
      <c r="U352" s="321"/>
      <c r="V352" s="71"/>
      <c r="W352" s="71"/>
      <c r="X352" s="71"/>
      <c r="Y352" s="320"/>
      <c r="Z352" s="322"/>
      <c r="AA352" s="322"/>
      <c r="AB352" s="321"/>
      <c r="AC352" s="71"/>
      <c r="AD352" s="71"/>
      <c r="AE352" s="71"/>
      <c r="AF352" s="320">
        <v>24</v>
      </c>
      <c r="AG352" s="322"/>
      <c r="AH352" s="322"/>
      <c r="AI352" s="321"/>
    </row>
    <row r="353" spans="1:35" ht="20.100000000000001" customHeight="1" x14ac:dyDescent="0.25">
      <c r="A353" s="328"/>
      <c r="C353" s="320">
        <v>5</v>
      </c>
      <c r="D353" s="322"/>
      <c r="E353" s="321"/>
      <c r="F353" s="72" t="s">
        <v>42</v>
      </c>
      <c r="G353" s="324" t="s">
        <v>40</v>
      </c>
      <c r="H353" s="321"/>
      <c r="I353" s="71" t="s">
        <v>57</v>
      </c>
      <c r="J353" s="320">
        <v>2753602</v>
      </c>
      <c r="K353" s="322"/>
      <c r="L353" s="321"/>
      <c r="M353" s="71">
        <v>2753625</v>
      </c>
      <c r="N353" s="320">
        <v>24</v>
      </c>
      <c r="O353" s="322"/>
      <c r="P353" s="321"/>
      <c r="Q353" s="71"/>
      <c r="R353" s="320"/>
      <c r="S353" s="321"/>
      <c r="T353" s="323"/>
      <c r="U353" s="321"/>
      <c r="V353" s="71"/>
      <c r="W353" s="71"/>
      <c r="X353" s="71"/>
      <c r="Y353" s="320"/>
      <c r="Z353" s="322"/>
      <c r="AA353" s="322"/>
      <c r="AB353" s="321"/>
      <c r="AC353" s="71">
        <v>2753602</v>
      </c>
      <c r="AD353" s="71">
        <v>2753625</v>
      </c>
      <c r="AE353" s="71">
        <v>24</v>
      </c>
      <c r="AF353" s="320">
        <v>24</v>
      </c>
      <c r="AG353" s="322"/>
      <c r="AH353" s="322"/>
      <c r="AI353" s="321"/>
    </row>
    <row r="354" spans="1:35" ht="20.100000000000001" customHeight="1" x14ac:dyDescent="0.25">
      <c r="A354" s="328"/>
      <c r="C354" s="320"/>
      <c r="D354" s="322"/>
      <c r="E354" s="321"/>
      <c r="F354" s="72"/>
      <c r="G354" s="324"/>
      <c r="H354" s="321"/>
      <c r="I354" s="71"/>
      <c r="J354" s="320"/>
      <c r="K354" s="322"/>
      <c r="L354" s="321"/>
      <c r="M354" s="71"/>
      <c r="N354" s="320"/>
      <c r="O354" s="322"/>
      <c r="P354" s="321"/>
      <c r="Q354" s="71"/>
      <c r="R354" s="320"/>
      <c r="S354" s="321"/>
      <c r="T354" s="323"/>
      <c r="U354" s="321"/>
      <c r="V354" s="71"/>
      <c r="W354" s="71"/>
      <c r="X354" s="71"/>
      <c r="Y354" s="320"/>
      <c r="Z354" s="322"/>
      <c r="AA354" s="322"/>
      <c r="AB354" s="321"/>
      <c r="AC354" s="71"/>
      <c r="AD354" s="71"/>
      <c r="AE354" s="71"/>
      <c r="AF354" s="325">
        <f>SUM(T346:U353)*17/2</f>
        <v>765</v>
      </c>
      <c r="AG354" s="322"/>
      <c r="AH354" s="322"/>
      <c r="AI354" s="321"/>
    </row>
    <row r="355" spans="1:35" ht="20.100000000000001" customHeight="1" x14ac:dyDescent="0.25">
      <c r="A355" s="328"/>
      <c r="C355" s="320">
        <v>4</v>
      </c>
      <c r="D355" s="322"/>
      <c r="E355" s="321"/>
      <c r="F355" s="72" t="s">
        <v>44</v>
      </c>
      <c r="G355" s="324" t="s">
        <v>37</v>
      </c>
      <c r="H355" s="321"/>
      <c r="I355" s="71" t="s">
        <v>38</v>
      </c>
      <c r="J355" s="320">
        <v>711219</v>
      </c>
      <c r="K355" s="322"/>
      <c r="L355" s="321"/>
      <c r="M355" s="71">
        <v>711224</v>
      </c>
      <c r="N355" s="320">
        <v>6</v>
      </c>
      <c r="O355" s="322"/>
      <c r="P355" s="321"/>
      <c r="Q355" s="71">
        <v>711219</v>
      </c>
      <c r="R355" s="320">
        <v>711224</v>
      </c>
      <c r="S355" s="321"/>
      <c r="T355" s="323">
        <v>6</v>
      </c>
      <c r="U355" s="321"/>
      <c r="V355" s="71"/>
      <c r="W355" s="71"/>
      <c r="X355" s="71"/>
      <c r="Y355" s="320"/>
      <c r="Z355" s="322"/>
      <c r="AA355" s="322"/>
      <c r="AB355" s="321"/>
      <c r="AC355" s="71"/>
      <c r="AD355" s="71"/>
      <c r="AE355" s="71"/>
      <c r="AF355" s="320">
        <v>6</v>
      </c>
      <c r="AG355" s="322"/>
      <c r="AH355" s="322"/>
      <c r="AI355" s="321"/>
    </row>
    <row r="356" spans="1:35" ht="20.100000000000001" customHeight="1" x14ac:dyDescent="0.25">
      <c r="A356" s="328"/>
      <c r="C356" s="320">
        <v>4</v>
      </c>
      <c r="D356" s="322"/>
      <c r="E356" s="321"/>
      <c r="F356" s="72" t="s">
        <v>44</v>
      </c>
      <c r="G356" s="324" t="s">
        <v>37</v>
      </c>
      <c r="H356" s="321"/>
      <c r="I356" s="71" t="s">
        <v>38</v>
      </c>
      <c r="J356" s="320">
        <v>711369</v>
      </c>
      <c r="K356" s="322"/>
      <c r="L356" s="321"/>
      <c r="M356" s="71">
        <v>711420</v>
      </c>
      <c r="N356" s="320">
        <v>52</v>
      </c>
      <c r="O356" s="322"/>
      <c r="P356" s="321"/>
      <c r="Q356" s="71">
        <v>711369</v>
      </c>
      <c r="R356" s="320">
        <v>711420</v>
      </c>
      <c r="S356" s="321"/>
      <c r="T356" s="323">
        <v>52</v>
      </c>
      <c r="U356" s="321"/>
      <c r="V356" s="71"/>
      <c r="W356" s="71"/>
      <c r="X356" s="71"/>
      <c r="Y356" s="320"/>
      <c r="Z356" s="322"/>
      <c r="AA356" s="322"/>
      <c r="AB356" s="321"/>
      <c r="AC356" s="71"/>
      <c r="AD356" s="71"/>
      <c r="AE356" s="71"/>
      <c r="AF356" s="320">
        <v>52</v>
      </c>
      <c r="AG356" s="322"/>
      <c r="AH356" s="322"/>
      <c r="AI356" s="321"/>
    </row>
    <row r="357" spans="1:35" ht="20.100000000000001" customHeight="1" x14ac:dyDescent="0.25">
      <c r="A357" s="328"/>
      <c r="C357" s="320">
        <v>4</v>
      </c>
      <c r="D357" s="322"/>
      <c r="E357" s="321"/>
      <c r="F357" s="72" t="s">
        <v>44</v>
      </c>
      <c r="G357" s="324" t="s">
        <v>37</v>
      </c>
      <c r="H357" s="321"/>
      <c r="I357" s="71" t="s">
        <v>38</v>
      </c>
      <c r="J357" s="320">
        <v>711421</v>
      </c>
      <c r="K357" s="322"/>
      <c r="L357" s="321"/>
      <c r="M357" s="71">
        <v>711428</v>
      </c>
      <c r="N357" s="320">
        <v>8</v>
      </c>
      <c r="O357" s="322"/>
      <c r="P357" s="321"/>
      <c r="Q357" s="71"/>
      <c r="R357" s="320"/>
      <c r="S357" s="321"/>
      <c r="T357" s="323"/>
      <c r="U357" s="321"/>
      <c r="V357" s="71"/>
      <c r="W357" s="71"/>
      <c r="X357" s="71"/>
      <c r="Y357" s="320"/>
      <c r="Z357" s="322"/>
      <c r="AA357" s="322"/>
      <c r="AB357" s="321"/>
      <c r="AC357" s="71">
        <v>711421</v>
      </c>
      <c r="AD357" s="71">
        <v>711428</v>
      </c>
      <c r="AE357" s="71">
        <v>8</v>
      </c>
      <c r="AF357" s="320">
        <v>8</v>
      </c>
      <c r="AG357" s="322"/>
      <c r="AH357" s="322"/>
      <c r="AI357" s="321"/>
    </row>
    <row r="358" spans="1:35" ht="20.100000000000001" customHeight="1" x14ac:dyDescent="0.25">
      <c r="A358" s="328"/>
      <c r="C358" s="320">
        <v>4</v>
      </c>
      <c r="D358" s="322"/>
      <c r="E358" s="321"/>
      <c r="F358" s="72" t="s">
        <v>44</v>
      </c>
      <c r="G358" s="324" t="s">
        <v>40</v>
      </c>
      <c r="H358" s="321"/>
      <c r="I358" s="71" t="s">
        <v>57</v>
      </c>
      <c r="J358" s="320">
        <v>2342771</v>
      </c>
      <c r="K358" s="322"/>
      <c r="L358" s="321"/>
      <c r="M358" s="71">
        <v>2342776</v>
      </c>
      <c r="N358" s="320">
        <v>6</v>
      </c>
      <c r="O358" s="322"/>
      <c r="P358" s="321"/>
      <c r="Q358" s="71">
        <v>2342771</v>
      </c>
      <c r="R358" s="320">
        <v>2342776</v>
      </c>
      <c r="S358" s="321"/>
      <c r="T358" s="323">
        <v>6</v>
      </c>
      <c r="U358" s="321"/>
      <c r="V358" s="71"/>
      <c r="W358" s="71"/>
      <c r="X358" s="71"/>
      <c r="Y358" s="320"/>
      <c r="Z358" s="322"/>
      <c r="AA358" s="322"/>
      <c r="AB358" s="321"/>
      <c r="AC358" s="71"/>
      <c r="AD358" s="71"/>
      <c r="AE358" s="71"/>
      <c r="AF358" s="320">
        <v>6</v>
      </c>
      <c r="AG358" s="322"/>
      <c r="AH358" s="322"/>
      <c r="AI358" s="321"/>
    </row>
    <row r="359" spans="1:35" ht="20.100000000000001" customHeight="1" x14ac:dyDescent="0.25">
      <c r="A359" s="328"/>
      <c r="C359" s="320">
        <v>4</v>
      </c>
      <c r="D359" s="322"/>
      <c r="E359" s="321"/>
      <c r="F359" s="72" t="s">
        <v>44</v>
      </c>
      <c r="G359" s="324" t="s">
        <v>40</v>
      </c>
      <c r="H359" s="321"/>
      <c r="I359" s="71" t="s">
        <v>57</v>
      </c>
      <c r="J359" s="320">
        <v>2753518</v>
      </c>
      <c r="K359" s="322"/>
      <c r="L359" s="321"/>
      <c r="M359" s="71">
        <v>2753569</v>
      </c>
      <c r="N359" s="320">
        <v>52</v>
      </c>
      <c r="O359" s="322"/>
      <c r="P359" s="321"/>
      <c r="Q359" s="71">
        <v>2753518</v>
      </c>
      <c r="R359" s="320">
        <v>2753569</v>
      </c>
      <c r="S359" s="321"/>
      <c r="T359" s="323">
        <v>52</v>
      </c>
      <c r="U359" s="321"/>
      <c r="V359" s="71"/>
      <c r="W359" s="71"/>
      <c r="X359" s="71"/>
      <c r="Y359" s="320"/>
      <c r="Z359" s="322"/>
      <c r="AA359" s="322"/>
      <c r="AB359" s="321"/>
      <c r="AC359" s="71"/>
      <c r="AD359" s="71"/>
      <c r="AE359" s="71"/>
      <c r="AF359" s="320">
        <v>52</v>
      </c>
      <c r="AG359" s="322"/>
      <c r="AH359" s="322"/>
      <c r="AI359" s="321"/>
    </row>
    <row r="360" spans="1:35" ht="20.100000000000001" customHeight="1" x14ac:dyDescent="0.25">
      <c r="A360" s="328"/>
      <c r="C360" s="320">
        <v>4</v>
      </c>
      <c r="D360" s="322"/>
      <c r="E360" s="321"/>
      <c r="F360" s="72" t="s">
        <v>44</v>
      </c>
      <c r="G360" s="324" t="s">
        <v>40</v>
      </c>
      <c r="H360" s="321"/>
      <c r="I360" s="71" t="s">
        <v>57</v>
      </c>
      <c r="J360" s="320">
        <v>2753570</v>
      </c>
      <c r="K360" s="322"/>
      <c r="L360" s="321"/>
      <c r="M360" s="71">
        <v>2753577</v>
      </c>
      <c r="N360" s="320">
        <v>8</v>
      </c>
      <c r="O360" s="322"/>
      <c r="P360" s="321"/>
      <c r="Q360" s="71"/>
      <c r="R360" s="320"/>
      <c r="S360" s="321"/>
      <c r="T360" s="323"/>
      <c r="U360" s="321"/>
      <c r="V360" s="71"/>
      <c r="W360" s="71"/>
      <c r="X360" s="71"/>
      <c r="Y360" s="320"/>
      <c r="Z360" s="322"/>
      <c r="AA360" s="322"/>
      <c r="AB360" s="321"/>
      <c r="AC360" s="71">
        <v>2753570</v>
      </c>
      <c r="AD360" s="71">
        <v>2753577</v>
      </c>
      <c r="AE360" s="71">
        <v>8</v>
      </c>
      <c r="AF360" s="320">
        <v>8</v>
      </c>
      <c r="AG360" s="322"/>
      <c r="AH360" s="322"/>
      <c r="AI360" s="321"/>
    </row>
    <row r="361" spans="1:35" ht="20.100000000000001" customHeight="1" x14ac:dyDescent="0.25">
      <c r="A361" s="328"/>
      <c r="C361" s="320"/>
      <c r="D361" s="322"/>
      <c r="E361" s="321"/>
      <c r="F361" s="72"/>
      <c r="G361" s="324"/>
      <c r="H361" s="321"/>
      <c r="I361" s="71"/>
      <c r="J361" s="320"/>
      <c r="K361" s="322"/>
      <c r="L361" s="321"/>
      <c r="M361" s="71"/>
      <c r="N361" s="320"/>
      <c r="O361" s="322"/>
      <c r="P361" s="321"/>
      <c r="Q361" s="71"/>
      <c r="R361" s="320"/>
      <c r="S361" s="321"/>
      <c r="T361" s="323"/>
      <c r="U361" s="321"/>
      <c r="V361" s="71"/>
      <c r="W361" s="71"/>
      <c r="X361" s="71"/>
      <c r="Y361" s="320"/>
      <c r="Z361" s="322"/>
      <c r="AA361" s="322"/>
      <c r="AB361" s="321"/>
      <c r="AC361" s="71"/>
      <c r="AD361" s="71"/>
      <c r="AE361" s="71"/>
      <c r="AF361" s="325">
        <f>SUM(T355:U360)*17/2</f>
        <v>986</v>
      </c>
      <c r="AG361" s="322"/>
      <c r="AH361" s="322"/>
      <c r="AI361" s="321"/>
    </row>
    <row r="362" spans="1:35" ht="20.100000000000001" customHeight="1" x14ac:dyDescent="0.25">
      <c r="A362" s="328"/>
      <c r="C362" s="320">
        <v>1</v>
      </c>
      <c r="D362" s="322"/>
      <c r="E362" s="321"/>
      <c r="F362" s="72" t="s">
        <v>46</v>
      </c>
      <c r="G362" s="324" t="s">
        <v>37</v>
      </c>
      <c r="H362" s="321"/>
      <c r="I362" s="71" t="s">
        <v>38</v>
      </c>
      <c r="J362" s="320">
        <v>711292</v>
      </c>
      <c r="K362" s="322"/>
      <c r="L362" s="321"/>
      <c r="M362" s="71">
        <v>711308</v>
      </c>
      <c r="N362" s="320">
        <v>17</v>
      </c>
      <c r="O362" s="322"/>
      <c r="P362" s="321"/>
      <c r="Q362" s="71">
        <v>711292</v>
      </c>
      <c r="R362" s="320">
        <v>711308</v>
      </c>
      <c r="S362" s="321"/>
      <c r="T362" s="323">
        <v>17</v>
      </c>
      <c r="U362" s="321"/>
      <c r="V362" s="71"/>
      <c r="W362" s="71"/>
      <c r="X362" s="71"/>
      <c r="Y362" s="320"/>
      <c r="Z362" s="322"/>
      <c r="AA362" s="322"/>
      <c r="AB362" s="321"/>
      <c r="AC362" s="71"/>
      <c r="AD362" s="71"/>
      <c r="AE362" s="71"/>
      <c r="AF362" s="320">
        <v>17</v>
      </c>
      <c r="AG362" s="322"/>
      <c r="AH362" s="322"/>
      <c r="AI362" s="321"/>
    </row>
    <row r="363" spans="1:35" ht="20.100000000000001" customHeight="1" x14ac:dyDescent="0.25">
      <c r="A363" s="328"/>
      <c r="C363" s="320">
        <v>1</v>
      </c>
      <c r="D363" s="322"/>
      <c r="E363" s="321"/>
      <c r="F363" s="72" t="s">
        <v>46</v>
      </c>
      <c r="G363" s="324" t="s">
        <v>37</v>
      </c>
      <c r="H363" s="321"/>
      <c r="I363" s="71" t="s">
        <v>38</v>
      </c>
      <c r="J363" s="320">
        <v>711309</v>
      </c>
      <c r="K363" s="322"/>
      <c r="L363" s="321"/>
      <c r="M363" s="71">
        <v>711335</v>
      </c>
      <c r="N363" s="320">
        <v>27</v>
      </c>
      <c r="O363" s="322"/>
      <c r="P363" s="321"/>
      <c r="Q363" s="71">
        <v>711309</v>
      </c>
      <c r="R363" s="320">
        <v>711335</v>
      </c>
      <c r="S363" s="321"/>
      <c r="T363" s="323">
        <v>27</v>
      </c>
      <c r="U363" s="321"/>
      <c r="V363" s="71"/>
      <c r="W363" s="71"/>
      <c r="X363" s="71"/>
      <c r="Y363" s="320"/>
      <c r="Z363" s="322"/>
      <c r="AA363" s="322"/>
      <c r="AB363" s="321"/>
      <c r="AC363" s="71"/>
      <c r="AD363" s="71"/>
      <c r="AE363" s="71"/>
      <c r="AF363" s="320">
        <v>27</v>
      </c>
      <c r="AG363" s="322"/>
      <c r="AH363" s="322"/>
      <c r="AI363" s="321"/>
    </row>
    <row r="364" spans="1:35" ht="20.100000000000001" customHeight="1" x14ac:dyDescent="0.25">
      <c r="A364" s="328"/>
      <c r="C364" s="320">
        <v>1</v>
      </c>
      <c r="D364" s="322"/>
      <c r="E364" s="321"/>
      <c r="F364" s="72" t="s">
        <v>46</v>
      </c>
      <c r="G364" s="324" t="s">
        <v>37</v>
      </c>
      <c r="H364" s="321"/>
      <c r="I364" s="71" t="s">
        <v>38</v>
      </c>
      <c r="J364" s="320">
        <v>711336</v>
      </c>
      <c r="K364" s="322"/>
      <c r="L364" s="321"/>
      <c r="M364" s="71">
        <v>711368</v>
      </c>
      <c r="N364" s="320">
        <v>33</v>
      </c>
      <c r="O364" s="322"/>
      <c r="P364" s="321"/>
      <c r="Q364" s="71"/>
      <c r="R364" s="320"/>
      <c r="S364" s="321"/>
      <c r="T364" s="323"/>
      <c r="U364" s="321"/>
      <c r="V364" s="71"/>
      <c r="W364" s="71"/>
      <c r="X364" s="71"/>
      <c r="Y364" s="320"/>
      <c r="Z364" s="322"/>
      <c r="AA364" s="322"/>
      <c r="AB364" s="321"/>
      <c r="AC364" s="71">
        <v>711336</v>
      </c>
      <c r="AD364" s="71">
        <v>711368</v>
      </c>
      <c r="AE364" s="71">
        <v>33</v>
      </c>
      <c r="AF364" s="320">
        <v>33</v>
      </c>
      <c r="AG364" s="322"/>
      <c r="AH364" s="322"/>
      <c r="AI364" s="321"/>
    </row>
    <row r="365" spans="1:35" ht="20.100000000000001" customHeight="1" x14ac:dyDescent="0.25">
      <c r="A365" s="328"/>
      <c r="C365" s="320">
        <v>1</v>
      </c>
      <c r="D365" s="322"/>
      <c r="E365" s="321"/>
      <c r="F365" s="72" t="s">
        <v>46</v>
      </c>
      <c r="G365" s="324" t="s">
        <v>40</v>
      </c>
      <c r="H365" s="321"/>
      <c r="I365" s="71" t="s">
        <v>57</v>
      </c>
      <c r="J365" s="320">
        <v>2753441</v>
      </c>
      <c r="K365" s="322"/>
      <c r="L365" s="321"/>
      <c r="M365" s="71">
        <v>2753457</v>
      </c>
      <c r="N365" s="320">
        <v>17</v>
      </c>
      <c r="O365" s="322"/>
      <c r="P365" s="321"/>
      <c r="Q365" s="71">
        <v>2753441</v>
      </c>
      <c r="R365" s="320">
        <v>2753457</v>
      </c>
      <c r="S365" s="321"/>
      <c r="T365" s="323">
        <v>17</v>
      </c>
      <c r="U365" s="321"/>
      <c r="V365" s="71"/>
      <c r="W365" s="71"/>
      <c r="X365" s="71"/>
      <c r="Y365" s="320"/>
      <c r="Z365" s="322"/>
      <c r="AA365" s="322"/>
      <c r="AB365" s="321"/>
      <c r="AC365" s="71"/>
      <c r="AD365" s="71"/>
      <c r="AE365" s="71"/>
      <c r="AF365" s="320">
        <v>17</v>
      </c>
      <c r="AG365" s="322"/>
      <c r="AH365" s="322"/>
      <c r="AI365" s="321"/>
    </row>
    <row r="366" spans="1:35" ht="20.100000000000001" customHeight="1" x14ac:dyDescent="0.25">
      <c r="A366" s="328"/>
      <c r="C366" s="320">
        <v>1</v>
      </c>
      <c r="D366" s="322"/>
      <c r="E366" s="321"/>
      <c r="F366" s="72" t="s">
        <v>46</v>
      </c>
      <c r="G366" s="324" t="s">
        <v>40</v>
      </c>
      <c r="H366" s="321"/>
      <c r="I366" s="71" t="s">
        <v>57</v>
      </c>
      <c r="J366" s="320">
        <v>2753458</v>
      </c>
      <c r="K366" s="322"/>
      <c r="L366" s="321"/>
      <c r="M366" s="71">
        <v>2753484</v>
      </c>
      <c r="N366" s="320">
        <v>27</v>
      </c>
      <c r="O366" s="322"/>
      <c r="P366" s="321"/>
      <c r="Q366" s="71">
        <v>2753458</v>
      </c>
      <c r="R366" s="320">
        <v>2753484</v>
      </c>
      <c r="S366" s="321"/>
      <c r="T366" s="323">
        <v>27</v>
      </c>
      <c r="U366" s="321"/>
      <c r="V366" s="71"/>
      <c r="W366" s="71"/>
      <c r="X366" s="71"/>
      <c r="Y366" s="320"/>
      <c r="Z366" s="322"/>
      <c r="AA366" s="322"/>
      <c r="AB366" s="321"/>
      <c r="AC366" s="71"/>
      <c r="AD366" s="71"/>
      <c r="AE366" s="71"/>
      <c r="AF366" s="320">
        <v>27</v>
      </c>
      <c r="AG366" s="322"/>
      <c r="AH366" s="322"/>
      <c r="AI366" s="321"/>
    </row>
    <row r="367" spans="1:35" ht="20.100000000000001" customHeight="1" x14ac:dyDescent="0.25">
      <c r="A367" s="328"/>
      <c r="C367" s="320">
        <v>1</v>
      </c>
      <c r="D367" s="322"/>
      <c r="E367" s="321"/>
      <c r="F367" s="72" t="s">
        <v>46</v>
      </c>
      <c r="G367" s="324" t="s">
        <v>40</v>
      </c>
      <c r="H367" s="321"/>
      <c r="I367" s="71" t="s">
        <v>57</v>
      </c>
      <c r="J367" s="320">
        <v>2753485</v>
      </c>
      <c r="K367" s="322"/>
      <c r="L367" s="321"/>
      <c r="M367" s="71">
        <v>2753517</v>
      </c>
      <c r="N367" s="320">
        <v>33</v>
      </c>
      <c r="O367" s="322"/>
      <c r="P367" s="321"/>
      <c r="Q367" s="71"/>
      <c r="R367" s="320"/>
      <c r="S367" s="321"/>
      <c r="T367" s="323"/>
      <c r="U367" s="321"/>
      <c r="V367" s="71"/>
      <c r="W367" s="71"/>
      <c r="X367" s="71"/>
      <c r="Y367" s="320"/>
      <c r="Z367" s="322"/>
      <c r="AA367" s="322"/>
      <c r="AB367" s="321"/>
      <c r="AC367" s="71">
        <v>2753485</v>
      </c>
      <c r="AD367" s="71">
        <v>2753517</v>
      </c>
      <c r="AE367" s="71">
        <v>33</v>
      </c>
      <c r="AF367" s="320">
        <v>33</v>
      </c>
      <c r="AG367" s="322"/>
      <c r="AH367" s="322"/>
      <c r="AI367" s="321"/>
    </row>
    <row r="368" spans="1:35" ht="20.100000000000001" customHeight="1" x14ac:dyDescent="0.25">
      <c r="A368" s="329"/>
      <c r="C368" s="320"/>
      <c r="D368" s="322"/>
      <c r="E368" s="321"/>
      <c r="F368" s="72"/>
      <c r="G368" s="324"/>
      <c r="H368" s="321"/>
      <c r="I368" s="71"/>
      <c r="J368" s="320"/>
      <c r="K368" s="322"/>
      <c r="L368" s="321"/>
      <c r="M368" s="71"/>
      <c r="N368" s="320"/>
      <c r="O368" s="322"/>
      <c r="P368" s="321"/>
      <c r="Q368" s="71"/>
      <c r="R368" s="320"/>
      <c r="S368" s="321"/>
      <c r="T368" s="323"/>
      <c r="U368" s="321"/>
      <c r="V368" s="71"/>
      <c r="W368" s="71"/>
      <c r="X368" s="71"/>
      <c r="Y368" s="320"/>
      <c r="Z368" s="322"/>
      <c r="AA368" s="322"/>
      <c r="AB368" s="321"/>
      <c r="AC368" s="71"/>
      <c r="AD368" s="71"/>
      <c r="AE368" s="71"/>
      <c r="AF368" s="325">
        <f>SUM(T362:U367)*17/2</f>
        <v>748</v>
      </c>
      <c r="AG368" s="322"/>
      <c r="AH368" s="322"/>
      <c r="AI368" s="321"/>
    </row>
    <row r="369" spans="1:35" ht="15" customHeight="1" x14ac:dyDescent="0.25">
      <c r="A369" s="362"/>
      <c r="C369" s="331" t="s">
        <v>81</v>
      </c>
      <c r="D369" s="322"/>
      <c r="E369" s="322"/>
      <c r="F369" s="322"/>
      <c r="G369" s="322"/>
      <c r="H369" s="321"/>
      <c r="I369" s="326"/>
      <c r="J369" s="322"/>
      <c r="K369" s="322"/>
      <c r="L369" s="322"/>
      <c r="M369" s="322"/>
      <c r="N369" s="322"/>
      <c r="O369" s="322"/>
      <c r="P369" s="322"/>
      <c r="Q369" s="322"/>
      <c r="R369" s="322"/>
      <c r="S369" s="322"/>
      <c r="T369" s="322"/>
      <c r="U369" s="322"/>
      <c r="V369" s="322"/>
      <c r="W369" s="322"/>
      <c r="X369" s="322"/>
      <c r="Y369" s="322"/>
      <c r="Z369" s="322"/>
      <c r="AA369" s="322"/>
      <c r="AB369" s="322"/>
      <c r="AC369" s="322"/>
      <c r="AD369" s="322"/>
      <c r="AE369" s="322"/>
      <c r="AF369" s="322"/>
      <c r="AG369" s="322"/>
      <c r="AH369" s="322"/>
      <c r="AI369" s="321"/>
    </row>
    <row r="370" spans="1:35" ht="20.100000000000001" customHeight="1" x14ac:dyDescent="0.25">
      <c r="A370" s="328"/>
      <c r="C370" s="320">
        <v>7</v>
      </c>
      <c r="D370" s="322"/>
      <c r="E370" s="321"/>
      <c r="F370" s="72" t="s">
        <v>71</v>
      </c>
      <c r="G370" s="324" t="s">
        <v>37</v>
      </c>
      <c r="H370" s="321"/>
      <c r="I370" s="71" t="s">
        <v>38</v>
      </c>
      <c r="J370" s="320">
        <v>711556</v>
      </c>
      <c r="K370" s="322"/>
      <c r="L370" s="321"/>
      <c r="M370" s="71">
        <v>711566</v>
      </c>
      <c r="N370" s="320">
        <v>11</v>
      </c>
      <c r="O370" s="322"/>
      <c r="P370" s="321"/>
      <c r="Q370" s="71">
        <v>711556</v>
      </c>
      <c r="R370" s="320">
        <v>711566</v>
      </c>
      <c r="S370" s="321"/>
      <c r="T370" s="323">
        <v>11</v>
      </c>
      <c r="U370" s="321"/>
      <c r="V370" s="71"/>
      <c r="W370" s="71"/>
      <c r="X370" s="71"/>
      <c r="Y370" s="320"/>
      <c r="Z370" s="322"/>
      <c r="AA370" s="322"/>
      <c r="AB370" s="321"/>
      <c r="AC370" s="71"/>
      <c r="AD370" s="71"/>
      <c r="AE370" s="71"/>
      <c r="AF370" s="320">
        <v>11</v>
      </c>
      <c r="AG370" s="322"/>
      <c r="AH370" s="322"/>
      <c r="AI370" s="321"/>
    </row>
    <row r="371" spans="1:35" ht="20.100000000000001" customHeight="1" x14ac:dyDescent="0.25">
      <c r="A371" s="328"/>
      <c r="C371" s="320">
        <v>7</v>
      </c>
      <c r="D371" s="322"/>
      <c r="E371" s="321"/>
      <c r="F371" s="72" t="s">
        <v>71</v>
      </c>
      <c r="G371" s="324" t="s">
        <v>37</v>
      </c>
      <c r="H371" s="321"/>
      <c r="I371" s="71" t="s">
        <v>38</v>
      </c>
      <c r="J371" s="320">
        <v>711567</v>
      </c>
      <c r="K371" s="322"/>
      <c r="L371" s="321"/>
      <c r="M371" s="71">
        <v>711584</v>
      </c>
      <c r="N371" s="320">
        <v>18</v>
      </c>
      <c r="O371" s="322"/>
      <c r="P371" s="321"/>
      <c r="Q371" s="71"/>
      <c r="R371" s="320"/>
      <c r="S371" s="321"/>
      <c r="T371" s="323"/>
      <c r="U371" s="321"/>
      <c r="V371" s="71"/>
      <c r="W371" s="71"/>
      <c r="X371" s="71"/>
      <c r="Y371" s="320"/>
      <c r="Z371" s="322"/>
      <c r="AA371" s="322"/>
      <c r="AB371" s="321"/>
      <c r="AC371" s="71">
        <v>711567</v>
      </c>
      <c r="AD371" s="71">
        <v>711584</v>
      </c>
      <c r="AE371" s="71">
        <v>18</v>
      </c>
      <c r="AF371" s="320">
        <v>18</v>
      </c>
      <c r="AG371" s="322"/>
      <c r="AH371" s="322"/>
      <c r="AI371" s="321"/>
    </row>
    <row r="372" spans="1:35" ht="20.100000000000001" customHeight="1" x14ac:dyDescent="0.25">
      <c r="A372" s="328"/>
      <c r="C372" s="320">
        <v>7</v>
      </c>
      <c r="D372" s="322"/>
      <c r="E372" s="321"/>
      <c r="F372" s="72" t="s">
        <v>71</v>
      </c>
      <c r="G372" s="324" t="s">
        <v>40</v>
      </c>
      <c r="H372" s="321"/>
      <c r="I372" s="71" t="s">
        <v>57</v>
      </c>
      <c r="J372" s="320">
        <v>2753704</v>
      </c>
      <c r="K372" s="322"/>
      <c r="L372" s="321"/>
      <c r="M372" s="71">
        <v>2753714</v>
      </c>
      <c r="N372" s="320">
        <v>11</v>
      </c>
      <c r="O372" s="322"/>
      <c r="P372" s="321"/>
      <c r="Q372" s="71">
        <v>2753704</v>
      </c>
      <c r="R372" s="320">
        <v>2753714</v>
      </c>
      <c r="S372" s="321"/>
      <c r="T372" s="323">
        <v>11</v>
      </c>
      <c r="U372" s="321"/>
      <c r="V372" s="71"/>
      <c r="W372" s="71"/>
      <c r="X372" s="71"/>
      <c r="Y372" s="320"/>
      <c r="Z372" s="322"/>
      <c r="AA372" s="322"/>
      <c r="AB372" s="321"/>
      <c r="AC372" s="71"/>
      <c r="AD372" s="71"/>
      <c r="AE372" s="71"/>
      <c r="AF372" s="320">
        <v>11</v>
      </c>
      <c r="AG372" s="322"/>
      <c r="AH372" s="322"/>
      <c r="AI372" s="321"/>
    </row>
    <row r="373" spans="1:35" ht="20.100000000000001" customHeight="1" x14ac:dyDescent="0.25">
      <c r="A373" s="328"/>
      <c r="C373" s="320">
        <v>7</v>
      </c>
      <c r="D373" s="322"/>
      <c r="E373" s="321"/>
      <c r="F373" s="72" t="s">
        <v>71</v>
      </c>
      <c r="G373" s="324" t="s">
        <v>40</v>
      </c>
      <c r="H373" s="321"/>
      <c r="I373" s="71" t="s">
        <v>57</v>
      </c>
      <c r="J373" s="320">
        <v>2753715</v>
      </c>
      <c r="K373" s="322"/>
      <c r="L373" s="321"/>
      <c r="M373" s="71">
        <v>2753733</v>
      </c>
      <c r="N373" s="320">
        <v>19</v>
      </c>
      <c r="O373" s="322"/>
      <c r="P373" s="321"/>
      <c r="Q373" s="71"/>
      <c r="R373" s="320"/>
      <c r="S373" s="321"/>
      <c r="T373" s="323"/>
      <c r="U373" s="321"/>
      <c r="V373" s="71"/>
      <c r="W373" s="71"/>
      <c r="X373" s="71"/>
      <c r="Y373" s="320"/>
      <c r="Z373" s="322"/>
      <c r="AA373" s="322"/>
      <c r="AB373" s="321"/>
      <c r="AC373" s="71">
        <v>2753715</v>
      </c>
      <c r="AD373" s="71">
        <v>2753733</v>
      </c>
      <c r="AE373" s="71">
        <v>19</v>
      </c>
      <c r="AF373" s="320">
        <v>19</v>
      </c>
      <c r="AG373" s="322"/>
      <c r="AH373" s="322"/>
      <c r="AI373" s="321"/>
    </row>
    <row r="374" spans="1:35" ht="20.100000000000001" customHeight="1" x14ac:dyDescent="0.25">
      <c r="A374" s="328"/>
      <c r="C374" s="320"/>
      <c r="D374" s="322"/>
      <c r="E374" s="321"/>
      <c r="F374" s="72"/>
      <c r="G374" s="324"/>
      <c r="H374" s="321"/>
      <c r="I374" s="71"/>
      <c r="J374" s="320"/>
      <c r="K374" s="322"/>
      <c r="L374" s="321"/>
      <c r="M374" s="71"/>
      <c r="N374" s="320"/>
      <c r="O374" s="322"/>
      <c r="P374" s="321"/>
      <c r="Q374" s="71"/>
      <c r="R374" s="320"/>
      <c r="S374" s="321"/>
      <c r="T374" s="323"/>
      <c r="U374" s="321"/>
      <c r="V374" s="71"/>
      <c r="W374" s="71"/>
      <c r="X374" s="71"/>
      <c r="Y374" s="320"/>
      <c r="Z374" s="322"/>
      <c r="AA374" s="322"/>
      <c r="AB374" s="321"/>
      <c r="AC374" s="71"/>
      <c r="AD374" s="71"/>
      <c r="AE374" s="71"/>
      <c r="AF374" s="325">
        <f>SUM(T370:U373)*17/2</f>
        <v>187</v>
      </c>
      <c r="AG374" s="322"/>
      <c r="AH374" s="322"/>
      <c r="AI374" s="321"/>
    </row>
    <row r="375" spans="1:35" ht="20.100000000000001" customHeight="1" x14ac:dyDescent="0.25">
      <c r="A375" s="328"/>
      <c r="C375" s="320">
        <v>6</v>
      </c>
      <c r="D375" s="322"/>
      <c r="E375" s="321"/>
      <c r="F375" s="72" t="s">
        <v>41</v>
      </c>
      <c r="G375" s="324" t="s">
        <v>37</v>
      </c>
      <c r="H375" s="321"/>
      <c r="I375" s="71" t="s">
        <v>38</v>
      </c>
      <c r="J375" s="320">
        <v>711501</v>
      </c>
      <c r="K375" s="322"/>
      <c r="L375" s="321"/>
      <c r="M375" s="71">
        <v>711516</v>
      </c>
      <c r="N375" s="320">
        <v>16</v>
      </c>
      <c r="O375" s="322"/>
      <c r="P375" s="321"/>
      <c r="Q375" s="71">
        <v>711501</v>
      </c>
      <c r="R375" s="320">
        <v>711516</v>
      </c>
      <c r="S375" s="321"/>
      <c r="T375" s="323">
        <v>16</v>
      </c>
      <c r="U375" s="321"/>
      <c r="V375" s="71"/>
      <c r="W375" s="71"/>
      <c r="X375" s="71"/>
      <c r="Y375" s="320"/>
      <c r="Z375" s="322"/>
      <c r="AA375" s="322"/>
      <c r="AB375" s="321"/>
      <c r="AC375" s="71"/>
      <c r="AD375" s="71"/>
      <c r="AE375" s="71"/>
      <c r="AF375" s="320">
        <v>16</v>
      </c>
      <c r="AG375" s="322"/>
      <c r="AH375" s="322"/>
      <c r="AI375" s="321"/>
    </row>
    <row r="376" spans="1:35" ht="20.100000000000001" customHeight="1" x14ac:dyDescent="0.25">
      <c r="A376" s="328"/>
      <c r="C376" s="320">
        <v>6</v>
      </c>
      <c r="D376" s="322"/>
      <c r="E376" s="321"/>
      <c r="F376" s="72" t="s">
        <v>41</v>
      </c>
      <c r="G376" s="324" t="s">
        <v>37</v>
      </c>
      <c r="H376" s="321"/>
      <c r="I376" s="71" t="s">
        <v>38</v>
      </c>
      <c r="J376" s="320">
        <v>711517</v>
      </c>
      <c r="K376" s="322"/>
      <c r="L376" s="321"/>
      <c r="M376" s="71">
        <v>711524</v>
      </c>
      <c r="N376" s="320">
        <v>8</v>
      </c>
      <c r="O376" s="322"/>
      <c r="P376" s="321"/>
      <c r="Q376" s="71"/>
      <c r="R376" s="320"/>
      <c r="S376" s="321"/>
      <c r="T376" s="323"/>
      <c r="U376" s="321"/>
      <c r="V376" s="71"/>
      <c r="W376" s="71"/>
      <c r="X376" s="71"/>
      <c r="Y376" s="320"/>
      <c r="Z376" s="322"/>
      <c r="AA376" s="322"/>
      <c r="AB376" s="321"/>
      <c r="AC376" s="71">
        <v>711517</v>
      </c>
      <c r="AD376" s="71">
        <v>711524</v>
      </c>
      <c r="AE376" s="71">
        <v>8</v>
      </c>
      <c r="AF376" s="320">
        <v>8</v>
      </c>
      <c r="AG376" s="322"/>
      <c r="AH376" s="322"/>
      <c r="AI376" s="321"/>
    </row>
    <row r="377" spans="1:35" ht="20.100000000000001" customHeight="1" x14ac:dyDescent="0.25">
      <c r="A377" s="328"/>
      <c r="C377" s="320">
        <v>6</v>
      </c>
      <c r="D377" s="322"/>
      <c r="E377" s="321"/>
      <c r="F377" s="72" t="s">
        <v>41</v>
      </c>
      <c r="G377" s="324" t="s">
        <v>37</v>
      </c>
      <c r="H377" s="321"/>
      <c r="I377" s="71" t="s">
        <v>38</v>
      </c>
      <c r="J377" s="320">
        <v>711625</v>
      </c>
      <c r="K377" s="322"/>
      <c r="L377" s="321"/>
      <c r="M377" s="71">
        <v>711664</v>
      </c>
      <c r="N377" s="320">
        <v>40</v>
      </c>
      <c r="O377" s="322"/>
      <c r="P377" s="321"/>
      <c r="Q377" s="71"/>
      <c r="R377" s="320"/>
      <c r="S377" s="321"/>
      <c r="T377" s="323"/>
      <c r="U377" s="321"/>
      <c r="V377" s="71"/>
      <c r="W377" s="71"/>
      <c r="X377" s="71"/>
      <c r="Y377" s="320"/>
      <c r="Z377" s="322"/>
      <c r="AA377" s="322"/>
      <c r="AB377" s="321"/>
      <c r="AC377" s="71">
        <v>711625</v>
      </c>
      <c r="AD377" s="71">
        <v>711664</v>
      </c>
      <c r="AE377" s="71">
        <v>40</v>
      </c>
      <c r="AF377" s="320">
        <v>40</v>
      </c>
      <c r="AG377" s="322"/>
      <c r="AH377" s="322"/>
      <c r="AI377" s="321"/>
    </row>
    <row r="378" spans="1:35" ht="20.100000000000001" customHeight="1" x14ac:dyDescent="0.25">
      <c r="A378" s="328"/>
      <c r="C378" s="320">
        <v>6</v>
      </c>
      <c r="D378" s="322"/>
      <c r="E378" s="321"/>
      <c r="F378" s="72" t="s">
        <v>41</v>
      </c>
      <c r="G378" s="324" t="s">
        <v>40</v>
      </c>
      <c r="H378" s="321"/>
      <c r="I378" s="71" t="s">
        <v>57</v>
      </c>
      <c r="J378" s="320">
        <v>2753650</v>
      </c>
      <c r="K378" s="322"/>
      <c r="L378" s="321"/>
      <c r="M378" s="71">
        <v>2753665</v>
      </c>
      <c r="N378" s="320">
        <v>16</v>
      </c>
      <c r="O378" s="322"/>
      <c r="P378" s="321"/>
      <c r="Q378" s="71">
        <v>2753650</v>
      </c>
      <c r="R378" s="320">
        <v>2753665</v>
      </c>
      <c r="S378" s="321"/>
      <c r="T378" s="323">
        <v>16</v>
      </c>
      <c r="U378" s="321"/>
      <c r="V378" s="71"/>
      <c r="W378" s="71"/>
      <c r="X378" s="71"/>
      <c r="Y378" s="320"/>
      <c r="Z378" s="322"/>
      <c r="AA378" s="322"/>
      <c r="AB378" s="321"/>
      <c r="AC378" s="71"/>
      <c r="AD378" s="71"/>
      <c r="AE378" s="71"/>
      <c r="AF378" s="320">
        <v>16</v>
      </c>
      <c r="AG378" s="322"/>
      <c r="AH378" s="322"/>
      <c r="AI378" s="321"/>
    </row>
    <row r="379" spans="1:35" ht="20.100000000000001" customHeight="1" x14ac:dyDescent="0.25">
      <c r="A379" s="328"/>
      <c r="C379" s="320">
        <v>6</v>
      </c>
      <c r="D379" s="322"/>
      <c r="E379" s="321"/>
      <c r="F379" s="72" t="s">
        <v>41</v>
      </c>
      <c r="G379" s="324" t="s">
        <v>40</v>
      </c>
      <c r="H379" s="321"/>
      <c r="I379" s="71" t="s">
        <v>57</v>
      </c>
      <c r="J379" s="320">
        <v>2753666</v>
      </c>
      <c r="K379" s="322"/>
      <c r="L379" s="321"/>
      <c r="M379" s="71">
        <v>2753673</v>
      </c>
      <c r="N379" s="320">
        <v>8</v>
      </c>
      <c r="O379" s="322"/>
      <c r="P379" s="321"/>
      <c r="Q379" s="71"/>
      <c r="R379" s="320"/>
      <c r="S379" s="321"/>
      <c r="T379" s="323"/>
      <c r="U379" s="321"/>
      <c r="V379" s="71"/>
      <c r="W379" s="71"/>
      <c r="X379" s="71"/>
      <c r="Y379" s="320"/>
      <c r="Z379" s="322"/>
      <c r="AA379" s="322"/>
      <c r="AB379" s="321"/>
      <c r="AC379" s="71">
        <v>2753666</v>
      </c>
      <c r="AD379" s="71">
        <v>2753673</v>
      </c>
      <c r="AE379" s="71">
        <v>8</v>
      </c>
      <c r="AF379" s="320">
        <v>8</v>
      </c>
      <c r="AG379" s="322"/>
      <c r="AH379" s="322"/>
      <c r="AI379" s="321"/>
    </row>
    <row r="380" spans="1:35" ht="20.100000000000001" customHeight="1" x14ac:dyDescent="0.25">
      <c r="A380" s="328"/>
      <c r="C380" s="320">
        <v>6</v>
      </c>
      <c r="D380" s="322"/>
      <c r="E380" s="321"/>
      <c r="F380" s="72" t="s">
        <v>41</v>
      </c>
      <c r="G380" s="324" t="s">
        <v>40</v>
      </c>
      <c r="H380" s="321"/>
      <c r="I380" s="71" t="s">
        <v>57</v>
      </c>
      <c r="J380" s="320">
        <v>2753773</v>
      </c>
      <c r="K380" s="322"/>
      <c r="L380" s="321"/>
      <c r="M380" s="71">
        <v>2753812</v>
      </c>
      <c r="N380" s="320">
        <v>40</v>
      </c>
      <c r="O380" s="322"/>
      <c r="P380" s="321"/>
      <c r="Q380" s="71"/>
      <c r="R380" s="320"/>
      <c r="S380" s="321"/>
      <c r="T380" s="323"/>
      <c r="U380" s="321"/>
      <c r="V380" s="71"/>
      <c r="W380" s="71"/>
      <c r="X380" s="71"/>
      <c r="Y380" s="320"/>
      <c r="Z380" s="322"/>
      <c r="AA380" s="322"/>
      <c r="AB380" s="321"/>
      <c r="AC380" s="71">
        <v>2753773</v>
      </c>
      <c r="AD380" s="71">
        <v>2753812</v>
      </c>
      <c r="AE380" s="71">
        <v>40</v>
      </c>
      <c r="AF380" s="320">
        <v>40</v>
      </c>
      <c r="AG380" s="322"/>
      <c r="AH380" s="322"/>
      <c r="AI380" s="321"/>
    </row>
    <row r="381" spans="1:35" ht="20.100000000000001" customHeight="1" x14ac:dyDescent="0.25">
      <c r="A381" s="328"/>
      <c r="C381" s="320"/>
      <c r="D381" s="322"/>
      <c r="E381" s="321"/>
      <c r="F381" s="72"/>
      <c r="G381" s="324"/>
      <c r="H381" s="321"/>
      <c r="I381" s="71"/>
      <c r="J381" s="320"/>
      <c r="K381" s="322"/>
      <c r="L381" s="321"/>
      <c r="M381" s="71"/>
      <c r="N381" s="320"/>
      <c r="O381" s="322"/>
      <c r="P381" s="321"/>
      <c r="Q381" s="71"/>
      <c r="R381" s="320"/>
      <c r="S381" s="321"/>
      <c r="T381" s="323"/>
      <c r="U381" s="321"/>
      <c r="V381" s="71"/>
      <c r="W381" s="71"/>
      <c r="X381" s="71"/>
      <c r="Y381" s="320"/>
      <c r="Z381" s="322"/>
      <c r="AA381" s="322"/>
      <c r="AB381" s="321"/>
      <c r="AC381" s="71"/>
      <c r="AD381" s="71"/>
      <c r="AE381" s="71"/>
      <c r="AF381" s="325">
        <f>SUM(T375:U380)*17/2</f>
        <v>272</v>
      </c>
      <c r="AG381" s="322"/>
      <c r="AH381" s="322"/>
      <c r="AI381" s="321"/>
    </row>
    <row r="382" spans="1:35" ht="20.100000000000001" customHeight="1" x14ac:dyDescent="0.25">
      <c r="A382" s="328"/>
      <c r="C382" s="320">
        <v>5</v>
      </c>
      <c r="D382" s="322"/>
      <c r="E382" s="321"/>
      <c r="F382" s="72" t="s">
        <v>42</v>
      </c>
      <c r="G382" s="324" t="s">
        <v>37</v>
      </c>
      <c r="H382" s="321"/>
      <c r="I382" s="71" t="s">
        <v>38</v>
      </c>
      <c r="J382" s="320">
        <v>711454</v>
      </c>
      <c r="K382" s="322"/>
      <c r="L382" s="321"/>
      <c r="M382" s="71">
        <v>711455</v>
      </c>
      <c r="N382" s="320">
        <v>2</v>
      </c>
      <c r="O382" s="322"/>
      <c r="P382" s="321"/>
      <c r="Q382" s="71">
        <v>711454</v>
      </c>
      <c r="R382" s="320">
        <v>711455</v>
      </c>
      <c r="S382" s="321"/>
      <c r="T382" s="323">
        <v>2</v>
      </c>
      <c r="U382" s="321"/>
      <c r="V382" s="71"/>
      <c r="W382" s="71"/>
      <c r="X382" s="71"/>
      <c r="Y382" s="320"/>
      <c r="Z382" s="322"/>
      <c r="AA382" s="322"/>
      <c r="AB382" s="321"/>
      <c r="AC382" s="71"/>
      <c r="AD382" s="71"/>
      <c r="AE382" s="71"/>
      <c r="AF382" s="320">
        <v>2</v>
      </c>
      <c r="AG382" s="322"/>
      <c r="AH382" s="322"/>
      <c r="AI382" s="321"/>
    </row>
    <row r="383" spans="1:35" ht="20.100000000000001" customHeight="1" x14ac:dyDescent="0.25">
      <c r="A383" s="328"/>
      <c r="C383" s="320">
        <v>5</v>
      </c>
      <c r="D383" s="322"/>
      <c r="E383" s="321"/>
      <c r="F383" s="72" t="s">
        <v>42</v>
      </c>
      <c r="G383" s="324" t="s">
        <v>37</v>
      </c>
      <c r="H383" s="321"/>
      <c r="I383" s="71" t="s">
        <v>38</v>
      </c>
      <c r="J383" s="320">
        <v>711456</v>
      </c>
      <c r="K383" s="322"/>
      <c r="L383" s="321"/>
      <c r="M383" s="71">
        <v>711456</v>
      </c>
      <c r="N383" s="320">
        <v>1</v>
      </c>
      <c r="O383" s="322"/>
      <c r="P383" s="321"/>
      <c r="Q383" s="71"/>
      <c r="R383" s="320"/>
      <c r="S383" s="321"/>
      <c r="T383" s="323"/>
      <c r="U383" s="321"/>
      <c r="V383" s="71">
        <v>711456</v>
      </c>
      <c r="W383" s="71">
        <v>711456</v>
      </c>
      <c r="X383" s="71">
        <v>1</v>
      </c>
      <c r="Y383" s="320" t="s">
        <v>39</v>
      </c>
      <c r="Z383" s="322"/>
      <c r="AA383" s="322"/>
      <c r="AB383" s="321"/>
      <c r="AC383" s="71"/>
      <c r="AD383" s="71"/>
      <c r="AE383" s="71"/>
      <c r="AF383" s="320">
        <v>1</v>
      </c>
      <c r="AG383" s="322"/>
      <c r="AH383" s="322"/>
      <c r="AI383" s="321"/>
    </row>
    <row r="384" spans="1:35" ht="20.100000000000001" customHeight="1" x14ac:dyDescent="0.25">
      <c r="A384" s="328"/>
      <c r="C384" s="320">
        <v>5</v>
      </c>
      <c r="D384" s="322"/>
      <c r="E384" s="321"/>
      <c r="F384" s="72" t="s">
        <v>42</v>
      </c>
      <c r="G384" s="324" t="s">
        <v>37</v>
      </c>
      <c r="H384" s="321"/>
      <c r="I384" s="71" t="s">
        <v>38</v>
      </c>
      <c r="J384" s="320">
        <v>711457</v>
      </c>
      <c r="K384" s="322"/>
      <c r="L384" s="321"/>
      <c r="M384" s="71">
        <v>711474</v>
      </c>
      <c r="N384" s="320">
        <v>18</v>
      </c>
      <c r="O384" s="322"/>
      <c r="P384" s="321"/>
      <c r="Q384" s="71">
        <v>711457</v>
      </c>
      <c r="R384" s="320">
        <v>711474</v>
      </c>
      <c r="S384" s="321"/>
      <c r="T384" s="323">
        <v>18</v>
      </c>
      <c r="U384" s="321"/>
      <c r="V384" s="71"/>
      <c r="W384" s="71"/>
      <c r="X384" s="71"/>
      <c r="Y384" s="320"/>
      <c r="Z384" s="322"/>
      <c r="AA384" s="322"/>
      <c r="AB384" s="321"/>
      <c r="AC384" s="71"/>
      <c r="AD384" s="71"/>
      <c r="AE384" s="71"/>
      <c r="AF384" s="320">
        <v>18</v>
      </c>
      <c r="AG384" s="322"/>
      <c r="AH384" s="322"/>
      <c r="AI384" s="321"/>
    </row>
    <row r="385" spans="1:35" ht="20.100000000000001" customHeight="1" x14ac:dyDescent="0.25">
      <c r="A385" s="328"/>
      <c r="C385" s="320">
        <v>5</v>
      </c>
      <c r="D385" s="322"/>
      <c r="E385" s="321"/>
      <c r="F385" s="72" t="s">
        <v>42</v>
      </c>
      <c r="G385" s="324" t="s">
        <v>37</v>
      </c>
      <c r="H385" s="321"/>
      <c r="I385" s="71" t="s">
        <v>38</v>
      </c>
      <c r="J385" s="320">
        <v>711475</v>
      </c>
      <c r="K385" s="322"/>
      <c r="L385" s="321"/>
      <c r="M385" s="71">
        <v>711476</v>
      </c>
      <c r="N385" s="320">
        <v>2</v>
      </c>
      <c r="O385" s="322"/>
      <c r="P385" s="321"/>
      <c r="Q385" s="71"/>
      <c r="R385" s="320"/>
      <c r="S385" s="321"/>
      <c r="T385" s="323"/>
      <c r="U385" s="321"/>
      <c r="V385" s="71"/>
      <c r="W385" s="71"/>
      <c r="X385" s="71"/>
      <c r="Y385" s="320"/>
      <c r="Z385" s="322"/>
      <c r="AA385" s="322"/>
      <c r="AB385" s="321"/>
      <c r="AC385" s="71">
        <v>711475</v>
      </c>
      <c r="AD385" s="71">
        <v>711476</v>
      </c>
      <c r="AE385" s="71">
        <v>2</v>
      </c>
      <c r="AF385" s="320">
        <v>2</v>
      </c>
      <c r="AG385" s="322"/>
      <c r="AH385" s="322"/>
      <c r="AI385" s="321"/>
    </row>
    <row r="386" spans="1:35" ht="20.100000000000001" customHeight="1" x14ac:dyDescent="0.25">
      <c r="A386" s="328"/>
      <c r="C386" s="320">
        <v>5</v>
      </c>
      <c r="D386" s="322"/>
      <c r="E386" s="321"/>
      <c r="F386" s="72" t="s">
        <v>42</v>
      </c>
      <c r="G386" s="324" t="s">
        <v>37</v>
      </c>
      <c r="H386" s="321"/>
      <c r="I386" s="71" t="s">
        <v>38</v>
      </c>
      <c r="J386" s="320">
        <v>711585</v>
      </c>
      <c r="K386" s="322"/>
      <c r="L386" s="321"/>
      <c r="M386" s="71">
        <v>711624</v>
      </c>
      <c r="N386" s="320">
        <v>40</v>
      </c>
      <c r="O386" s="322"/>
      <c r="P386" s="321"/>
      <c r="Q386" s="71"/>
      <c r="R386" s="320"/>
      <c r="S386" s="321"/>
      <c r="T386" s="323"/>
      <c r="U386" s="321"/>
      <c r="V386" s="71"/>
      <c r="W386" s="71"/>
      <c r="X386" s="71"/>
      <c r="Y386" s="320"/>
      <c r="Z386" s="322"/>
      <c r="AA386" s="322"/>
      <c r="AB386" s="321"/>
      <c r="AC386" s="71">
        <v>711585</v>
      </c>
      <c r="AD386" s="71">
        <v>711624</v>
      </c>
      <c r="AE386" s="71">
        <v>40</v>
      </c>
      <c r="AF386" s="320">
        <v>40</v>
      </c>
      <c r="AG386" s="322"/>
      <c r="AH386" s="322"/>
      <c r="AI386" s="321"/>
    </row>
    <row r="387" spans="1:35" ht="20.100000000000001" customHeight="1" x14ac:dyDescent="0.25">
      <c r="A387" s="328"/>
      <c r="C387" s="320">
        <v>5</v>
      </c>
      <c r="D387" s="322"/>
      <c r="E387" s="321"/>
      <c r="F387" s="72" t="s">
        <v>42</v>
      </c>
      <c r="G387" s="324" t="s">
        <v>40</v>
      </c>
      <c r="H387" s="321"/>
      <c r="I387" s="71" t="s">
        <v>57</v>
      </c>
      <c r="J387" s="320">
        <v>2753602</v>
      </c>
      <c r="K387" s="322"/>
      <c r="L387" s="321"/>
      <c r="M387" s="71">
        <v>2753603</v>
      </c>
      <c r="N387" s="320">
        <v>2</v>
      </c>
      <c r="O387" s="322"/>
      <c r="P387" s="321"/>
      <c r="Q387" s="71">
        <v>2753602</v>
      </c>
      <c r="R387" s="320">
        <v>2753603</v>
      </c>
      <c r="S387" s="321"/>
      <c r="T387" s="323">
        <v>2</v>
      </c>
      <c r="U387" s="321"/>
      <c r="V387" s="71"/>
      <c r="W387" s="71"/>
      <c r="X387" s="71"/>
      <c r="Y387" s="320"/>
      <c r="Z387" s="322"/>
      <c r="AA387" s="322"/>
      <c r="AB387" s="321"/>
      <c r="AC387" s="71"/>
      <c r="AD387" s="71"/>
      <c r="AE387" s="71"/>
      <c r="AF387" s="320">
        <v>2</v>
      </c>
      <c r="AG387" s="322"/>
      <c r="AH387" s="322"/>
      <c r="AI387" s="321"/>
    </row>
    <row r="388" spans="1:35" ht="20.100000000000001" customHeight="1" x14ac:dyDescent="0.25">
      <c r="A388" s="328"/>
      <c r="C388" s="320">
        <v>5</v>
      </c>
      <c r="D388" s="322"/>
      <c r="E388" s="321"/>
      <c r="F388" s="72" t="s">
        <v>42</v>
      </c>
      <c r="G388" s="324" t="s">
        <v>40</v>
      </c>
      <c r="H388" s="321"/>
      <c r="I388" s="71" t="s">
        <v>57</v>
      </c>
      <c r="J388" s="320">
        <v>2753604</v>
      </c>
      <c r="K388" s="322"/>
      <c r="L388" s="321"/>
      <c r="M388" s="71">
        <v>2753604</v>
      </c>
      <c r="N388" s="320">
        <v>1</v>
      </c>
      <c r="O388" s="322"/>
      <c r="P388" s="321"/>
      <c r="Q388" s="71"/>
      <c r="R388" s="320"/>
      <c r="S388" s="321"/>
      <c r="T388" s="323"/>
      <c r="U388" s="321"/>
      <c r="V388" s="71">
        <v>2753604</v>
      </c>
      <c r="W388" s="71">
        <v>2753604</v>
      </c>
      <c r="X388" s="71">
        <v>1</v>
      </c>
      <c r="Y388" s="320" t="s">
        <v>78</v>
      </c>
      <c r="Z388" s="322"/>
      <c r="AA388" s="322"/>
      <c r="AB388" s="321"/>
      <c r="AC388" s="71"/>
      <c r="AD388" s="71"/>
      <c r="AE388" s="71"/>
      <c r="AF388" s="320">
        <v>1</v>
      </c>
      <c r="AG388" s="322"/>
      <c r="AH388" s="322"/>
      <c r="AI388" s="321"/>
    </row>
    <row r="389" spans="1:35" ht="20.100000000000001" customHeight="1" x14ac:dyDescent="0.25">
      <c r="A389" s="328"/>
      <c r="C389" s="320">
        <v>5</v>
      </c>
      <c r="D389" s="322"/>
      <c r="E389" s="321"/>
      <c r="F389" s="72" t="s">
        <v>42</v>
      </c>
      <c r="G389" s="324" t="s">
        <v>40</v>
      </c>
      <c r="H389" s="321"/>
      <c r="I389" s="71" t="s">
        <v>57</v>
      </c>
      <c r="J389" s="320">
        <v>2753605</v>
      </c>
      <c r="K389" s="322"/>
      <c r="L389" s="321"/>
      <c r="M389" s="71">
        <v>2753622</v>
      </c>
      <c r="N389" s="320">
        <v>18</v>
      </c>
      <c r="O389" s="322"/>
      <c r="P389" s="321"/>
      <c r="Q389" s="71">
        <v>2753605</v>
      </c>
      <c r="R389" s="320">
        <v>2753622</v>
      </c>
      <c r="S389" s="321"/>
      <c r="T389" s="323">
        <v>18</v>
      </c>
      <c r="U389" s="321"/>
      <c r="V389" s="71"/>
      <c r="W389" s="71"/>
      <c r="X389" s="71"/>
      <c r="Y389" s="320"/>
      <c r="Z389" s="322"/>
      <c r="AA389" s="322"/>
      <c r="AB389" s="321"/>
      <c r="AC389" s="71"/>
      <c r="AD389" s="71"/>
      <c r="AE389" s="71"/>
      <c r="AF389" s="320">
        <v>18</v>
      </c>
      <c r="AG389" s="322"/>
      <c r="AH389" s="322"/>
      <c r="AI389" s="321"/>
    </row>
    <row r="390" spans="1:35" ht="20.100000000000001" customHeight="1" x14ac:dyDescent="0.25">
      <c r="A390" s="328"/>
      <c r="C390" s="320">
        <v>5</v>
      </c>
      <c r="D390" s="322"/>
      <c r="E390" s="321"/>
      <c r="F390" s="72" t="s">
        <v>42</v>
      </c>
      <c r="G390" s="324" t="s">
        <v>40</v>
      </c>
      <c r="H390" s="321"/>
      <c r="I390" s="71" t="s">
        <v>57</v>
      </c>
      <c r="J390" s="320">
        <v>2753623</v>
      </c>
      <c r="K390" s="322"/>
      <c r="L390" s="321"/>
      <c r="M390" s="71">
        <v>2753625</v>
      </c>
      <c r="N390" s="320">
        <v>3</v>
      </c>
      <c r="O390" s="322"/>
      <c r="P390" s="321"/>
      <c r="Q390" s="71"/>
      <c r="R390" s="320"/>
      <c r="S390" s="321"/>
      <c r="T390" s="323"/>
      <c r="U390" s="321"/>
      <c r="V390" s="71"/>
      <c r="W390" s="71"/>
      <c r="X390" s="71"/>
      <c r="Y390" s="320"/>
      <c r="Z390" s="322"/>
      <c r="AA390" s="322"/>
      <c r="AB390" s="321"/>
      <c r="AC390" s="71">
        <v>2753623</v>
      </c>
      <c r="AD390" s="71">
        <v>2753625</v>
      </c>
      <c r="AE390" s="71">
        <v>3</v>
      </c>
      <c r="AF390" s="320">
        <v>3</v>
      </c>
      <c r="AG390" s="322"/>
      <c r="AH390" s="322"/>
      <c r="AI390" s="321"/>
    </row>
    <row r="391" spans="1:35" ht="20.100000000000001" customHeight="1" x14ac:dyDescent="0.25">
      <c r="A391" s="328"/>
      <c r="C391" s="320">
        <v>5</v>
      </c>
      <c r="D391" s="322"/>
      <c r="E391" s="321"/>
      <c r="F391" s="72" t="s">
        <v>42</v>
      </c>
      <c r="G391" s="324" t="s">
        <v>40</v>
      </c>
      <c r="H391" s="321"/>
      <c r="I391" s="71" t="s">
        <v>57</v>
      </c>
      <c r="J391" s="320">
        <v>2753734</v>
      </c>
      <c r="K391" s="322"/>
      <c r="L391" s="321"/>
      <c r="M391" s="71">
        <v>2753772</v>
      </c>
      <c r="N391" s="320">
        <v>39</v>
      </c>
      <c r="O391" s="322"/>
      <c r="P391" s="321"/>
      <c r="Q391" s="71"/>
      <c r="R391" s="320"/>
      <c r="S391" s="321"/>
      <c r="T391" s="323"/>
      <c r="U391" s="321"/>
      <c r="V391" s="71"/>
      <c r="W391" s="71"/>
      <c r="X391" s="71"/>
      <c r="Y391" s="320"/>
      <c r="Z391" s="322"/>
      <c r="AA391" s="322"/>
      <c r="AB391" s="321"/>
      <c r="AC391" s="71">
        <v>2753734</v>
      </c>
      <c r="AD391" s="71">
        <v>2753772</v>
      </c>
      <c r="AE391" s="71">
        <v>39</v>
      </c>
      <c r="AF391" s="320">
        <v>39</v>
      </c>
      <c r="AG391" s="322"/>
      <c r="AH391" s="322"/>
      <c r="AI391" s="321"/>
    </row>
    <row r="392" spans="1:35" ht="20.100000000000001" customHeight="1" x14ac:dyDescent="0.25">
      <c r="A392" s="328"/>
      <c r="C392" s="320"/>
      <c r="D392" s="322"/>
      <c r="E392" s="321"/>
      <c r="F392" s="72"/>
      <c r="G392" s="324"/>
      <c r="H392" s="321"/>
      <c r="I392" s="71"/>
      <c r="J392" s="320"/>
      <c r="K392" s="322"/>
      <c r="L392" s="321"/>
      <c r="M392" s="71"/>
      <c r="N392" s="320"/>
      <c r="O392" s="322"/>
      <c r="P392" s="321"/>
      <c r="Q392" s="71"/>
      <c r="R392" s="320"/>
      <c r="S392" s="321"/>
      <c r="T392" s="323"/>
      <c r="U392" s="321"/>
      <c r="V392" s="71"/>
      <c r="W392" s="71"/>
      <c r="X392" s="71"/>
      <c r="Y392" s="320"/>
      <c r="Z392" s="322"/>
      <c r="AA392" s="322"/>
      <c r="AB392" s="321"/>
      <c r="AC392" s="71"/>
      <c r="AD392" s="71"/>
      <c r="AE392" s="71"/>
      <c r="AF392" s="325">
        <f>SUM(T382:U391)*17/2</f>
        <v>340</v>
      </c>
      <c r="AG392" s="322"/>
      <c r="AH392" s="322"/>
      <c r="AI392" s="321"/>
    </row>
    <row r="393" spans="1:35" ht="20.100000000000001" customHeight="1" x14ac:dyDescent="0.25">
      <c r="A393" s="328"/>
      <c r="C393" s="320">
        <v>1</v>
      </c>
      <c r="D393" s="322"/>
      <c r="E393" s="321"/>
      <c r="F393" s="72" t="s">
        <v>46</v>
      </c>
      <c r="G393" s="324" t="s">
        <v>37</v>
      </c>
      <c r="H393" s="321"/>
      <c r="I393" s="71" t="s">
        <v>38</v>
      </c>
      <c r="J393" s="320">
        <v>711336</v>
      </c>
      <c r="K393" s="322"/>
      <c r="L393" s="321"/>
      <c r="M393" s="71">
        <v>711345</v>
      </c>
      <c r="N393" s="320">
        <v>10</v>
      </c>
      <c r="O393" s="322"/>
      <c r="P393" s="321"/>
      <c r="Q393" s="71">
        <v>711336</v>
      </c>
      <c r="R393" s="320">
        <v>711345</v>
      </c>
      <c r="S393" s="321"/>
      <c r="T393" s="323">
        <v>10</v>
      </c>
      <c r="U393" s="321"/>
      <c r="V393" s="71"/>
      <c r="W393" s="71"/>
      <c r="X393" s="71"/>
      <c r="Y393" s="320"/>
      <c r="Z393" s="322"/>
      <c r="AA393" s="322"/>
      <c r="AB393" s="321"/>
      <c r="AC393" s="71"/>
      <c r="AD393" s="71"/>
      <c r="AE393" s="71"/>
      <c r="AF393" s="320">
        <v>10</v>
      </c>
      <c r="AG393" s="322"/>
      <c r="AH393" s="322"/>
      <c r="AI393" s="321"/>
    </row>
    <row r="394" spans="1:35" ht="20.100000000000001" customHeight="1" x14ac:dyDescent="0.25">
      <c r="A394" s="328"/>
      <c r="C394" s="320">
        <v>1</v>
      </c>
      <c r="D394" s="322"/>
      <c r="E394" s="321"/>
      <c r="F394" s="72" t="s">
        <v>46</v>
      </c>
      <c r="G394" s="324" t="s">
        <v>37</v>
      </c>
      <c r="H394" s="321"/>
      <c r="I394" s="71" t="s">
        <v>38</v>
      </c>
      <c r="J394" s="320">
        <v>711346</v>
      </c>
      <c r="K394" s="322"/>
      <c r="L394" s="321"/>
      <c r="M394" s="71">
        <v>711368</v>
      </c>
      <c r="N394" s="320">
        <v>23</v>
      </c>
      <c r="O394" s="322"/>
      <c r="P394" s="321"/>
      <c r="Q394" s="71"/>
      <c r="R394" s="320"/>
      <c r="S394" s="321"/>
      <c r="T394" s="323"/>
      <c r="U394" s="321"/>
      <c r="V394" s="71"/>
      <c r="W394" s="71"/>
      <c r="X394" s="71"/>
      <c r="Y394" s="320"/>
      <c r="Z394" s="322"/>
      <c r="AA394" s="322"/>
      <c r="AB394" s="321"/>
      <c r="AC394" s="71">
        <v>711346</v>
      </c>
      <c r="AD394" s="71">
        <v>711368</v>
      </c>
      <c r="AE394" s="71">
        <v>23</v>
      </c>
      <c r="AF394" s="320">
        <v>23</v>
      </c>
      <c r="AG394" s="322"/>
      <c r="AH394" s="322"/>
      <c r="AI394" s="321"/>
    </row>
    <row r="395" spans="1:35" ht="20.100000000000001" customHeight="1" x14ac:dyDescent="0.25">
      <c r="A395" s="328"/>
      <c r="C395" s="320">
        <v>1</v>
      </c>
      <c r="D395" s="322"/>
      <c r="E395" s="321"/>
      <c r="F395" s="72" t="s">
        <v>46</v>
      </c>
      <c r="G395" s="324" t="s">
        <v>40</v>
      </c>
      <c r="H395" s="321"/>
      <c r="I395" s="71" t="s">
        <v>57</v>
      </c>
      <c r="J395" s="320">
        <v>2753485</v>
      </c>
      <c r="K395" s="322"/>
      <c r="L395" s="321"/>
      <c r="M395" s="71">
        <v>2753494</v>
      </c>
      <c r="N395" s="320">
        <v>10</v>
      </c>
      <c r="O395" s="322"/>
      <c r="P395" s="321"/>
      <c r="Q395" s="71">
        <v>2753485</v>
      </c>
      <c r="R395" s="320">
        <v>2753494</v>
      </c>
      <c r="S395" s="321"/>
      <c r="T395" s="323">
        <v>10</v>
      </c>
      <c r="U395" s="321"/>
      <c r="V395" s="71"/>
      <c r="W395" s="71"/>
      <c r="X395" s="71"/>
      <c r="Y395" s="320"/>
      <c r="Z395" s="322"/>
      <c r="AA395" s="322"/>
      <c r="AB395" s="321"/>
      <c r="AC395" s="71"/>
      <c r="AD395" s="71"/>
      <c r="AE395" s="71"/>
      <c r="AF395" s="320">
        <v>10</v>
      </c>
      <c r="AG395" s="322"/>
      <c r="AH395" s="322"/>
      <c r="AI395" s="321"/>
    </row>
    <row r="396" spans="1:35" ht="20.100000000000001" customHeight="1" x14ac:dyDescent="0.25">
      <c r="A396" s="328"/>
      <c r="C396" s="320">
        <v>1</v>
      </c>
      <c r="D396" s="322"/>
      <c r="E396" s="321"/>
      <c r="F396" s="72" t="s">
        <v>46</v>
      </c>
      <c r="G396" s="324" t="s">
        <v>40</v>
      </c>
      <c r="H396" s="321"/>
      <c r="I396" s="71" t="s">
        <v>57</v>
      </c>
      <c r="J396" s="320">
        <v>2753495</v>
      </c>
      <c r="K396" s="322"/>
      <c r="L396" s="321"/>
      <c r="M396" s="71">
        <v>2753517</v>
      </c>
      <c r="N396" s="320">
        <v>23</v>
      </c>
      <c r="O396" s="322"/>
      <c r="P396" s="321"/>
      <c r="Q396" s="71"/>
      <c r="R396" s="320"/>
      <c r="S396" s="321"/>
      <c r="T396" s="323"/>
      <c r="U396" s="321"/>
      <c r="V396" s="71"/>
      <c r="W396" s="71"/>
      <c r="X396" s="71"/>
      <c r="Y396" s="320"/>
      <c r="Z396" s="322"/>
      <c r="AA396" s="322"/>
      <c r="AB396" s="321"/>
      <c r="AC396" s="71">
        <v>2753495</v>
      </c>
      <c r="AD396" s="71">
        <v>2753517</v>
      </c>
      <c r="AE396" s="71">
        <v>23</v>
      </c>
      <c r="AF396" s="320">
        <v>23</v>
      </c>
      <c r="AG396" s="322"/>
      <c r="AH396" s="322"/>
      <c r="AI396" s="321"/>
    </row>
    <row r="397" spans="1:35" ht="20.100000000000001" customHeight="1" x14ac:dyDescent="0.25">
      <c r="A397" s="329"/>
      <c r="C397" s="320"/>
      <c r="D397" s="322"/>
      <c r="E397" s="321"/>
      <c r="F397" s="72"/>
      <c r="G397" s="324"/>
      <c r="H397" s="321"/>
      <c r="I397" s="71"/>
      <c r="J397" s="320"/>
      <c r="K397" s="322"/>
      <c r="L397" s="321"/>
      <c r="M397" s="71"/>
      <c r="N397" s="320"/>
      <c r="O397" s="322"/>
      <c r="P397" s="321"/>
      <c r="Q397" s="71"/>
      <c r="R397" s="320"/>
      <c r="S397" s="321"/>
      <c r="T397" s="323"/>
      <c r="U397" s="321"/>
      <c r="V397" s="71"/>
      <c r="W397" s="71"/>
      <c r="X397" s="71"/>
      <c r="Y397" s="320"/>
      <c r="Z397" s="322"/>
      <c r="AA397" s="322"/>
      <c r="AB397" s="321"/>
      <c r="AC397" s="71"/>
      <c r="AD397" s="71"/>
      <c r="AE397" s="71"/>
      <c r="AF397" s="325">
        <f>SUM(T393:U396)*17/2</f>
        <v>170</v>
      </c>
      <c r="AG397" s="322"/>
      <c r="AH397" s="322"/>
      <c r="AI397" s="321"/>
    </row>
    <row r="398" spans="1:35" ht="15" customHeight="1" x14ac:dyDescent="0.25">
      <c r="A398" s="362"/>
      <c r="C398" s="331" t="s">
        <v>82</v>
      </c>
      <c r="D398" s="322"/>
      <c r="E398" s="322"/>
      <c r="F398" s="322"/>
      <c r="G398" s="322"/>
      <c r="H398" s="321"/>
      <c r="I398" s="326"/>
      <c r="J398" s="322"/>
      <c r="K398" s="322"/>
      <c r="L398" s="322"/>
      <c r="M398" s="322"/>
      <c r="N398" s="322"/>
      <c r="O398" s="322"/>
      <c r="P398" s="322"/>
      <c r="Q398" s="322"/>
      <c r="R398" s="322"/>
      <c r="S398" s="322"/>
      <c r="T398" s="322"/>
      <c r="U398" s="322"/>
      <c r="V398" s="322"/>
      <c r="W398" s="322"/>
      <c r="X398" s="322"/>
      <c r="Y398" s="322"/>
      <c r="Z398" s="322"/>
      <c r="AA398" s="322"/>
      <c r="AB398" s="322"/>
      <c r="AC398" s="322"/>
      <c r="AD398" s="322"/>
      <c r="AE398" s="322"/>
      <c r="AF398" s="322"/>
      <c r="AG398" s="322"/>
      <c r="AH398" s="322"/>
      <c r="AI398" s="321"/>
    </row>
    <row r="399" spans="1:35" ht="20.100000000000001" customHeight="1" x14ac:dyDescent="0.25">
      <c r="A399" s="328"/>
      <c r="C399" s="320">
        <v>2</v>
      </c>
      <c r="D399" s="322"/>
      <c r="E399" s="321"/>
      <c r="F399" s="72" t="s">
        <v>36</v>
      </c>
      <c r="G399" s="324" t="s">
        <v>37</v>
      </c>
      <c r="H399" s="321"/>
      <c r="I399" s="71" t="s">
        <v>38</v>
      </c>
      <c r="J399" s="320">
        <v>711346</v>
      </c>
      <c r="K399" s="322"/>
      <c r="L399" s="321"/>
      <c r="M399" s="71">
        <v>711368</v>
      </c>
      <c r="N399" s="320">
        <v>23</v>
      </c>
      <c r="O399" s="322"/>
      <c r="P399" s="321"/>
      <c r="Q399" s="71">
        <v>711346</v>
      </c>
      <c r="R399" s="320">
        <v>711368</v>
      </c>
      <c r="S399" s="321"/>
      <c r="T399" s="323">
        <v>23</v>
      </c>
      <c r="U399" s="321"/>
      <c r="V399" s="71"/>
      <c r="W399" s="71"/>
      <c r="X399" s="71"/>
      <c r="Y399" s="320"/>
      <c r="Z399" s="322"/>
      <c r="AA399" s="322"/>
      <c r="AB399" s="321"/>
      <c r="AC399" s="71"/>
      <c r="AD399" s="71"/>
      <c r="AE399" s="71"/>
      <c r="AF399" s="320">
        <v>23</v>
      </c>
      <c r="AG399" s="322"/>
      <c r="AH399" s="322"/>
      <c r="AI399" s="321"/>
    </row>
    <row r="400" spans="1:35" ht="20.100000000000001" customHeight="1" x14ac:dyDescent="0.25">
      <c r="A400" s="328"/>
      <c r="C400" s="320">
        <v>2</v>
      </c>
      <c r="D400" s="322"/>
      <c r="E400" s="321"/>
      <c r="F400" s="72" t="s">
        <v>36</v>
      </c>
      <c r="G400" s="324" t="s">
        <v>37</v>
      </c>
      <c r="H400" s="321"/>
      <c r="I400" s="71" t="s">
        <v>38</v>
      </c>
      <c r="J400" s="320">
        <v>711665</v>
      </c>
      <c r="K400" s="322"/>
      <c r="L400" s="321"/>
      <c r="M400" s="71">
        <v>711705</v>
      </c>
      <c r="N400" s="320">
        <v>41</v>
      </c>
      <c r="O400" s="322"/>
      <c r="P400" s="321"/>
      <c r="Q400" s="71">
        <v>711665</v>
      </c>
      <c r="R400" s="320">
        <v>711705</v>
      </c>
      <c r="S400" s="321"/>
      <c r="T400" s="323">
        <v>41</v>
      </c>
      <c r="U400" s="321"/>
      <c r="V400" s="71"/>
      <c r="W400" s="71"/>
      <c r="X400" s="71"/>
      <c r="Y400" s="320"/>
      <c r="Z400" s="322"/>
      <c r="AA400" s="322"/>
      <c r="AB400" s="321"/>
      <c r="AC400" s="71"/>
      <c r="AD400" s="71"/>
      <c r="AE400" s="71"/>
      <c r="AF400" s="320">
        <v>41</v>
      </c>
      <c r="AG400" s="322"/>
      <c r="AH400" s="322"/>
      <c r="AI400" s="321"/>
    </row>
    <row r="401" spans="1:35" ht="20.100000000000001" customHeight="1" x14ac:dyDescent="0.25">
      <c r="A401" s="328"/>
      <c r="C401" s="320">
        <v>2</v>
      </c>
      <c r="D401" s="322"/>
      <c r="E401" s="321"/>
      <c r="F401" s="72" t="s">
        <v>36</v>
      </c>
      <c r="G401" s="324" t="s">
        <v>37</v>
      </c>
      <c r="H401" s="321"/>
      <c r="I401" s="71" t="s">
        <v>38</v>
      </c>
      <c r="J401" s="320">
        <v>711706</v>
      </c>
      <c r="K401" s="322"/>
      <c r="L401" s="321"/>
      <c r="M401" s="71">
        <v>711712</v>
      </c>
      <c r="N401" s="320">
        <v>7</v>
      </c>
      <c r="O401" s="322"/>
      <c r="P401" s="321"/>
      <c r="Q401" s="71"/>
      <c r="R401" s="320"/>
      <c r="S401" s="321"/>
      <c r="T401" s="323"/>
      <c r="U401" s="321"/>
      <c r="V401" s="71"/>
      <c r="W401" s="71"/>
      <c r="X401" s="71"/>
      <c r="Y401" s="320"/>
      <c r="Z401" s="322"/>
      <c r="AA401" s="322"/>
      <c r="AB401" s="321"/>
      <c r="AC401" s="71">
        <v>711706</v>
      </c>
      <c r="AD401" s="71">
        <v>711712</v>
      </c>
      <c r="AE401" s="71">
        <v>7</v>
      </c>
      <c r="AF401" s="320">
        <v>7</v>
      </c>
      <c r="AG401" s="322"/>
      <c r="AH401" s="322"/>
      <c r="AI401" s="321"/>
    </row>
    <row r="402" spans="1:35" ht="20.100000000000001" customHeight="1" x14ac:dyDescent="0.25">
      <c r="A402" s="328"/>
      <c r="C402" s="320">
        <v>2</v>
      </c>
      <c r="D402" s="322"/>
      <c r="E402" s="321"/>
      <c r="F402" s="72" t="s">
        <v>36</v>
      </c>
      <c r="G402" s="324" t="s">
        <v>40</v>
      </c>
      <c r="H402" s="321"/>
      <c r="I402" s="71" t="s">
        <v>57</v>
      </c>
      <c r="J402" s="320">
        <v>2753495</v>
      </c>
      <c r="K402" s="322"/>
      <c r="L402" s="321"/>
      <c r="M402" s="71">
        <v>2753517</v>
      </c>
      <c r="N402" s="320">
        <v>23</v>
      </c>
      <c r="O402" s="322"/>
      <c r="P402" s="321"/>
      <c r="Q402" s="71">
        <v>2753495</v>
      </c>
      <c r="R402" s="320">
        <v>2753517</v>
      </c>
      <c r="S402" s="321"/>
      <c r="T402" s="323">
        <v>23</v>
      </c>
      <c r="U402" s="321"/>
      <c r="V402" s="71"/>
      <c r="W402" s="71"/>
      <c r="X402" s="71"/>
      <c r="Y402" s="320"/>
      <c r="Z402" s="322"/>
      <c r="AA402" s="322"/>
      <c r="AB402" s="321"/>
      <c r="AC402" s="71"/>
      <c r="AD402" s="71"/>
      <c r="AE402" s="71"/>
      <c r="AF402" s="320">
        <v>23</v>
      </c>
      <c r="AG402" s="322"/>
      <c r="AH402" s="322"/>
      <c r="AI402" s="321"/>
    </row>
    <row r="403" spans="1:35" ht="20.100000000000001" customHeight="1" x14ac:dyDescent="0.25">
      <c r="A403" s="328"/>
      <c r="C403" s="320">
        <v>2</v>
      </c>
      <c r="D403" s="322"/>
      <c r="E403" s="321"/>
      <c r="F403" s="72" t="s">
        <v>36</v>
      </c>
      <c r="G403" s="324" t="s">
        <v>40</v>
      </c>
      <c r="H403" s="321"/>
      <c r="I403" s="71" t="s">
        <v>57</v>
      </c>
      <c r="J403" s="320">
        <v>2753813</v>
      </c>
      <c r="K403" s="322"/>
      <c r="L403" s="321"/>
      <c r="M403" s="71">
        <v>2753853</v>
      </c>
      <c r="N403" s="320">
        <v>41</v>
      </c>
      <c r="O403" s="322"/>
      <c r="P403" s="321"/>
      <c r="Q403" s="71">
        <v>2753813</v>
      </c>
      <c r="R403" s="320">
        <v>2753853</v>
      </c>
      <c r="S403" s="321"/>
      <c r="T403" s="323">
        <v>41</v>
      </c>
      <c r="U403" s="321"/>
      <c r="V403" s="71"/>
      <c r="W403" s="71"/>
      <c r="X403" s="71"/>
      <c r="Y403" s="320"/>
      <c r="Z403" s="322"/>
      <c r="AA403" s="322"/>
      <c r="AB403" s="321"/>
      <c r="AC403" s="71"/>
      <c r="AD403" s="71"/>
      <c r="AE403" s="71"/>
      <c r="AF403" s="320">
        <v>41</v>
      </c>
      <c r="AG403" s="322"/>
      <c r="AH403" s="322"/>
      <c r="AI403" s="321"/>
    </row>
    <row r="404" spans="1:35" ht="20.100000000000001" customHeight="1" x14ac:dyDescent="0.25">
      <c r="A404" s="328"/>
      <c r="C404" s="320">
        <v>2</v>
      </c>
      <c r="D404" s="322"/>
      <c r="E404" s="321"/>
      <c r="F404" s="72" t="s">
        <v>36</v>
      </c>
      <c r="G404" s="324" t="s">
        <v>40</v>
      </c>
      <c r="H404" s="321"/>
      <c r="I404" s="71" t="s">
        <v>57</v>
      </c>
      <c r="J404" s="320">
        <v>2753854</v>
      </c>
      <c r="K404" s="322"/>
      <c r="L404" s="321"/>
      <c r="M404" s="71">
        <v>2753860</v>
      </c>
      <c r="N404" s="320">
        <v>7</v>
      </c>
      <c r="O404" s="322"/>
      <c r="P404" s="321"/>
      <c r="Q404" s="71"/>
      <c r="R404" s="320"/>
      <c r="S404" s="321"/>
      <c r="T404" s="323"/>
      <c r="U404" s="321"/>
      <c r="V404" s="71"/>
      <c r="W404" s="71"/>
      <c r="X404" s="71"/>
      <c r="Y404" s="320"/>
      <c r="Z404" s="322"/>
      <c r="AA404" s="322"/>
      <c r="AB404" s="321"/>
      <c r="AC404" s="71">
        <v>2753854</v>
      </c>
      <c r="AD404" s="71">
        <v>2753860</v>
      </c>
      <c r="AE404" s="71">
        <v>7</v>
      </c>
      <c r="AF404" s="320">
        <v>7</v>
      </c>
      <c r="AG404" s="322"/>
      <c r="AH404" s="322"/>
      <c r="AI404" s="321"/>
    </row>
    <row r="405" spans="1:35" ht="20.100000000000001" customHeight="1" x14ac:dyDescent="0.25">
      <c r="A405" s="328"/>
      <c r="C405" s="320"/>
      <c r="D405" s="322"/>
      <c r="E405" s="321"/>
      <c r="F405" s="72"/>
      <c r="G405" s="324"/>
      <c r="H405" s="321"/>
      <c r="I405" s="71"/>
      <c r="J405" s="320"/>
      <c r="K405" s="322"/>
      <c r="L405" s="321"/>
      <c r="M405" s="71"/>
      <c r="N405" s="320"/>
      <c r="O405" s="322"/>
      <c r="P405" s="321"/>
      <c r="Q405" s="71"/>
      <c r="R405" s="320"/>
      <c r="S405" s="321"/>
      <c r="T405" s="323"/>
      <c r="U405" s="321"/>
      <c r="V405" s="71"/>
      <c r="W405" s="71"/>
      <c r="X405" s="71"/>
      <c r="Y405" s="320"/>
      <c r="Z405" s="322"/>
      <c r="AA405" s="322"/>
      <c r="AB405" s="321"/>
      <c r="AC405" s="71"/>
      <c r="AD405" s="71"/>
      <c r="AE405" s="71"/>
      <c r="AF405" s="325">
        <f>SUM(T399:U404)*17/2</f>
        <v>1088</v>
      </c>
      <c r="AG405" s="322"/>
      <c r="AH405" s="322"/>
      <c r="AI405" s="321"/>
    </row>
    <row r="406" spans="1:35" ht="20.100000000000001" customHeight="1" x14ac:dyDescent="0.25">
      <c r="A406" s="328"/>
      <c r="C406" s="320">
        <v>7</v>
      </c>
      <c r="D406" s="322"/>
      <c r="E406" s="321"/>
      <c r="F406" s="72" t="s">
        <v>71</v>
      </c>
      <c r="G406" s="324" t="s">
        <v>37</v>
      </c>
      <c r="H406" s="321"/>
      <c r="I406" s="71" t="s">
        <v>38</v>
      </c>
      <c r="J406" s="320">
        <v>711567</v>
      </c>
      <c r="K406" s="322"/>
      <c r="L406" s="321"/>
      <c r="M406" s="71">
        <v>711584</v>
      </c>
      <c r="N406" s="320">
        <v>18</v>
      </c>
      <c r="O406" s="322"/>
      <c r="P406" s="321"/>
      <c r="Q406" s="71">
        <v>711567</v>
      </c>
      <c r="R406" s="320">
        <v>711584</v>
      </c>
      <c r="S406" s="321"/>
      <c r="T406" s="323">
        <v>18</v>
      </c>
      <c r="U406" s="321"/>
      <c r="V406" s="71"/>
      <c r="W406" s="71"/>
      <c r="X406" s="71"/>
      <c r="Y406" s="320"/>
      <c r="Z406" s="322"/>
      <c r="AA406" s="322"/>
      <c r="AB406" s="321"/>
      <c r="AC406" s="71"/>
      <c r="AD406" s="71"/>
      <c r="AE406" s="71"/>
      <c r="AF406" s="320">
        <v>18</v>
      </c>
      <c r="AG406" s="322"/>
      <c r="AH406" s="322"/>
      <c r="AI406" s="321"/>
    </row>
    <row r="407" spans="1:35" ht="20.100000000000001" customHeight="1" x14ac:dyDescent="0.25">
      <c r="A407" s="328"/>
      <c r="C407" s="320">
        <v>7</v>
      </c>
      <c r="D407" s="322"/>
      <c r="E407" s="321"/>
      <c r="F407" s="72" t="s">
        <v>71</v>
      </c>
      <c r="G407" s="324" t="s">
        <v>37</v>
      </c>
      <c r="H407" s="321"/>
      <c r="I407" s="71" t="s">
        <v>38</v>
      </c>
      <c r="J407" s="320">
        <v>711821</v>
      </c>
      <c r="K407" s="322"/>
      <c r="L407" s="321"/>
      <c r="M407" s="71">
        <v>711831</v>
      </c>
      <c r="N407" s="320">
        <v>11</v>
      </c>
      <c r="O407" s="322"/>
      <c r="P407" s="321"/>
      <c r="Q407" s="71">
        <v>711821</v>
      </c>
      <c r="R407" s="320">
        <v>711831</v>
      </c>
      <c r="S407" s="321"/>
      <c r="T407" s="323">
        <v>11</v>
      </c>
      <c r="U407" s="321"/>
      <c r="V407" s="71"/>
      <c r="W407" s="71"/>
      <c r="X407" s="71"/>
      <c r="Y407" s="320"/>
      <c r="Z407" s="322"/>
      <c r="AA407" s="322"/>
      <c r="AB407" s="321"/>
      <c r="AC407" s="71"/>
      <c r="AD407" s="71"/>
      <c r="AE407" s="71"/>
      <c r="AF407" s="320">
        <v>11</v>
      </c>
      <c r="AG407" s="322"/>
      <c r="AH407" s="322"/>
      <c r="AI407" s="321"/>
    </row>
    <row r="408" spans="1:35" ht="20.100000000000001" customHeight="1" x14ac:dyDescent="0.25">
      <c r="A408" s="328"/>
      <c r="C408" s="320">
        <v>7</v>
      </c>
      <c r="D408" s="322"/>
      <c r="E408" s="321"/>
      <c r="F408" s="72" t="s">
        <v>71</v>
      </c>
      <c r="G408" s="324" t="s">
        <v>37</v>
      </c>
      <c r="H408" s="321"/>
      <c r="I408" s="71" t="s">
        <v>38</v>
      </c>
      <c r="J408" s="320">
        <v>711832</v>
      </c>
      <c r="K408" s="322"/>
      <c r="L408" s="321"/>
      <c r="M408" s="71">
        <v>711880</v>
      </c>
      <c r="N408" s="320">
        <v>49</v>
      </c>
      <c r="O408" s="322"/>
      <c r="P408" s="321"/>
      <c r="Q408" s="71"/>
      <c r="R408" s="320"/>
      <c r="S408" s="321"/>
      <c r="T408" s="323"/>
      <c r="U408" s="321"/>
      <c r="V408" s="71"/>
      <c r="W408" s="71"/>
      <c r="X408" s="71"/>
      <c r="Y408" s="320"/>
      <c r="Z408" s="322"/>
      <c r="AA408" s="322"/>
      <c r="AB408" s="321"/>
      <c r="AC408" s="71">
        <v>711832</v>
      </c>
      <c r="AD408" s="71">
        <v>711880</v>
      </c>
      <c r="AE408" s="71">
        <v>49</v>
      </c>
      <c r="AF408" s="320">
        <v>49</v>
      </c>
      <c r="AG408" s="322"/>
      <c r="AH408" s="322"/>
      <c r="AI408" s="321"/>
    </row>
    <row r="409" spans="1:35" ht="20.100000000000001" customHeight="1" x14ac:dyDescent="0.25">
      <c r="A409" s="328"/>
      <c r="C409" s="320">
        <v>7</v>
      </c>
      <c r="D409" s="322"/>
      <c r="E409" s="321"/>
      <c r="F409" s="72" t="s">
        <v>71</v>
      </c>
      <c r="G409" s="324" t="s">
        <v>40</v>
      </c>
      <c r="H409" s="321"/>
      <c r="I409" s="71" t="s">
        <v>57</v>
      </c>
      <c r="J409" s="320">
        <v>2753715</v>
      </c>
      <c r="K409" s="322"/>
      <c r="L409" s="321"/>
      <c r="M409" s="71">
        <v>2753733</v>
      </c>
      <c r="N409" s="320">
        <v>19</v>
      </c>
      <c r="O409" s="322"/>
      <c r="P409" s="321"/>
      <c r="Q409" s="71">
        <v>2753715</v>
      </c>
      <c r="R409" s="320">
        <v>2753733</v>
      </c>
      <c r="S409" s="321"/>
      <c r="T409" s="323">
        <v>19</v>
      </c>
      <c r="U409" s="321"/>
      <c r="V409" s="71"/>
      <c r="W409" s="71"/>
      <c r="X409" s="71"/>
      <c r="Y409" s="320"/>
      <c r="Z409" s="322"/>
      <c r="AA409" s="322"/>
      <c r="AB409" s="321"/>
      <c r="AC409" s="71"/>
      <c r="AD409" s="71"/>
      <c r="AE409" s="71"/>
      <c r="AF409" s="320">
        <v>19</v>
      </c>
      <c r="AG409" s="322"/>
      <c r="AH409" s="322"/>
      <c r="AI409" s="321"/>
    </row>
    <row r="410" spans="1:35" ht="20.100000000000001" customHeight="1" x14ac:dyDescent="0.25">
      <c r="A410" s="328"/>
      <c r="C410" s="320">
        <v>7</v>
      </c>
      <c r="D410" s="322"/>
      <c r="E410" s="321"/>
      <c r="F410" s="72" t="s">
        <v>71</v>
      </c>
      <c r="G410" s="324" t="s">
        <v>40</v>
      </c>
      <c r="H410" s="321"/>
      <c r="I410" s="71" t="s">
        <v>57</v>
      </c>
      <c r="J410" s="320">
        <v>2753969</v>
      </c>
      <c r="K410" s="322"/>
      <c r="L410" s="321"/>
      <c r="M410" s="71">
        <v>2753978</v>
      </c>
      <c r="N410" s="320">
        <v>10</v>
      </c>
      <c r="O410" s="322"/>
      <c r="P410" s="321"/>
      <c r="Q410" s="71">
        <v>2753969</v>
      </c>
      <c r="R410" s="320">
        <v>2753978</v>
      </c>
      <c r="S410" s="321"/>
      <c r="T410" s="323">
        <v>10</v>
      </c>
      <c r="U410" s="321"/>
      <c r="V410" s="71"/>
      <c r="W410" s="71"/>
      <c r="X410" s="71"/>
      <c r="Y410" s="320"/>
      <c r="Z410" s="322"/>
      <c r="AA410" s="322"/>
      <c r="AB410" s="321"/>
      <c r="AC410" s="71"/>
      <c r="AD410" s="71"/>
      <c r="AE410" s="71"/>
      <c r="AF410" s="320">
        <v>10</v>
      </c>
      <c r="AG410" s="322"/>
      <c r="AH410" s="322"/>
      <c r="AI410" s="321"/>
    </row>
    <row r="411" spans="1:35" ht="20.100000000000001" customHeight="1" x14ac:dyDescent="0.25">
      <c r="A411" s="328"/>
      <c r="C411" s="320">
        <v>7</v>
      </c>
      <c r="D411" s="322"/>
      <c r="E411" s="321"/>
      <c r="F411" s="72" t="s">
        <v>71</v>
      </c>
      <c r="G411" s="324" t="s">
        <v>40</v>
      </c>
      <c r="H411" s="321"/>
      <c r="I411" s="71" t="s">
        <v>57</v>
      </c>
      <c r="J411" s="320">
        <v>2753979</v>
      </c>
      <c r="K411" s="322"/>
      <c r="L411" s="321"/>
      <c r="M411" s="71">
        <v>2754027</v>
      </c>
      <c r="N411" s="320">
        <v>49</v>
      </c>
      <c r="O411" s="322"/>
      <c r="P411" s="321"/>
      <c r="Q411" s="71"/>
      <c r="R411" s="320"/>
      <c r="S411" s="321"/>
      <c r="T411" s="323"/>
      <c r="U411" s="321"/>
      <c r="V411" s="71"/>
      <c r="W411" s="71"/>
      <c r="X411" s="71"/>
      <c r="Y411" s="320"/>
      <c r="Z411" s="322"/>
      <c r="AA411" s="322"/>
      <c r="AB411" s="321"/>
      <c r="AC411" s="71">
        <v>2753979</v>
      </c>
      <c r="AD411" s="71">
        <v>2754027</v>
      </c>
      <c r="AE411" s="71">
        <v>49</v>
      </c>
      <c r="AF411" s="320">
        <v>49</v>
      </c>
      <c r="AG411" s="322"/>
      <c r="AH411" s="322"/>
      <c r="AI411" s="321"/>
    </row>
    <row r="412" spans="1:35" ht="20.100000000000001" customHeight="1" x14ac:dyDescent="0.25">
      <c r="A412" s="328"/>
      <c r="C412" s="320"/>
      <c r="D412" s="322"/>
      <c r="E412" s="321"/>
      <c r="F412" s="72"/>
      <c r="G412" s="324"/>
      <c r="H412" s="321"/>
      <c r="I412" s="71"/>
      <c r="J412" s="320"/>
      <c r="K412" s="322"/>
      <c r="L412" s="321"/>
      <c r="M412" s="71"/>
      <c r="N412" s="320"/>
      <c r="O412" s="322"/>
      <c r="P412" s="321"/>
      <c r="Q412" s="71"/>
      <c r="R412" s="320"/>
      <c r="S412" s="321"/>
      <c r="T412" s="323"/>
      <c r="U412" s="321"/>
      <c r="V412" s="71"/>
      <c r="W412" s="71"/>
      <c r="X412" s="71"/>
      <c r="Y412" s="320"/>
      <c r="Z412" s="322"/>
      <c r="AA412" s="322"/>
      <c r="AB412" s="321"/>
      <c r="AC412" s="71"/>
      <c r="AD412" s="71"/>
      <c r="AE412" s="71"/>
      <c r="AF412" s="325">
        <f>SUM(T406:U411)*17/2</f>
        <v>493</v>
      </c>
      <c r="AG412" s="322"/>
      <c r="AH412" s="322"/>
      <c r="AI412" s="321"/>
    </row>
    <row r="413" spans="1:35" ht="20.100000000000001" customHeight="1" x14ac:dyDescent="0.25">
      <c r="A413" s="328"/>
      <c r="C413" s="320">
        <v>6</v>
      </c>
      <c r="D413" s="322"/>
      <c r="E413" s="321"/>
      <c r="F413" s="72" t="s">
        <v>41</v>
      </c>
      <c r="G413" s="324" t="s">
        <v>37</v>
      </c>
      <c r="H413" s="321"/>
      <c r="I413" s="71" t="s">
        <v>38</v>
      </c>
      <c r="J413" s="320">
        <v>711517</v>
      </c>
      <c r="K413" s="322"/>
      <c r="L413" s="321"/>
      <c r="M413" s="71">
        <v>711518</v>
      </c>
      <c r="N413" s="320">
        <v>2</v>
      </c>
      <c r="O413" s="322"/>
      <c r="P413" s="321"/>
      <c r="Q413" s="71">
        <v>711517</v>
      </c>
      <c r="R413" s="320">
        <v>711518</v>
      </c>
      <c r="S413" s="321"/>
      <c r="T413" s="323">
        <v>2</v>
      </c>
      <c r="U413" s="321"/>
      <c r="V413" s="71"/>
      <c r="W413" s="71"/>
      <c r="X413" s="71"/>
      <c r="Y413" s="320"/>
      <c r="Z413" s="322"/>
      <c r="AA413" s="322"/>
      <c r="AB413" s="321"/>
      <c r="AC413" s="71"/>
      <c r="AD413" s="71"/>
      <c r="AE413" s="71"/>
      <c r="AF413" s="320">
        <v>2</v>
      </c>
      <c r="AG413" s="322"/>
      <c r="AH413" s="322"/>
      <c r="AI413" s="321"/>
    </row>
    <row r="414" spans="1:35" ht="20.100000000000001" customHeight="1" x14ac:dyDescent="0.25">
      <c r="A414" s="328"/>
      <c r="C414" s="320">
        <v>6</v>
      </c>
      <c r="D414" s="322"/>
      <c r="E414" s="321"/>
      <c r="F414" s="72" t="s">
        <v>41</v>
      </c>
      <c r="G414" s="324" t="s">
        <v>37</v>
      </c>
      <c r="H414" s="321"/>
      <c r="I414" s="71" t="s">
        <v>38</v>
      </c>
      <c r="J414" s="320">
        <v>711519</v>
      </c>
      <c r="K414" s="322"/>
      <c r="L414" s="321"/>
      <c r="M414" s="71">
        <v>711524</v>
      </c>
      <c r="N414" s="320">
        <v>6</v>
      </c>
      <c r="O414" s="322"/>
      <c r="P414" s="321"/>
      <c r="Q414" s="71"/>
      <c r="R414" s="320"/>
      <c r="S414" s="321"/>
      <c r="T414" s="323"/>
      <c r="U414" s="321"/>
      <c r="V414" s="71"/>
      <c r="W414" s="71"/>
      <c r="X414" s="71"/>
      <c r="Y414" s="320"/>
      <c r="Z414" s="322"/>
      <c r="AA414" s="322"/>
      <c r="AB414" s="321"/>
      <c r="AC414" s="71">
        <v>711519</v>
      </c>
      <c r="AD414" s="71">
        <v>711524</v>
      </c>
      <c r="AE414" s="71">
        <v>6</v>
      </c>
      <c r="AF414" s="320">
        <v>6</v>
      </c>
      <c r="AG414" s="322"/>
      <c r="AH414" s="322"/>
      <c r="AI414" s="321"/>
    </row>
    <row r="415" spans="1:35" ht="20.100000000000001" customHeight="1" x14ac:dyDescent="0.25">
      <c r="A415" s="328"/>
      <c r="C415" s="320">
        <v>6</v>
      </c>
      <c r="D415" s="322"/>
      <c r="E415" s="321"/>
      <c r="F415" s="72" t="s">
        <v>41</v>
      </c>
      <c r="G415" s="324" t="s">
        <v>37</v>
      </c>
      <c r="H415" s="321"/>
      <c r="I415" s="71" t="s">
        <v>38</v>
      </c>
      <c r="J415" s="320">
        <v>711625</v>
      </c>
      <c r="K415" s="322"/>
      <c r="L415" s="321"/>
      <c r="M415" s="71">
        <v>711664</v>
      </c>
      <c r="N415" s="320">
        <v>40</v>
      </c>
      <c r="O415" s="322"/>
      <c r="P415" s="321"/>
      <c r="Q415" s="71"/>
      <c r="R415" s="320"/>
      <c r="S415" s="321"/>
      <c r="T415" s="323"/>
      <c r="U415" s="321"/>
      <c r="V415" s="71"/>
      <c r="W415" s="71"/>
      <c r="X415" s="71"/>
      <c r="Y415" s="320"/>
      <c r="Z415" s="322"/>
      <c r="AA415" s="322"/>
      <c r="AB415" s="321"/>
      <c r="AC415" s="71">
        <v>711625</v>
      </c>
      <c r="AD415" s="71">
        <v>711664</v>
      </c>
      <c r="AE415" s="71">
        <v>40</v>
      </c>
      <c r="AF415" s="320">
        <v>40</v>
      </c>
      <c r="AG415" s="322"/>
      <c r="AH415" s="322"/>
      <c r="AI415" s="321"/>
    </row>
    <row r="416" spans="1:35" ht="20.100000000000001" customHeight="1" x14ac:dyDescent="0.25">
      <c r="A416" s="328"/>
      <c r="C416" s="320">
        <v>6</v>
      </c>
      <c r="D416" s="322"/>
      <c r="E416" s="321"/>
      <c r="F416" s="72" t="s">
        <v>41</v>
      </c>
      <c r="G416" s="324" t="s">
        <v>37</v>
      </c>
      <c r="H416" s="321"/>
      <c r="I416" s="71" t="s">
        <v>38</v>
      </c>
      <c r="J416" s="320">
        <v>711801</v>
      </c>
      <c r="K416" s="322"/>
      <c r="L416" s="321"/>
      <c r="M416" s="71">
        <v>711820</v>
      </c>
      <c r="N416" s="320">
        <v>20</v>
      </c>
      <c r="O416" s="322"/>
      <c r="P416" s="321"/>
      <c r="Q416" s="71"/>
      <c r="R416" s="320"/>
      <c r="S416" s="321"/>
      <c r="T416" s="323"/>
      <c r="U416" s="321"/>
      <c r="V416" s="71"/>
      <c r="W416" s="71"/>
      <c r="X416" s="71"/>
      <c r="Y416" s="320"/>
      <c r="Z416" s="322"/>
      <c r="AA416" s="322"/>
      <c r="AB416" s="321"/>
      <c r="AC416" s="71">
        <v>711801</v>
      </c>
      <c r="AD416" s="71">
        <v>711820</v>
      </c>
      <c r="AE416" s="71">
        <v>20</v>
      </c>
      <c r="AF416" s="320">
        <v>20</v>
      </c>
      <c r="AG416" s="322"/>
      <c r="AH416" s="322"/>
      <c r="AI416" s="321"/>
    </row>
    <row r="417" spans="1:35" ht="20.100000000000001" customHeight="1" x14ac:dyDescent="0.25">
      <c r="A417" s="328"/>
      <c r="C417" s="320">
        <v>6</v>
      </c>
      <c r="D417" s="322"/>
      <c r="E417" s="321"/>
      <c r="F417" s="72" t="s">
        <v>41</v>
      </c>
      <c r="G417" s="324" t="s">
        <v>40</v>
      </c>
      <c r="H417" s="321"/>
      <c r="I417" s="71" t="s">
        <v>57</v>
      </c>
      <c r="J417" s="320">
        <v>2753666</v>
      </c>
      <c r="K417" s="322"/>
      <c r="L417" s="321"/>
      <c r="M417" s="71">
        <v>2753667</v>
      </c>
      <c r="N417" s="320">
        <v>2</v>
      </c>
      <c r="O417" s="322"/>
      <c r="P417" s="321"/>
      <c r="Q417" s="71">
        <v>2753666</v>
      </c>
      <c r="R417" s="320">
        <v>2753667</v>
      </c>
      <c r="S417" s="321"/>
      <c r="T417" s="323">
        <v>2</v>
      </c>
      <c r="U417" s="321"/>
      <c r="V417" s="71"/>
      <c r="W417" s="71"/>
      <c r="X417" s="71"/>
      <c r="Y417" s="320"/>
      <c r="Z417" s="322"/>
      <c r="AA417" s="322"/>
      <c r="AB417" s="321"/>
      <c r="AC417" s="71"/>
      <c r="AD417" s="71"/>
      <c r="AE417" s="71"/>
      <c r="AF417" s="320">
        <v>2</v>
      </c>
      <c r="AG417" s="322"/>
      <c r="AH417" s="322"/>
      <c r="AI417" s="321"/>
    </row>
    <row r="418" spans="1:35" ht="20.100000000000001" customHeight="1" x14ac:dyDescent="0.25">
      <c r="A418" s="328"/>
      <c r="C418" s="320">
        <v>6</v>
      </c>
      <c r="D418" s="322"/>
      <c r="E418" s="321"/>
      <c r="F418" s="72" t="s">
        <v>41</v>
      </c>
      <c r="G418" s="324" t="s">
        <v>40</v>
      </c>
      <c r="H418" s="321"/>
      <c r="I418" s="71" t="s">
        <v>57</v>
      </c>
      <c r="J418" s="320">
        <v>2753668</v>
      </c>
      <c r="K418" s="322"/>
      <c r="L418" s="321"/>
      <c r="M418" s="71">
        <v>2753673</v>
      </c>
      <c r="N418" s="320">
        <v>6</v>
      </c>
      <c r="O418" s="322"/>
      <c r="P418" s="321"/>
      <c r="Q418" s="71"/>
      <c r="R418" s="320"/>
      <c r="S418" s="321"/>
      <c r="T418" s="323"/>
      <c r="U418" s="321"/>
      <c r="V418" s="71"/>
      <c r="W418" s="71"/>
      <c r="X418" s="71"/>
      <c r="Y418" s="320"/>
      <c r="Z418" s="322"/>
      <c r="AA418" s="322"/>
      <c r="AB418" s="321"/>
      <c r="AC418" s="71">
        <v>2753668</v>
      </c>
      <c r="AD418" s="71">
        <v>2753673</v>
      </c>
      <c r="AE418" s="71">
        <v>6</v>
      </c>
      <c r="AF418" s="320">
        <v>6</v>
      </c>
      <c r="AG418" s="322"/>
      <c r="AH418" s="322"/>
      <c r="AI418" s="321"/>
    </row>
    <row r="419" spans="1:35" ht="20.100000000000001" customHeight="1" x14ac:dyDescent="0.25">
      <c r="A419" s="328"/>
      <c r="C419" s="320">
        <v>6</v>
      </c>
      <c r="D419" s="322"/>
      <c r="E419" s="321"/>
      <c r="F419" s="72" t="s">
        <v>41</v>
      </c>
      <c r="G419" s="324" t="s">
        <v>40</v>
      </c>
      <c r="H419" s="321"/>
      <c r="I419" s="71" t="s">
        <v>57</v>
      </c>
      <c r="J419" s="320">
        <v>2753773</v>
      </c>
      <c r="K419" s="322"/>
      <c r="L419" s="321"/>
      <c r="M419" s="71">
        <v>2753812</v>
      </c>
      <c r="N419" s="320">
        <v>40</v>
      </c>
      <c r="O419" s="322"/>
      <c r="P419" s="321"/>
      <c r="Q419" s="71"/>
      <c r="R419" s="320"/>
      <c r="S419" s="321"/>
      <c r="T419" s="323"/>
      <c r="U419" s="321"/>
      <c r="V419" s="71"/>
      <c r="W419" s="71"/>
      <c r="X419" s="71"/>
      <c r="Y419" s="320"/>
      <c r="Z419" s="322"/>
      <c r="AA419" s="322"/>
      <c r="AB419" s="321"/>
      <c r="AC419" s="71">
        <v>2753773</v>
      </c>
      <c r="AD419" s="71">
        <v>2753812</v>
      </c>
      <c r="AE419" s="71">
        <v>40</v>
      </c>
      <c r="AF419" s="320">
        <v>40</v>
      </c>
      <c r="AG419" s="322"/>
      <c r="AH419" s="322"/>
      <c r="AI419" s="321"/>
    </row>
    <row r="420" spans="1:35" ht="20.100000000000001" customHeight="1" x14ac:dyDescent="0.25">
      <c r="A420" s="328"/>
      <c r="C420" s="320">
        <v>6</v>
      </c>
      <c r="D420" s="322"/>
      <c r="E420" s="321"/>
      <c r="F420" s="72" t="s">
        <v>41</v>
      </c>
      <c r="G420" s="324" t="s">
        <v>40</v>
      </c>
      <c r="H420" s="321"/>
      <c r="I420" s="71" t="s">
        <v>57</v>
      </c>
      <c r="J420" s="320">
        <v>2753949</v>
      </c>
      <c r="K420" s="322"/>
      <c r="L420" s="321"/>
      <c r="M420" s="71">
        <v>2753968</v>
      </c>
      <c r="N420" s="320">
        <v>20</v>
      </c>
      <c r="O420" s="322"/>
      <c r="P420" s="321"/>
      <c r="Q420" s="71"/>
      <c r="R420" s="320"/>
      <c r="S420" s="321"/>
      <c r="T420" s="323"/>
      <c r="U420" s="321"/>
      <c r="V420" s="71"/>
      <c r="W420" s="71"/>
      <c r="X420" s="71"/>
      <c r="Y420" s="320"/>
      <c r="Z420" s="322"/>
      <c r="AA420" s="322"/>
      <c r="AB420" s="321"/>
      <c r="AC420" s="71">
        <v>2753949</v>
      </c>
      <c r="AD420" s="71">
        <v>2753968</v>
      </c>
      <c r="AE420" s="71">
        <v>20</v>
      </c>
      <c r="AF420" s="320">
        <v>20</v>
      </c>
      <c r="AG420" s="322"/>
      <c r="AH420" s="322"/>
      <c r="AI420" s="321"/>
    </row>
    <row r="421" spans="1:35" ht="20.100000000000001" customHeight="1" x14ac:dyDescent="0.25">
      <c r="A421" s="328"/>
      <c r="C421" s="320"/>
      <c r="D421" s="322"/>
      <c r="E421" s="321"/>
      <c r="F421" s="72"/>
      <c r="G421" s="324"/>
      <c r="H421" s="321"/>
      <c r="I421" s="71"/>
      <c r="J421" s="320"/>
      <c r="K421" s="322"/>
      <c r="L421" s="321"/>
      <c r="M421" s="71"/>
      <c r="N421" s="320"/>
      <c r="O421" s="322"/>
      <c r="P421" s="321"/>
      <c r="Q421" s="71"/>
      <c r="R421" s="320"/>
      <c r="S421" s="321"/>
      <c r="T421" s="323"/>
      <c r="U421" s="321"/>
      <c r="V421" s="71"/>
      <c r="W421" s="71"/>
      <c r="X421" s="71"/>
      <c r="Y421" s="320"/>
      <c r="Z421" s="322"/>
      <c r="AA421" s="322"/>
      <c r="AB421" s="321"/>
      <c r="AC421" s="71"/>
      <c r="AD421" s="71"/>
      <c r="AE421" s="71"/>
      <c r="AF421" s="325">
        <f>SUM(T413:U420)*17/2</f>
        <v>34</v>
      </c>
      <c r="AG421" s="322"/>
      <c r="AH421" s="322"/>
      <c r="AI421" s="321"/>
    </row>
    <row r="422" spans="1:35" ht="20.100000000000001" customHeight="1" x14ac:dyDescent="0.25">
      <c r="A422" s="328"/>
      <c r="C422" s="320">
        <v>3</v>
      </c>
      <c r="D422" s="322"/>
      <c r="E422" s="321"/>
      <c r="F422" s="72" t="s">
        <v>51</v>
      </c>
      <c r="G422" s="324" t="s">
        <v>37</v>
      </c>
      <c r="H422" s="321"/>
      <c r="I422" s="71" t="s">
        <v>38</v>
      </c>
      <c r="J422" s="320">
        <v>711160</v>
      </c>
      <c r="K422" s="322"/>
      <c r="L422" s="321"/>
      <c r="M422" s="71">
        <v>711184</v>
      </c>
      <c r="N422" s="320">
        <v>25</v>
      </c>
      <c r="O422" s="322"/>
      <c r="P422" s="321"/>
      <c r="Q422" s="71">
        <v>711160</v>
      </c>
      <c r="R422" s="320">
        <v>711184</v>
      </c>
      <c r="S422" s="321"/>
      <c r="T422" s="323">
        <v>25</v>
      </c>
      <c r="U422" s="321"/>
      <c r="V422" s="71"/>
      <c r="W422" s="71"/>
      <c r="X422" s="71"/>
      <c r="Y422" s="320"/>
      <c r="Z422" s="322"/>
      <c r="AA422" s="322"/>
      <c r="AB422" s="321"/>
      <c r="AC422" s="71"/>
      <c r="AD422" s="71"/>
      <c r="AE422" s="71"/>
      <c r="AF422" s="320">
        <v>25</v>
      </c>
      <c r="AG422" s="322"/>
      <c r="AH422" s="322"/>
      <c r="AI422" s="321"/>
    </row>
    <row r="423" spans="1:35" ht="20.100000000000001" customHeight="1" x14ac:dyDescent="0.25">
      <c r="A423" s="328"/>
      <c r="C423" s="320">
        <v>3</v>
      </c>
      <c r="D423" s="322"/>
      <c r="E423" s="321"/>
      <c r="F423" s="72" t="s">
        <v>51</v>
      </c>
      <c r="G423" s="324" t="s">
        <v>37</v>
      </c>
      <c r="H423" s="321"/>
      <c r="I423" s="71" t="s">
        <v>38</v>
      </c>
      <c r="J423" s="320">
        <v>711881</v>
      </c>
      <c r="K423" s="322"/>
      <c r="L423" s="321"/>
      <c r="M423" s="71">
        <v>711899</v>
      </c>
      <c r="N423" s="320">
        <v>19</v>
      </c>
      <c r="O423" s="322"/>
      <c r="P423" s="321"/>
      <c r="Q423" s="71">
        <v>711881</v>
      </c>
      <c r="R423" s="320">
        <v>711899</v>
      </c>
      <c r="S423" s="321"/>
      <c r="T423" s="323">
        <v>19</v>
      </c>
      <c r="U423" s="321"/>
      <c r="V423" s="71"/>
      <c r="W423" s="71"/>
      <c r="X423" s="71"/>
      <c r="Y423" s="320"/>
      <c r="Z423" s="322"/>
      <c r="AA423" s="322"/>
      <c r="AB423" s="321"/>
      <c r="AC423" s="71"/>
      <c r="AD423" s="71"/>
      <c r="AE423" s="71"/>
      <c r="AF423" s="320">
        <v>19</v>
      </c>
      <c r="AG423" s="322"/>
      <c r="AH423" s="322"/>
      <c r="AI423" s="321"/>
    </row>
    <row r="424" spans="1:35" ht="20.100000000000001" customHeight="1" x14ac:dyDescent="0.25">
      <c r="A424" s="328"/>
      <c r="C424" s="320">
        <v>3</v>
      </c>
      <c r="D424" s="322"/>
      <c r="E424" s="321"/>
      <c r="F424" s="72" t="s">
        <v>51</v>
      </c>
      <c r="G424" s="324" t="s">
        <v>37</v>
      </c>
      <c r="H424" s="321"/>
      <c r="I424" s="71" t="s">
        <v>38</v>
      </c>
      <c r="J424" s="320">
        <v>711900</v>
      </c>
      <c r="K424" s="322"/>
      <c r="L424" s="321"/>
      <c r="M424" s="71">
        <v>711920</v>
      </c>
      <c r="N424" s="320">
        <v>21</v>
      </c>
      <c r="O424" s="322"/>
      <c r="P424" s="321"/>
      <c r="Q424" s="71"/>
      <c r="R424" s="320"/>
      <c r="S424" s="321"/>
      <c r="T424" s="323"/>
      <c r="U424" s="321"/>
      <c r="V424" s="71"/>
      <c r="W424" s="71"/>
      <c r="X424" s="71"/>
      <c r="Y424" s="320"/>
      <c r="Z424" s="322"/>
      <c r="AA424" s="322"/>
      <c r="AB424" s="321"/>
      <c r="AC424" s="71">
        <v>711900</v>
      </c>
      <c r="AD424" s="71">
        <v>711920</v>
      </c>
      <c r="AE424" s="71">
        <v>21</v>
      </c>
      <c r="AF424" s="320">
        <v>21</v>
      </c>
      <c r="AG424" s="322"/>
      <c r="AH424" s="322"/>
      <c r="AI424" s="321"/>
    </row>
    <row r="425" spans="1:35" ht="20.100000000000001" customHeight="1" x14ac:dyDescent="0.25">
      <c r="A425" s="328"/>
      <c r="C425" s="320">
        <v>3</v>
      </c>
      <c r="D425" s="322"/>
      <c r="E425" s="321"/>
      <c r="F425" s="72" t="s">
        <v>51</v>
      </c>
      <c r="G425" s="324" t="s">
        <v>40</v>
      </c>
      <c r="H425" s="321"/>
      <c r="I425" s="71" t="s">
        <v>57</v>
      </c>
      <c r="J425" s="320">
        <v>2342710</v>
      </c>
      <c r="K425" s="322"/>
      <c r="L425" s="321"/>
      <c r="M425" s="71">
        <v>2342736</v>
      </c>
      <c r="N425" s="320">
        <v>27</v>
      </c>
      <c r="O425" s="322"/>
      <c r="P425" s="321"/>
      <c r="Q425" s="71">
        <v>2342710</v>
      </c>
      <c r="R425" s="320">
        <v>2342736</v>
      </c>
      <c r="S425" s="321"/>
      <c r="T425" s="323">
        <v>27</v>
      </c>
      <c r="U425" s="321"/>
      <c r="V425" s="71"/>
      <c r="W425" s="71"/>
      <c r="X425" s="71"/>
      <c r="Y425" s="320"/>
      <c r="Z425" s="322"/>
      <c r="AA425" s="322"/>
      <c r="AB425" s="321"/>
      <c r="AC425" s="71"/>
      <c r="AD425" s="71"/>
      <c r="AE425" s="71"/>
      <c r="AF425" s="320">
        <v>27</v>
      </c>
      <c r="AG425" s="322"/>
      <c r="AH425" s="322"/>
      <c r="AI425" s="321"/>
    </row>
    <row r="426" spans="1:35" ht="20.100000000000001" customHeight="1" x14ac:dyDescent="0.25">
      <c r="A426" s="328"/>
      <c r="C426" s="320">
        <v>3</v>
      </c>
      <c r="D426" s="322"/>
      <c r="E426" s="321"/>
      <c r="F426" s="72" t="s">
        <v>51</v>
      </c>
      <c r="G426" s="324" t="s">
        <v>40</v>
      </c>
      <c r="H426" s="321"/>
      <c r="I426" s="71" t="s">
        <v>57</v>
      </c>
      <c r="J426" s="320">
        <v>2754028</v>
      </c>
      <c r="K426" s="322"/>
      <c r="L426" s="321"/>
      <c r="M426" s="71">
        <v>2754044</v>
      </c>
      <c r="N426" s="320">
        <v>17</v>
      </c>
      <c r="O426" s="322"/>
      <c r="P426" s="321"/>
      <c r="Q426" s="71">
        <v>2754028</v>
      </c>
      <c r="R426" s="320">
        <v>2754044</v>
      </c>
      <c r="S426" s="321"/>
      <c r="T426" s="323">
        <v>17</v>
      </c>
      <c r="U426" s="321"/>
      <c r="V426" s="71"/>
      <c r="W426" s="71"/>
      <c r="X426" s="71"/>
      <c r="Y426" s="320"/>
      <c r="Z426" s="322"/>
      <c r="AA426" s="322"/>
      <c r="AB426" s="321"/>
      <c r="AC426" s="71"/>
      <c r="AD426" s="71"/>
      <c r="AE426" s="71"/>
      <c r="AF426" s="320">
        <v>17</v>
      </c>
      <c r="AG426" s="322"/>
      <c r="AH426" s="322"/>
      <c r="AI426" s="321"/>
    </row>
    <row r="427" spans="1:35" ht="20.100000000000001" customHeight="1" x14ac:dyDescent="0.25">
      <c r="A427" s="328"/>
      <c r="C427" s="320">
        <v>3</v>
      </c>
      <c r="D427" s="322"/>
      <c r="E427" s="321"/>
      <c r="F427" s="72" t="s">
        <v>51</v>
      </c>
      <c r="G427" s="324" t="s">
        <v>40</v>
      </c>
      <c r="H427" s="321"/>
      <c r="I427" s="71" t="s">
        <v>57</v>
      </c>
      <c r="J427" s="320">
        <v>2754045</v>
      </c>
      <c r="K427" s="322"/>
      <c r="L427" s="321"/>
      <c r="M427" s="71">
        <v>2754065</v>
      </c>
      <c r="N427" s="320">
        <v>21</v>
      </c>
      <c r="O427" s="322"/>
      <c r="P427" s="321"/>
      <c r="Q427" s="71"/>
      <c r="R427" s="320"/>
      <c r="S427" s="321"/>
      <c r="T427" s="323"/>
      <c r="U427" s="321"/>
      <c r="V427" s="71"/>
      <c r="W427" s="71"/>
      <c r="X427" s="71"/>
      <c r="Y427" s="320"/>
      <c r="Z427" s="322"/>
      <c r="AA427" s="322"/>
      <c r="AB427" s="321"/>
      <c r="AC427" s="71">
        <v>2754045</v>
      </c>
      <c r="AD427" s="71">
        <v>2754065</v>
      </c>
      <c r="AE427" s="71">
        <v>21</v>
      </c>
      <c r="AF427" s="320">
        <v>21</v>
      </c>
      <c r="AG427" s="322"/>
      <c r="AH427" s="322"/>
      <c r="AI427" s="321"/>
    </row>
    <row r="428" spans="1:35" ht="20.100000000000001" customHeight="1" x14ac:dyDescent="0.25">
      <c r="A428" s="328"/>
      <c r="C428" s="320"/>
      <c r="D428" s="322"/>
      <c r="E428" s="321"/>
      <c r="F428" s="72"/>
      <c r="G428" s="324"/>
      <c r="H428" s="321"/>
      <c r="I428" s="71"/>
      <c r="J428" s="320"/>
      <c r="K428" s="322"/>
      <c r="L428" s="321"/>
      <c r="M428" s="71"/>
      <c r="N428" s="320"/>
      <c r="O428" s="322"/>
      <c r="P428" s="321"/>
      <c r="Q428" s="71"/>
      <c r="R428" s="320"/>
      <c r="S428" s="321"/>
      <c r="T428" s="323"/>
      <c r="U428" s="321"/>
      <c r="V428" s="71"/>
      <c r="W428" s="71"/>
      <c r="X428" s="71"/>
      <c r="Y428" s="320"/>
      <c r="Z428" s="322"/>
      <c r="AA428" s="322"/>
      <c r="AB428" s="321"/>
      <c r="AC428" s="71"/>
      <c r="AD428" s="71"/>
      <c r="AE428" s="71"/>
      <c r="AF428" s="325">
        <f>SUM(T422:U427)*17/2</f>
        <v>748</v>
      </c>
      <c r="AG428" s="322"/>
      <c r="AH428" s="322"/>
      <c r="AI428" s="321"/>
    </row>
    <row r="429" spans="1:35" ht="20.100000000000001" customHeight="1" x14ac:dyDescent="0.25">
      <c r="A429" s="328"/>
      <c r="C429" s="320">
        <v>5</v>
      </c>
      <c r="D429" s="322"/>
      <c r="E429" s="321"/>
      <c r="F429" s="72" t="s">
        <v>42</v>
      </c>
      <c r="G429" s="324" t="s">
        <v>37</v>
      </c>
      <c r="H429" s="321"/>
      <c r="I429" s="71" t="s">
        <v>38</v>
      </c>
      <c r="J429" s="320">
        <v>711475</v>
      </c>
      <c r="K429" s="322"/>
      <c r="L429" s="321"/>
      <c r="M429" s="71">
        <v>711476</v>
      </c>
      <c r="N429" s="320">
        <v>2</v>
      </c>
      <c r="O429" s="322"/>
      <c r="P429" s="321"/>
      <c r="Q429" s="71">
        <v>711475</v>
      </c>
      <c r="R429" s="320">
        <v>711476</v>
      </c>
      <c r="S429" s="321"/>
      <c r="T429" s="323">
        <v>2</v>
      </c>
      <c r="U429" s="321"/>
      <c r="V429" s="71"/>
      <c r="W429" s="71"/>
      <c r="X429" s="71"/>
      <c r="Y429" s="320"/>
      <c r="Z429" s="322"/>
      <c r="AA429" s="322"/>
      <c r="AB429" s="321"/>
      <c r="AC429" s="71"/>
      <c r="AD429" s="71"/>
      <c r="AE429" s="71"/>
      <c r="AF429" s="320">
        <v>2</v>
      </c>
      <c r="AG429" s="322"/>
      <c r="AH429" s="322"/>
      <c r="AI429" s="321"/>
    </row>
    <row r="430" spans="1:35" ht="20.100000000000001" customHeight="1" x14ac:dyDescent="0.25">
      <c r="A430" s="328"/>
      <c r="C430" s="320">
        <v>5</v>
      </c>
      <c r="D430" s="322"/>
      <c r="E430" s="321"/>
      <c r="F430" s="72" t="s">
        <v>42</v>
      </c>
      <c r="G430" s="324" t="s">
        <v>37</v>
      </c>
      <c r="H430" s="321"/>
      <c r="I430" s="71" t="s">
        <v>38</v>
      </c>
      <c r="J430" s="320">
        <v>711585</v>
      </c>
      <c r="K430" s="322"/>
      <c r="L430" s="321"/>
      <c r="M430" s="71">
        <v>711616</v>
      </c>
      <c r="N430" s="320">
        <v>32</v>
      </c>
      <c r="O430" s="322"/>
      <c r="P430" s="321"/>
      <c r="Q430" s="71">
        <v>711585</v>
      </c>
      <c r="R430" s="320">
        <v>711616</v>
      </c>
      <c r="S430" s="321"/>
      <c r="T430" s="323">
        <v>32</v>
      </c>
      <c r="U430" s="321"/>
      <c r="V430" s="71"/>
      <c r="W430" s="71"/>
      <c r="X430" s="71"/>
      <c r="Y430" s="320"/>
      <c r="Z430" s="322"/>
      <c r="AA430" s="322"/>
      <c r="AB430" s="321"/>
      <c r="AC430" s="71"/>
      <c r="AD430" s="71"/>
      <c r="AE430" s="71"/>
      <c r="AF430" s="320">
        <v>32</v>
      </c>
      <c r="AG430" s="322"/>
      <c r="AH430" s="322"/>
      <c r="AI430" s="321"/>
    </row>
    <row r="431" spans="1:35" ht="20.100000000000001" customHeight="1" x14ac:dyDescent="0.25">
      <c r="A431" s="328"/>
      <c r="C431" s="320">
        <v>5</v>
      </c>
      <c r="D431" s="322"/>
      <c r="E431" s="321"/>
      <c r="F431" s="72" t="s">
        <v>42</v>
      </c>
      <c r="G431" s="324" t="s">
        <v>37</v>
      </c>
      <c r="H431" s="321"/>
      <c r="I431" s="71" t="s">
        <v>38</v>
      </c>
      <c r="J431" s="320">
        <v>711617</v>
      </c>
      <c r="K431" s="322"/>
      <c r="L431" s="321"/>
      <c r="M431" s="71">
        <v>711617</v>
      </c>
      <c r="N431" s="320">
        <v>1</v>
      </c>
      <c r="O431" s="322"/>
      <c r="P431" s="321"/>
      <c r="Q431" s="71"/>
      <c r="R431" s="320"/>
      <c r="S431" s="321"/>
      <c r="T431" s="323"/>
      <c r="U431" s="321"/>
      <c r="V431" s="71">
        <v>711617</v>
      </c>
      <c r="W431" s="71">
        <v>711617</v>
      </c>
      <c r="X431" s="71">
        <v>1</v>
      </c>
      <c r="Y431" s="320" t="s">
        <v>39</v>
      </c>
      <c r="Z431" s="322"/>
      <c r="AA431" s="322"/>
      <c r="AB431" s="321"/>
      <c r="AC431" s="71"/>
      <c r="AD431" s="71"/>
      <c r="AE431" s="71"/>
      <c r="AF431" s="320">
        <v>1</v>
      </c>
      <c r="AG431" s="322"/>
      <c r="AH431" s="322"/>
      <c r="AI431" s="321"/>
    </row>
    <row r="432" spans="1:35" ht="20.100000000000001" customHeight="1" x14ac:dyDescent="0.25">
      <c r="A432" s="328"/>
      <c r="C432" s="320">
        <v>5</v>
      </c>
      <c r="D432" s="322"/>
      <c r="E432" s="321"/>
      <c r="F432" s="72" t="s">
        <v>42</v>
      </c>
      <c r="G432" s="324" t="s">
        <v>37</v>
      </c>
      <c r="H432" s="321"/>
      <c r="I432" s="71" t="s">
        <v>38</v>
      </c>
      <c r="J432" s="320">
        <v>711618</v>
      </c>
      <c r="K432" s="322"/>
      <c r="L432" s="321"/>
      <c r="M432" s="71">
        <v>711624</v>
      </c>
      <c r="N432" s="320">
        <v>7</v>
      </c>
      <c r="O432" s="322"/>
      <c r="P432" s="321"/>
      <c r="Q432" s="71">
        <v>711618</v>
      </c>
      <c r="R432" s="320">
        <v>711624</v>
      </c>
      <c r="S432" s="321"/>
      <c r="T432" s="323">
        <v>7</v>
      </c>
      <c r="U432" s="321"/>
      <c r="V432" s="71"/>
      <c r="W432" s="71"/>
      <c r="X432" s="71"/>
      <c r="Y432" s="320"/>
      <c r="Z432" s="322"/>
      <c r="AA432" s="322"/>
      <c r="AB432" s="321"/>
      <c r="AC432" s="71"/>
      <c r="AD432" s="71"/>
      <c r="AE432" s="71"/>
      <c r="AF432" s="320">
        <v>7</v>
      </c>
      <c r="AG432" s="322"/>
      <c r="AH432" s="322"/>
      <c r="AI432" s="321"/>
    </row>
    <row r="433" spans="1:35" ht="20.100000000000001" customHeight="1" x14ac:dyDescent="0.25">
      <c r="A433" s="328"/>
      <c r="C433" s="320">
        <v>5</v>
      </c>
      <c r="D433" s="322"/>
      <c r="E433" s="321"/>
      <c r="F433" s="72" t="s">
        <v>42</v>
      </c>
      <c r="G433" s="324" t="s">
        <v>37</v>
      </c>
      <c r="H433" s="321"/>
      <c r="I433" s="71" t="s">
        <v>38</v>
      </c>
      <c r="J433" s="320">
        <v>711773</v>
      </c>
      <c r="K433" s="322"/>
      <c r="L433" s="321"/>
      <c r="M433" s="71">
        <v>711773</v>
      </c>
      <c r="N433" s="320">
        <v>1</v>
      </c>
      <c r="O433" s="322"/>
      <c r="P433" s="321"/>
      <c r="Q433" s="71"/>
      <c r="R433" s="320"/>
      <c r="S433" s="321"/>
      <c r="T433" s="323"/>
      <c r="U433" s="321"/>
      <c r="V433" s="71">
        <v>711773</v>
      </c>
      <c r="W433" s="71">
        <v>711773</v>
      </c>
      <c r="X433" s="71">
        <v>1</v>
      </c>
      <c r="Y433" s="320" t="s">
        <v>39</v>
      </c>
      <c r="Z433" s="322"/>
      <c r="AA433" s="322"/>
      <c r="AB433" s="321"/>
      <c r="AC433" s="71"/>
      <c r="AD433" s="71"/>
      <c r="AE433" s="71"/>
      <c r="AF433" s="320">
        <v>1</v>
      </c>
      <c r="AG433" s="322"/>
      <c r="AH433" s="322"/>
      <c r="AI433" s="321"/>
    </row>
    <row r="434" spans="1:35" ht="20.100000000000001" customHeight="1" x14ac:dyDescent="0.25">
      <c r="A434" s="328"/>
      <c r="C434" s="320">
        <v>5</v>
      </c>
      <c r="D434" s="322"/>
      <c r="E434" s="321"/>
      <c r="F434" s="72" t="s">
        <v>42</v>
      </c>
      <c r="G434" s="324" t="s">
        <v>37</v>
      </c>
      <c r="H434" s="321"/>
      <c r="I434" s="71" t="s">
        <v>38</v>
      </c>
      <c r="J434" s="320">
        <v>711774</v>
      </c>
      <c r="K434" s="322"/>
      <c r="L434" s="321"/>
      <c r="M434" s="71">
        <v>711776</v>
      </c>
      <c r="N434" s="320">
        <v>3</v>
      </c>
      <c r="O434" s="322"/>
      <c r="P434" s="321"/>
      <c r="Q434" s="71">
        <v>711774</v>
      </c>
      <c r="R434" s="320">
        <v>711776</v>
      </c>
      <c r="S434" s="321"/>
      <c r="T434" s="323">
        <v>3</v>
      </c>
      <c r="U434" s="321"/>
      <c r="V434" s="71"/>
      <c r="W434" s="71"/>
      <c r="X434" s="71"/>
      <c r="Y434" s="320"/>
      <c r="Z434" s="322"/>
      <c r="AA434" s="322"/>
      <c r="AB434" s="321"/>
      <c r="AC434" s="71"/>
      <c r="AD434" s="71"/>
      <c r="AE434" s="71"/>
      <c r="AF434" s="320">
        <v>3</v>
      </c>
      <c r="AG434" s="322"/>
      <c r="AH434" s="322"/>
      <c r="AI434" s="321"/>
    </row>
    <row r="435" spans="1:35" ht="20.100000000000001" customHeight="1" x14ac:dyDescent="0.25">
      <c r="A435" s="328"/>
      <c r="C435" s="320">
        <v>5</v>
      </c>
      <c r="D435" s="322"/>
      <c r="E435" s="321"/>
      <c r="F435" s="72" t="s">
        <v>42</v>
      </c>
      <c r="G435" s="324" t="s">
        <v>37</v>
      </c>
      <c r="H435" s="321"/>
      <c r="I435" s="71" t="s">
        <v>38</v>
      </c>
      <c r="J435" s="320">
        <v>711777</v>
      </c>
      <c r="K435" s="322"/>
      <c r="L435" s="321"/>
      <c r="M435" s="71">
        <v>711777</v>
      </c>
      <c r="N435" s="320">
        <v>1</v>
      </c>
      <c r="O435" s="322"/>
      <c r="P435" s="321"/>
      <c r="Q435" s="71"/>
      <c r="R435" s="320"/>
      <c r="S435" s="321"/>
      <c r="T435" s="323"/>
      <c r="U435" s="321"/>
      <c r="V435" s="71">
        <v>711777</v>
      </c>
      <c r="W435" s="71">
        <v>711777</v>
      </c>
      <c r="X435" s="71">
        <v>1</v>
      </c>
      <c r="Y435" s="320" t="s">
        <v>39</v>
      </c>
      <c r="Z435" s="322"/>
      <c r="AA435" s="322"/>
      <c r="AB435" s="321"/>
      <c r="AC435" s="71"/>
      <c r="AD435" s="71"/>
      <c r="AE435" s="71"/>
      <c r="AF435" s="320">
        <v>1</v>
      </c>
      <c r="AG435" s="322"/>
      <c r="AH435" s="322"/>
      <c r="AI435" s="321"/>
    </row>
    <row r="436" spans="1:35" ht="20.100000000000001" customHeight="1" x14ac:dyDescent="0.25">
      <c r="A436" s="328"/>
      <c r="C436" s="320">
        <v>5</v>
      </c>
      <c r="D436" s="322"/>
      <c r="E436" s="321"/>
      <c r="F436" s="72" t="s">
        <v>42</v>
      </c>
      <c r="G436" s="324" t="s">
        <v>37</v>
      </c>
      <c r="H436" s="321"/>
      <c r="I436" s="71" t="s">
        <v>38</v>
      </c>
      <c r="J436" s="320">
        <v>711778</v>
      </c>
      <c r="K436" s="322"/>
      <c r="L436" s="321"/>
      <c r="M436" s="71">
        <v>711780</v>
      </c>
      <c r="N436" s="320">
        <v>3</v>
      </c>
      <c r="O436" s="322"/>
      <c r="P436" s="321"/>
      <c r="Q436" s="71">
        <v>711778</v>
      </c>
      <c r="R436" s="320">
        <v>711780</v>
      </c>
      <c r="S436" s="321"/>
      <c r="T436" s="323">
        <v>3</v>
      </c>
      <c r="U436" s="321"/>
      <c r="V436" s="71"/>
      <c r="W436" s="71"/>
      <c r="X436" s="71"/>
      <c r="Y436" s="320"/>
      <c r="Z436" s="322"/>
      <c r="AA436" s="322"/>
      <c r="AB436" s="321"/>
      <c r="AC436" s="71"/>
      <c r="AD436" s="71"/>
      <c r="AE436" s="71"/>
      <c r="AF436" s="320">
        <v>3</v>
      </c>
      <c r="AG436" s="322"/>
      <c r="AH436" s="322"/>
      <c r="AI436" s="321"/>
    </row>
    <row r="437" spans="1:35" ht="20.100000000000001" customHeight="1" x14ac:dyDescent="0.25">
      <c r="A437" s="328"/>
      <c r="C437" s="320">
        <v>5</v>
      </c>
      <c r="D437" s="322"/>
      <c r="E437" s="321"/>
      <c r="F437" s="72" t="s">
        <v>42</v>
      </c>
      <c r="G437" s="324" t="s">
        <v>37</v>
      </c>
      <c r="H437" s="321"/>
      <c r="I437" s="71" t="s">
        <v>38</v>
      </c>
      <c r="J437" s="320">
        <v>711781</v>
      </c>
      <c r="K437" s="322"/>
      <c r="L437" s="321"/>
      <c r="M437" s="71">
        <v>711781</v>
      </c>
      <c r="N437" s="320">
        <v>1</v>
      </c>
      <c r="O437" s="322"/>
      <c r="P437" s="321"/>
      <c r="Q437" s="71"/>
      <c r="R437" s="320"/>
      <c r="S437" s="321"/>
      <c r="T437" s="323"/>
      <c r="U437" s="321"/>
      <c r="V437" s="71">
        <v>711781</v>
      </c>
      <c r="W437" s="71">
        <v>711781</v>
      </c>
      <c r="X437" s="71">
        <v>1</v>
      </c>
      <c r="Y437" s="320" t="s">
        <v>39</v>
      </c>
      <c r="Z437" s="322"/>
      <c r="AA437" s="322"/>
      <c r="AB437" s="321"/>
      <c r="AC437" s="71"/>
      <c r="AD437" s="71"/>
      <c r="AE437" s="71"/>
      <c r="AF437" s="320">
        <v>1</v>
      </c>
      <c r="AG437" s="322"/>
      <c r="AH437" s="322"/>
      <c r="AI437" s="321"/>
    </row>
    <row r="438" spans="1:35" ht="20.100000000000001" customHeight="1" x14ac:dyDescent="0.25">
      <c r="A438" s="328"/>
      <c r="C438" s="320">
        <v>5</v>
      </c>
      <c r="D438" s="322"/>
      <c r="E438" s="321"/>
      <c r="F438" s="72" t="s">
        <v>42</v>
      </c>
      <c r="G438" s="324" t="s">
        <v>37</v>
      </c>
      <c r="H438" s="321"/>
      <c r="I438" s="71" t="s">
        <v>38</v>
      </c>
      <c r="J438" s="320">
        <v>711782</v>
      </c>
      <c r="K438" s="322"/>
      <c r="L438" s="321"/>
      <c r="M438" s="71">
        <v>711784</v>
      </c>
      <c r="N438" s="320">
        <v>3</v>
      </c>
      <c r="O438" s="322"/>
      <c r="P438" s="321"/>
      <c r="Q438" s="71">
        <v>711782</v>
      </c>
      <c r="R438" s="320">
        <v>711784</v>
      </c>
      <c r="S438" s="321"/>
      <c r="T438" s="323">
        <v>3</v>
      </c>
      <c r="U438" s="321"/>
      <c r="V438" s="71"/>
      <c r="W438" s="71"/>
      <c r="X438" s="71"/>
      <c r="Y438" s="320"/>
      <c r="Z438" s="322"/>
      <c r="AA438" s="322"/>
      <c r="AB438" s="321"/>
      <c r="AC438" s="71"/>
      <c r="AD438" s="71"/>
      <c r="AE438" s="71"/>
      <c r="AF438" s="320">
        <v>3</v>
      </c>
      <c r="AG438" s="322"/>
      <c r="AH438" s="322"/>
      <c r="AI438" s="321"/>
    </row>
    <row r="439" spans="1:35" ht="20.100000000000001" customHeight="1" x14ac:dyDescent="0.25">
      <c r="A439" s="328"/>
      <c r="C439" s="320">
        <v>5</v>
      </c>
      <c r="D439" s="322"/>
      <c r="E439" s="321"/>
      <c r="F439" s="72" t="s">
        <v>42</v>
      </c>
      <c r="G439" s="324" t="s">
        <v>37</v>
      </c>
      <c r="H439" s="321"/>
      <c r="I439" s="71" t="s">
        <v>38</v>
      </c>
      <c r="J439" s="320">
        <v>711785</v>
      </c>
      <c r="K439" s="322"/>
      <c r="L439" s="321"/>
      <c r="M439" s="71">
        <v>711785</v>
      </c>
      <c r="N439" s="320">
        <v>1</v>
      </c>
      <c r="O439" s="322"/>
      <c r="P439" s="321"/>
      <c r="Q439" s="71"/>
      <c r="R439" s="320"/>
      <c r="S439" s="321"/>
      <c r="T439" s="323"/>
      <c r="U439" s="321"/>
      <c r="V439" s="71">
        <v>711785</v>
      </c>
      <c r="W439" s="71">
        <v>711785</v>
      </c>
      <c r="X439" s="71">
        <v>1</v>
      </c>
      <c r="Y439" s="320" t="s">
        <v>39</v>
      </c>
      <c r="Z439" s="322"/>
      <c r="AA439" s="322"/>
      <c r="AB439" s="321"/>
      <c r="AC439" s="71"/>
      <c r="AD439" s="71"/>
      <c r="AE439" s="71"/>
      <c r="AF439" s="320">
        <v>1</v>
      </c>
      <c r="AG439" s="322"/>
      <c r="AH439" s="322"/>
      <c r="AI439" s="321"/>
    </row>
    <row r="440" spans="1:35" ht="20.100000000000001" customHeight="1" x14ac:dyDescent="0.25">
      <c r="A440" s="328"/>
      <c r="C440" s="320">
        <v>5</v>
      </c>
      <c r="D440" s="322"/>
      <c r="E440" s="321"/>
      <c r="F440" s="72" t="s">
        <v>42</v>
      </c>
      <c r="G440" s="324" t="s">
        <v>37</v>
      </c>
      <c r="H440" s="321"/>
      <c r="I440" s="71" t="s">
        <v>38</v>
      </c>
      <c r="J440" s="320">
        <v>711786</v>
      </c>
      <c r="K440" s="322"/>
      <c r="L440" s="321"/>
      <c r="M440" s="71">
        <v>711787</v>
      </c>
      <c r="N440" s="320">
        <v>2</v>
      </c>
      <c r="O440" s="322"/>
      <c r="P440" s="321"/>
      <c r="Q440" s="71">
        <v>711786</v>
      </c>
      <c r="R440" s="320">
        <v>711787</v>
      </c>
      <c r="S440" s="321"/>
      <c r="T440" s="323">
        <v>2</v>
      </c>
      <c r="U440" s="321"/>
      <c r="V440" s="71"/>
      <c r="W440" s="71"/>
      <c r="X440" s="71"/>
      <c r="Y440" s="320"/>
      <c r="Z440" s="322"/>
      <c r="AA440" s="322"/>
      <c r="AB440" s="321"/>
      <c r="AC440" s="71"/>
      <c r="AD440" s="71"/>
      <c r="AE440" s="71"/>
      <c r="AF440" s="320">
        <v>2</v>
      </c>
      <c r="AG440" s="322"/>
      <c r="AH440" s="322"/>
      <c r="AI440" s="321"/>
    </row>
    <row r="441" spans="1:35" ht="20.100000000000001" customHeight="1" x14ac:dyDescent="0.25">
      <c r="A441" s="328"/>
      <c r="C441" s="320">
        <v>5</v>
      </c>
      <c r="D441" s="322"/>
      <c r="E441" s="321"/>
      <c r="F441" s="72" t="s">
        <v>42</v>
      </c>
      <c r="G441" s="324" t="s">
        <v>37</v>
      </c>
      <c r="H441" s="321"/>
      <c r="I441" s="71" t="s">
        <v>38</v>
      </c>
      <c r="J441" s="320">
        <v>711788</v>
      </c>
      <c r="K441" s="322"/>
      <c r="L441" s="321"/>
      <c r="M441" s="71">
        <v>711800</v>
      </c>
      <c r="N441" s="320">
        <v>13</v>
      </c>
      <c r="O441" s="322"/>
      <c r="P441" s="321"/>
      <c r="Q441" s="71"/>
      <c r="R441" s="320"/>
      <c r="S441" s="321"/>
      <c r="T441" s="323"/>
      <c r="U441" s="321"/>
      <c r="V441" s="71"/>
      <c r="W441" s="71"/>
      <c r="X441" s="71"/>
      <c r="Y441" s="320"/>
      <c r="Z441" s="322"/>
      <c r="AA441" s="322"/>
      <c r="AB441" s="321"/>
      <c r="AC441" s="71">
        <v>711788</v>
      </c>
      <c r="AD441" s="71">
        <v>711800</v>
      </c>
      <c r="AE441" s="71">
        <v>13</v>
      </c>
      <c r="AF441" s="320">
        <v>13</v>
      </c>
      <c r="AG441" s="322"/>
      <c r="AH441" s="322"/>
      <c r="AI441" s="321"/>
    </row>
    <row r="442" spans="1:35" ht="20.100000000000001" customHeight="1" x14ac:dyDescent="0.25">
      <c r="A442" s="328"/>
      <c r="C442" s="320">
        <v>5</v>
      </c>
      <c r="D442" s="322"/>
      <c r="E442" s="321"/>
      <c r="F442" s="72" t="s">
        <v>42</v>
      </c>
      <c r="G442" s="324" t="s">
        <v>40</v>
      </c>
      <c r="H442" s="321"/>
      <c r="I442" s="71" t="s">
        <v>57</v>
      </c>
      <c r="J442" s="320">
        <v>2753623</v>
      </c>
      <c r="K442" s="322"/>
      <c r="L442" s="321"/>
      <c r="M442" s="71">
        <v>2753625</v>
      </c>
      <c r="N442" s="320">
        <v>3</v>
      </c>
      <c r="O442" s="322"/>
      <c r="P442" s="321"/>
      <c r="Q442" s="71">
        <v>2753623</v>
      </c>
      <c r="R442" s="320">
        <v>2753625</v>
      </c>
      <c r="S442" s="321"/>
      <c r="T442" s="323">
        <v>3</v>
      </c>
      <c r="U442" s="321"/>
      <c r="V442" s="71"/>
      <c r="W442" s="71"/>
      <c r="X442" s="71"/>
      <c r="Y442" s="320"/>
      <c r="Z442" s="322"/>
      <c r="AA442" s="322"/>
      <c r="AB442" s="321"/>
      <c r="AC442" s="71"/>
      <c r="AD442" s="71"/>
      <c r="AE442" s="71"/>
      <c r="AF442" s="320">
        <v>3</v>
      </c>
      <c r="AG442" s="322"/>
      <c r="AH442" s="322"/>
      <c r="AI442" s="321"/>
    </row>
    <row r="443" spans="1:35" ht="20.100000000000001" customHeight="1" x14ac:dyDescent="0.25">
      <c r="A443" s="328"/>
      <c r="C443" s="320">
        <v>5</v>
      </c>
      <c r="D443" s="322"/>
      <c r="E443" s="321"/>
      <c r="F443" s="72" t="s">
        <v>42</v>
      </c>
      <c r="G443" s="324" t="s">
        <v>40</v>
      </c>
      <c r="H443" s="321"/>
      <c r="I443" s="71" t="s">
        <v>57</v>
      </c>
      <c r="J443" s="320">
        <v>2753734</v>
      </c>
      <c r="K443" s="322"/>
      <c r="L443" s="321"/>
      <c r="M443" s="71">
        <v>2753771</v>
      </c>
      <c r="N443" s="320">
        <v>38</v>
      </c>
      <c r="O443" s="322"/>
      <c r="P443" s="321"/>
      <c r="Q443" s="71">
        <v>2753734</v>
      </c>
      <c r="R443" s="320">
        <v>2753771</v>
      </c>
      <c r="S443" s="321"/>
      <c r="T443" s="323">
        <v>38</v>
      </c>
      <c r="U443" s="321"/>
      <c r="V443" s="71"/>
      <c r="W443" s="71"/>
      <c r="X443" s="71"/>
      <c r="Y443" s="320"/>
      <c r="Z443" s="322"/>
      <c r="AA443" s="322"/>
      <c r="AB443" s="321"/>
      <c r="AC443" s="71"/>
      <c r="AD443" s="71"/>
      <c r="AE443" s="71"/>
      <c r="AF443" s="320">
        <v>38</v>
      </c>
      <c r="AG443" s="322"/>
      <c r="AH443" s="322"/>
      <c r="AI443" s="321"/>
    </row>
    <row r="444" spans="1:35" ht="20.100000000000001" customHeight="1" x14ac:dyDescent="0.25">
      <c r="A444" s="328"/>
      <c r="C444" s="320">
        <v>5</v>
      </c>
      <c r="D444" s="322"/>
      <c r="E444" s="321"/>
      <c r="F444" s="72" t="s">
        <v>42</v>
      </c>
      <c r="G444" s="324" t="s">
        <v>40</v>
      </c>
      <c r="H444" s="321"/>
      <c r="I444" s="71" t="s">
        <v>57</v>
      </c>
      <c r="J444" s="320">
        <v>2753772</v>
      </c>
      <c r="K444" s="322"/>
      <c r="L444" s="321"/>
      <c r="M444" s="71">
        <v>2753772</v>
      </c>
      <c r="N444" s="320">
        <v>1</v>
      </c>
      <c r="O444" s="322"/>
      <c r="P444" s="321"/>
      <c r="Q444" s="71"/>
      <c r="R444" s="320"/>
      <c r="S444" s="321"/>
      <c r="T444" s="323"/>
      <c r="U444" s="321"/>
      <c r="V444" s="71">
        <v>2753772</v>
      </c>
      <c r="W444" s="71">
        <v>2753772</v>
      </c>
      <c r="X444" s="71">
        <v>1</v>
      </c>
      <c r="Y444" s="320" t="s">
        <v>78</v>
      </c>
      <c r="Z444" s="322"/>
      <c r="AA444" s="322"/>
      <c r="AB444" s="321"/>
      <c r="AC444" s="71"/>
      <c r="AD444" s="71"/>
      <c r="AE444" s="71"/>
      <c r="AF444" s="320">
        <v>1</v>
      </c>
      <c r="AG444" s="322"/>
      <c r="AH444" s="322"/>
      <c r="AI444" s="321"/>
    </row>
    <row r="445" spans="1:35" ht="20.100000000000001" customHeight="1" x14ac:dyDescent="0.25">
      <c r="A445" s="328"/>
      <c r="C445" s="320">
        <v>5</v>
      </c>
      <c r="D445" s="322"/>
      <c r="E445" s="321"/>
      <c r="F445" s="72" t="s">
        <v>42</v>
      </c>
      <c r="G445" s="324" t="s">
        <v>40</v>
      </c>
      <c r="H445" s="321"/>
      <c r="I445" s="71" t="s">
        <v>57</v>
      </c>
      <c r="J445" s="320">
        <v>2753921</v>
      </c>
      <c r="K445" s="322"/>
      <c r="L445" s="321"/>
      <c r="M445" s="71">
        <v>2753931</v>
      </c>
      <c r="N445" s="320">
        <v>11</v>
      </c>
      <c r="O445" s="322"/>
      <c r="P445" s="321"/>
      <c r="Q445" s="71">
        <v>2753921</v>
      </c>
      <c r="R445" s="320">
        <v>2753931</v>
      </c>
      <c r="S445" s="321"/>
      <c r="T445" s="323">
        <v>11</v>
      </c>
      <c r="U445" s="321"/>
      <c r="V445" s="71"/>
      <c r="W445" s="71"/>
      <c r="X445" s="71"/>
      <c r="Y445" s="320"/>
      <c r="Z445" s="322"/>
      <c r="AA445" s="322"/>
      <c r="AB445" s="321"/>
      <c r="AC445" s="71"/>
      <c r="AD445" s="71"/>
      <c r="AE445" s="71"/>
      <c r="AF445" s="320">
        <v>11</v>
      </c>
      <c r="AG445" s="322"/>
      <c r="AH445" s="322"/>
      <c r="AI445" s="321"/>
    </row>
    <row r="446" spans="1:35" ht="20.100000000000001" customHeight="1" x14ac:dyDescent="0.25">
      <c r="A446" s="328"/>
      <c r="C446" s="320">
        <v>5</v>
      </c>
      <c r="D446" s="322"/>
      <c r="E446" s="321"/>
      <c r="F446" s="72" t="s">
        <v>42</v>
      </c>
      <c r="G446" s="324" t="s">
        <v>40</v>
      </c>
      <c r="H446" s="321"/>
      <c r="I446" s="71" t="s">
        <v>57</v>
      </c>
      <c r="J446" s="320">
        <v>2753932</v>
      </c>
      <c r="K446" s="322"/>
      <c r="L446" s="321"/>
      <c r="M446" s="71">
        <v>2753948</v>
      </c>
      <c r="N446" s="320">
        <v>17</v>
      </c>
      <c r="O446" s="322"/>
      <c r="P446" s="321"/>
      <c r="Q446" s="71"/>
      <c r="R446" s="320"/>
      <c r="S446" s="321"/>
      <c r="T446" s="323"/>
      <c r="U446" s="321"/>
      <c r="V446" s="71"/>
      <c r="W446" s="71"/>
      <c r="X446" s="71"/>
      <c r="Y446" s="320"/>
      <c r="Z446" s="322"/>
      <c r="AA446" s="322"/>
      <c r="AB446" s="321"/>
      <c r="AC446" s="71">
        <v>2753932</v>
      </c>
      <c r="AD446" s="71">
        <v>2753948</v>
      </c>
      <c r="AE446" s="71">
        <v>17</v>
      </c>
      <c r="AF446" s="320">
        <v>17</v>
      </c>
      <c r="AG446" s="322"/>
      <c r="AH446" s="322"/>
      <c r="AI446" s="321"/>
    </row>
    <row r="447" spans="1:35" ht="20.100000000000001" customHeight="1" x14ac:dyDescent="0.25">
      <c r="A447" s="328"/>
      <c r="C447" s="320"/>
      <c r="D447" s="322"/>
      <c r="E447" s="321"/>
      <c r="F447" s="72"/>
      <c r="G447" s="324"/>
      <c r="H447" s="321"/>
      <c r="I447" s="71"/>
      <c r="J447" s="320"/>
      <c r="K447" s="322"/>
      <c r="L447" s="321"/>
      <c r="M447" s="71"/>
      <c r="N447" s="320"/>
      <c r="O447" s="322"/>
      <c r="P447" s="321"/>
      <c r="Q447" s="71"/>
      <c r="R447" s="320"/>
      <c r="S447" s="321"/>
      <c r="T447" s="323"/>
      <c r="U447" s="321"/>
      <c r="V447" s="71"/>
      <c r="W447" s="71"/>
      <c r="X447" s="71"/>
      <c r="Y447" s="320"/>
      <c r="Z447" s="322"/>
      <c r="AA447" s="322"/>
      <c r="AB447" s="321"/>
      <c r="AC447" s="71"/>
      <c r="AD447" s="71"/>
      <c r="AE447" s="71"/>
      <c r="AF447" s="325">
        <f>SUM(T429:U446)*17/2</f>
        <v>884</v>
      </c>
      <c r="AG447" s="322"/>
      <c r="AH447" s="322"/>
      <c r="AI447" s="321"/>
    </row>
    <row r="448" spans="1:35" ht="20.100000000000001" customHeight="1" x14ac:dyDescent="0.25">
      <c r="A448" s="328"/>
      <c r="C448" s="320">
        <v>4</v>
      </c>
      <c r="D448" s="322"/>
      <c r="E448" s="321"/>
      <c r="F448" s="72" t="s">
        <v>44</v>
      </c>
      <c r="G448" s="324" t="s">
        <v>37</v>
      </c>
      <c r="H448" s="321"/>
      <c r="I448" s="71" t="s">
        <v>38</v>
      </c>
      <c r="J448" s="320">
        <v>711421</v>
      </c>
      <c r="K448" s="322"/>
      <c r="L448" s="321"/>
      <c r="M448" s="71">
        <v>711428</v>
      </c>
      <c r="N448" s="320">
        <v>8</v>
      </c>
      <c r="O448" s="322"/>
      <c r="P448" s="321"/>
      <c r="Q448" s="71">
        <v>711421</v>
      </c>
      <c r="R448" s="320">
        <v>711428</v>
      </c>
      <c r="S448" s="321"/>
      <c r="T448" s="323">
        <v>8</v>
      </c>
      <c r="U448" s="321"/>
      <c r="V448" s="71"/>
      <c r="W448" s="71"/>
      <c r="X448" s="71"/>
      <c r="Y448" s="320"/>
      <c r="Z448" s="322"/>
      <c r="AA448" s="322"/>
      <c r="AB448" s="321"/>
      <c r="AC448" s="71"/>
      <c r="AD448" s="71"/>
      <c r="AE448" s="71"/>
      <c r="AF448" s="320">
        <v>8</v>
      </c>
      <c r="AG448" s="322"/>
      <c r="AH448" s="322"/>
      <c r="AI448" s="321"/>
    </row>
    <row r="449" spans="1:35" ht="20.100000000000001" customHeight="1" x14ac:dyDescent="0.25">
      <c r="A449" s="328"/>
      <c r="C449" s="320">
        <v>4</v>
      </c>
      <c r="D449" s="322"/>
      <c r="E449" s="321"/>
      <c r="F449" s="72" t="s">
        <v>44</v>
      </c>
      <c r="G449" s="324" t="s">
        <v>37</v>
      </c>
      <c r="H449" s="321"/>
      <c r="I449" s="71" t="s">
        <v>38</v>
      </c>
      <c r="J449" s="320">
        <v>711713</v>
      </c>
      <c r="K449" s="322"/>
      <c r="L449" s="321"/>
      <c r="M449" s="71">
        <v>711763</v>
      </c>
      <c r="N449" s="320">
        <v>51</v>
      </c>
      <c r="O449" s="322"/>
      <c r="P449" s="321"/>
      <c r="Q449" s="71">
        <v>711713</v>
      </c>
      <c r="R449" s="320">
        <v>711763</v>
      </c>
      <c r="S449" s="321"/>
      <c r="T449" s="323">
        <v>51</v>
      </c>
      <c r="U449" s="321"/>
      <c r="V449" s="71"/>
      <c r="W449" s="71"/>
      <c r="X449" s="71"/>
      <c r="Y449" s="320"/>
      <c r="Z449" s="322"/>
      <c r="AA449" s="322"/>
      <c r="AB449" s="321"/>
      <c r="AC449" s="71"/>
      <c r="AD449" s="71"/>
      <c r="AE449" s="71"/>
      <c r="AF449" s="320">
        <v>51</v>
      </c>
      <c r="AG449" s="322"/>
      <c r="AH449" s="322"/>
      <c r="AI449" s="321"/>
    </row>
    <row r="450" spans="1:35" ht="20.100000000000001" customHeight="1" x14ac:dyDescent="0.25">
      <c r="A450" s="328"/>
      <c r="C450" s="320">
        <v>4</v>
      </c>
      <c r="D450" s="322"/>
      <c r="E450" s="321"/>
      <c r="F450" s="72" t="s">
        <v>44</v>
      </c>
      <c r="G450" s="324" t="s">
        <v>37</v>
      </c>
      <c r="H450" s="321"/>
      <c r="I450" s="71" t="s">
        <v>38</v>
      </c>
      <c r="J450" s="320">
        <v>711764</v>
      </c>
      <c r="K450" s="322"/>
      <c r="L450" s="321"/>
      <c r="M450" s="71">
        <v>711772</v>
      </c>
      <c r="N450" s="320">
        <v>9</v>
      </c>
      <c r="O450" s="322"/>
      <c r="P450" s="321"/>
      <c r="Q450" s="71"/>
      <c r="R450" s="320"/>
      <c r="S450" s="321"/>
      <c r="T450" s="323"/>
      <c r="U450" s="321"/>
      <c r="V450" s="71"/>
      <c r="W450" s="71"/>
      <c r="X450" s="71"/>
      <c r="Y450" s="320"/>
      <c r="Z450" s="322"/>
      <c r="AA450" s="322"/>
      <c r="AB450" s="321"/>
      <c r="AC450" s="71">
        <v>711764</v>
      </c>
      <c r="AD450" s="71">
        <v>711772</v>
      </c>
      <c r="AE450" s="71">
        <v>9</v>
      </c>
      <c r="AF450" s="320">
        <v>9</v>
      </c>
      <c r="AG450" s="322"/>
      <c r="AH450" s="322"/>
      <c r="AI450" s="321"/>
    </row>
    <row r="451" spans="1:35" ht="20.100000000000001" customHeight="1" x14ac:dyDescent="0.25">
      <c r="A451" s="328"/>
      <c r="C451" s="320">
        <v>4</v>
      </c>
      <c r="D451" s="322"/>
      <c r="E451" s="321"/>
      <c r="F451" s="72" t="s">
        <v>44</v>
      </c>
      <c r="G451" s="324" t="s">
        <v>40</v>
      </c>
      <c r="H451" s="321"/>
      <c r="I451" s="71" t="s">
        <v>57</v>
      </c>
      <c r="J451" s="320">
        <v>2753570</v>
      </c>
      <c r="K451" s="322"/>
      <c r="L451" s="321"/>
      <c r="M451" s="71">
        <v>2753577</v>
      </c>
      <c r="N451" s="320">
        <v>8</v>
      </c>
      <c r="O451" s="322"/>
      <c r="P451" s="321"/>
      <c r="Q451" s="71">
        <v>2753570</v>
      </c>
      <c r="R451" s="320">
        <v>2753577</v>
      </c>
      <c r="S451" s="321"/>
      <c r="T451" s="323">
        <v>8</v>
      </c>
      <c r="U451" s="321"/>
      <c r="V451" s="71"/>
      <c r="W451" s="71"/>
      <c r="X451" s="71"/>
      <c r="Y451" s="320"/>
      <c r="Z451" s="322"/>
      <c r="AA451" s="322"/>
      <c r="AB451" s="321"/>
      <c r="AC451" s="71"/>
      <c r="AD451" s="71"/>
      <c r="AE451" s="71"/>
      <c r="AF451" s="320">
        <v>8</v>
      </c>
      <c r="AG451" s="322"/>
      <c r="AH451" s="322"/>
      <c r="AI451" s="321"/>
    </row>
    <row r="452" spans="1:35" ht="20.100000000000001" customHeight="1" x14ac:dyDescent="0.25">
      <c r="A452" s="328"/>
      <c r="C452" s="320">
        <v>4</v>
      </c>
      <c r="D452" s="322"/>
      <c r="E452" s="321"/>
      <c r="F452" s="72" t="s">
        <v>44</v>
      </c>
      <c r="G452" s="324" t="s">
        <v>40</v>
      </c>
      <c r="H452" s="321"/>
      <c r="I452" s="71" t="s">
        <v>57</v>
      </c>
      <c r="J452" s="320">
        <v>2753861</v>
      </c>
      <c r="K452" s="322"/>
      <c r="L452" s="321"/>
      <c r="M452" s="71">
        <v>2753911</v>
      </c>
      <c r="N452" s="320">
        <v>51</v>
      </c>
      <c r="O452" s="322"/>
      <c r="P452" s="321"/>
      <c r="Q452" s="71">
        <v>2753861</v>
      </c>
      <c r="R452" s="320">
        <v>2753911</v>
      </c>
      <c r="S452" s="321"/>
      <c r="T452" s="323">
        <v>51</v>
      </c>
      <c r="U452" s="321"/>
      <c r="V452" s="71"/>
      <c r="W452" s="71"/>
      <c r="X452" s="71"/>
      <c r="Y452" s="320"/>
      <c r="Z452" s="322"/>
      <c r="AA452" s="322"/>
      <c r="AB452" s="321"/>
      <c r="AC452" s="71"/>
      <c r="AD452" s="71"/>
      <c r="AE452" s="71"/>
      <c r="AF452" s="320">
        <v>51</v>
      </c>
      <c r="AG452" s="322"/>
      <c r="AH452" s="322"/>
      <c r="AI452" s="321"/>
    </row>
    <row r="453" spans="1:35" ht="20.100000000000001" customHeight="1" x14ac:dyDescent="0.25">
      <c r="A453" s="328"/>
      <c r="C453" s="320">
        <v>4</v>
      </c>
      <c r="D453" s="322"/>
      <c r="E453" s="321"/>
      <c r="F453" s="72" t="s">
        <v>44</v>
      </c>
      <c r="G453" s="324" t="s">
        <v>40</v>
      </c>
      <c r="H453" s="321"/>
      <c r="I453" s="71" t="s">
        <v>57</v>
      </c>
      <c r="J453" s="320">
        <v>2753912</v>
      </c>
      <c r="K453" s="322"/>
      <c r="L453" s="321"/>
      <c r="M453" s="71">
        <v>2753920</v>
      </c>
      <c r="N453" s="320">
        <v>9</v>
      </c>
      <c r="O453" s="322"/>
      <c r="P453" s="321"/>
      <c r="Q453" s="71"/>
      <c r="R453" s="320"/>
      <c r="S453" s="321"/>
      <c r="T453" s="323"/>
      <c r="U453" s="321"/>
      <c r="V453" s="71"/>
      <c r="W453" s="71"/>
      <c r="X453" s="71"/>
      <c r="Y453" s="320"/>
      <c r="Z453" s="322"/>
      <c r="AA453" s="322"/>
      <c r="AB453" s="321"/>
      <c r="AC453" s="71">
        <v>2753912</v>
      </c>
      <c r="AD453" s="71">
        <v>2753920</v>
      </c>
      <c r="AE453" s="71">
        <v>9</v>
      </c>
      <c r="AF453" s="320">
        <v>9</v>
      </c>
      <c r="AG453" s="322"/>
      <c r="AH453" s="322"/>
      <c r="AI453" s="321"/>
    </row>
    <row r="454" spans="1:35" ht="20.100000000000001" customHeight="1" x14ac:dyDescent="0.25">
      <c r="A454" s="329"/>
      <c r="C454" s="320"/>
      <c r="D454" s="322"/>
      <c r="E454" s="321"/>
      <c r="F454" s="72"/>
      <c r="G454" s="324"/>
      <c r="H454" s="321"/>
      <c r="I454" s="71"/>
      <c r="J454" s="320"/>
      <c r="K454" s="322"/>
      <c r="L454" s="321"/>
      <c r="M454" s="71"/>
      <c r="N454" s="320"/>
      <c r="O454" s="322"/>
      <c r="P454" s="321"/>
      <c r="Q454" s="71"/>
      <c r="R454" s="320"/>
      <c r="S454" s="321"/>
      <c r="T454" s="323"/>
      <c r="U454" s="321"/>
      <c r="V454" s="71"/>
      <c r="W454" s="71"/>
      <c r="X454" s="71"/>
      <c r="Y454" s="320"/>
      <c r="Z454" s="322"/>
      <c r="AA454" s="322"/>
      <c r="AB454" s="321"/>
      <c r="AC454" s="71"/>
      <c r="AD454" s="71"/>
      <c r="AE454" s="71"/>
      <c r="AF454" s="325">
        <f>SUM(T448:U453)*17/2</f>
        <v>1003</v>
      </c>
      <c r="AG454" s="322"/>
      <c r="AH454" s="322"/>
      <c r="AI454" s="321"/>
    </row>
    <row r="455" spans="1:35" ht="15" customHeight="1" x14ac:dyDescent="0.25">
      <c r="A455" s="362"/>
      <c r="C455" s="331" t="s">
        <v>83</v>
      </c>
      <c r="D455" s="322"/>
      <c r="E455" s="322"/>
      <c r="F455" s="322"/>
      <c r="G455" s="322"/>
      <c r="H455" s="321"/>
      <c r="I455" s="326"/>
      <c r="J455" s="322"/>
      <c r="K455" s="322"/>
      <c r="L455" s="322"/>
      <c r="M455" s="322"/>
      <c r="N455" s="322"/>
      <c r="O455" s="322"/>
      <c r="P455" s="322"/>
      <c r="Q455" s="322"/>
      <c r="R455" s="322"/>
      <c r="S455" s="322"/>
      <c r="T455" s="322"/>
      <c r="U455" s="322"/>
      <c r="V455" s="322"/>
      <c r="W455" s="322"/>
      <c r="X455" s="322"/>
      <c r="Y455" s="322"/>
      <c r="Z455" s="322"/>
      <c r="AA455" s="322"/>
      <c r="AB455" s="322"/>
      <c r="AC455" s="322"/>
      <c r="AD455" s="322"/>
      <c r="AE455" s="322"/>
      <c r="AF455" s="322"/>
      <c r="AG455" s="322"/>
      <c r="AH455" s="322"/>
      <c r="AI455" s="321"/>
    </row>
    <row r="456" spans="1:35" ht="20.100000000000001" customHeight="1" x14ac:dyDescent="0.25">
      <c r="A456" s="328"/>
      <c r="C456" s="320">
        <v>2</v>
      </c>
      <c r="D456" s="322"/>
      <c r="E456" s="321"/>
      <c r="F456" s="72" t="s">
        <v>36</v>
      </c>
      <c r="G456" s="324" t="s">
        <v>37</v>
      </c>
      <c r="H456" s="321"/>
      <c r="I456" s="71" t="s">
        <v>38</v>
      </c>
      <c r="J456" s="320">
        <v>711706</v>
      </c>
      <c r="K456" s="322"/>
      <c r="L456" s="321"/>
      <c r="M456" s="71">
        <v>711712</v>
      </c>
      <c r="N456" s="320">
        <v>7</v>
      </c>
      <c r="O456" s="322"/>
      <c r="P456" s="321"/>
      <c r="Q456" s="71">
        <v>711706</v>
      </c>
      <c r="R456" s="320">
        <v>711712</v>
      </c>
      <c r="S456" s="321"/>
      <c r="T456" s="323">
        <v>7</v>
      </c>
      <c r="U456" s="321"/>
      <c r="V456" s="71"/>
      <c r="W456" s="71"/>
      <c r="X456" s="71"/>
      <c r="Y456" s="320"/>
      <c r="Z456" s="322"/>
      <c r="AA456" s="322"/>
      <c r="AB456" s="321"/>
      <c r="AC456" s="71"/>
      <c r="AD456" s="71"/>
      <c r="AE456" s="71"/>
      <c r="AF456" s="320">
        <v>7</v>
      </c>
      <c r="AG456" s="322"/>
      <c r="AH456" s="322"/>
      <c r="AI456" s="321"/>
    </row>
    <row r="457" spans="1:35" ht="20.100000000000001" customHeight="1" x14ac:dyDescent="0.25">
      <c r="A457" s="328"/>
      <c r="C457" s="320">
        <v>2</v>
      </c>
      <c r="D457" s="322"/>
      <c r="E457" s="321"/>
      <c r="F457" s="72" t="s">
        <v>36</v>
      </c>
      <c r="G457" s="324" t="s">
        <v>37</v>
      </c>
      <c r="H457" s="321"/>
      <c r="I457" s="71" t="s">
        <v>38</v>
      </c>
      <c r="J457" s="320">
        <v>711921</v>
      </c>
      <c r="K457" s="322"/>
      <c r="L457" s="321"/>
      <c r="M457" s="71">
        <v>711978</v>
      </c>
      <c r="N457" s="320">
        <v>58</v>
      </c>
      <c r="O457" s="322"/>
      <c r="P457" s="321"/>
      <c r="Q457" s="71">
        <v>711921</v>
      </c>
      <c r="R457" s="320">
        <v>711978</v>
      </c>
      <c r="S457" s="321"/>
      <c r="T457" s="323">
        <v>58</v>
      </c>
      <c r="U457" s="321"/>
      <c r="V457" s="71"/>
      <c r="W457" s="71"/>
      <c r="X457" s="71"/>
      <c r="Y457" s="320"/>
      <c r="Z457" s="322"/>
      <c r="AA457" s="322"/>
      <c r="AB457" s="321"/>
      <c r="AC457" s="71"/>
      <c r="AD457" s="71"/>
      <c r="AE457" s="71"/>
      <c r="AF457" s="320">
        <v>58</v>
      </c>
      <c r="AG457" s="322"/>
      <c r="AH457" s="322"/>
      <c r="AI457" s="321"/>
    </row>
    <row r="458" spans="1:35" ht="20.100000000000001" customHeight="1" x14ac:dyDescent="0.25">
      <c r="A458" s="328"/>
      <c r="C458" s="320">
        <v>2</v>
      </c>
      <c r="D458" s="322"/>
      <c r="E458" s="321"/>
      <c r="F458" s="72" t="s">
        <v>36</v>
      </c>
      <c r="G458" s="324" t="s">
        <v>37</v>
      </c>
      <c r="H458" s="321"/>
      <c r="I458" s="71" t="s">
        <v>38</v>
      </c>
      <c r="J458" s="320">
        <v>711979</v>
      </c>
      <c r="K458" s="322"/>
      <c r="L458" s="321"/>
      <c r="M458" s="71">
        <v>711980</v>
      </c>
      <c r="N458" s="320">
        <v>2</v>
      </c>
      <c r="O458" s="322"/>
      <c r="P458" s="321"/>
      <c r="Q458" s="71"/>
      <c r="R458" s="320"/>
      <c r="S458" s="321"/>
      <c r="T458" s="323"/>
      <c r="U458" s="321"/>
      <c r="V458" s="71"/>
      <c r="W458" s="71"/>
      <c r="X458" s="71"/>
      <c r="Y458" s="320"/>
      <c r="Z458" s="322"/>
      <c r="AA458" s="322"/>
      <c r="AB458" s="321"/>
      <c r="AC458" s="71">
        <v>711979</v>
      </c>
      <c r="AD458" s="71">
        <v>711980</v>
      </c>
      <c r="AE458" s="71">
        <v>2</v>
      </c>
      <c r="AF458" s="320">
        <v>2</v>
      </c>
      <c r="AG458" s="322"/>
      <c r="AH458" s="322"/>
      <c r="AI458" s="321"/>
    </row>
    <row r="459" spans="1:35" ht="20.100000000000001" customHeight="1" x14ac:dyDescent="0.25">
      <c r="A459" s="328"/>
      <c r="C459" s="320">
        <v>2</v>
      </c>
      <c r="D459" s="322"/>
      <c r="E459" s="321"/>
      <c r="F459" s="72" t="s">
        <v>36</v>
      </c>
      <c r="G459" s="324" t="s">
        <v>40</v>
      </c>
      <c r="H459" s="321"/>
      <c r="I459" s="71" t="s">
        <v>57</v>
      </c>
      <c r="J459" s="320">
        <v>2753854</v>
      </c>
      <c r="K459" s="322"/>
      <c r="L459" s="321"/>
      <c r="M459" s="71">
        <v>2753860</v>
      </c>
      <c r="N459" s="320">
        <v>7</v>
      </c>
      <c r="O459" s="322"/>
      <c r="P459" s="321"/>
      <c r="Q459" s="71">
        <v>2753854</v>
      </c>
      <c r="R459" s="320">
        <v>2753860</v>
      </c>
      <c r="S459" s="321"/>
      <c r="T459" s="323">
        <v>7</v>
      </c>
      <c r="U459" s="321"/>
      <c r="V459" s="71"/>
      <c r="W459" s="71"/>
      <c r="X459" s="71"/>
      <c r="Y459" s="320"/>
      <c r="Z459" s="322"/>
      <c r="AA459" s="322"/>
      <c r="AB459" s="321"/>
      <c r="AC459" s="71"/>
      <c r="AD459" s="71"/>
      <c r="AE459" s="71"/>
      <c r="AF459" s="320">
        <v>7</v>
      </c>
      <c r="AG459" s="322"/>
      <c r="AH459" s="322"/>
      <c r="AI459" s="321"/>
    </row>
    <row r="460" spans="1:35" ht="20.100000000000001" customHeight="1" x14ac:dyDescent="0.25">
      <c r="A460" s="328"/>
      <c r="C460" s="320">
        <v>2</v>
      </c>
      <c r="D460" s="322"/>
      <c r="E460" s="321"/>
      <c r="F460" s="72" t="s">
        <v>36</v>
      </c>
      <c r="G460" s="324" t="s">
        <v>40</v>
      </c>
      <c r="H460" s="321"/>
      <c r="I460" s="71" t="s">
        <v>57</v>
      </c>
      <c r="J460" s="320">
        <v>2754066</v>
      </c>
      <c r="K460" s="322"/>
      <c r="L460" s="321"/>
      <c r="M460" s="71">
        <v>2754123</v>
      </c>
      <c r="N460" s="320">
        <v>58</v>
      </c>
      <c r="O460" s="322"/>
      <c r="P460" s="321"/>
      <c r="Q460" s="71">
        <v>2754066</v>
      </c>
      <c r="R460" s="320">
        <v>2754123</v>
      </c>
      <c r="S460" s="321"/>
      <c r="T460" s="323">
        <v>58</v>
      </c>
      <c r="U460" s="321"/>
      <c r="V460" s="71"/>
      <c r="W460" s="71"/>
      <c r="X460" s="71"/>
      <c r="Y460" s="320"/>
      <c r="Z460" s="322"/>
      <c r="AA460" s="322"/>
      <c r="AB460" s="321"/>
      <c r="AC460" s="71"/>
      <c r="AD460" s="71"/>
      <c r="AE460" s="71"/>
      <c r="AF460" s="320">
        <v>58</v>
      </c>
      <c r="AG460" s="322"/>
      <c r="AH460" s="322"/>
      <c r="AI460" s="321"/>
    </row>
    <row r="461" spans="1:35" ht="20.100000000000001" customHeight="1" x14ac:dyDescent="0.25">
      <c r="A461" s="328"/>
      <c r="C461" s="320">
        <v>2</v>
      </c>
      <c r="D461" s="322"/>
      <c r="E461" s="321"/>
      <c r="F461" s="72" t="s">
        <v>36</v>
      </c>
      <c r="G461" s="324" t="s">
        <v>40</v>
      </c>
      <c r="H461" s="321"/>
      <c r="I461" s="71" t="s">
        <v>57</v>
      </c>
      <c r="J461" s="320">
        <v>2754124</v>
      </c>
      <c r="K461" s="322"/>
      <c r="L461" s="321"/>
      <c r="M461" s="71">
        <v>2754125</v>
      </c>
      <c r="N461" s="320">
        <v>2</v>
      </c>
      <c r="O461" s="322"/>
      <c r="P461" s="321"/>
      <c r="Q461" s="71"/>
      <c r="R461" s="320"/>
      <c r="S461" s="321"/>
      <c r="T461" s="323"/>
      <c r="U461" s="321"/>
      <c r="V461" s="71"/>
      <c r="W461" s="71"/>
      <c r="X461" s="71"/>
      <c r="Y461" s="320"/>
      <c r="Z461" s="322"/>
      <c r="AA461" s="322"/>
      <c r="AB461" s="321"/>
      <c r="AC461" s="71">
        <v>2754124</v>
      </c>
      <c r="AD461" s="71">
        <v>2754125</v>
      </c>
      <c r="AE461" s="71">
        <v>2</v>
      </c>
      <c r="AF461" s="320">
        <v>2</v>
      </c>
      <c r="AG461" s="322"/>
      <c r="AH461" s="322"/>
      <c r="AI461" s="321"/>
    </row>
    <row r="462" spans="1:35" ht="20.100000000000001" customHeight="1" x14ac:dyDescent="0.25">
      <c r="A462" s="328"/>
      <c r="C462" s="320"/>
      <c r="D462" s="322"/>
      <c r="E462" s="321"/>
      <c r="F462" s="72"/>
      <c r="G462" s="324"/>
      <c r="H462" s="321"/>
      <c r="I462" s="71"/>
      <c r="J462" s="320"/>
      <c r="K462" s="322"/>
      <c r="L462" s="321"/>
      <c r="M462" s="71"/>
      <c r="N462" s="320"/>
      <c r="O462" s="322"/>
      <c r="P462" s="321"/>
      <c r="Q462" s="71"/>
      <c r="R462" s="320"/>
      <c r="S462" s="321"/>
      <c r="T462" s="323"/>
      <c r="U462" s="321"/>
      <c r="V462" s="71"/>
      <c r="W462" s="71"/>
      <c r="X462" s="71"/>
      <c r="Y462" s="320"/>
      <c r="Z462" s="322"/>
      <c r="AA462" s="322"/>
      <c r="AB462" s="321"/>
      <c r="AC462" s="71"/>
      <c r="AD462" s="71"/>
      <c r="AE462" s="71"/>
      <c r="AF462" s="325">
        <f>SUM(T456:U461)*17/2</f>
        <v>1105</v>
      </c>
      <c r="AG462" s="322"/>
      <c r="AH462" s="322"/>
      <c r="AI462" s="321"/>
    </row>
    <row r="463" spans="1:35" ht="20.100000000000001" customHeight="1" x14ac:dyDescent="0.25">
      <c r="A463" s="328"/>
      <c r="C463" s="320">
        <v>7</v>
      </c>
      <c r="D463" s="322"/>
      <c r="E463" s="321"/>
      <c r="F463" s="72" t="s">
        <v>71</v>
      </c>
      <c r="G463" s="324" t="s">
        <v>37</v>
      </c>
      <c r="H463" s="321"/>
      <c r="I463" s="71" t="s">
        <v>38</v>
      </c>
      <c r="J463" s="320">
        <v>711832</v>
      </c>
      <c r="K463" s="322"/>
      <c r="L463" s="321"/>
      <c r="M463" s="71">
        <v>711880</v>
      </c>
      <c r="N463" s="320">
        <v>49</v>
      </c>
      <c r="O463" s="322"/>
      <c r="P463" s="321"/>
      <c r="Q463" s="71">
        <v>711832</v>
      </c>
      <c r="R463" s="320">
        <v>711880</v>
      </c>
      <c r="S463" s="321"/>
      <c r="T463" s="323">
        <v>49</v>
      </c>
      <c r="U463" s="321"/>
      <c r="V463" s="71"/>
      <c r="W463" s="71"/>
      <c r="X463" s="71"/>
      <c r="Y463" s="320"/>
      <c r="Z463" s="322"/>
      <c r="AA463" s="322"/>
      <c r="AB463" s="321"/>
      <c r="AC463" s="71"/>
      <c r="AD463" s="71"/>
      <c r="AE463" s="71"/>
      <c r="AF463" s="320">
        <v>49</v>
      </c>
      <c r="AG463" s="322"/>
      <c r="AH463" s="322"/>
      <c r="AI463" s="321"/>
    </row>
    <row r="464" spans="1:35" ht="20.100000000000001" customHeight="1" x14ac:dyDescent="0.25">
      <c r="A464" s="328"/>
      <c r="C464" s="320">
        <v>7</v>
      </c>
      <c r="D464" s="322"/>
      <c r="E464" s="321"/>
      <c r="F464" s="72" t="s">
        <v>71</v>
      </c>
      <c r="G464" s="324" t="s">
        <v>37</v>
      </c>
      <c r="H464" s="321"/>
      <c r="I464" s="71" t="s">
        <v>38</v>
      </c>
      <c r="J464" s="320">
        <v>712141</v>
      </c>
      <c r="K464" s="322"/>
      <c r="L464" s="321"/>
      <c r="M464" s="71">
        <v>712148</v>
      </c>
      <c r="N464" s="320">
        <v>8</v>
      </c>
      <c r="O464" s="322"/>
      <c r="P464" s="321"/>
      <c r="Q464" s="71">
        <v>712141</v>
      </c>
      <c r="R464" s="320">
        <v>712148</v>
      </c>
      <c r="S464" s="321"/>
      <c r="T464" s="323">
        <v>8</v>
      </c>
      <c r="U464" s="321"/>
      <c r="V464" s="71"/>
      <c r="W464" s="71"/>
      <c r="X464" s="71"/>
      <c r="Y464" s="320"/>
      <c r="Z464" s="322"/>
      <c r="AA464" s="322"/>
      <c r="AB464" s="321"/>
      <c r="AC464" s="71"/>
      <c r="AD464" s="71"/>
      <c r="AE464" s="71"/>
      <c r="AF464" s="320">
        <v>8</v>
      </c>
      <c r="AG464" s="322"/>
      <c r="AH464" s="322"/>
      <c r="AI464" s="321"/>
    </row>
    <row r="465" spans="1:35" ht="20.100000000000001" customHeight="1" x14ac:dyDescent="0.25">
      <c r="A465" s="328"/>
      <c r="C465" s="320">
        <v>7</v>
      </c>
      <c r="D465" s="322"/>
      <c r="E465" s="321"/>
      <c r="F465" s="72" t="s">
        <v>71</v>
      </c>
      <c r="G465" s="324" t="s">
        <v>37</v>
      </c>
      <c r="H465" s="321"/>
      <c r="I465" s="71" t="s">
        <v>38</v>
      </c>
      <c r="J465" s="320">
        <v>712149</v>
      </c>
      <c r="K465" s="322"/>
      <c r="L465" s="321"/>
      <c r="M465" s="71">
        <v>712168</v>
      </c>
      <c r="N465" s="320">
        <v>20</v>
      </c>
      <c r="O465" s="322"/>
      <c r="P465" s="321"/>
      <c r="Q465" s="71"/>
      <c r="R465" s="320"/>
      <c r="S465" s="321"/>
      <c r="T465" s="323"/>
      <c r="U465" s="321"/>
      <c r="V465" s="71"/>
      <c r="W465" s="71"/>
      <c r="X465" s="71"/>
      <c r="Y465" s="320"/>
      <c r="Z465" s="322"/>
      <c r="AA465" s="322"/>
      <c r="AB465" s="321"/>
      <c r="AC465" s="71">
        <v>712149</v>
      </c>
      <c r="AD465" s="71">
        <v>712168</v>
      </c>
      <c r="AE465" s="71">
        <v>20</v>
      </c>
      <c r="AF465" s="320">
        <v>20</v>
      </c>
      <c r="AG465" s="322"/>
      <c r="AH465" s="322"/>
      <c r="AI465" s="321"/>
    </row>
    <row r="466" spans="1:35" ht="20.100000000000001" customHeight="1" x14ac:dyDescent="0.25">
      <c r="A466" s="328"/>
      <c r="C466" s="320">
        <v>7</v>
      </c>
      <c r="D466" s="322"/>
      <c r="E466" s="321"/>
      <c r="F466" s="72" t="s">
        <v>71</v>
      </c>
      <c r="G466" s="324" t="s">
        <v>40</v>
      </c>
      <c r="H466" s="321"/>
      <c r="I466" s="71" t="s">
        <v>57</v>
      </c>
      <c r="J466" s="320">
        <v>2753979</v>
      </c>
      <c r="K466" s="322"/>
      <c r="L466" s="321"/>
      <c r="M466" s="71">
        <v>2754027</v>
      </c>
      <c r="N466" s="320">
        <v>49</v>
      </c>
      <c r="O466" s="322"/>
      <c r="P466" s="321"/>
      <c r="Q466" s="71">
        <v>2753979</v>
      </c>
      <c r="R466" s="320">
        <v>2754027</v>
      </c>
      <c r="S466" s="321"/>
      <c r="T466" s="323">
        <v>49</v>
      </c>
      <c r="U466" s="321"/>
      <c r="V466" s="71"/>
      <c r="W466" s="71"/>
      <c r="X466" s="71"/>
      <c r="Y466" s="320"/>
      <c r="Z466" s="322"/>
      <c r="AA466" s="322"/>
      <c r="AB466" s="321"/>
      <c r="AC466" s="71"/>
      <c r="AD466" s="71"/>
      <c r="AE466" s="71"/>
      <c r="AF466" s="320">
        <v>49</v>
      </c>
      <c r="AG466" s="322"/>
      <c r="AH466" s="322"/>
      <c r="AI466" s="321"/>
    </row>
    <row r="467" spans="1:35" ht="20.100000000000001" customHeight="1" x14ac:dyDescent="0.25">
      <c r="A467" s="328"/>
      <c r="C467" s="320">
        <v>7</v>
      </c>
      <c r="D467" s="322"/>
      <c r="E467" s="321"/>
      <c r="F467" s="72" t="s">
        <v>71</v>
      </c>
      <c r="G467" s="324" t="s">
        <v>40</v>
      </c>
      <c r="H467" s="321"/>
      <c r="I467" s="71" t="s">
        <v>57</v>
      </c>
      <c r="J467" s="320">
        <v>2754282</v>
      </c>
      <c r="K467" s="322"/>
      <c r="L467" s="321"/>
      <c r="M467" s="71">
        <v>2754289</v>
      </c>
      <c r="N467" s="320">
        <v>8</v>
      </c>
      <c r="O467" s="322"/>
      <c r="P467" s="321"/>
      <c r="Q467" s="71">
        <v>2754282</v>
      </c>
      <c r="R467" s="320">
        <v>2754289</v>
      </c>
      <c r="S467" s="321"/>
      <c r="T467" s="323">
        <v>8</v>
      </c>
      <c r="U467" s="321"/>
      <c r="V467" s="71"/>
      <c r="W467" s="71"/>
      <c r="X467" s="71"/>
      <c r="Y467" s="320"/>
      <c r="Z467" s="322"/>
      <c r="AA467" s="322"/>
      <c r="AB467" s="321"/>
      <c r="AC467" s="71"/>
      <c r="AD467" s="71"/>
      <c r="AE467" s="71"/>
      <c r="AF467" s="320">
        <v>8</v>
      </c>
      <c r="AG467" s="322"/>
      <c r="AH467" s="322"/>
      <c r="AI467" s="321"/>
    </row>
    <row r="468" spans="1:35" ht="20.100000000000001" customHeight="1" x14ac:dyDescent="0.25">
      <c r="A468" s="328"/>
      <c r="C468" s="320">
        <v>7</v>
      </c>
      <c r="D468" s="322"/>
      <c r="E468" s="321"/>
      <c r="F468" s="72" t="s">
        <v>71</v>
      </c>
      <c r="G468" s="324" t="s">
        <v>40</v>
      </c>
      <c r="H468" s="321"/>
      <c r="I468" s="71" t="s">
        <v>57</v>
      </c>
      <c r="J468" s="320">
        <v>2754290</v>
      </c>
      <c r="K468" s="322"/>
      <c r="L468" s="321"/>
      <c r="M468" s="71">
        <v>2754309</v>
      </c>
      <c r="N468" s="320">
        <v>20</v>
      </c>
      <c r="O468" s="322"/>
      <c r="P468" s="321"/>
      <c r="Q468" s="71"/>
      <c r="R468" s="320"/>
      <c r="S468" s="321"/>
      <c r="T468" s="323"/>
      <c r="U468" s="321"/>
      <c r="V468" s="71"/>
      <c r="W468" s="71"/>
      <c r="X468" s="71"/>
      <c r="Y468" s="320"/>
      <c r="Z468" s="322"/>
      <c r="AA468" s="322"/>
      <c r="AB468" s="321"/>
      <c r="AC468" s="71">
        <v>2754290</v>
      </c>
      <c r="AD468" s="71">
        <v>2754309</v>
      </c>
      <c r="AE468" s="71">
        <v>20</v>
      </c>
      <c r="AF468" s="320">
        <v>20</v>
      </c>
      <c r="AG468" s="322"/>
      <c r="AH468" s="322"/>
      <c r="AI468" s="321"/>
    </row>
    <row r="469" spans="1:35" ht="20.100000000000001" customHeight="1" x14ac:dyDescent="0.25">
      <c r="A469" s="328"/>
      <c r="C469" s="320"/>
      <c r="D469" s="322"/>
      <c r="E469" s="321"/>
      <c r="F469" s="72"/>
      <c r="G469" s="324"/>
      <c r="H469" s="321"/>
      <c r="I469" s="71"/>
      <c r="J469" s="320"/>
      <c r="K469" s="322"/>
      <c r="L469" s="321"/>
      <c r="M469" s="71"/>
      <c r="N469" s="320"/>
      <c r="O469" s="322"/>
      <c r="P469" s="321"/>
      <c r="Q469" s="71"/>
      <c r="R469" s="320"/>
      <c r="S469" s="321"/>
      <c r="T469" s="323"/>
      <c r="U469" s="321"/>
      <c r="V469" s="71"/>
      <c r="W469" s="71"/>
      <c r="X469" s="71"/>
      <c r="Y469" s="320"/>
      <c r="Z469" s="322"/>
      <c r="AA469" s="322"/>
      <c r="AB469" s="321"/>
      <c r="AC469" s="71"/>
      <c r="AD469" s="71"/>
      <c r="AE469" s="71"/>
      <c r="AF469" s="325">
        <f>SUM(T463:U468)*17/2</f>
        <v>969</v>
      </c>
      <c r="AG469" s="322"/>
      <c r="AH469" s="322"/>
      <c r="AI469" s="321"/>
    </row>
    <row r="470" spans="1:35" ht="20.100000000000001" customHeight="1" x14ac:dyDescent="0.25">
      <c r="A470" s="328"/>
      <c r="C470" s="320">
        <v>6</v>
      </c>
      <c r="D470" s="322"/>
      <c r="E470" s="321"/>
      <c r="F470" s="72" t="s">
        <v>41</v>
      </c>
      <c r="G470" s="324" t="s">
        <v>37</v>
      </c>
      <c r="H470" s="321"/>
      <c r="I470" s="71" t="s">
        <v>38</v>
      </c>
      <c r="J470" s="320">
        <v>711519</v>
      </c>
      <c r="K470" s="322"/>
      <c r="L470" s="321"/>
      <c r="M470" s="71">
        <v>711524</v>
      </c>
      <c r="N470" s="320">
        <v>6</v>
      </c>
      <c r="O470" s="322"/>
      <c r="P470" s="321"/>
      <c r="Q470" s="71"/>
      <c r="R470" s="320"/>
      <c r="S470" s="321"/>
      <c r="T470" s="323"/>
      <c r="U470" s="321"/>
      <c r="V470" s="71"/>
      <c r="W470" s="71"/>
      <c r="X470" s="71"/>
      <c r="Y470" s="320"/>
      <c r="Z470" s="322"/>
      <c r="AA470" s="322"/>
      <c r="AB470" s="321"/>
      <c r="AC470" s="71">
        <v>711519</v>
      </c>
      <c r="AD470" s="71">
        <v>711524</v>
      </c>
      <c r="AE470" s="71">
        <v>6</v>
      </c>
      <c r="AF470" s="320">
        <v>6</v>
      </c>
      <c r="AG470" s="322"/>
      <c r="AH470" s="322"/>
      <c r="AI470" s="321"/>
    </row>
    <row r="471" spans="1:35" ht="20.100000000000001" customHeight="1" x14ac:dyDescent="0.25">
      <c r="A471" s="328"/>
      <c r="C471" s="320">
        <v>6</v>
      </c>
      <c r="D471" s="322"/>
      <c r="E471" s="321"/>
      <c r="F471" s="72" t="s">
        <v>41</v>
      </c>
      <c r="G471" s="324" t="s">
        <v>37</v>
      </c>
      <c r="H471" s="321"/>
      <c r="I471" s="71" t="s">
        <v>38</v>
      </c>
      <c r="J471" s="320">
        <v>711625</v>
      </c>
      <c r="K471" s="322"/>
      <c r="L471" s="321"/>
      <c r="M471" s="71">
        <v>711664</v>
      </c>
      <c r="N471" s="320">
        <v>40</v>
      </c>
      <c r="O471" s="322"/>
      <c r="P471" s="321"/>
      <c r="Q471" s="71"/>
      <c r="R471" s="320"/>
      <c r="S471" s="321"/>
      <c r="T471" s="323"/>
      <c r="U471" s="321"/>
      <c r="V471" s="71"/>
      <c r="W471" s="71"/>
      <c r="X471" s="71"/>
      <c r="Y471" s="320"/>
      <c r="Z471" s="322"/>
      <c r="AA471" s="322"/>
      <c r="AB471" s="321"/>
      <c r="AC471" s="71">
        <v>711625</v>
      </c>
      <c r="AD471" s="71">
        <v>711664</v>
      </c>
      <c r="AE471" s="71">
        <v>40</v>
      </c>
      <c r="AF471" s="320">
        <v>40</v>
      </c>
      <c r="AG471" s="322"/>
      <c r="AH471" s="322"/>
      <c r="AI471" s="321"/>
    </row>
    <row r="472" spans="1:35" ht="20.100000000000001" customHeight="1" x14ac:dyDescent="0.25">
      <c r="A472" s="328"/>
      <c r="C472" s="320">
        <v>6</v>
      </c>
      <c r="D472" s="322"/>
      <c r="E472" s="321"/>
      <c r="F472" s="72" t="s">
        <v>41</v>
      </c>
      <c r="G472" s="324" t="s">
        <v>37</v>
      </c>
      <c r="H472" s="321"/>
      <c r="I472" s="71" t="s">
        <v>38</v>
      </c>
      <c r="J472" s="320">
        <v>711801</v>
      </c>
      <c r="K472" s="322"/>
      <c r="L472" s="321"/>
      <c r="M472" s="71">
        <v>711820</v>
      </c>
      <c r="N472" s="320">
        <v>20</v>
      </c>
      <c r="O472" s="322"/>
      <c r="P472" s="321"/>
      <c r="Q472" s="71"/>
      <c r="R472" s="320"/>
      <c r="S472" s="321"/>
      <c r="T472" s="323"/>
      <c r="U472" s="321"/>
      <c r="V472" s="71"/>
      <c r="W472" s="71"/>
      <c r="X472" s="71"/>
      <c r="Y472" s="320"/>
      <c r="Z472" s="322"/>
      <c r="AA472" s="322"/>
      <c r="AB472" s="321"/>
      <c r="AC472" s="71">
        <v>711801</v>
      </c>
      <c r="AD472" s="71">
        <v>711820</v>
      </c>
      <c r="AE472" s="71">
        <v>20</v>
      </c>
      <c r="AF472" s="320">
        <v>20</v>
      </c>
      <c r="AG472" s="322"/>
      <c r="AH472" s="322"/>
      <c r="AI472" s="321"/>
    </row>
    <row r="473" spans="1:35" ht="20.100000000000001" customHeight="1" x14ac:dyDescent="0.25">
      <c r="A473" s="328"/>
      <c r="C473" s="320">
        <v>6</v>
      </c>
      <c r="D473" s="322"/>
      <c r="E473" s="321"/>
      <c r="F473" s="72" t="s">
        <v>41</v>
      </c>
      <c r="G473" s="324" t="s">
        <v>40</v>
      </c>
      <c r="H473" s="321"/>
      <c r="I473" s="71" t="s">
        <v>57</v>
      </c>
      <c r="J473" s="320">
        <v>2753668</v>
      </c>
      <c r="K473" s="322"/>
      <c r="L473" s="321"/>
      <c r="M473" s="71">
        <v>2753673</v>
      </c>
      <c r="N473" s="320">
        <v>6</v>
      </c>
      <c r="O473" s="322"/>
      <c r="P473" s="321"/>
      <c r="Q473" s="71"/>
      <c r="R473" s="320"/>
      <c r="S473" s="321"/>
      <c r="T473" s="323"/>
      <c r="U473" s="321"/>
      <c r="V473" s="71"/>
      <c r="W473" s="71"/>
      <c r="X473" s="71"/>
      <c r="Y473" s="320"/>
      <c r="Z473" s="322"/>
      <c r="AA473" s="322"/>
      <c r="AB473" s="321"/>
      <c r="AC473" s="71">
        <v>2753668</v>
      </c>
      <c r="AD473" s="71">
        <v>2753673</v>
      </c>
      <c r="AE473" s="71">
        <v>6</v>
      </c>
      <c r="AF473" s="320">
        <v>6</v>
      </c>
      <c r="AG473" s="322"/>
      <c r="AH473" s="322"/>
      <c r="AI473" s="321"/>
    </row>
    <row r="474" spans="1:35" ht="20.100000000000001" customHeight="1" x14ac:dyDescent="0.25">
      <c r="A474" s="328"/>
      <c r="C474" s="320">
        <v>6</v>
      </c>
      <c r="D474" s="322"/>
      <c r="E474" s="321"/>
      <c r="F474" s="72" t="s">
        <v>41</v>
      </c>
      <c r="G474" s="324" t="s">
        <v>40</v>
      </c>
      <c r="H474" s="321"/>
      <c r="I474" s="71" t="s">
        <v>57</v>
      </c>
      <c r="J474" s="320">
        <v>2753773</v>
      </c>
      <c r="K474" s="322"/>
      <c r="L474" s="321"/>
      <c r="M474" s="71">
        <v>2753812</v>
      </c>
      <c r="N474" s="320">
        <v>40</v>
      </c>
      <c r="O474" s="322"/>
      <c r="P474" s="321"/>
      <c r="Q474" s="71"/>
      <c r="R474" s="320"/>
      <c r="S474" s="321"/>
      <c r="T474" s="323"/>
      <c r="U474" s="321"/>
      <c r="V474" s="71"/>
      <c r="W474" s="71"/>
      <c r="X474" s="71"/>
      <c r="Y474" s="320"/>
      <c r="Z474" s="322"/>
      <c r="AA474" s="322"/>
      <c r="AB474" s="321"/>
      <c r="AC474" s="71">
        <v>2753773</v>
      </c>
      <c r="AD474" s="71">
        <v>2753812</v>
      </c>
      <c r="AE474" s="71">
        <v>40</v>
      </c>
      <c r="AF474" s="320">
        <v>40</v>
      </c>
      <c r="AG474" s="322"/>
      <c r="AH474" s="322"/>
      <c r="AI474" s="321"/>
    </row>
    <row r="475" spans="1:35" ht="20.100000000000001" customHeight="1" x14ac:dyDescent="0.25">
      <c r="A475" s="328"/>
      <c r="C475" s="320">
        <v>6</v>
      </c>
      <c r="D475" s="322"/>
      <c r="E475" s="321"/>
      <c r="F475" s="72" t="s">
        <v>41</v>
      </c>
      <c r="G475" s="324" t="s">
        <v>40</v>
      </c>
      <c r="H475" s="321"/>
      <c r="I475" s="71" t="s">
        <v>57</v>
      </c>
      <c r="J475" s="320">
        <v>2753949</v>
      </c>
      <c r="K475" s="322"/>
      <c r="L475" s="321"/>
      <c r="M475" s="71">
        <v>2753968</v>
      </c>
      <c r="N475" s="320">
        <v>20</v>
      </c>
      <c r="O475" s="322"/>
      <c r="P475" s="321"/>
      <c r="Q475" s="71"/>
      <c r="R475" s="320"/>
      <c r="S475" s="321"/>
      <c r="T475" s="323"/>
      <c r="U475" s="321"/>
      <c r="V475" s="71"/>
      <c r="W475" s="71"/>
      <c r="X475" s="71"/>
      <c r="Y475" s="320"/>
      <c r="Z475" s="322"/>
      <c r="AA475" s="322"/>
      <c r="AB475" s="321"/>
      <c r="AC475" s="71">
        <v>2753949</v>
      </c>
      <c r="AD475" s="71">
        <v>2753968</v>
      </c>
      <c r="AE475" s="71">
        <v>20</v>
      </c>
      <c r="AF475" s="320">
        <v>20</v>
      </c>
      <c r="AG475" s="322"/>
      <c r="AH475" s="322"/>
      <c r="AI475" s="321"/>
    </row>
    <row r="476" spans="1:35" ht="20.100000000000001" customHeight="1" x14ac:dyDescent="0.25">
      <c r="A476" s="328"/>
      <c r="C476" s="320"/>
      <c r="D476" s="322"/>
      <c r="E476" s="321"/>
      <c r="F476" s="72"/>
      <c r="G476" s="324"/>
      <c r="H476" s="321"/>
      <c r="I476" s="71"/>
      <c r="J476" s="320"/>
      <c r="K476" s="322"/>
      <c r="L476" s="321"/>
      <c r="M476" s="71"/>
      <c r="N476" s="320"/>
      <c r="O476" s="322"/>
      <c r="P476" s="321"/>
      <c r="Q476" s="71"/>
      <c r="R476" s="320"/>
      <c r="S476" s="321"/>
      <c r="T476" s="323"/>
      <c r="U476" s="321"/>
      <c r="V476" s="71"/>
      <c r="W476" s="71"/>
      <c r="X476" s="71"/>
      <c r="Y476" s="320"/>
      <c r="Z476" s="322"/>
      <c r="AA476" s="322"/>
      <c r="AB476" s="321"/>
      <c r="AC476" s="71"/>
      <c r="AD476" s="71"/>
      <c r="AE476" s="71"/>
      <c r="AF476" s="325">
        <f>SUM(T470:U475)*17/2</f>
        <v>0</v>
      </c>
      <c r="AG476" s="322"/>
      <c r="AH476" s="322"/>
      <c r="AI476" s="321"/>
    </row>
    <row r="477" spans="1:35" ht="20.100000000000001" customHeight="1" x14ac:dyDescent="0.25">
      <c r="A477" s="328"/>
      <c r="C477" s="320">
        <v>3</v>
      </c>
      <c r="D477" s="322"/>
      <c r="E477" s="321"/>
      <c r="F477" s="72" t="s">
        <v>51</v>
      </c>
      <c r="G477" s="324" t="s">
        <v>37</v>
      </c>
      <c r="H477" s="321"/>
      <c r="I477" s="71" t="s">
        <v>38</v>
      </c>
      <c r="J477" s="320">
        <v>711900</v>
      </c>
      <c r="K477" s="322"/>
      <c r="L477" s="321"/>
      <c r="M477" s="71">
        <v>711920</v>
      </c>
      <c r="N477" s="320">
        <v>21</v>
      </c>
      <c r="O477" s="322"/>
      <c r="P477" s="321"/>
      <c r="Q477" s="71"/>
      <c r="R477" s="320"/>
      <c r="S477" s="321"/>
      <c r="T477" s="323"/>
      <c r="U477" s="321"/>
      <c r="V477" s="71"/>
      <c r="W477" s="71"/>
      <c r="X477" s="71"/>
      <c r="Y477" s="320"/>
      <c r="Z477" s="322"/>
      <c r="AA477" s="322"/>
      <c r="AB477" s="321"/>
      <c r="AC477" s="71">
        <v>711900</v>
      </c>
      <c r="AD477" s="71">
        <v>711920</v>
      </c>
      <c r="AE477" s="71">
        <v>21</v>
      </c>
      <c r="AF477" s="320">
        <v>21</v>
      </c>
      <c r="AG477" s="322"/>
      <c r="AH477" s="322"/>
      <c r="AI477" s="321"/>
    </row>
    <row r="478" spans="1:35" ht="20.100000000000001" customHeight="1" x14ac:dyDescent="0.25">
      <c r="A478" s="328"/>
      <c r="C478" s="320">
        <v>3</v>
      </c>
      <c r="D478" s="322"/>
      <c r="E478" s="321"/>
      <c r="F478" s="72" t="s">
        <v>51</v>
      </c>
      <c r="G478" s="324" t="s">
        <v>37</v>
      </c>
      <c r="H478" s="321"/>
      <c r="I478" s="71" t="s">
        <v>38</v>
      </c>
      <c r="J478" s="320">
        <v>711981</v>
      </c>
      <c r="K478" s="322"/>
      <c r="L478" s="321"/>
      <c r="M478" s="71">
        <v>712020</v>
      </c>
      <c r="N478" s="320">
        <v>40</v>
      </c>
      <c r="O478" s="322"/>
      <c r="P478" s="321"/>
      <c r="Q478" s="71"/>
      <c r="R478" s="320"/>
      <c r="S478" s="321"/>
      <c r="T478" s="323"/>
      <c r="U478" s="321"/>
      <c r="V478" s="71"/>
      <c r="W478" s="71"/>
      <c r="X478" s="71"/>
      <c r="Y478" s="320"/>
      <c r="Z478" s="322"/>
      <c r="AA478" s="322"/>
      <c r="AB478" s="321"/>
      <c r="AC478" s="71">
        <v>711981</v>
      </c>
      <c r="AD478" s="71">
        <v>712020</v>
      </c>
      <c r="AE478" s="71">
        <v>40</v>
      </c>
      <c r="AF478" s="320">
        <v>40</v>
      </c>
      <c r="AG478" s="322"/>
      <c r="AH478" s="322"/>
      <c r="AI478" s="321"/>
    </row>
    <row r="479" spans="1:35" ht="20.100000000000001" customHeight="1" x14ac:dyDescent="0.25">
      <c r="A479" s="328"/>
      <c r="C479" s="320">
        <v>3</v>
      </c>
      <c r="D479" s="322"/>
      <c r="E479" s="321"/>
      <c r="F479" s="72" t="s">
        <v>51</v>
      </c>
      <c r="G479" s="324" t="s">
        <v>40</v>
      </c>
      <c r="H479" s="321"/>
      <c r="I479" s="71" t="s">
        <v>57</v>
      </c>
      <c r="J479" s="320">
        <v>2754045</v>
      </c>
      <c r="K479" s="322"/>
      <c r="L479" s="321"/>
      <c r="M479" s="71">
        <v>2754065</v>
      </c>
      <c r="N479" s="320">
        <v>21</v>
      </c>
      <c r="O479" s="322"/>
      <c r="P479" s="321"/>
      <c r="Q479" s="71"/>
      <c r="R479" s="320"/>
      <c r="S479" s="321"/>
      <c r="T479" s="323"/>
      <c r="U479" s="321"/>
      <c r="V479" s="71"/>
      <c r="W479" s="71"/>
      <c r="X479" s="71"/>
      <c r="Y479" s="320"/>
      <c r="Z479" s="322"/>
      <c r="AA479" s="322"/>
      <c r="AB479" s="321"/>
      <c r="AC479" s="71">
        <v>2754045</v>
      </c>
      <c r="AD479" s="71">
        <v>2754065</v>
      </c>
      <c r="AE479" s="71">
        <v>21</v>
      </c>
      <c r="AF479" s="320">
        <v>21</v>
      </c>
      <c r="AG479" s="322"/>
      <c r="AH479" s="322"/>
      <c r="AI479" s="321"/>
    </row>
    <row r="480" spans="1:35" ht="20.100000000000001" customHeight="1" x14ac:dyDescent="0.25">
      <c r="A480" s="328"/>
      <c r="C480" s="320">
        <v>3</v>
      </c>
      <c r="D480" s="322"/>
      <c r="E480" s="321"/>
      <c r="F480" s="72" t="s">
        <v>51</v>
      </c>
      <c r="G480" s="324" t="s">
        <v>40</v>
      </c>
      <c r="H480" s="321"/>
      <c r="I480" s="71" t="s">
        <v>57</v>
      </c>
      <c r="J480" s="320">
        <v>2754126</v>
      </c>
      <c r="K480" s="322"/>
      <c r="L480" s="321"/>
      <c r="M480" s="71">
        <v>2754165</v>
      </c>
      <c r="N480" s="320">
        <v>40</v>
      </c>
      <c r="O480" s="322"/>
      <c r="P480" s="321"/>
      <c r="Q480" s="71"/>
      <c r="R480" s="320"/>
      <c r="S480" s="321"/>
      <c r="T480" s="323"/>
      <c r="U480" s="321"/>
      <c r="V480" s="71"/>
      <c r="W480" s="71"/>
      <c r="X480" s="71"/>
      <c r="Y480" s="320"/>
      <c r="Z480" s="322"/>
      <c r="AA480" s="322"/>
      <c r="AB480" s="321"/>
      <c r="AC480" s="71">
        <v>2754126</v>
      </c>
      <c r="AD480" s="71">
        <v>2754165</v>
      </c>
      <c r="AE480" s="71">
        <v>40</v>
      </c>
      <c r="AF480" s="320">
        <v>40</v>
      </c>
      <c r="AG480" s="322"/>
      <c r="AH480" s="322"/>
      <c r="AI480" s="321"/>
    </row>
    <row r="481" spans="1:35" ht="20.100000000000001" customHeight="1" x14ac:dyDescent="0.25">
      <c r="A481" s="328"/>
      <c r="C481" s="320"/>
      <c r="D481" s="322"/>
      <c r="E481" s="321"/>
      <c r="F481" s="72"/>
      <c r="G481" s="324"/>
      <c r="H481" s="321"/>
      <c r="I481" s="71"/>
      <c r="J481" s="320"/>
      <c r="K481" s="322"/>
      <c r="L481" s="321"/>
      <c r="M481" s="71"/>
      <c r="N481" s="320"/>
      <c r="O481" s="322"/>
      <c r="P481" s="321"/>
      <c r="Q481" s="71"/>
      <c r="R481" s="320"/>
      <c r="S481" s="321"/>
      <c r="T481" s="323"/>
      <c r="U481" s="321"/>
      <c r="V481" s="71"/>
      <c r="W481" s="71"/>
      <c r="X481" s="71"/>
      <c r="Y481" s="320"/>
      <c r="Z481" s="322"/>
      <c r="AA481" s="322"/>
      <c r="AB481" s="321"/>
      <c r="AC481" s="71"/>
      <c r="AD481" s="71"/>
      <c r="AE481" s="71"/>
      <c r="AF481" s="325">
        <f>SUM(T477:U480)*17/2</f>
        <v>0</v>
      </c>
      <c r="AG481" s="322"/>
      <c r="AH481" s="322"/>
      <c r="AI481" s="321"/>
    </row>
    <row r="482" spans="1:35" ht="20.100000000000001" customHeight="1" x14ac:dyDescent="0.25">
      <c r="A482" s="328"/>
      <c r="C482" s="320">
        <v>5</v>
      </c>
      <c r="D482" s="322"/>
      <c r="E482" s="321"/>
      <c r="F482" s="72" t="s">
        <v>42</v>
      </c>
      <c r="G482" s="324" t="s">
        <v>37</v>
      </c>
      <c r="H482" s="321"/>
      <c r="I482" s="71" t="s">
        <v>38</v>
      </c>
      <c r="J482" s="320">
        <v>711788</v>
      </c>
      <c r="K482" s="322"/>
      <c r="L482" s="321"/>
      <c r="M482" s="71">
        <v>711788</v>
      </c>
      <c r="N482" s="320">
        <v>1</v>
      </c>
      <c r="O482" s="322"/>
      <c r="P482" s="321"/>
      <c r="Q482" s="71">
        <v>711788</v>
      </c>
      <c r="R482" s="320">
        <v>711788</v>
      </c>
      <c r="S482" s="321"/>
      <c r="T482" s="323">
        <v>1</v>
      </c>
      <c r="U482" s="321"/>
      <c r="V482" s="71"/>
      <c r="W482" s="71"/>
      <c r="X482" s="71"/>
      <c r="Y482" s="320"/>
      <c r="Z482" s="322"/>
      <c r="AA482" s="322"/>
      <c r="AB482" s="321"/>
      <c r="AC482" s="71"/>
      <c r="AD482" s="71"/>
      <c r="AE482" s="71"/>
      <c r="AF482" s="320">
        <v>1</v>
      </c>
      <c r="AG482" s="322"/>
      <c r="AH482" s="322"/>
      <c r="AI482" s="321"/>
    </row>
    <row r="483" spans="1:35" ht="20.100000000000001" customHeight="1" x14ac:dyDescent="0.25">
      <c r="A483" s="328"/>
      <c r="C483" s="320">
        <v>5</v>
      </c>
      <c r="D483" s="322"/>
      <c r="E483" s="321"/>
      <c r="F483" s="72" t="s">
        <v>42</v>
      </c>
      <c r="G483" s="324" t="s">
        <v>37</v>
      </c>
      <c r="H483" s="321"/>
      <c r="I483" s="71" t="s">
        <v>38</v>
      </c>
      <c r="J483" s="320">
        <v>711789</v>
      </c>
      <c r="K483" s="322"/>
      <c r="L483" s="321"/>
      <c r="M483" s="71">
        <v>711790</v>
      </c>
      <c r="N483" s="320">
        <v>2</v>
      </c>
      <c r="O483" s="322"/>
      <c r="P483" s="321"/>
      <c r="Q483" s="71"/>
      <c r="R483" s="320"/>
      <c r="S483" s="321"/>
      <c r="T483" s="323"/>
      <c r="U483" s="321"/>
      <c r="V483" s="71">
        <v>711789</v>
      </c>
      <c r="W483" s="71">
        <v>711789</v>
      </c>
      <c r="X483" s="71">
        <v>1</v>
      </c>
      <c r="Y483" s="320" t="s">
        <v>39</v>
      </c>
      <c r="Z483" s="322"/>
      <c r="AA483" s="322"/>
      <c r="AB483" s="321"/>
      <c r="AC483" s="71"/>
      <c r="AD483" s="71"/>
      <c r="AE483" s="71"/>
      <c r="AF483" s="320">
        <v>1</v>
      </c>
      <c r="AG483" s="322"/>
      <c r="AH483" s="322"/>
      <c r="AI483" s="321"/>
    </row>
    <row r="484" spans="1:35" ht="20.100000000000001" customHeight="1" x14ac:dyDescent="0.25">
      <c r="A484" s="328"/>
      <c r="C484" s="320">
        <v>5</v>
      </c>
      <c r="D484" s="322"/>
      <c r="E484" s="321"/>
      <c r="F484" s="72" t="s">
        <v>42</v>
      </c>
      <c r="G484" s="324" t="s">
        <v>37</v>
      </c>
      <c r="H484" s="321"/>
      <c r="I484" s="71"/>
      <c r="J484" s="320"/>
      <c r="K484" s="322"/>
      <c r="L484" s="321"/>
      <c r="M484" s="71"/>
      <c r="N484" s="320"/>
      <c r="O484" s="322"/>
      <c r="P484" s="321"/>
      <c r="Q484" s="71"/>
      <c r="R484" s="320"/>
      <c r="S484" s="321"/>
      <c r="T484" s="323"/>
      <c r="U484" s="321"/>
      <c r="V484" s="71">
        <v>711790</v>
      </c>
      <c r="W484" s="71">
        <v>711790</v>
      </c>
      <c r="X484" s="71">
        <v>1</v>
      </c>
      <c r="Y484" s="320" t="s">
        <v>39</v>
      </c>
      <c r="Z484" s="322"/>
      <c r="AA484" s="322"/>
      <c r="AB484" s="321"/>
      <c r="AC484" s="71"/>
      <c r="AD484" s="71"/>
      <c r="AE484" s="71"/>
      <c r="AF484" s="320">
        <v>1</v>
      </c>
      <c r="AG484" s="322"/>
      <c r="AH484" s="322"/>
      <c r="AI484" s="321"/>
    </row>
    <row r="485" spans="1:35" ht="20.100000000000001" customHeight="1" x14ac:dyDescent="0.25">
      <c r="A485" s="328"/>
      <c r="C485" s="320">
        <v>5</v>
      </c>
      <c r="D485" s="322"/>
      <c r="E485" s="321"/>
      <c r="F485" s="72" t="s">
        <v>42</v>
      </c>
      <c r="G485" s="324" t="s">
        <v>37</v>
      </c>
      <c r="H485" s="321"/>
      <c r="I485" s="71" t="s">
        <v>38</v>
      </c>
      <c r="J485" s="320">
        <v>711791</v>
      </c>
      <c r="K485" s="322"/>
      <c r="L485" s="321"/>
      <c r="M485" s="71">
        <v>711800</v>
      </c>
      <c r="N485" s="320">
        <v>10</v>
      </c>
      <c r="O485" s="322"/>
      <c r="P485" s="321"/>
      <c r="Q485" s="71">
        <v>711791</v>
      </c>
      <c r="R485" s="320">
        <v>711800</v>
      </c>
      <c r="S485" s="321"/>
      <c r="T485" s="323">
        <v>10</v>
      </c>
      <c r="U485" s="321"/>
      <c r="V485" s="71"/>
      <c r="W485" s="71"/>
      <c r="X485" s="71"/>
      <c r="Y485" s="320"/>
      <c r="Z485" s="322"/>
      <c r="AA485" s="322"/>
      <c r="AB485" s="321"/>
      <c r="AC485" s="71"/>
      <c r="AD485" s="71"/>
      <c r="AE485" s="71"/>
      <c r="AF485" s="320">
        <v>10</v>
      </c>
      <c r="AG485" s="322"/>
      <c r="AH485" s="322"/>
      <c r="AI485" s="321"/>
    </row>
    <row r="486" spans="1:35" ht="20.100000000000001" customHeight="1" x14ac:dyDescent="0.25">
      <c r="A486" s="328"/>
      <c r="C486" s="320">
        <v>5</v>
      </c>
      <c r="D486" s="322"/>
      <c r="E486" s="321"/>
      <c r="F486" s="72" t="s">
        <v>42</v>
      </c>
      <c r="G486" s="324" t="s">
        <v>37</v>
      </c>
      <c r="H486" s="321"/>
      <c r="I486" s="71" t="s">
        <v>38</v>
      </c>
      <c r="J486" s="320">
        <v>712081</v>
      </c>
      <c r="K486" s="322"/>
      <c r="L486" s="321"/>
      <c r="M486" s="71">
        <v>712120</v>
      </c>
      <c r="N486" s="320">
        <v>40</v>
      </c>
      <c r="O486" s="322"/>
      <c r="P486" s="321"/>
      <c r="Q486" s="71">
        <v>712081</v>
      </c>
      <c r="R486" s="320">
        <v>712120</v>
      </c>
      <c r="S486" s="321"/>
      <c r="T486" s="323">
        <v>40</v>
      </c>
      <c r="U486" s="321"/>
      <c r="V486" s="71"/>
      <c r="W486" s="71"/>
      <c r="X486" s="71"/>
      <c r="Y486" s="320"/>
      <c r="Z486" s="322"/>
      <c r="AA486" s="322"/>
      <c r="AB486" s="321"/>
      <c r="AC486" s="71"/>
      <c r="AD486" s="71"/>
      <c r="AE486" s="71"/>
      <c r="AF486" s="320">
        <v>40</v>
      </c>
      <c r="AG486" s="322"/>
      <c r="AH486" s="322"/>
      <c r="AI486" s="321"/>
    </row>
    <row r="487" spans="1:35" ht="20.100000000000001" customHeight="1" x14ac:dyDescent="0.25">
      <c r="A487" s="328"/>
      <c r="C487" s="320">
        <v>5</v>
      </c>
      <c r="D487" s="322"/>
      <c r="E487" s="321"/>
      <c r="F487" s="72" t="s">
        <v>42</v>
      </c>
      <c r="G487" s="324" t="s">
        <v>37</v>
      </c>
      <c r="H487" s="321"/>
      <c r="I487" s="71" t="s">
        <v>38</v>
      </c>
      <c r="J487" s="320">
        <v>712121</v>
      </c>
      <c r="K487" s="322"/>
      <c r="L487" s="321"/>
      <c r="M487" s="71">
        <v>712140</v>
      </c>
      <c r="N487" s="320">
        <v>20</v>
      </c>
      <c r="O487" s="322"/>
      <c r="P487" s="321"/>
      <c r="Q487" s="71"/>
      <c r="R487" s="320"/>
      <c r="S487" s="321"/>
      <c r="T487" s="323"/>
      <c r="U487" s="321"/>
      <c r="V487" s="71"/>
      <c r="W487" s="71"/>
      <c r="X487" s="71"/>
      <c r="Y487" s="320"/>
      <c r="Z487" s="322"/>
      <c r="AA487" s="322"/>
      <c r="AB487" s="321"/>
      <c r="AC487" s="71">
        <v>712121</v>
      </c>
      <c r="AD487" s="71">
        <v>712140</v>
      </c>
      <c r="AE487" s="71">
        <v>20</v>
      </c>
      <c r="AF487" s="320">
        <v>20</v>
      </c>
      <c r="AG487" s="322"/>
      <c r="AH487" s="322"/>
      <c r="AI487" s="321"/>
    </row>
    <row r="488" spans="1:35" ht="20.100000000000001" customHeight="1" x14ac:dyDescent="0.25">
      <c r="A488" s="328"/>
      <c r="C488" s="320">
        <v>5</v>
      </c>
      <c r="D488" s="322"/>
      <c r="E488" s="321"/>
      <c r="F488" s="72" t="s">
        <v>42</v>
      </c>
      <c r="G488" s="324" t="s">
        <v>40</v>
      </c>
      <c r="H488" s="321"/>
      <c r="I488" s="71" t="s">
        <v>57</v>
      </c>
      <c r="J488" s="320">
        <v>2753932</v>
      </c>
      <c r="K488" s="322"/>
      <c r="L488" s="321"/>
      <c r="M488" s="71">
        <v>2753948</v>
      </c>
      <c r="N488" s="320">
        <v>17</v>
      </c>
      <c r="O488" s="322"/>
      <c r="P488" s="321"/>
      <c r="Q488" s="71">
        <v>2753932</v>
      </c>
      <c r="R488" s="320">
        <v>2753948</v>
      </c>
      <c r="S488" s="321"/>
      <c r="T488" s="323">
        <v>17</v>
      </c>
      <c r="U488" s="321"/>
      <c r="V488" s="71"/>
      <c r="W488" s="71"/>
      <c r="X488" s="71"/>
      <c r="Y488" s="320"/>
      <c r="Z488" s="322"/>
      <c r="AA488" s="322"/>
      <c r="AB488" s="321"/>
      <c r="AC488" s="71"/>
      <c r="AD488" s="71"/>
      <c r="AE488" s="71"/>
      <c r="AF488" s="320">
        <v>17</v>
      </c>
      <c r="AG488" s="322"/>
      <c r="AH488" s="322"/>
      <c r="AI488" s="321"/>
    </row>
    <row r="489" spans="1:35" ht="20.100000000000001" customHeight="1" x14ac:dyDescent="0.25">
      <c r="A489" s="328"/>
      <c r="C489" s="320">
        <v>5</v>
      </c>
      <c r="D489" s="322"/>
      <c r="E489" s="321"/>
      <c r="F489" s="72" t="s">
        <v>42</v>
      </c>
      <c r="G489" s="324" t="s">
        <v>40</v>
      </c>
      <c r="H489" s="321"/>
      <c r="I489" s="71" t="s">
        <v>57</v>
      </c>
      <c r="J489" s="320">
        <v>2754226</v>
      </c>
      <c r="K489" s="322"/>
      <c r="L489" s="321"/>
      <c r="M489" s="71">
        <v>2754259</v>
      </c>
      <c r="N489" s="320">
        <v>34</v>
      </c>
      <c r="O489" s="322"/>
      <c r="P489" s="321"/>
      <c r="Q489" s="71">
        <v>2754226</v>
      </c>
      <c r="R489" s="320">
        <v>2754259</v>
      </c>
      <c r="S489" s="321"/>
      <c r="T489" s="323">
        <v>34</v>
      </c>
      <c r="U489" s="321"/>
      <c r="V489" s="71"/>
      <c r="W489" s="71"/>
      <c r="X489" s="71"/>
      <c r="Y489" s="320"/>
      <c r="Z489" s="322"/>
      <c r="AA489" s="322"/>
      <c r="AB489" s="321"/>
      <c r="AC489" s="71"/>
      <c r="AD489" s="71"/>
      <c r="AE489" s="71"/>
      <c r="AF489" s="320">
        <v>34</v>
      </c>
      <c r="AG489" s="322"/>
      <c r="AH489" s="322"/>
      <c r="AI489" s="321"/>
    </row>
    <row r="490" spans="1:35" ht="20.100000000000001" customHeight="1" x14ac:dyDescent="0.25">
      <c r="A490" s="328"/>
      <c r="C490" s="320">
        <v>5</v>
      </c>
      <c r="D490" s="322"/>
      <c r="E490" s="321"/>
      <c r="F490" s="72" t="s">
        <v>42</v>
      </c>
      <c r="G490" s="324" t="s">
        <v>40</v>
      </c>
      <c r="H490" s="321"/>
      <c r="I490" s="71" t="s">
        <v>57</v>
      </c>
      <c r="J490" s="320">
        <v>2754260</v>
      </c>
      <c r="K490" s="322"/>
      <c r="L490" s="321"/>
      <c r="M490" s="71">
        <v>2754281</v>
      </c>
      <c r="N490" s="320">
        <v>22</v>
      </c>
      <c r="O490" s="322"/>
      <c r="P490" s="321"/>
      <c r="Q490" s="71"/>
      <c r="R490" s="320"/>
      <c r="S490" s="321"/>
      <c r="T490" s="323"/>
      <c r="U490" s="321"/>
      <c r="V490" s="71"/>
      <c r="W490" s="71"/>
      <c r="X490" s="71"/>
      <c r="Y490" s="320"/>
      <c r="Z490" s="322"/>
      <c r="AA490" s="322"/>
      <c r="AB490" s="321"/>
      <c r="AC490" s="71">
        <v>2754260</v>
      </c>
      <c r="AD490" s="71">
        <v>2754281</v>
      </c>
      <c r="AE490" s="71">
        <v>22</v>
      </c>
      <c r="AF490" s="320">
        <v>22</v>
      </c>
      <c r="AG490" s="322"/>
      <c r="AH490" s="322"/>
      <c r="AI490" s="321"/>
    </row>
    <row r="491" spans="1:35" ht="20.100000000000001" customHeight="1" x14ac:dyDescent="0.25">
      <c r="A491" s="328"/>
      <c r="C491" s="320"/>
      <c r="D491" s="322"/>
      <c r="E491" s="321"/>
      <c r="F491" s="72"/>
      <c r="G491" s="324"/>
      <c r="H491" s="321"/>
      <c r="I491" s="71"/>
      <c r="J491" s="320"/>
      <c r="K491" s="322"/>
      <c r="L491" s="321"/>
      <c r="M491" s="71"/>
      <c r="N491" s="320"/>
      <c r="O491" s="322"/>
      <c r="P491" s="321"/>
      <c r="Q491" s="71"/>
      <c r="R491" s="320"/>
      <c r="S491" s="321"/>
      <c r="T491" s="323"/>
      <c r="U491" s="321"/>
      <c r="V491" s="71"/>
      <c r="W491" s="71"/>
      <c r="X491" s="71"/>
      <c r="Y491" s="320"/>
      <c r="Z491" s="322"/>
      <c r="AA491" s="322"/>
      <c r="AB491" s="321"/>
      <c r="AC491" s="71"/>
      <c r="AD491" s="71"/>
      <c r="AE491" s="71"/>
      <c r="AF491" s="325">
        <f>SUM(T482:U490)*17/2</f>
        <v>867</v>
      </c>
      <c r="AG491" s="322"/>
      <c r="AH491" s="322"/>
      <c r="AI491" s="321"/>
    </row>
    <row r="492" spans="1:35" ht="20.100000000000001" customHeight="1" x14ac:dyDescent="0.25">
      <c r="A492" s="328"/>
      <c r="C492" s="320">
        <v>4</v>
      </c>
      <c r="D492" s="322"/>
      <c r="E492" s="321"/>
      <c r="F492" s="72" t="s">
        <v>44</v>
      </c>
      <c r="G492" s="324" t="s">
        <v>37</v>
      </c>
      <c r="H492" s="321"/>
      <c r="I492" s="71" t="s">
        <v>38</v>
      </c>
      <c r="J492" s="320">
        <v>711764</v>
      </c>
      <c r="K492" s="322"/>
      <c r="L492" s="321"/>
      <c r="M492" s="71">
        <v>711772</v>
      </c>
      <c r="N492" s="320">
        <v>9</v>
      </c>
      <c r="O492" s="322"/>
      <c r="P492" s="321"/>
      <c r="Q492" s="71">
        <v>711764</v>
      </c>
      <c r="R492" s="320">
        <v>711772</v>
      </c>
      <c r="S492" s="321"/>
      <c r="T492" s="323">
        <v>9</v>
      </c>
      <c r="U492" s="321"/>
      <c r="V492" s="71"/>
      <c r="W492" s="71"/>
      <c r="X492" s="71"/>
      <c r="Y492" s="320"/>
      <c r="Z492" s="322"/>
      <c r="AA492" s="322"/>
      <c r="AB492" s="321"/>
      <c r="AC492" s="71"/>
      <c r="AD492" s="71"/>
      <c r="AE492" s="71"/>
      <c r="AF492" s="320">
        <v>9</v>
      </c>
      <c r="AG492" s="322"/>
      <c r="AH492" s="322"/>
      <c r="AI492" s="321"/>
    </row>
    <row r="493" spans="1:35" ht="20.100000000000001" customHeight="1" x14ac:dyDescent="0.25">
      <c r="A493" s="328"/>
      <c r="C493" s="320">
        <v>4</v>
      </c>
      <c r="D493" s="322"/>
      <c r="E493" s="321"/>
      <c r="F493" s="72" t="s">
        <v>44</v>
      </c>
      <c r="G493" s="324" t="s">
        <v>37</v>
      </c>
      <c r="H493" s="321"/>
      <c r="I493" s="71" t="s">
        <v>38</v>
      </c>
      <c r="J493" s="320">
        <v>712021</v>
      </c>
      <c r="K493" s="322"/>
      <c r="L493" s="321"/>
      <c r="M493" s="71">
        <v>712065</v>
      </c>
      <c r="N493" s="320">
        <v>45</v>
      </c>
      <c r="O493" s="322"/>
      <c r="P493" s="321"/>
      <c r="Q493" s="71">
        <v>712021</v>
      </c>
      <c r="R493" s="320">
        <v>712065</v>
      </c>
      <c r="S493" s="321"/>
      <c r="T493" s="323">
        <v>45</v>
      </c>
      <c r="U493" s="321"/>
      <c r="V493" s="71"/>
      <c r="W493" s="71"/>
      <c r="X493" s="71"/>
      <c r="Y493" s="320"/>
      <c r="Z493" s="322"/>
      <c r="AA493" s="322"/>
      <c r="AB493" s="321"/>
      <c r="AC493" s="71"/>
      <c r="AD493" s="71"/>
      <c r="AE493" s="71"/>
      <c r="AF493" s="320">
        <v>45</v>
      </c>
      <c r="AG493" s="322"/>
      <c r="AH493" s="322"/>
      <c r="AI493" s="321"/>
    </row>
    <row r="494" spans="1:35" ht="20.100000000000001" customHeight="1" x14ac:dyDescent="0.25">
      <c r="A494" s="328"/>
      <c r="C494" s="320">
        <v>4</v>
      </c>
      <c r="D494" s="322"/>
      <c r="E494" s="321"/>
      <c r="F494" s="72" t="s">
        <v>44</v>
      </c>
      <c r="G494" s="324" t="s">
        <v>37</v>
      </c>
      <c r="H494" s="321"/>
      <c r="I494" s="71" t="s">
        <v>38</v>
      </c>
      <c r="J494" s="320">
        <v>712066</v>
      </c>
      <c r="K494" s="322"/>
      <c r="L494" s="321"/>
      <c r="M494" s="71">
        <v>712080</v>
      </c>
      <c r="N494" s="320">
        <v>15</v>
      </c>
      <c r="O494" s="322"/>
      <c r="P494" s="321"/>
      <c r="Q494" s="71"/>
      <c r="R494" s="320"/>
      <c r="S494" s="321"/>
      <c r="T494" s="323"/>
      <c r="U494" s="321"/>
      <c r="V494" s="71"/>
      <c r="W494" s="71"/>
      <c r="X494" s="71"/>
      <c r="Y494" s="320"/>
      <c r="Z494" s="322"/>
      <c r="AA494" s="322"/>
      <c r="AB494" s="321"/>
      <c r="AC494" s="71">
        <v>712066</v>
      </c>
      <c r="AD494" s="71">
        <v>712080</v>
      </c>
      <c r="AE494" s="71">
        <v>15</v>
      </c>
      <c r="AF494" s="320">
        <v>15</v>
      </c>
      <c r="AG494" s="322"/>
      <c r="AH494" s="322"/>
      <c r="AI494" s="321"/>
    </row>
    <row r="495" spans="1:35" ht="20.100000000000001" customHeight="1" x14ac:dyDescent="0.25">
      <c r="A495" s="328"/>
      <c r="C495" s="320">
        <v>4</v>
      </c>
      <c r="D495" s="322"/>
      <c r="E495" s="321"/>
      <c r="F495" s="72" t="s">
        <v>44</v>
      </c>
      <c r="G495" s="324" t="s">
        <v>40</v>
      </c>
      <c r="H495" s="321"/>
      <c r="I495" s="71" t="s">
        <v>57</v>
      </c>
      <c r="J495" s="320">
        <v>2753912</v>
      </c>
      <c r="K495" s="322"/>
      <c r="L495" s="321"/>
      <c r="M495" s="71">
        <v>2753920</v>
      </c>
      <c r="N495" s="320">
        <v>9</v>
      </c>
      <c r="O495" s="322"/>
      <c r="P495" s="321"/>
      <c r="Q495" s="71">
        <v>2753912</v>
      </c>
      <c r="R495" s="320">
        <v>2753920</v>
      </c>
      <c r="S495" s="321"/>
      <c r="T495" s="323">
        <v>9</v>
      </c>
      <c r="U495" s="321"/>
      <c r="V495" s="71"/>
      <c r="W495" s="71"/>
      <c r="X495" s="71"/>
      <c r="Y495" s="320"/>
      <c r="Z495" s="322"/>
      <c r="AA495" s="322"/>
      <c r="AB495" s="321"/>
      <c r="AC495" s="71"/>
      <c r="AD495" s="71"/>
      <c r="AE495" s="71"/>
      <c r="AF495" s="320">
        <v>9</v>
      </c>
      <c r="AG495" s="322"/>
      <c r="AH495" s="322"/>
      <c r="AI495" s="321"/>
    </row>
    <row r="496" spans="1:35" ht="20.100000000000001" customHeight="1" x14ac:dyDescent="0.25">
      <c r="A496" s="328"/>
      <c r="C496" s="320">
        <v>4</v>
      </c>
      <c r="D496" s="322"/>
      <c r="E496" s="321"/>
      <c r="F496" s="72" t="s">
        <v>44</v>
      </c>
      <c r="G496" s="324" t="s">
        <v>40</v>
      </c>
      <c r="H496" s="321"/>
      <c r="I496" s="71" t="s">
        <v>57</v>
      </c>
      <c r="J496" s="320">
        <v>2754166</v>
      </c>
      <c r="K496" s="322"/>
      <c r="L496" s="321"/>
      <c r="M496" s="71">
        <v>2754210</v>
      </c>
      <c r="N496" s="320">
        <v>45</v>
      </c>
      <c r="O496" s="322"/>
      <c r="P496" s="321"/>
      <c r="Q496" s="71">
        <v>2754166</v>
      </c>
      <c r="R496" s="320">
        <v>2754210</v>
      </c>
      <c r="S496" s="321"/>
      <c r="T496" s="323">
        <v>45</v>
      </c>
      <c r="U496" s="321"/>
      <c r="V496" s="71"/>
      <c r="W496" s="71"/>
      <c r="X496" s="71"/>
      <c r="Y496" s="320"/>
      <c r="Z496" s="322"/>
      <c r="AA496" s="322"/>
      <c r="AB496" s="321"/>
      <c r="AC496" s="71"/>
      <c r="AD496" s="71"/>
      <c r="AE496" s="71"/>
      <c r="AF496" s="320">
        <v>45</v>
      </c>
      <c r="AG496" s="322"/>
      <c r="AH496" s="322"/>
      <c r="AI496" s="321"/>
    </row>
    <row r="497" spans="1:35" ht="20.100000000000001" customHeight="1" x14ac:dyDescent="0.25">
      <c r="A497" s="328"/>
      <c r="C497" s="320">
        <v>4</v>
      </c>
      <c r="D497" s="322"/>
      <c r="E497" s="321"/>
      <c r="F497" s="72" t="s">
        <v>44</v>
      </c>
      <c r="G497" s="324" t="s">
        <v>40</v>
      </c>
      <c r="H497" s="321"/>
      <c r="I497" s="71" t="s">
        <v>57</v>
      </c>
      <c r="J497" s="320">
        <v>2754211</v>
      </c>
      <c r="K497" s="322"/>
      <c r="L497" s="321"/>
      <c r="M497" s="71">
        <v>2754225</v>
      </c>
      <c r="N497" s="320">
        <v>15</v>
      </c>
      <c r="O497" s="322"/>
      <c r="P497" s="321"/>
      <c r="Q497" s="71"/>
      <c r="R497" s="320"/>
      <c r="S497" s="321"/>
      <c r="T497" s="323"/>
      <c r="U497" s="321"/>
      <c r="V497" s="71"/>
      <c r="W497" s="71"/>
      <c r="X497" s="71"/>
      <c r="Y497" s="320"/>
      <c r="Z497" s="322"/>
      <c r="AA497" s="322"/>
      <c r="AB497" s="321"/>
      <c r="AC497" s="71">
        <v>2754211</v>
      </c>
      <c r="AD497" s="71">
        <v>2754225</v>
      </c>
      <c r="AE497" s="71">
        <v>15</v>
      </c>
      <c r="AF497" s="320">
        <v>15</v>
      </c>
      <c r="AG497" s="322"/>
      <c r="AH497" s="322"/>
      <c r="AI497" s="321"/>
    </row>
    <row r="498" spans="1:35" ht="20.100000000000001" customHeight="1" x14ac:dyDescent="0.25">
      <c r="A498" s="329"/>
      <c r="C498" s="320"/>
      <c r="D498" s="322"/>
      <c r="E498" s="321"/>
      <c r="F498" s="72"/>
      <c r="G498" s="324"/>
      <c r="H498" s="321"/>
      <c r="I498" s="71"/>
      <c r="J498" s="320"/>
      <c r="K498" s="322"/>
      <c r="L498" s="321"/>
      <c r="M498" s="71"/>
      <c r="N498" s="320"/>
      <c r="O498" s="322"/>
      <c r="P498" s="321"/>
      <c r="Q498" s="71"/>
      <c r="R498" s="320"/>
      <c r="S498" s="321"/>
      <c r="T498" s="323"/>
      <c r="U498" s="321"/>
      <c r="V498" s="71"/>
      <c r="W498" s="71"/>
      <c r="X498" s="71"/>
      <c r="Y498" s="320"/>
      <c r="Z498" s="322"/>
      <c r="AA498" s="322"/>
      <c r="AB498" s="321"/>
      <c r="AC498" s="71"/>
      <c r="AD498" s="71"/>
      <c r="AE498" s="71"/>
      <c r="AF498" s="325">
        <f>SUM(T492:U497)*17/2</f>
        <v>918</v>
      </c>
      <c r="AG498" s="322"/>
      <c r="AH498" s="322"/>
      <c r="AI498" s="321"/>
    </row>
    <row r="499" spans="1:35" ht="15" customHeight="1" x14ac:dyDescent="0.25">
      <c r="A499" s="362"/>
      <c r="C499" s="331" t="s">
        <v>84</v>
      </c>
      <c r="D499" s="322"/>
      <c r="E499" s="322"/>
      <c r="F499" s="322"/>
      <c r="G499" s="322"/>
      <c r="H499" s="321"/>
      <c r="I499" s="326"/>
      <c r="J499" s="322"/>
      <c r="K499" s="322"/>
      <c r="L499" s="322"/>
      <c r="M499" s="322"/>
      <c r="N499" s="322"/>
      <c r="O499" s="322"/>
      <c r="P499" s="322"/>
      <c r="Q499" s="322"/>
      <c r="R499" s="322"/>
      <c r="S499" s="322"/>
      <c r="T499" s="322"/>
      <c r="U499" s="322"/>
      <c r="V499" s="322"/>
      <c r="W499" s="322"/>
      <c r="X499" s="322"/>
      <c r="Y499" s="322"/>
      <c r="Z499" s="322"/>
      <c r="AA499" s="322"/>
      <c r="AB499" s="322"/>
      <c r="AC499" s="322"/>
      <c r="AD499" s="322"/>
      <c r="AE499" s="322"/>
      <c r="AF499" s="322"/>
      <c r="AG499" s="322"/>
      <c r="AH499" s="322"/>
      <c r="AI499" s="321"/>
    </row>
    <row r="500" spans="1:35" ht="20.100000000000001" customHeight="1" x14ac:dyDescent="0.25">
      <c r="A500" s="328"/>
      <c r="C500" s="320">
        <v>2</v>
      </c>
      <c r="D500" s="322"/>
      <c r="E500" s="321"/>
      <c r="F500" s="72" t="s">
        <v>36</v>
      </c>
      <c r="G500" s="324" t="s">
        <v>37</v>
      </c>
      <c r="H500" s="321"/>
      <c r="I500" s="71" t="s">
        <v>38</v>
      </c>
      <c r="J500" s="320">
        <v>711519</v>
      </c>
      <c r="K500" s="322"/>
      <c r="L500" s="321"/>
      <c r="M500" s="71">
        <v>711524</v>
      </c>
      <c r="N500" s="320">
        <v>6</v>
      </c>
      <c r="O500" s="322"/>
      <c r="P500" s="321"/>
      <c r="Q500" s="71">
        <v>711519</v>
      </c>
      <c r="R500" s="320">
        <v>711524</v>
      </c>
      <c r="S500" s="321"/>
      <c r="T500" s="323">
        <v>6</v>
      </c>
      <c r="U500" s="321"/>
      <c r="V500" s="71"/>
      <c r="W500" s="71"/>
      <c r="X500" s="71"/>
      <c r="Y500" s="320"/>
      <c r="Z500" s="322"/>
      <c r="AA500" s="322"/>
      <c r="AB500" s="321"/>
      <c r="AC500" s="71"/>
      <c r="AD500" s="71"/>
      <c r="AE500" s="71"/>
      <c r="AF500" s="320">
        <v>6</v>
      </c>
      <c r="AG500" s="322"/>
      <c r="AH500" s="322"/>
      <c r="AI500" s="321"/>
    </row>
    <row r="501" spans="1:35" ht="20.100000000000001" customHeight="1" x14ac:dyDescent="0.25">
      <c r="A501" s="328"/>
      <c r="C501" s="320">
        <v>2</v>
      </c>
      <c r="D501" s="322"/>
      <c r="E501" s="321"/>
      <c r="F501" s="72" t="s">
        <v>36</v>
      </c>
      <c r="G501" s="324" t="s">
        <v>37</v>
      </c>
      <c r="H501" s="321"/>
      <c r="I501" s="71" t="s">
        <v>38</v>
      </c>
      <c r="J501" s="320">
        <v>711625</v>
      </c>
      <c r="K501" s="322"/>
      <c r="L501" s="321"/>
      <c r="M501" s="71">
        <v>711663</v>
      </c>
      <c r="N501" s="320">
        <v>39</v>
      </c>
      <c r="O501" s="322"/>
      <c r="P501" s="321"/>
      <c r="Q501" s="71">
        <v>711625</v>
      </c>
      <c r="R501" s="320">
        <v>711663</v>
      </c>
      <c r="S501" s="321"/>
      <c r="T501" s="323">
        <v>39</v>
      </c>
      <c r="U501" s="321"/>
      <c r="V501" s="71"/>
      <c r="W501" s="71"/>
      <c r="X501" s="71"/>
      <c r="Y501" s="320"/>
      <c r="Z501" s="322"/>
      <c r="AA501" s="322"/>
      <c r="AB501" s="321"/>
      <c r="AC501" s="71"/>
      <c r="AD501" s="71"/>
      <c r="AE501" s="71"/>
      <c r="AF501" s="320">
        <v>39</v>
      </c>
      <c r="AG501" s="322"/>
      <c r="AH501" s="322"/>
      <c r="AI501" s="321"/>
    </row>
    <row r="502" spans="1:35" ht="20.100000000000001" customHeight="1" x14ac:dyDescent="0.25">
      <c r="A502" s="328"/>
      <c r="C502" s="320">
        <v>2</v>
      </c>
      <c r="D502" s="322"/>
      <c r="E502" s="321"/>
      <c r="F502" s="72" t="s">
        <v>36</v>
      </c>
      <c r="G502" s="324" t="s">
        <v>37</v>
      </c>
      <c r="H502" s="321"/>
      <c r="I502" s="71" t="s">
        <v>38</v>
      </c>
      <c r="J502" s="320">
        <v>711664</v>
      </c>
      <c r="K502" s="322"/>
      <c r="L502" s="321"/>
      <c r="M502" s="71">
        <v>711664</v>
      </c>
      <c r="N502" s="320">
        <v>1</v>
      </c>
      <c r="O502" s="322"/>
      <c r="P502" s="321"/>
      <c r="Q502" s="71"/>
      <c r="R502" s="320"/>
      <c r="S502" s="321"/>
      <c r="T502" s="323"/>
      <c r="U502" s="321"/>
      <c r="V502" s="71"/>
      <c r="W502" s="71"/>
      <c r="X502" s="71"/>
      <c r="Y502" s="320"/>
      <c r="Z502" s="322"/>
      <c r="AA502" s="322"/>
      <c r="AB502" s="321"/>
      <c r="AC502" s="71">
        <v>711664</v>
      </c>
      <c r="AD502" s="71">
        <v>711664</v>
      </c>
      <c r="AE502" s="71">
        <v>1</v>
      </c>
      <c r="AF502" s="320">
        <v>1</v>
      </c>
      <c r="AG502" s="322"/>
      <c r="AH502" s="322"/>
      <c r="AI502" s="321"/>
    </row>
    <row r="503" spans="1:35" ht="20.100000000000001" customHeight="1" x14ac:dyDescent="0.25">
      <c r="A503" s="328"/>
      <c r="C503" s="320">
        <v>2</v>
      </c>
      <c r="D503" s="322"/>
      <c r="E503" s="321"/>
      <c r="F503" s="72" t="s">
        <v>36</v>
      </c>
      <c r="G503" s="324" t="s">
        <v>37</v>
      </c>
      <c r="H503" s="321"/>
      <c r="I503" s="71" t="s">
        <v>38</v>
      </c>
      <c r="J503" s="320">
        <v>711801</v>
      </c>
      <c r="K503" s="322"/>
      <c r="L503" s="321"/>
      <c r="M503" s="71">
        <v>711820</v>
      </c>
      <c r="N503" s="320">
        <v>20</v>
      </c>
      <c r="O503" s="322"/>
      <c r="P503" s="321"/>
      <c r="Q503" s="71"/>
      <c r="R503" s="320"/>
      <c r="S503" s="321"/>
      <c r="T503" s="323"/>
      <c r="U503" s="321"/>
      <c r="V503" s="71"/>
      <c r="W503" s="71"/>
      <c r="X503" s="71"/>
      <c r="Y503" s="320"/>
      <c r="Z503" s="322"/>
      <c r="AA503" s="322"/>
      <c r="AB503" s="321"/>
      <c r="AC503" s="71">
        <v>711801</v>
      </c>
      <c r="AD503" s="71">
        <v>711820</v>
      </c>
      <c r="AE503" s="71">
        <v>20</v>
      </c>
      <c r="AF503" s="320">
        <v>20</v>
      </c>
      <c r="AG503" s="322"/>
      <c r="AH503" s="322"/>
      <c r="AI503" s="321"/>
    </row>
    <row r="504" spans="1:35" ht="20.100000000000001" customHeight="1" x14ac:dyDescent="0.25">
      <c r="A504" s="328"/>
      <c r="C504" s="320">
        <v>2</v>
      </c>
      <c r="D504" s="322"/>
      <c r="E504" s="321"/>
      <c r="F504" s="72" t="s">
        <v>36</v>
      </c>
      <c r="G504" s="324" t="s">
        <v>37</v>
      </c>
      <c r="H504" s="321"/>
      <c r="I504" s="71" t="s">
        <v>38</v>
      </c>
      <c r="J504" s="320">
        <v>711979</v>
      </c>
      <c r="K504" s="322"/>
      <c r="L504" s="321"/>
      <c r="M504" s="71">
        <v>711980</v>
      </c>
      <c r="N504" s="320">
        <v>2</v>
      </c>
      <c r="O504" s="322"/>
      <c r="P504" s="321"/>
      <c r="Q504" s="71">
        <v>711979</v>
      </c>
      <c r="R504" s="320">
        <v>711980</v>
      </c>
      <c r="S504" s="321"/>
      <c r="T504" s="323">
        <v>2</v>
      </c>
      <c r="U504" s="321"/>
      <c r="V504" s="71"/>
      <c r="W504" s="71"/>
      <c r="X504" s="71"/>
      <c r="Y504" s="320"/>
      <c r="Z504" s="322"/>
      <c r="AA504" s="322"/>
      <c r="AB504" s="321"/>
      <c r="AC504" s="71"/>
      <c r="AD504" s="71"/>
      <c r="AE504" s="71"/>
      <c r="AF504" s="320">
        <v>2</v>
      </c>
      <c r="AG504" s="322"/>
      <c r="AH504" s="322"/>
      <c r="AI504" s="321"/>
    </row>
    <row r="505" spans="1:35" ht="20.100000000000001" customHeight="1" x14ac:dyDescent="0.25">
      <c r="A505" s="328"/>
      <c r="C505" s="320">
        <v>2</v>
      </c>
      <c r="D505" s="322"/>
      <c r="E505" s="321"/>
      <c r="F505" s="72" t="s">
        <v>36</v>
      </c>
      <c r="G505" s="324" t="s">
        <v>40</v>
      </c>
      <c r="H505" s="321"/>
      <c r="I505" s="71" t="s">
        <v>57</v>
      </c>
      <c r="J505" s="320">
        <v>2753668</v>
      </c>
      <c r="K505" s="322"/>
      <c r="L505" s="321"/>
      <c r="M505" s="71">
        <v>2753673</v>
      </c>
      <c r="N505" s="320">
        <v>6</v>
      </c>
      <c r="O505" s="322"/>
      <c r="P505" s="321"/>
      <c r="Q505" s="71">
        <v>2753668</v>
      </c>
      <c r="R505" s="320">
        <v>2753673</v>
      </c>
      <c r="S505" s="321"/>
      <c r="T505" s="323">
        <v>6</v>
      </c>
      <c r="U505" s="321"/>
      <c r="V505" s="71"/>
      <c r="W505" s="71"/>
      <c r="X505" s="71"/>
      <c r="Y505" s="320"/>
      <c r="Z505" s="322"/>
      <c r="AA505" s="322"/>
      <c r="AB505" s="321"/>
      <c r="AC505" s="71"/>
      <c r="AD505" s="71"/>
      <c r="AE505" s="71"/>
      <c r="AF505" s="320">
        <v>6</v>
      </c>
      <c r="AG505" s="322"/>
      <c r="AH505" s="322"/>
      <c r="AI505" s="321"/>
    </row>
    <row r="506" spans="1:35" ht="20.100000000000001" customHeight="1" x14ac:dyDescent="0.25">
      <c r="A506" s="328"/>
      <c r="C506" s="320">
        <v>2</v>
      </c>
      <c r="D506" s="322"/>
      <c r="E506" s="321"/>
      <c r="F506" s="72" t="s">
        <v>36</v>
      </c>
      <c r="G506" s="324" t="s">
        <v>40</v>
      </c>
      <c r="H506" s="321"/>
      <c r="I506" s="71" t="s">
        <v>57</v>
      </c>
      <c r="J506" s="320">
        <v>2753773</v>
      </c>
      <c r="K506" s="322"/>
      <c r="L506" s="321"/>
      <c r="M506" s="71">
        <v>2753811</v>
      </c>
      <c r="N506" s="320">
        <v>39</v>
      </c>
      <c r="O506" s="322"/>
      <c r="P506" s="321"/>
      <c r="Q506" s="71">
        <v>2753773</v>
      </c>
      <c r="R506" s="320">
        <v>2753811</v>
      </c>
      <c r="S506" s="321"/>
      <c r="T506" s="323">
        <v>39</v>
      </c>
      <c r="U506" s="321"/>
      <c r="V506" s="71"/>
      <c r="W506" s="71"/>
      <c r="X506" s="71"/>
      <c r="Y506" s="320"/>
      <c r="Z506" s="322"/>
      <c r="AA506" s="322"/>
      <c r="AB506" s="321"/>
      <c r="AC506" s="71"/>
      <c r="AD506" s="71"/>
      <c r="AE506" s="71"/>
      <c r="AF506" s="320">
        <v>39</v>
      </c>
      <c r="AG506" s="322"/>
      <c r="AH506" s="322"/>
      <c r="AI506" s="321"/>
    </row>
    <row r="507" spans="1:35" ht="20.100000000000001" customHeight="1" x14ac:dyDescent="0.25">
      <c r="A507" s="328"/>
      <c r="C507" s="320">
        <v>2</v>
      </c>
      <c r="D507" s="322"/>
      <c r="E507" s="321"/>
      <c r="F507" s="72" t="s">
        <v>36</v>
      </c>
      <c r="G507" s="324" t="s">
        <v>40</v>
      </c>
      <c r="H507" s="321"/>
      <c r="I507" s="71" t="s">
        <v>57</v>
      </c>
      <c r="J507" s="320">
        <v>2753812</v>
      </c>
      <c r="K507" s="322"/>
      <c r="L507" s="321"/>
      <c r="M507" s="71">
        <v>2753812</v>
      </c>
      <c r="N507" s="320">
        <v>1</v>
      </c>
      <c r="O507" s="322"/>
      <c r="P507" s="321"/>
      <c r="Q507" s="71"/>
      <c r="R507" s="320"/>
      <c r="S507" s="321"/>
      <c r="T507" s="323"/>
      <c r="U507" s="321"/>
      <c r="V507" s="71"/>
      <c r="W507" s="71"/>
      <c r="X507" s="71"/>
      <c r="Y507" s="320"/>
      <c r="Z507" s="322"/>
      <c r="AA507" s="322"/>
      <c r="AB507" s="321"/>
      <c r="AC507" s="71">
        <v>2753812</v>
      </c>
      <c r="AD507" s="71">
        <v>2753812</v>
      </c>
      <c r="AE507" s="71">
        <v>1</v>
      </c>
      <c r="AF507" s="320">
        <v>1</v>
      </c>
      <c r="AG507" s="322"/>
      <c r="AH507" s="322"/>
      <c r="AI507" s="321"/>
    </row>
    <row r="508" spans="1:35" ht="20.100000000000001" customHeight="1" x14ac:dyDescent="0.25">
      <c r="A508" s="328"/>
      <c r="C508" s="320">
        <v>2</v>
      </c>
      <c r="D508" s="322"/>
      <c r="E508" s="321"/>
      <c r="F508" s="72" t="s">
        <v>36</v>
      </c>
      <c r="G508" s="324" t="s">
        <v>40</v>
      </c>
      <c r="H508" s="321"/>
      <c r="I508" s="71" t="s">
        <v>57</v>
      </c>
      <c r="J508" s="320">
        <v>2753949</v>
      </c>
      <c r="K508" s="322"/>
      <c r="L508" s="321"/>
      <c r="M508" s="71">
        <v>2753968</v>
      </c>
      <c r="N508" s="320">
        <v>20</v>
      </c>
      <c r="O508" s="322"/>
      <c r="P508" s="321"/>
      <c r="Q508" s="71"/>
      <c r="R508" s="320"/>
      <c r="S508" s="321"/>
      <c r="T508" s="323"/>
      <c r="U508" s="321"/>
      <c r="V508" s="71"/>
      <c r="W508" s="71"/>
      <c r="X508" s="71"/>
      <c r="Y508" s="320"/>
      <c r="Z508" s="322"/>
      <c r="AA508" s="322"/>
      <c r="AB508" s="321"/>
      <c r="AC508" s="71">
        <v>2753949</v>
      </c>
      <c r="AD508" s="71">
        <v>2753968</v>
      </c>
      <c r="AE508" s="71">
        <v>20</v>
      </c>
      <c r="AF508" s="320">
        <v>20</v>
      </c>
      <c r="AG508" s="322"/>
      <c r="AH508" s="322"/>
      <c r="AI508" s="321"/>
    </row>
    <row r="509" spans="1:35" ht="20.100000000000001" customHeight="1" x14ac:dyDescent="0.25">
      <c r="A509" s="328"/>
      <c r="C509" s="320">
        <v>2</v>
      </c>
      <c r="D509" s="322"/>
      <c r="E509" s="321"/>
      <c r="F509" s="72" t="s">
        <v>36</v>
      </c>
      <c r="G509" s="324" t="s">
        <v>40</v>
      </c>
      <c r="H509" s="321"/>
      <c r="I509" s="71" t="s">
        <v>57</v>
      </c>
      <c r="J509" s="320">
        <v>2754124</v>
      </c>
      <c r="K509" s="322"/>
      <c r="L509" s="321"/>
      <c r="M509" s="71">
        <v>2754125</v>
      </c>
      <c r="N509" s="320">
        <v>2</v>
      </c>
      <c r="O509" s="322"/>
      <c r="P509" s="321"/>
      <c r="Q509" s="71">
        <v>2754124</v>
      </c>
      <c r="R509" s="320">
        <v>2754125</v>
      </c>
      <c r="S509" s="321"/>
      <c r="T509" s="323">
        <v>2</v>
      </c>
      <c r="U509" s="321"/>
      <c r="V509" s="71"/>
      <c r="W509" s="71"/>
      <c r="X509" s="71"/>
      <c r="Y509" s="320"/>
      <c r="Z509" s="322"/>
      <c r="AA509" s="322"/>
      <c r="AB509" s="321"/>
      <c r="AC509" s="71"/>
      <c r="AD509" s="71"/>
      <c r="AE509" s="71"/>
      <c r="AF509" s="320">
        <v>2</v>
      </c>
      <c r="AG509" s="322"/>
      <c r="AH509" s="322"/>
      <c r="AI509" s="321"/>
    </row>
    <row r="510" spans="1:35" ht="20.100000000000001" customHeight="1" x14ac:dyDescent="0.25">
      <c r="A510" s="328"/>
      <c r="C510" s="320"/>
      <c r="D510" s="322"/>
      <c r="E510" s="321"/>
      <c r="F510" s="72"/>
      <c r="G510" s="324"/>
      <c r="H510" s="321"/>
      <c r="I510" s="71"/>
      <c r="J510" s="320"/>
      <c r="K510" s="322"/>
      <c r="L510" s="321"/>
      <c r="M510" s="71"/>
      <c r="N510" s="320"/>
      <c r="O510" s="322"/>
      <c r="P510" s="321"/>
      <c r="Q510" s="71"/>
      <c r="R510" s="320"/>
      <c r="S510" s="321"/>
      <c r="T510" s="323"/>
      <c r="U510" s="321"/>
      <c r="V510" s="71"/>
      <c r="W510" s="71"/>
      <c r="X510" s="71"/>
      <c r="Y510" s="320"/>
      <c r="Z510" s="322"/>
      <c r="AA510" s="322"/>
      <c r="AB510" s="321"/>
      <c r="AC510" s="71"/>
      <c r="AD510" s="71"/>
      <c r="AE510" s="71"/>
      <c r="AF510" s="325">
        <f>SUM(T500:U509)*17/2</f>
        <v>799</v>
      </c>
      <c r="AG510" s="322"/>
      <c r="AH510" s="322"/>
      <c r="AI510" s="321"/>
    </row>
    <row r="511" spans="1:35" ht="20.100000000000001" customHeight="1" x14ac:dyDescent="0.25">
      <c r="A511" s="328"/>
      <c r="C511" s="320">
        <v>7</v>
      </c>
      <c r="D511" s="322"/>
      <c r="E511" s="321"/>
      <c r="F511" s="72" t="s">
        <v>71</v>
      </c>
      <c r="G511" s="324" t="s">
        <v>37</v>
      </c>
      <c r="H511" s="321"/>
      <c r="I511" s="71" t="s">
        <v>38</v>
      </c>
      <c r="J511" s="320">
        <v>712149</v>
      </c>
      <c r="K511" s="322"/>
      <c r="L511" s="321"/>
      <c r="M511" s="71">
        <v>712168</v>
      </c>
      <c r="N511" s="320">
        <v>20</v>
      </c>
      <c r="O511" s="322"/>
      <c r="P511" s="321"/>
      <c r="Q511" s="71">
        <v>712149</v>
      </c>
      <c r="R511" s="320">
        <v>712168</v>
      </c>
      <c r="S511" s="321"/>
      <c r="T511" s="323">
        <v>20</v>
      </c>
      <c r="U511" s="321"/>
      <c r="V511" s="71"/>
      <c r="W511" s="71"/>
      <c r="X511" s="71"/>
      <c r="Y511" s="320"/>
      <c r="Z511" s="322"/>
      <c r="AA511" s="322"/>
      <c r="AB511" s="321"/>
      <c r="AC511" s="71"/>
      <c r="AD511" s="71"/>
      <c r="AE511" s="71"/>
      <c r="AF511" s="320">
        <v>20</v>
      </c>
      <c r="AG511" s="322"/>
      <c r="AH511" s="322"/>
      <c r="AI511" s="321"/>
    </row>
    <row r="512" spans="1:35" ht="20.100000000000001" customHeight="1" x14ac:dyDescent="0.25">
      <c r="A512" s="328"/>
      <c r="C512" s="320">
        <v>7</v>
      </c>
      <c r="D512" s="322"/>
      <c r="E512" s="321"/>
      <c r="F512" s="72" t="s">
        <v>71</v>
      </c>
      <c r="G512" s="324" t="s">
        <v>37</v>
      </c>
      <c r="H512" s="321"/>
      <c r="I512" s="71" t="s">
        <v>38</v>
      </c>
      <c r="J512" s="320">
        <v>712277</v>
      </c>
      <c r="K512" s="322"/>
      <c r="L512" s="321"/>
      <c r="M512" s="71">
        <v>712302</v>
      </c>
      <c r="N512" s="320">
        <v>26</v>
      </c>
      <c r="O512" s="322"/>
      <c r="P512" s="321"/>
      <c r="Q512" s="71">
        <v>712277</v>
      </c>
      <c r="R512" s="320">
        <v>712302</v>
      </c>
      <c r="S512" s="321"/>
      <c r="T512" s="323">
        <v>26</v>
      </c>
      <c r="U512" s="321"/>
      <c r="V512" s="71"/>
      <c r="W512" s="71"/>
      <c r="X512" s="71"/>
      <c r="Y512" s="320"/>
      <c r="Z512" s="322"/>
      <c r="AA512" s="322"/>
      <c r="AB512" s="321"/>
      <c r="AC512" s="71"/>
      <c r="AD512" s="71"/>
      <c r="AE512" s="71"/>
      <c r="AF512" s="320">
        <v>26</v>
      </c>
      <c r="AG512" s="322"/>
      <c r="AH512" s="322"/>
      <c r="AI512" s="321"/>
    </row>
    <row r="513" spans="1:35" ht="20.100000000000001" customHeight="1" x14ac:dyDescent="0.25">
      <c r="A513" s="328"/>
      <c r="C513" s="320">
        <v>7</v>
      </c>
      <c r="D513" s="322"/>
      <c r="E513" s="321"/>
      <c r="F513" s="72" t="s">
        <v>71</v>
      </c>
      <c r="G513" s="324" t="s">
        <v>37</v>
      </c>
      <c r="H513" s="321"/>
      <c r="I513" s="71" t="s">
        <v>38</v>
      </c>
      <c r="J513" s="320">
        <v>712303</v>
      </c>
      <c r="K513" s="322"/>
      <c r="L513" s="321"/>
      <c r="M513" s="71">
        <v>712324</v>
      </c>
      <c r="N513" s="320">
        <v>22</v>
      </c>
      <c r="O513" s="322"/>
      <c r="P513" s="321"/>
      <c r="Q513" s="71"/>
      <c r="R513" s="320"/>
      <c r="S513" s="321"/>
      <c r="T513" s="323"/>
      <c r="U513" s="321"/>
      <c r="V513" s="71"/>
      <c r="W513" s="71"/>
      <c r="X513" s="71"/>
      <c r="Y513" s="320"/>
      <c r="Z513" s="322"/>
      <c r="AA513" s="322"/>
      <c r="AB513" s="321"/>
      <c r="AC513" s="71">
        <v>712303</v>
      </c>
      <c r="AD513" s="71">
        <v>712324</v>
      </c>
      <c r="AE513" s="71">
        <v>22</v>
      </c>
      <c r="AF513" s="320">
        <v>22</v>
      </c>
      <c r="AG513" s="322"/>
      <c r="AH513" s="322"/>
      <c r="AI513" s="321"/>
    </row>
    <row r="514" spans="1:35" ht="20.100000000000001" customHeight="1" x14ac:dyDescent="0.25">
      <c r="A514" s="328"/>
      <c r="C514" s="320">
        <v>7</v>
      </c>
      <c r="D514" s="322"/>
      <c r="E514" s="321"/>
      <c r="F514" s="72" t="s">
        <v>71</v>
      </c>
      <c r="G514" s="324" t="s">
        <v>40</v>
      </c>
      <c r="H514" s="321"/>
      <c r="I514" s="71" t="s">
        <v>57</v>
      </c>
      <c r="J514" s="320">
        <v>2754290</v>
      </c>
      <c r="K514" s="322"/>
      <c r="L514" s="321"/>
      <c r="M514" s="71">
        <v>2754309</v>
      </c>
      <c r="N514" s="320">
        <v>20</v>
      </c>
      <c r="O514" s="322"/>
      <c r="P514" s="321"/>
      <c r="Q514" s="71">
        <v>2754290</v>
      </c>
      <c r="R514" s="320">
        <v>2754309</v>
      </c>
      <c r="S514" s="321"/>
      <c r="T514" s="323">
        <v>20</v>
      </c>
      <c r="U514" s="321"/>
      <c r="V514" s="71"/>
      <c r="W514" s="71"/>
      <c r="X514" s="71"/>
      <c r="Y514" s="320"/>
      <c r="Z514" s="322"/>
      <c r="AA514" s="322"/>
      <c r="AB514" s="321"/>
      <c r="AC514" s="71"/>
      <c r="AD514" s="71"/>
      <c r="AE514" s="71"/>
      <c r="AF514" s="320">
        <v>20</v>
      </c>
      <c r="AG514" s="322"/>
      <c r="AH514" s="322"/>
      <c r="AI514" s="321"/>
    </row>
    <row r="515" spans="1:35" ht="20.100000000000001" customHeight="1" x14ac:dyDescent="0.25">
      <c r="A515" s="328"/>
      <c r="C515" s="320">
        <v>7</v>
      </c>
      <c r="D515" s="322"/>
      <c r="E515" s="321"/>
      <c r="F515" s="72" t="s">
        <v>71</v>
      </c>
      <c r="G515" s="324" t="s">
        <v>40</v>
      </c>
      <c r="H515" s="321"/>
      <c r="I515" s="71" t="s">
        <v>57</v>
      </c>
      <c r="J515" s="320">
        <v>2754416</v>
      </c>
      <c r="K515" s="322"/>
      <c r="L515" s="321"/>
      <c r="M515" s="71">
        <v>2754441</v>
      </c>
      <c r="N515" s="320">
        <v>26</v>
      </c>
      <c r="O515" s="322"/>
      <c r="P515" s="321"/>
      <c r="Q515" s="71">
        <v>2754416</v>
      </c>
      <c r="R515" s="320">
        <v>2754441</v>
      </c>
      <c r="S515" s="321"/>
      <c r="T515" s="323">
        <v>26</v>
      </c>
      <c r="U515" s="321"/>
      <c r="V515" s="71"/>
      <c r="W515" s="71"/>
      <c r="X515" s="71"/>
      <c r="Y515" s="320"/>
      <c r="Z515" s="322"/>
      <c r="AA515" s="322"/>
      <c r="AB515" s="321"/>
      <c r="AC515" s="71"/>
      <c r="AD515" s="71"/>
      <c r="AE515" s="71"/>
      <c r="AF515" s="320">
        <v>26</v>
      </c>
      <c r="AG515" s="322"/>
      <c r="AH515" s="322"/>
      <c r="AI515" s="321"/>
    </row>
    <row r="516" spans="1:35" ht="20.100000000000001" customHeight="1" x14ac:dyDescent="0.25">
      <c r="A516" s="328"/>
      <c r="C516" s="320">
        <v>7</v>
      </c>
      <c r="D516" s="322"/>
      <c r="E516" s="321"/>
      <c r="F516" s="72" t="s">
        <v>71</v>
      </c>
      <c r="G516" s="324" t="s">
        <v>40</v>
      </c>
      <c r="H516" s="321"/>
      <c r="I516" s="71" t="s">
        <v>57</v>
      </c>
      <c r="J516" s="320">
        <v>2754442</v>
      </c>
      <c r="K516" s="322"/>
      <c r="L516" s="321"/>
      <c r="M516" s="71">
        <v>2754463</v>
      </c>
      <c r="N516" s="320">
        <v>22</v>
      </c>
      <c r="O516" s="322"/>
      <c r="P516" s="321"/>
      <c r="Q516" s="71"/>
      <c r="R516" s="320"/>
      <c r="S516" s="321"/>
      <c r="T516" s="323"/>
      <c r="U516" s="321"/>
      <c r="V516" s="71"/>
      <c r="W516" s="71"/>
      <c r="X516" s="71"/>
      <c r="Y516" s="320"/>
      <c r="Z516" s="322"/>
      <c r="AA516" s="322"/>
      <c r="AB516" s="321"/>
      <c r="AC516" s="71">
        <v>2754442</v>
      </c>
      <c r="AD516" s="71">
        <v>2754463</v>
      </c>
      <c r="AE516" s="71">
        <v>22</v>
      </c>
      <c r="AF516" s="320">
        <v>22</v>
      </c>
      <c r="AG516" s="322"/>
      <c r="AH516" s="322"/>
      <c r="AI516" s="321"/>
    </row>
    <row r="517" spans="1:35" ht="20.100000000000001" customHeight="1" x14ac:dyDescent="0.25">
      <c r="A517" s="328"/>
      <c r="C517" s="320"/>
      <c r="D517" s="322"/>
      <c r="E517" s="321"/>
      <c r="F517" s="72"/>
      <c r="G517" s="324"/>
      <c r="H517" s="321"/>
      <c r="I517" s="71"/>
      <c r="J517" s="320"/>
      <c r="K517" s="322"/>
      <c r="L517" s="321"/>
      <c r="M517" s="71"/>
      <c r="N517" s="320"/>
      <c r="O517" s="322"/>
      <c r="P517" s="321"/>
      <c r="Q517" s="71"/>
      <c r="R517" s="320"/>
      <c r="S517" s="321"/>
      <c r="T517" s="323"/>
      <c r="U517" s="321"/>
      <c r="V517" s="71"/>
      <c r="W517" s="71"/>
      <c r="X517" s="71"/>
      <c r="Y517" s="320"/>
      <c r="Z517" s="322"/>
      <c r="AA517" s="322"/>
      <c r="AB517" s="321"/>
      <c r="AC517" s="71"/>
      <c r="AD517" s="71"/>
      <c r="AE517" s="71"/>
      <c r="AF517" s="325">
        <f>SUM(T511:U516)*17/2</f>
        <v>782</v>
      </c>
      <c r="AG517" s="322"/>
      <c r="AH517" s="322"/>
      <c r="AI517" s="321"/>
    </row>
    <row r="518" spans="1:35" ht="20.100000000000001" customHeight="1" x14ac:dyDescent="0.25">
      <c r="A518" s="328"/>
      <c r="C518" s="320">
        <v>3</v>
      </c>
      <c r="D518" s="322"/>
      <c r="E518" s="321"/>
      <c r="F518" s="72" t="s">
        <v>51</v>
      </c>
      <c r="G518" s="324" t="s">
        <v>37</v>
      </c>
      <c r="H518" s="321"/>
      <c r="I518" s="71" t="s">
        <v>38</v>
      </c>
      <c r="J518" s="320">
        <v>711900</v>
      </c>
      <c r="K518" s="322"/>
      <c r="L518" s="321"/>
      <c r="M518" s="71">
        <v>711920</v>
      </c>
      <c r="N518" s="320">
        <v>21</v>
      </c>
      <c r="O518" s="322"/>
      <c r="P518" s="321"/>
      <c r="Q518" s="71"/>
      <c r="R518" s="320"/>
      <c r="S518" s="321"/>
      <c r="T518" s="323"/>
      <c r="U518" s="321"/>
      <c r="V518" s="71"/>
      <c r="W518" s="71"/>
      <c r="X518" s="71"/>
      <c r="Y518" s="320"/>
      <c r="Z518" s="322"/>
      <c r="AA518" s="322"/>
      <c r="AB518" s="321"/>
      <c r="AC518" s="71">
        <v>711900</v>
      </c>
      <c r="AD518" s="71">
        <v>711920</v>
      </c>
      <c r="AE518" s="71">
        <v>21</v>
      </c>
      <c r="AF518" s="320">
        <v>21</v>
      </c>
      <c r="AG518" s="322"/>
      <c r="AH518" s="322"/>
      <c r="AI518" s="321"/>
    </row>
    <row r="519" spans="1:35" ht="20.100000000000001" customHeight="1" x14ac:dyDescent="0.25">
      <c r="A519" s="328"/>
      <c r="C519" s="320">
        <v>3</v>
      </c>
      <c r="D519" s="322"/>
      <c r="E519" s="321"/>
      <c r="F519" s="72" t="s">
        <v>51</v>
      </c>
      <c r="G519" s="324" t="s">
        <v>37</v>
      </c>
      <c r="H519" s="321"/>
      <c r="I519" s="71" t="s">
        <v>38</v>
      </c>
      <c r="J519" s="320">
        <v>711981</v>
      </c>
      <c r="K519" s="322"/>
      <c r="L519" s="321"/>
      <c r="M519" s="71">
        <v>712020</v>
      </c>
      <c r="N519" s="320">
        <v>40</v>
      </c>
      <c r="O519" s="322"/>
      <c r="P519" s="321"/>
      <c r="Q519" s="71"/>
      <c r="R519" s="320"/>
      <c r="S519" s="321"/>
      <c r="T519" s="323"/>
      <c r="U519" s="321"/>
      <c r="V519" s="71"/>
      <c r="W519" s="71"/>
      <c r="X519" s="71"/>
      <c r="Y519" s="320"/>
      <c r="Z519" s="322"/>
      <c r="AA519" s="322"/>
      <c r="AB519" s="321"/>
      <c r="AC519" s="71">
        <v>711981</v>
      </c>
      <c r="AD519" s="71">
        <v>712020</v>
      </c>
      <c r="AE519" s="71">
        <v>40</v>
      </c>
      <c r="AF519" s="320">
        <v>40</v>
      </c>
      <c r="AG519" s="322"/>
      <c r="AH519" s="322"/>
      <c r="AI519" s="321"/>
    </row>
    <row r="520" spans="1:35" ht="20.100000000000001" customHeight="1" x14ac:dyDescent="0.25">
      <c r="A520" s="328"/>
      <c r="C520" s="320">
        <v>3</v>
      </c>
      <c r="D520" s="322"/>
      <c r="E520" s="321"/>
      <c r="F520" s="72" t="s">
        <v>51</v>
      </c>
      <c r="G520" s="324" t="s">
        <v>40</v>
      </c>
      <c r="H520" s="321"/>
      <c r="I520" s="71" t="s">
        <v>57</v>
      </c>
      <c r="J520" s="320">
        <v>2754045</v>
      </c>
      <c r="K520" s="322"/>
      <c r="L520" s="321"/>
      <c r="M520" s="71">
        <v>2754065</v>
      </c>
      <c r="N520" s="320">
        <v>21</v>
      </c>
      <c r="O520" s="322"/>
      <c r="P520" s="321"/>
      <c r="Q520" s="71"/>
      <c r="R520" s="320"/>
      <c r="S520" s="321"/>
      <c r="T520" s="323"/>
      <c r="U520" s="321"/>
      <c r="V520" s="71"/>
      <c r="W520" s="71"/>
      <c r="X520" s="71"/>
      <c r="Y520" s="320"/>
      <c r="Z520" s="322"/>
      <c r="AA520" s="322"/>
      <c r="AB520" s="321"/>
      <c r="AC520" s="71">
        <v>2754045</v>
      </c>
      <c r="AD520" s="71">
        <v>2754065</v>
      </c>
      <c r="AE520" s="71">
        <v>21</v>
      </c>
      <c r="AF520" s="320">
        <v>21</v>
      </c>
      <c r="AG520" s="322"/>
      <c r="AH520" s="322"/>
      <c r="AI520" s="321"/>
    </row>
    <row r="521" spans="1:35" ht="20.100000000000001" customHeight="1" x14ac:dyDescent="0.25">
      <c r="A521" s="328"/>
      <c r="C521" s="320">
        <v>3</v>
      </c>
      <c r="D521" s="322"/>
      <c r="E521" s="321"/>
      <c r="F521" s="72" t="s">
        <v>51</v>
      </c>
      <c r="G521" s="324" t="s">
        <v>40</v>
      </c>
      <c r="H521" s="321"/>
      <c r="I521" s="71" t="s">
        <v>57</v>
      </c>
      <c r="J521" s="320">
        <v>2754126</v>
      </c>
      <c r="K521" s="322"/>
      <c r="L521" s="321"/>
      <c r="M521" s="71">
        <v>2754165</v>
      </c>
      <c r="N521" s="320">
        <v>40</v>
      </c>
      <c r="O521" s="322"/>
      <c r="P521" s="321"/>
      <c r="Q521" s="71"/>
      <c r="R521" s="320"/>
      <c r="S521" s="321"/>
      <c r="T521" s="323"/>
      <c r="U521" s="321"/>
      <c r="V521" s="71"/>
      <c r="W521" s="71"/>
      <c r="X521" s="71"/>
      <c r="Y521" s="320"/>
      <c r="Z521" s="322"/>
      <c r="AA521" s="322"/>
      <c r="AB521" s="321"/>
      <c r="AC521" s="71">
        <v>2754126</v>
      </c>
      <c r="AD521" s="71">
        <v>2754165</v>
      </c>
      <c r="AE521" s="71">
        <v>40</v>
      </c>
      <c r="AF521" s="320">
        <v>40</v>
      </c>
      <c r="AG521" s="322"/>
      <c r="AH521" s="322"/>
      <c r="AI521" s="321"/>
    </row>
    <row r="522" spans="1:35" ht="20.100000000000001" customHeight="1" x14ac:dyDescent="0.25">
      <c r="A522" s="328"/>
      <c r="C522" s="320"/>
      <c r="D522" s="322"/>
      <c r="E522" s="321"/>
      <c r="F522" s="72"/>
      <c r="G522" s="324"/>
      <c r="H522" s="321"/>
      <c r="I522" s="71"/>
      <c r="J522" s="320"/>
      <c r="K522" s="322"/>
      <c r="L522" s="321"/>
      <c r="M522" s="71"/>
      <c r="N522" s="320"/>
      <c r="O522" s="322"/>
      <c r="P522" s="321"/>
      <c r="Q522" s="71"/>
      <c r="R522" s="320"/>
      <c r="S522" s="321"/>
      <c r="T522" s="323"/>
      <c r="U522" s="321"/>
      <c r="V522" s="71"/>
      <c r="W522" s="71"/>
      <c r="X522" s="71"/>
      <c r="Y522" s="320"/>
      <c r="Z522" s="322"/>
      <c r="AA522" s="322"/>
      <c r="AB522" s="321"/>
      <c r="AC522" s="71"/>
      <c r="AD522" s="71"/>
      <c r="AE522" s="71"/>
      <c r="AF522" s="325">
        <f>SUM(T518:U521)*17/2</f>
        <v>0</v>
      </c>
      <c r="AG522" s="322"/>
      <c r="AH522" s="322"/>
      <c r="AI522" s="321"/>
    </row>
    <row r="523" spans="1:35" ht="20.100000000000001" customHeight="1" x14ac:dyDescent="0.25">
      <c r="A523" s="328"/>
      <c r="C523" s="320">
        <v>5</v>
      </c>
      <c r="D523" s="322"/>
      <c r="E523" s="321"/>
      <c r="F523" s="72" t="s">
        <v>42</v>
      </c>
      <c r="G523" s="324" t="s">
        <v>37</v>
      </c>
      <c r="H523" s="321"/>
      <c r="I523" s="71" t="s">
        <v>38</v>
      </c>
      <c r="J523" s="320">
        <v>712121</v>
      </c>
      <c r="K523" s="322"/>
      <c r="L523" s="321"/>
      <c r="M523" s="71">
        <v>712140</v>
      </c>
      <c r="N523" s="320">
        <v>20</v>
      </c>
      <c r="O523" s="322"/>
      <c r="P523" s="321"/>
      <c r="Q523" s="71">
        <v>712121</v>
      </c>
      <c r="R523" s="320">
        <v>712140</v>
      </c>
      <c r="S523" s="321"/>
      <c r="T523" s="323">
        <v>20</v>
      </c>
      <c r="U523" s="321"/>
      <c r="V523" s="71"/>
      <c r="W523" s="71"/>
      <c r="X523" s="71"/>
      <c r="Y523" s="320"/>
      <c r="Z523" s="322"/>
      <c r="AA523" s="322"/>
      <c r="AB523" s="321"/>
      <c r="AC523" s="71"/>
      <c r="AD523" s="71"/>
      <c r="AE523" s="71"/>
      <c r="AF523" s="320">
        <v>20</v>
      </c>
      <c r="AG523" s="322"/>
      <c r="AH523" s="322"/>
      <c r="AI523" s="321"/>
    </row>
    <row r="524" spans="1:35" ht="20.100000000000001" customHeight="1" x14ac:dyDescent="0.25">
      <c r="A524" s="328"/>
      <c r="C524" s="320">
        <v>5</v>
      </c>
      <c r="D524" s="322"/>
      <c r="E524" s="321"/>
      <c r="F524" s="72" t="s">
        <v>42</v>
      </c>
      <c r="G524" s="324" t="s">
        <v>37</v>
      </c>
      <c r="H524" s="321"/>
      <c r="I524" s="71" t="s">
        <v>38</v>
      </c>
      <c r="J524" s="320">
        <v>712229</v>
      </c>
      <c r="K524" s="322"/>
      <c r="L524" s="321"/>
      <c r="M524" s="71">
        <v>712229</v>
      </c>
      <c r="N524" s="320">
        <v>1</v>
      </c>
      <c r="O524" s="322"/>
      <c r="P524" s="321"/>
      <c r="Q524" s="71"/>
      <c r="R524" s="320"/>
      <c r="S524" s="321"/>
      <c r="T524" s="323"/>
      <c r="U524" s="321"/>
      <c r="V524" s="71">
        <v>712229</v>
      </c>
      <c r="W524" s="71">
        <v>712229</v>
      </c>
      <c r="X524" s="71">
        <v>1</v>
      </c>
      <c r="Y524" s="320" t="s">
        <v>39</v>
      </c>
      <c r="Z524" s="322"/>
      <c r="AA524" s="322"/>
      <c r="AB524" s="321"/>
      <c r="AC524" s="71"/>
      <c r="AD524" s="71"/>
      <c r="AE524" s="71"/>
      <c r="AF524" s="320">
        <v>1</v>
      </c>
      <c r="AG524" s="322"/>
      <c r="AH524" s="322"/>
      <c r="AI524" s="321"/>
    </row>
    <row r="525" spans="1:35" ht="20.100000000000001" customHeight="1" x14ac:dyDescent="0.25">
      <c r="A525" s="328"/>
      <c r="C525" s="320">
        <v>5</v>
      </c>
      <c r="D525" s="322"/>
      <c r="E525" s="321"/>
      <c r="F525" s="72" t="s">
        <v>42</v>
      </c>
      <c r="G525" s="324" t="s">
        <v>37</v>
      </c>
      <c r="H525" s="321"/>
      <c r="I525" s="71" t="s">
        <v>38</v>
      </c>
      <c r="J525" s="320">
        <v>712230</v>
      </c>
      <c r="K525" s="322"/>
      <c r="L525" s="321"/>
      <c r="M525" s="71">
        <v>712254</v>
      </c>
      <c r="N525" s="320">
        <v>25</v>
      </c>
      <c r="O525" s="322"/>
      <c r="P525" s="321"/>
      <c r="Q525" s="71">
        <v>712230</v>
      </c>
      <c r="R525" s="320">
        <v>712254</v>
      </c>
      <c r="S525" s="321"/>
      <c r="T525" s="323">
        <v>25</v>
      </c>
      <c r="U525" s="321"/>
      <c r="V525" s="71"/>
      <c r="W525" s="71"/>
      <c r="X525" s="71"/>
      <c r="Y525" s="320"/>
      <c r="Z525" s="322"/>
      <c r="AA525" s="322"/>
      <c r="AB525" s="321"/>
      <c r="AC525" s="71"/>
      <c r="AD525" s="71"/>
      <c r="AE525" s="71"/>
      <c r="AF525" s="320">
        <v>25</v>
      </c>
      <c r="AG525" s="322"/>
      <c r="AH525" s="322"/>
      <c r="AI525" s="321"/>
    </row>
    <row r="526" spans="1:35" ht="20.100000000000001" customHeight="1" x14ac:dyDescent="0.25">
      <c r="A526" s="328"/>
      <c r="C526" s="320">
        <v>5</v>
      </c>
      <c r="D526" s="322"/>
      <c r="E526" s="321"/>
      <c r="F526" s="72" t="s">
        <v>42</v>
      </c>
      <c r="G526" s="324" t="s">
        <v>37</v>
      </c>
      <c r="H526" s="321"/>
      <c r="I526" s="71" t="s">
        <v>38</v>
      </c>
      <c r="J526" s="320">
        <v>712255</v>
      </c>
      <c r="K526" s="322"/>
      <c r="L526" s="321"/>
      <c r="M526" s="71">
        <v>712276</v>
      </c>
      <c r="N526" s="320">
        <v>22</v>
      </c>
      <c r="O526" s="322"/>
      <c r="P526" s="321"/>
      <c r="Q526" s="71"/>
      <c r="R526" s="320"/>
      <c r="S526" s="321"/>
      <c r="T526" s="323"/>
      <c r="U526" s="321"/>
      <c r="V526" s="71"/>
      <c r="W526" s="71"/>
      <c r="X526" s="71"/>
      <c r="Y526" s="320"/>
      <c r="Z526" s="322"/>
      <c r="AA526" s="322"/>
      <c r="AB526" s="321"/>
      <c r="AC526" s="71">
        <v>712255</v>
      </c>
      <c r="AD526" s="71">
        <v>712276</v>
      </c>
      <c r="AE526" s="71">
        <v>22</v>
      </c>
      <c r="AF526" s="320">
        <v>22</v>
      </c>
      <c r="AG526" s="322"/>
      <c r="AH526" s="322"/>
      <c r="AI526" s="321"/>
    </row>
    <row r="527" spans="1:35" ht="20.100000000000001" customHeight="1" x14ac:dyDescent="0.25">
      <c r="A527" s="328"/>
      <c r="C527" s="320">
        <v>5</v>
      </c>
      <c r="D527" s="322"/>
      <c r="E527" s="321"/>
      <c r="F527" s="72" t="s">
        <v>42</v>
      </c>
      <c r="G527" s="324" t="s">
        <v>40</v>
      </c>
      <c r="H527" s="321"/>
      <c r="I527" s="71" t="s">
        <v>57</v>
      </c>
      <c r="J527" s="320">
        <v>2754260</v>
      </c>
      <c r="K527" s="322"/>
      <c r="L527" s="321"/>
      <c r="M527" s="71">
        <v>2754281</v>
      </c>
      <c r="N527" s="320">
        <v>22</v>
      </c>
      <c r="O527" s="322"/>
      <c r="P527" s="321"/>
      <c r="Q527" s="71">
        <v>2754260</v>
      </c>
      <c r="R527" s="320">
        <v>2754281</v>
      </c>
      <c r="S527" s="321"/>
      <c r="T527" s="323">
        <v>22</v>
      </c>
      <c r="U527" s="321"/>
      <c r="V527" s="71"/>
      <c r="W527" s="71"/>
      <c r="X527" s="71"/>
      <c r="Y527" s="320"/>
      <c r="Z527" s="322"/>
      <c r="AA527" s="322"/>
      <c r="AB527" s="321"/>
      <c r="AC527" s="71"/>
      <c r="AD527" s="71"/>
      <c r="AE527" s="71"/>
      <c r="AF527" s="320">
        <v>22</v>
      </c>
      <c r="AG527" s="322"/>
      <c r="AH527" s="322"/>
      <c r="AI527" s="321"/>
    </row>
    <row r="528" spans="1:35" ht="20.100000000000001" customHeight="1" x14ac:dyDescent="0.25">
      <c r="A528" s="328"/>
      <c r="C528" s="320">
        <v>5</v>
      </c>
      <c r="D528" s="322"/>
      <c r="E528" s="321"/>
      <c r="F528" s="72" t="s">
        <v>42</v>
      </c>
      <c r="G528" s="324" t="s">
        <v>40</v>
      </c>
      <c r="H528" s="321"/>
      <c r="I528" s="71" t="s">
        <v>57</v>
      </c>
      <c r="J528" s="320">
        <v>2754370</v>
      </c>
      <c r="K528" s="322"/>
      <c r="L528" s="321"/>
      <c r="M528" s="71">
        <v>2754392</v>
      </c>
      <c r="N528" s="320">
        <v>23</v>
      </c>
      <c r="O528" s="322"/>
      <c r="P528" s="321"/>
      <c r="Q528" s="71">
        <v>2754370</v>
      </c>
      <c r="R528" s="320">
        <v>2754392</v>
      </c>
      <c r="S528" s="321"/>
      <c r="T528" s="323">
        <v>23</v>
      </c>
      <c r="U528" s="321"/>
      <c r="V528" s="71"/>
      <c r="W528" s="71"/>
      <c r="X528" s="71"/>
      <c r="Y528" s="320"/>
      <c r="Z528" s="322"/>
      <c r="AA528" s="322"/>
      <c r="AB528" s="321"/>
      <c r="AC528" s="71"/>
      <c r="AD528" s="71"/>
      <c r="AE528" s="71"/>
      <c r="AF528" s="320">
        <v>23</v>
      </c>
      <c r="AG528" s="322"/>
      <c r="AH528" s="322"/>
      <c r="AI528" s="321"/>
    </row>
    <row r="529" spans="1:35" ht="20.100000000000001" customHeight="1" x14ac:dyDescent="0.25">
      <c r="A529" s="328"/>
      <c r="C529" s="320">
        <v>5</v>
      </c>
      <c r="D529" s="322"/>
      <c r="E529" s="321"/>
      <c r="F529" s="72" t="s">
        <v>42</v>
      </c>
      <c r="G529" s="324" t="s">
        <v>40</v>
      </c>
      <c r="H529" s="321"/>
      <c r="I529" s="71" t="s">
        <v>57</v>
      </c>
      <c r="J529" s="320">
        <v>2754393</v>
      </c>
      <c r="K529" s="322"/>
      <c r="L529" s="321"/>
      <c r="M529" s="71">
        <v>2754415</v>
      </c>
      <c r="N529" s="320">
        <v>23</v>
      </c>
      <c r="O529" s="322"/>
      <c r="P529" s="321"/>
      <c r="Q529" s="71"/>
      <c r="R529" s="320"/>
      <c r="S529" s="321"/>
      <c r="T529" s="323"/>
      <c r="U529" s="321"/>
      <c r="V529" s="71"/>
      <c r="W529" s="71"/>
      <c r="X529" s="71"/>
      <c r="Y529" s="320"/>
      <c r="Z529" s="322"/>
      <c r="AA529" s="322"/>
      <c r="AB529" s="321"/>
      <c r="AC529" s="71">
        <v>2754393</v>
      </c>
      <c r="AD529" s="71">
        <v>2754415</v>
      </c>
      <c r="AE529" s="71">
        <v>23</v>
      </c>
      <c r="AF529" s="320">
        <v>23</v>
      </c>
      <c r="AG529" s="322"/>
      <c r="AH529" s="322"/>
      <c r="AI529" s="321"/>
    </row>
    <row r="530" spans="1:35" ht="20.100000000000001" customHeight="1" x14ac:dyDescent="0.25">
      <c r="A530" s="328"/>
      <c r="C530" s="320"/>
      <c r="D530" s="322"/>
      <c r="E530" s="321"/>
      <c r="F530" s="72"/>
      <c r="G530" s="324"/>
      <c r="H530" s="321"/>
      <c r="I530" s="71"/>
      <c r="J530" s="320"/>
      <c r="K530" s="322"/>
      <c r="L530" s="321"/>
      <c r="M530" s="71"/>
      <c r="N530" s="320"/>
      <c r="O530" s="322"/>
      <c r="P530" s="321"/>
      <c r="Q530" s="71"/>
      <c r="R530" s="320"/>
      <c r="S530" s="321"/>
      <c r="T530" s="323"/>
      <c r="U530" s="321"/>
      <c r="V530" s="71"/>
      <c r="W530" s="71"/>
      <c r="X530" s="71"/>
      <c r="Y530" s="320"/>
      <c r="Z530" s="322"/>
      <c r="AA530" s="322"/>
      <c r="AB530" s="321"/>
      <c r="AC530" s="71"/>
      <c r="AD530" s="71"/>
      <c r="AE530" s="71"/>
      <c r="AF530" s="325">
        <f>SUM(T523:U529)*17/2</f>
        <v>765</v>
      </c>
      <c r="AG530" s="322"/>
      <c r="AH530" s="322"/>
      <c r="AI530" s="321"/>
    </row>
    <row r="531" spans="1:35" ht="20.100000000000001" customHeight="1" x14ac:dyDescent="0.25">
      <c r="A531" s="328"/>
      <c r="C531" s="320">
        <v>4</v>
      </c>
      <c r="D531" s="322"/>
      <c r="E531" s="321"/>
      <c r="F531" s="72" t="s">
        <v>44</v>
      </c>
      <c r="G531" s="324" t="s">
        <v>37</v>
      </c>
      <c r="H531" s="321"/>
      <c r="I531" s="71" t="s">
        <v>38</v>
      </c>
      <c r="J531" s="320">
        <v>712066</v>
      </c>
      <c r="K531" s="322"/>
      <c r="L531" s="321"/>
      <c r="M531" s="71">
        <v>712080</v>
      </c>
      <c r="N531" s="320">
        <v>15</v>
      </c>
      <c r="O531" s="322"/>
      <c r="P531" s="321"/>
      <c r="Q531" s="71">
        <v>712066</v>
      </c>
      <c r="R531" s="320">
        <v>712080</v>
      </c>
      <c r="S531" s="321"/>
      <c r="T531" s="323">
        <v>15</v>
      </c>
      <c r="U531" s="321"/>
      <c r="V531" s="71"/>
      <c r="W531" s="71"/>
      <c r="X531" s="71"/>
      <c r="Y531" s="320"/>
      <c r="Z531" s="322"/>
      <c r="AA531" s="322"/>
      <c r="AB531" s="321"/>
      <c r="AC531" s="71"/>
      <c r="AD531" s="71"/>
      <c r="AE531" s="71"/>
      <c r="AF531" s="320">
        <v>15</v>
      </c>
      <c r="AG531" s="322"/>
      <c r="AH531" s="322"/>
      <c r="AI531" s="321"/>
    </row>
    <row r="532" spans="1:35" ht="20.100000000000001" customHeight="1" x14ac:dyDescent="0.25">
      <c r="A532" s="328"/>
      <c r="C532" s="320">
        <v>4</v>
      </c>
      <c r="D532" s="322"/>
      <c r="E532" s="321"/>
      <c r="F532" s="72" t="s">
        <v>44</v>
      </c>
      <c r="G532" s="324" t="s">
        <v>37</v>
      </c>
      <c r="H532" s="321"/>
      <c r="I532" s="71" t="s">
        <v>38</v>
      </c>
      <c r="J532" s="320">
        <v>712169</v>
      </c>
      <c r="K532" s="322"/>
      <c r="L532" s="321"/>
      <c r="M532" s="71">
        <v>712209</v>
      </c>
      <c r="N532" s="320">
        <v>41</v>
      </c>
      <c r="O532" s="322"/>
      <c r="P532" s="321"/>
      <c r="Q532" s="71">
        <v>712169</v>
      </c>
      <c r="R532" s="320">
        <v>712209</v>
      </c>
      <c r="S532" s="321"/>
      <c r="T532" s="323">
        <v>41</v>
      </c>
      <c r="U532" s="321"/>
      <c r="V532" s="71"/>
      <c r="W532" s="71"/>
      <c r="X532" s="71"/>
      <c r="Y532" s="320"/>
      <c r="Z532" s="322"/>
      <c r="AA532" s="322"/>
      <c r="AB532" s="321"/>
      <c r="AC532" s="71"/>
      <c r="AD532" s="71"/>
      <c r="AE532" s="71"/>
      <c r="AF532" s="320">
        <v>41</v>
      </c>
      <c r="AG532" s="322"/>
      <c r="AH532" s="322"/>
      <c r="AI532" s="321"/>
    </row>
    <row r="533" spans="1:35" ht="20.100000000000001" customHeight="1" x14ac:dyDescent="0.25">
      <c r="A533" s="328"/>
      <c r="C533" s="320">
        <v>4</v>
      </c>
      <c r="D533" s="322"/>
      <c r="E533" s="321"/>
      <c r="F533" s="72" t="s">
        <v>44</v>
      </c>
      <c r="G533" s="324" t="s">
        <v>37</v>
      </c>
      <c r="H533" s="321"/>
      <c r="I533" s="71" t="s">
        <v>38</v>
      </c>
      <c r="J533" s="320">
        <v>712210</v>
      </c>
      <c r="K533" s="322"/>
      <c r="L533" s="321"/>
      <c r="M533" s="71">
        <v>712228</v>
      </c>
      <c r="N533" s="320">
        <v>19</v>
      </c>
      <c r="O533" s="322"/>
      <c r="P533" s="321"/>
      <c r="Q533" s="71"/>
      <c r="R533" s="320"/>
      <c r="S533" s="321"/>
      <c r="T533" s="323"/>
      <c r="U533" s="321"/>
      <c r="V533" s="71"/>
      <c r="W533" s="71"/>
      <c r="X533" s="71"/>
      <c r="Y533" s="320"/>
      <c r="Z533" s="322"/>
      <c r="AA533" s="322"/>
      <c r="AB533" s="321"/>
      <c r="AC533" s="71">
        <v>712210</v>
      </c>
      <c r="AD533" s="71">
        <v>712228</v>
      </c>
      <c r="AE533" s="71">
        <v>19</v>
      </c>
      <c r="AF533" s="320">
        <v>19</v>
      </c>
      <c r="AG533" s="322"/>
      <c r="AH533" s="322"/>
      <c r="AI533" s="321"/>
    </row>
    <row r="534" spans="1:35" ht="20.100000000000001" customHeight="1" x14ac:dyDescent="0.25">
      <c r="A534" s="328"/>
      <c r="C534" s="320">
        <v>4</v>
      </c>
      <c r="D534" s="322"/>
      <c r="E534" s="321"/>
      <c r="F534" s="72" t="s">
        <v>44</v>
      </c>
      <c r="G534" s="324" t="s">
        <v>40</v>
      </c>
      <c r="H534" s="321"/>
      <c r="I534" s="71" t="s">
        <v>57</v>
      </c>
      <c r="J534" s="320">
        <v>2754211</v>
      </c>
      <c r="K534" s="322"/>
      <c r="L534" s="321"/>
      <c r="M534" s="71">
        <v>2754225</v>
      </c>
      <c r="N534" s="320">
        <v>15</v>
      </c>
      <c r="O534" s="322"/>
      <c r="P534" s="321"/>
      <c r="Q534" s="71">
        <v>2754211</v>
      </c>
      <c r="R534" s="320">
        <v>2754225</v>
      </c>
      <c r="S534" s="321"/>
      <c r="T534" s="323">
        <v>15</v>
      </c>
      <c r="U534" s="321"/>
      <c r="V534" s="71"/>
      <c r="W534" s="71"/>
      <c r="X534" s="71"/>
      <c r="Y534" s="320"/>
      <c r="Z534" s="322"/>
      <c r="AA534" s="322"/>
      <c r="AB534" s="321"/>
      <c r="AC534" s="71"/>
      <c r="AD534" s="71"/>
      <c r="AE534" s="71"/>
      <c r="AF534" s="320">
        <v>15</v>
      </c>
      <c r="AG534" s="322"/>
      <c r="AH534" s="322"/>
      <c r="AI534" s="321"/>
    </row>
    <row r="535" spans="1:35" ht="20.100000000000001" customHeight="1" x14ac:dyDescent="0.25">
      <c r="A535" s="328"/>
      <c r="C535" s="320">
        <v>4</v>
      </c>
      <c r="D535" s="322"/>
      <c r="E535" s="321"/>
      <c r="F535" s="72" t="s">
        <v>44</v>
      </c>
      <c r="G535" s="324" t="s">
        <v>40</v>
      </c>
      <c r="H535" s="321"/>
      <c r="I535" s="71" t="s">
        <v>57</v>
      </c>
      <c r="J535" s="320">
        <v>2754310</v>
      </c>
      <c r="K535" s="322"/>
      <c r="L535" s="321"/>
      <c r="M535" s="71">
        <v>2754350</v>
      </c>
      <c r="N535" s="320">
        <v>41</v>
      </c>
      <c r="O535" s="322"/>
      <c r="P535" s="321"/>
      <c r="Q535" s="71">
        <v>2754310</v>
      </c>
      <c r="R535" s="320">
        <v>2754350</v>
      </c>
      <c r="S535" s="321"/>
      <c r="T535" s="323">
        <v>41</v>
      </c>
      <c r="U535" s="321"/>
      <c r="V535" s="71"/>
      <c r="W535" s="71"/>
      <c r="X535" s="71"/>
      <c r="Y535" s="320"/>
      <c r="Z535" s="322"/>
      <c r="AA535" s="322"/>
      <c r="AB535" s="321"/>
      <c r="AC535" s="71"/>
      <c r="AD535" s="71"/>
      <c r="AE535" s="71"/>
      <c r="AF535" s="320">
        <v>41</v>
      </c>
      <c r="AG535" s="322"/>
      <c r="AH535" s="322"/>
      <c r="AI535" s="321"/>
    </row>
    <row r="536" spans="1:35" ht="20.100000000000001" customHeight="1" x14ac:dyDescent="0.25">
      <c r="A536" s="328"/>
      <c r="C536" s="320">
        <v>4</v>
      </c>
      <c r="D536" s="322"/>
      <c r="E536" s="321"/>
      <c r="F536" s="72" t="s">
        <v>44</v>
      </c>
      <c r="G536" s="324" t="s">
        <v>40</v>
      </c>
      <c r="H536" s="321"/>
      <c r="I536" s="71" t="s">
        <v>57</v>
      </c>
      <c r="J536" s="320">
        <v>2754351</v>
      </c>
      <c r="K536" s="322"/>
      <c r="L536" s="321"/>
      <c r="M536" s="71">
        <v>2754369</v>
      </c>
      <c r="N536" s="320">
        <v>19</v>
      </c>
      <c r="O536" s="322"/>
      <c r="P536" s="321"/>
      <c r="Q536" s="71"/>
      <c r="R536" s="320"/>
      <c r="S536" s="321"/>
      <c r="T536" s="323"/>
      <c r="U536" s="321"/>
      <c r="V536" s="71"/>
      <c r="W536" s="71"/>
      <c r="X536" s="71"/>
      <c r="Y536" s="320"/>
      <c r="Z536" s="322"/>
      <c r="AA536" s="322"/>
      <c r="AB536" s="321"/>
      <c r="AC536" s="71">
        <v>2754351</v>
      </c>
      <c r="AD536" s="71">
        <v>2754369</v>
      </c>
      <c r="AE536" s="71">
        <v>19</v>
      </c>
      <c r="AF536" s="320">
        <v>19</v>
      </c>
      <c r="AG536" s="322"/>
      <c r="AH536" s="322"/>
      <c r="AI536" s="321"/>
    </row>
    <row r="537" spans="1:35" ht="20.100000000000001" customHeight="1" x14ac:dyDescent="0.25">
      <c r="A537" s="329"/>
      <c r="C537" s="320"/>
      <c r="D537" s="322"/>
      <c r="E537" s="321"/>
      <c r="F537" s="72"/>
      <c r="G537" s="324"/>
      <c r="H537" s="321"/>
      <c r="I537" s="71"/>
      <c r="J537" s="320"/>
      <c r="K537" s="322"/>
      <c r="L537" s="321"/>
      <c r="M537" s="71"/>
      <c r="N537" s="320"/>
      <c r="O537" s="322"/>
      <c r="P537" s="321"/>
      <c r="Q537" s="71"/>
      <c r="R537" s="320"/>
      <c r="S537" s="321"/>
      <c r="T537" s="323"/>
      <c r="U537" s="321"/>
      <c r="V537" s="71"/>
      <c r="W537" s="71"/>
      <c r="X537" s="71"/>
      <c r="Y537" s="320"/>
      <c r="Z537" s="322"/>
      <c r="AA537" s="322"/>
      <c r="AB537" s="321"/>
      <c r="AC537" s="71"/>
      <c r="AD537" s="71"/>
      <c r="AE537" s="71"/>
      <c r="AF537" s="325">
        <f>SUM(T531:U536)*17/2</f>
        <v>952</v>
      </c>
      <c r="AG537" s="322"/>
      <c r="AH537" s="322"/>
      <c r="AI537" s="321"/>
    </row>
    <row r="538" spans="1:35" ht="18.75" customHeight="1" x14ac:dyDescent="0.25">
      <c r="A538" s="75"/>
      <c r="C538" s="336" t="s">
        <v>61</v>
      </c>
      <c r="D538" s="322"/>
      <c r="E538" s="322"/>
      <c r="F538" s="322"/>
      <c r="G538" s="322"/>
      <c r="H538" s="322"/>
      <c r="I538" s="322"/>
      <c r="J538" s="322"/>
      <c r="K538" s="322"/>
      <c r="L538" s="322"/>
      <c r="M538" s="321"/>
      <c r="N538" s="358">
        <f>SUM(N500:P537,N456:P498,N399:P454,N370:P397,N328:P368,N289:P326,N241:P287,N200:P239,N149:P198,N129:P147,N92:P127,N58:P90,N18:P56)</f>
        <v>8797</v>
      </c>
      <c r="O538" s="322"/>
      <c r="P538" s="321"/>
      <c r="Q538" s="330" t="s">
        <v>62</v>
      </c>
      <c r="R538" s="322"/>
      <c r="S538" s="321"/>
      <c r="T538" s="359">
        <f>SUM(T500:U537,T456:U498,T399:U454,T370:U397,T328:U368,T289:U326,T241:U287,T200:U239,T149:U198,T129:U147,T92:U127,T58:U90,T18:U56)</f>
        <v>5248</v>
      </c>
      <c r="U538" s="321"/>
      <c r="V538" s="330" t="s">
        <v>63</v>
      </c>
      <c r="W538" s="321"/>
      <c r="X538" s="73">
        <f>SUM(X500:X537,X456:X498,X399:X454,X370:X397,X328:X368,X289:X326,X241:X287,X200:X239,X149:X198,X129:X147,X92:X127,X58:X90,X18:X56)</f>
        <v>25</v>
      </c>
      <c r="Y538" s="336" t="s">
        <v>64</v>
      </c>
      <c r="Z538" s="322"/>
      <c r="AA538" s="322"/>
      <c r="AB538" s="322"/>
      <c r="AC538" s="322"/>
      <c r="AD538" s="321"/>
      <c r="AE538" s="73">
        <f>SUM(AE500:AE537,AE456:AE498,AE399:AE454,AE370:AE397,AE328:AE368,AE289:AE326,AE241:AE287,AE200:AE239,AE149:AE198,AE129:AE147,AE92:AE127,AE58:AE90,AE18:AE56)</f>
        <v>3524</v>
      </c>
      <c r="AF538" s="349">
        <f>SUM(AF531:AI536,AF523:AI529,AF518:AI521,AF511:AI516,AF500:AI509,AF492:AI497,AF482:AI490,AF477:AI480,AF470:AI475,AF463:AI468,AF456:AI461,AF448:AI453,AF429:AI446,AF422:AI427,AF413:AI420,AF406:AI411,AF399:AI404,AF393:AI396,AF382:AI391,AF375:AI380,AF370:AI373,AF362:AI367,AF355:AI360,AF346:AI353,AF337:AI344,AF328:AI335,AF318:AI325,AF310:AI316,AF303:AI308,AF296:AI301,AF289:AI294,AF281:AI286,AF273:AI279,AF266:AI271,AF259:AI264,AF250:AI257,AF241:AI248,AF233:AI238,AF225:AI231,AF217:AI223,AF208:AI215,AF200:AI206,AF192:AI197,AF185:AI190,AF174:AI183,AF167:AI172,AF156:AI165,AF149:AI154,AF141:AI146,AF136:AI139,AF129:AI134,AF121:AI126,AF114:AI119,AF111:AI112,AF106:AI109,AF99:AI104,AF92:AI97,AF84:AI89,AF77:AI82,AF72:AI75,AF65:AI70,AF58:AI63,AF50:AI55,AF43:AI48,AF38:AI41,AF29:AI36,AF18:AI27)</f>
        <v>8797</v>
      </c>
      <c r="AG538" s="322"/>
      <c r="AH538" s="322"/>
      <c r="AI538" s="321"/>
    </row>
    <row r="539" spans="1:35" ht="21.75" customHeight="1" x14ac:dyDescent="0.25">
      <c r="A539" s="75"/>
      <c r="C539" s="337" t="s">
        <v>65</v>
      </c>
      <c r="D539" s="338"/>
      <c r="E539" s="338"/>
      <c r="F539" s="338"/>
      <c r="G539" s="338"/>
      <c r="H539" s="338"/>
      <c r="I539" s="338"/>
      <c r="J539" s="338"/>
      <c r="K539" s="338"/>
      <c r="L539" s="338"/>
      <c r="M539" s="338"/>
      <c r="N539" s="338"/>
      <c r="O539" s="338"/>
      <c r="P539" s="338"/>
      <c r="Q539" s="339"/>
      <c r="R539" s="357">
        <f>T538/2</f>
        <v>2624</v>
      </c>
      <c r="S539" s="338"/>
      <c r="T539" s="338"/>
      <c r="U539" s="339"/>
      <c r="V539" s="360"/>
      <c r="W539" s="319"/>
      <c r="X539" s="319"/>
      <c r="Y539" s="319"/>
      <c r="Z539" s="319"/>
      <c r="AA539" s="319"/>
      <c r="AB539" s="319"/>
      <c r="AC539" s="319"/>
      <c r="AD539" s="319"/>
      <c r="AE539" s="319"/>
      <c r="AF539" s="319"/>
      <c r="AG539" s="319"/>
      <c r="AH539" s="319"/>
      <c r="AI539" s="319"/>
    </row>
    <row r="541" spans="1:35" ht="12.75" customHeight="1" x14ac:dyDescent="0.25">
      <c r="H541" s="354" t="s">
        <v>66</v>
      </c>
      <c r="I541" s="322"/>
      <c r="J541" s="322"/>
      <c r="K541" s="322"/>
      <c r="L541" s="322"/>
      <c r="M541" s="322"/>
      <c r="N541" s="322"/>
      <c r="O541" s="322"/>
      <c r="P541" s="322"/>
      <c r="Q541" s="322"/>
      <c r="R541" s="321"/>
      <c r="S541" s="354" t="s">
        <v>67</v>
      </c>
      <c r="T541" s="322"/>
      <c r="U541" s="322"/>
      <c r="V541" s="322"/>
      <c r="W541" s="322"/>
      <c r="X541" s="322"/>
      <c r="Y541" s="322"/>
      <c r="Z541" s="322"/>
      <c r="AA541" s="322"/>
      <c r="AB541" s="322"/>
      <c r="AC541" s="321"/>
    </row>
    <row r="542" spans="1:35" x14ac:dyDescent="0.2">
      <c r="H542" s="341"/>
      <c r="I542" s="342"/>
      <c r="J542" s="342"/>
      <c r="K542" s="342"/>
      <c r="L542" s="342"/>
      <c r="M542" s="342"/>
      <c r="N542" s="342"/>
      <c r="O542" s="342"/>
      <c r="P542" s="342"/>
      <c r="Q542" s="342"/>
      <c r="R542" s="343"/>
      <c r="S542" s="341"/>
      <c r="T542" s="342"/>
      <c r="U542" s="342"/>
      <c r="V542" s="342"/>
      <c r="W542" s="342"/>
      <c r="X542" s="342"/>
      <c r="Y542" s="342"/>
      <c r="Z542" s="342"/>
      <c r="AA542" s="342"/>
      <c r="AB542" s="342"/>
      <c r="AC542" s="343"/>
    </row>
    <row r="543" spans="1:35" x14ac:dyDescent="0.2">
      <c r="H543" s="344"/>
      <c r="I543" s="319"/>
      <c r="J543" s="319"/>
      <c r="K543" s="319"/>
      <c r="L543" s="319"/>
      <c r="M543" s="319"/>
      <c r="N543" s="319"/>
      <c r="O543" s="319"/>
      <c r="P543" s="319"/>
      <c r="Q543" s="319"/>
      <c r="R543" s="345"/>
      <c r="S543" s="344"/>
      <c r="T543" s="319"/>
      <c r="U543" s="319"/>
      <c r="V543" s="319"/>
      <c r="W543" s="319"/>
      <c r="X543" s="319"/>
      <c r="Y543" s="319"/>
      <c r="Z543" s="319"/>
      <c r="AA543" s="319"/>
      <c r="AB543" s="319"/>
      <c r="AC543" s="345"/>
    </row>
    <row r="544" spans="1:35" x14ac:dyDescent="0.2">
      <c r="H544" s="344"/>
      <c r="I544" s="319"/>
      <c r="J544" s="319"/>
      <c r="K544" s="319"/>
      <c r="L544" s="319"/>
      <c r="M544" s="319"/>
      <c r="N544" s="319"/>
      <c r="O544" s="319"/>
      <c r="P544" s="319"/>
      <c r="Q544" s="319"/>
      <c r="R544" s="345"/>
      <c r="S544" s="344"/>
      <c r="T544" s="319"/>
      <c r="U544" s="319"/>
      <c r="V544" s="319"/>
      <c r="W544" s="319"/>
      <c r="X544" s="319"/>
      <c r="Y544" s="319"/>
      <c r="Z544" s="319"/>
      <c r="AA544" s="319"/>
      <c r="AB544" s="319"/>
      <c r="AC544" s="345"/>
    </row>
    <row r="545" spans="8:29" x14ac:dyDescent="0.2">
      <c r="H545" s="344"/>
      <c r="I545" s="319"/>
      <c r="J545" s="319"/>
      <c r="K545" s="319"/>
      <c r="L545" s="319"/>
      <c r="M545" s="319"/>
      <c r="N545" s="319"/>
      <c r="O545" s="319"/>
      <c r="P545" s="319"/>
      <c r="Q545" s="319"/>
      <c r="R545" s="345"/>
      <c r="S545" s="344"/>
      <c r="T545" s="319"/>
      <c r="U545" s="319"/>
      <c r="V545" s="319"/>
      <c r="W545" s="319"/>
      <c r="X545" s="319"/>
      <c r="Y545" s="319"/>
      <c r="Z545" s="319"/>
      <c r="AA545" s="319"/>
      <c r="AB545" s="319"/>
      <c r="AC545" s="345"/>
    </row>
    <row r="546" spans="8:29" x14ac:dyDescent="0.2">
      <c r="H546" s="344"/>
      <c r="I546" s="319"/>
      <c r="J546" s="319"/>
      <c r="K546" s="319"/>
      <c r="L546" s="319"/>
      <c r="M546" s="319"/>
      <c r="N546" s="319"/>
      <c r="O546" s="319"/>
      <c r="P546" s="319"/>
      <c r="Q546" s="319"/>
      <c r="R546" s="345"/>
      <c r="S546" s="344"/>
      <c r="T546" s="319"/>
      <c r="U546" s="319"/>
      <c r="V546" s="319"/>
      <c r="W546" s="319"/>
      <c r="X546" s="319"/>
      <c r="Y546" s="319"/>
      <c r="Z546" s="319"/>
      <c r="AA546" s="319"/>
      <c r="AB546" s="319"/>
      <c r="AC546" s="345"/>
    </row>
    <row r="547" spans="8:29" x14ac:dyDescent="0.2">
      <c r="H547" s="344"/>
      <c r="I547" s="319"/>
      <c r="J547" s="319"/>
      <c r="K547" s="319"/>
      <c r="L547" s="319"/>
      <c r="M547" s="319"/>
      <c r="N547" s="319"/>
      <c r="O547" s="319"/>
      <c r="P547" s="319"/>
      <c r="Q547" s="319"/>
      <c r="R547" s="345"/>
      <c r="S547" s="344"/>
      <c r="T547" s="319"/>
      <c r="U547" s="319"/>
      <c r="V547" s="319"/>
      <c r="W547" s="319"/>
      <c r="X547" s="319"/>
      <c r="Y547" s="319"/>
      <c r="Z547" s="319"/>
      <c r="AA547" s="319"/>
      <c r="AB547" s="319"/>
      <c r="AC547" s="345"/>
    </row>
    <row r="548" spans="8:29" x14ac:dyDescent="0.2">
      <c r="H548" s="344"/>
      <c r="I548" s="319"/>
      <c r="J548" s="319"/>
      <c r="K548" s="319"/>
      <c r="L548" s="319"/>
      <c r="M548" s="319"/>
      <c r="N548" s="319"/>
      <c r="O548" s="319"/>
      <c r="P548" s="319"/>
      <c r="Q548" s="319"/>
      <c r="R548" s="345"/>
      <c r="S548" s="344"/>
      <c r="T548" s="319"/>
      <c r="U548" s="319"/>
      <c r="V548" s="319"/>
      <c r="W548" s="319"/>
      <c r="X548" s="319"/>
      <c r="Y548" s="319"/>
      <c r="Z548" s="319"/>
      <c r="AA548" s="319"/>
      <c r="AB548" s="319"/>
      <c r="AC548" s="345"/>
    </row>
    <row r="549" spans="8:29" x14ac:dyDescent="0.2">
      <c r="H549" s="344"/>
      <c r="I549" s="319"/>
      <c r="J549" s="319"/>
      <c r="K549" s="319"/>
      <c r="L549" s="319"/>
      <c r="M549" s="319"/>
      <c r="N549" s="319"/>
      <c r="O549" s="319"/>
      <c r="P549" s="319"/>
      <c r="Q549" s="319"/>
      <c r="R549" s="345"/>
      <c r="S549" s="344"/>
      <c r="T549" s="319"/>
      <c r="U549" s="319"/>
      <c r="V549" s="319"/>
      <c r="W549" s="319"/>
      <c r="X549" s="319"/>
      <c r="Y549" s="319"/>
      <c r="Z549" s="319"/>
      <c r="AA549" s="319"/>
      <c r="AB549" s="319"/>
      <c r="AC549" s="345"/>
    </row>
    <row r="550" spans="8:29" x14ac:dyDescent="0.2">
      <c r="H550" s="344"/>
      <c r="I550" s="319"/>
      <c r="J550" s="319"/>
      <c r="K550" s="319"/>
      <c r="L550" s="319"/>
      <c r="M550" s="319"/>
      <c r="N550" s="319"/>
      <c r="O550" s="319"/>
      <c r="P550" s="319"/>
      <c r="Q550" s="319"/>
      <c r="R550" s="345"/>
      <c r="S550" s="344"/>
      <c r="T550" s="319"/>
      <c r="U550" s="319"/>
      <c r="V550" s="319"/>
      <c r="W550" s="319"/>
      <c r="X550" s="319"/>
      <c r="Y550" s="319"/>
      <c r="Z550" s="319"/>
      <c r="AA550" s="319"/>
      <c r="AB550" s="319"/>
      <c r="AC550" s="345"/>
    </row>
    <row r="551" spans="8:29" x14ac:dyDescent="0.2">
      <c r="H551" s="346"/>
      <c r="I551" s="347"/>
      <c r="J551" s="347"/>
      <c r="K551" s="347"/>
      <c r="L551" s="347"/>
      <c r="M551" s="347"/>
      <c r="N551" s="347"/>
      <c r="O551" s="347"/>
      <c r="P551" s="347"/>
      <c r="Q551" s="347"/>
      <c r="R551" s="348"/>
      <c r="S551" s="346"/>
      <c r="T551" s="347"/>
      <c r="U551" s="347"/>
      <c r="V551" s="347"/>
      <c r="W551" s="347"/>
      <c r="X551" s="347"/>
      <c r="Y551" s="347"/>
      <c r="Z551" s="347"/>
      <c r="AA551" s="347"/>
      <c r="AB551" s="347"/>
      <c r="AC551" s="348"/>
    </row>
  </sheetData>
  <mergeCells count="4144">
    <mergeCell ref="N535:P535"/>
    <mergeCell ref="Y207:AB207"/>
    <mergeCell ref="B13:AI13"/>
    <mergeCell ref="Y246:AB246"/>
    <mergeCell ref="C464:E464"/>
    <mergeCell ref="C160:E160"/>
    <mergeCell ref="J156:L156"/>
    <mergeCell ref="G424:H424"/>
    <mergeCell ref="J454:L454"/>
    <mergeCell ref="G109:H109"/>
    <mergeCell ref="R534:S534"/>
    <mergeCell ref="T292:U292"/>
    <mergeCell ref="T267:U267"/>
    <mergeCell ref="AF89:AI89"/>
    <mergeCell ref="AF211:AI211"/>
    <mergeCell ref="N405:P405"/>
    <mergeCell ref="J155:L155"/>
    <mergeCell ref="C290:E290"/>
    <mergeCell ref="G119:H119"/>
    <mergeCell ref="J426:L426"/>
    <mergeCell ref="G295:H295"/>
    <mergeCell ref="T478:U478"/>
    <mergeCell ref="G111:H111"/>
    <mergeCell ref="G409:H409"/>
    <mergeCell ref="R35:S35"/>
    <mergeCell ref="J415:L415"/>
    <mergeCell ref="G167:H167"/>
    <mergeCell ref="T228:U228"/>
    <mergeCell ref="Y180:AB180"/>
    <mergeCell ref="T526:U526"/>
    <mergeCell ref="R493:S493"/>
    <mergeCell ref="J110:L110"/>
    <mergeCell ref="C481:E481"/>
    <mergeCell ref="C131:E131"/>
    <mergeCell ref="C341:E341"/>
    <mergeCell ref="N537:P537"/>
    <mergeCell ref="AF74:AI74"/>
    <mergeCell ref="N239:P239"/>
    <mergeCell ref="T130:U130"/>
    <mergeCell ref="AF372:AI372"/>
    <mergeCell ref="Y507:AB507"/>
    <mergeCell ref="AF503:AI503"/>
    <mergeCell ref="C147:E147"/>
    <mergeCell ref="C451:E451"/>
    <mergeCell ref="C445:E445"/>
    <mergeCell ref="N232:P232"/>
    <mergeCell ref="R61:S61"/>
    <mergeCell ref="J441:L441"/>
    <mergeCell ref="G96:H96"/>
    <mergeCell ref="T254:U254"/>
    <mergeCell ref="AF76:AI76"/>
    <mergeCell ref="R490:S490"/>
    <mergeCell ref="T248:U248"/>
    <mergeCell ref="AF374:AI374"/>
    <mergeCell ref="C453:E453"/>
    <mergeCell ref="T125:U125"/>
    <mergeCell ref="G98:H98"/>
    <mergeCell ref="N263:P263"/>
    <mergeCell ref="T256:U256"/>
    <mergeCell ref="G396:H396"/>
    <mergeCell ref="G390:H390"/>
    <mergeCell ref="AF498:AI498"/>
    <mergeCell ref="J100:L100"/>
    <mergeCell ref="J94:L94"/>
    <mergeCell ref="C357:E357"/>
    <mergeCell ref="C429:E429"/>
    <mergeCell ref="C443:E443"/>
    <mergeCell ref="R535:S535"/>
    <mergeCell ref="C129:E129"/>
    <mergeCell ref="N368:P368"/>
    <mergeCell ref="R466:S466"/>
    <mergeCell ref="J85:L85"/>
    <mergeCell ref="T516:U516"/>
    <mergeCell ref="C110:E110"/>
    <mergeCell ref="J246:L246"/>
    <mergeCell ref="C408:E408"/>
    <mergeCell ref="C410:E410"/>
    <mergeCell ref="C385:E385"/>
    <mergeCell ref="C95:E95"/>
    <mergeCell ref="C326:E326"/>
    <mergeCell ref="T531:U531"/>
    <mergeCell ref="G464:H464"/>
    <mergeCell ref="N519:P519"/>
    <mergeCell ref="T106:U106"/>
    <mergeCell ref="G500:H500"/>
    <mergeCell ref="J413:L413"/>
    <mergeCell ref="C523:E523"/>
    <mergeCell ref="G352:H352"/>
    <mergeCell ref="G377:H377"/>
    <mergeCell ref="N524:P524"/>
    <mergeCell ref="C521:E521"/>
    <mergeCell ref="R519:S519"/>
    <mergeCell ref="R524:S524"/>
    <mergeCell ref="T514:U514"/>
    <mergeCell ref="C186:E186"/>
    <mergeCell ref="G276:H276"/>
    <mergeCell ref="J509:L509"/>
    <mergeCell ref="G202:H202"/>
    <mergeCell ref="R260:S260"/>
    <mergeCell ref="G526:H526"/>
    <mergeCell ref="N361:P361"/>
    <mergeCell ref="Y516:AB516"/>
    <mergeCell ref="T216:U216"/>
    <mergeCell ref="Y443:AB443"/>
    <mergeCell ref="T517:U517"/>
    <mergeCell ref="G353:H353"/>
    <mergeCell ref="Y372:AB372"/>
    <mergeCell ref="N422:P422"/>
    <mergeCell ref="C352:E352"/>
    <mergeCell ref="Y509:AB509"/>
    <mergeCell ref="R401:S401"/>
    <mergeCell ref="N515:P515"/>
    <mergeCell ref="T498:U498"/>
    <mergeCell ref="C491:E491"/>
    <mergeCell ref="C210:E210"/>
    <mergeCell ref="C306:E306"/>
    <mergeCell ref="C380:E380"/>
    <mergeCell ref="C234:E234"/>
    <mergeCell ref="G502:H502"/>
    <mergeCell ref="Y442:AB442"/>
    <mergeCell ref="R423:S423"/>
    <mergeCell ref="N475:P475"/>
    <mergeCell ref="Y474:AB474"/>
    <mergeCell ref="G482:H482"/>
    <mergeCell ref="N508:P508"/>
    <mergeCell ref="T501:U501"/>
    <mergeCell ref="Y514:AB514"/>
    <mergeCell ref="C467:E467"/>
    <mergeCell ref="AF427:AI427"/>
    <mergeCell ref="R203:S203"/>
    <mergeCell ref="Y141:AB141"/>
    <mergeCell ref="Y439:AB439"/>
    <mergeCell ref="G311:H311"/>
    <mergeCell ref="R396:S396"/>
    <mergeCell ref="T154:U154"/>
    <mergeCell ref="J313:L313"/>
    <mergeCell ref="T461:U461"/>
    <mergeCell ref="Y229:AB229"/>
    <mergeCell ref="T156:U156"/>
    <mergeCell ref="N294:P294"/>
    <mergeCell ref="R208:S208"/>
    <mergeCell ref="N258:P258"/>
    <mergeCell ref="J125:L125"/>
    <mergeCell ref="J491:L491"/>
    <mergeCell ref="AF198:AI198"/>
    <mergeCell ref="Y341:AB341"/>
    <mergeCell ref="Y366:AB366"/>
    <mergeCell ref="N370:P370"/>
    <mergeCell ref="N349:P349"/>
    <mergeCell ref="G209:H209"/>
    <mergeCell ref="R267:S267"/>
    <mergeCell ref="T481:U481"/>
    <mergeCell ref="N229:P229"/>
    <mergeCell ref="N201:P201"/>
    <mergeCell ref="N237:P237"/>
    <mergeCell ref="N389:P389"/>
    <mergeCell ref="G402:H402"/>
    <mergeCell ref="N474:P474"/>
    <mergeCell ref="Y251:AB251"/>
    <mergeCell ref="N326:P326"/>
    <mergeCell ref="J28:L28"/>
    <mergeCell ref="Y153:AB153"/>
    <mergeCell ref="T86:U86"/>
    <mergeCell ref="R265:S265"/>
    <mergeCell ref="T384:U384"/>
    <mergeCell ref="J484:L484"/>
    <mergeCell ref="J30:L30"/>
    <mergeCell ref="AF479:AI479"/>
    <mergeCell ref="AF216:AI216"/>
    <mergeCell ref="AF477:AI477"/>
    <mergeCell ref="Y480:AB480"/>
    <mergeCell ref="T253:U253"/>
    <mergeCell ref="J416:L416"/>
    <mergeCell ref="R395:S395"/>
    <mergeCell ref="N155:P155"/>
    <mergeCell ref="J279:L279"/>
    <mergeCell ref="T310:U310"/>
    <mergeCell ref="J206:L206"/>
    <mergeCell ref="AF387:AI387"/>
    <mergeCell ref="AF343:AI343"/>
    <mergeCell ref="Y108:AB108"/>
    <mergeCell ref="R123:S123"/>
    <mergeCell ref="R421:S421"/>
    <mergeCell ref="Y446:AB446"/>
    <mergeCell ref="R162:S162"/>
    <mergeCell ref="Y156:AB156"/>
    <mergeCell ref="R469:S469"/>
    <mergeCell ref="R122:S122"/>
    <mergeCell ref="J120:L120"/>
    <mergeCell ref="R188:S188"/>
    <mergeCell ref="T450:U450"/>
    <mergeCell ref="N265:P265"/>
    <mergeCell ref="C52:E52"/>
    <mergeCell ref="G483:H483"/>
    <mergeCell ref="C456:E456"/>
    <mergeCell ref="C42:E42"/>
    <mergeCell ref="C70:E70"/>
    <mergeCell ref="C106:E106"/>
    <mergeCell ref="C468:E468"/>
    <mergeCell ref="Y220:AB220"/>
    <mergeCell ref="R393:S393"/>
    <mergeCell ref="C155:E155"/>
    <mergeCell ref="G397:H397"/>
    <mergeCell ref="Y182:AB182"/>
    <mergeCell ref="C363:E363"/>
    <mergeCell ref="T301:U301"/>
    <mergeCell ref="J315:L315"/>
    <mergeCell ref="Y472:AB472"/>
    <mergeCell ref="C474:E474"/>
    <mergeCell ref="N164:P164"/>
    <mergeCell ref="N468:P468"/>
    <mergeCell ref="C166:E166"/>
    <mergeCell ref="T178:U178"/>
    <mergeCell ref="N289:P289"/>
    <mergeCell ref="R118:S118"/>
    <mergeCell ref="Y405:AB405"/>
    <mergeCell ref="T117:U117"/>
    <mergeCell ref="Y98:AB98"/>
    <mergeCell ref="J322:L322"/>
    <mergeCell ref="C56:E56"/>
    <mergeCell ref="C75:E75"/>
    <mergeCell ref="Y77:AB77"/>
    <mergeCell ref="G151:H151"/>
    <mergeCell ref="N169:P169"/>
    <mergeCell ref="AF61:AI61"/>
    <mergeCell ref="AF380:AI380"/>
    <mergeCell ref="R119:S119"/>
    <mergeCell ref="AF310:AI310"/>
    <mergeCell ref="R102:S102"/>
    <mergeCell ref="AF249:AI249"/>
    <mergeCell ref="AF180:AI180"/>
    <mergeCell ref="G278:H278"/>
    <mergeCell ref="R66:S66"/>
    <mergeCell ref="AF118:AI118"/>
    <mergeCell ref="AF459:AI459"/>
    <mergeCell ref="Y298:AB298"/>
    <mergeCell ref="C398:H398"/>
    <mergeCell ref="T449:U449"/>
    <mergeCell ref="N430:P430"/>
    <mergeCell ref="C430:E430"/>
    <mergeCell ref="R276:S276"/>
    <mergeCell ref="AF329:AI329"/>
    <mergeCell ref="AF353:AI353"/>
    <mergeCell ref="J251:L251"/>
    <mergeCell ref="N272:P272"/>
    <mergeCell ref="R269:S269"/>
    <mergeCell ref="N280:P280"/>
    <mergeCell ref="C63:E63"/>
    <mergeCell ref="N165:P165"/>
    <mergeCell ref="AF429:AI429"/>
    <mergeCell ref="AF181:AI181"/>
    <mergeCell ref="AF422:AI422"/>
    <mergeCell ref="AF397:AI397"/>
    <mergeCell ref="R416:S416"/>
    <mergeCell ref="C221:E221"/>
    <mergeCell ref="N219:P219"/>
    <mergeCell ref="C315:E315"/>
    <mergeCell ref="Y235:AB235"/>
    <mergeCell ref="C381:E381"/>
    <mergeCell ref="R238:S238"/>
    <mergeCell ref="C169:E169"/>
    <mergeCell ref="C253:E253"/>
    <mergeCell ref="R68:S68"/>
    <mergeCell ref="R289:S289"/>
    <mergeCell ref="AF368:AI368"/>
    <mergeCell ref="Y143:AB143"/>
    <mergeCell ref="T180:U180"/>
    <mergeCell ref="J385:L385"/>
    <mergeCell ref="Y284:AB284"/>
    <mergeCell ref="J202:L202"/>
    <mergeCell ref="C199:H199"/>
    <mergeCell ref="Y198:AB198"/>
    <mergeCell ref="Y147:AB147"/>
    <mergeCell ref="C223:E223"/>
    <mergeCell ref="G102:H102"/>
    <mergeCell ref="Y264:AB264"/>
    <mergeCell ref="AF336:AI336"/>
    <mergeCell ref="G101:H101"/>
    <mergeCell ref="AF116:AI116"/>
    <mergeCell ref="AF205:AI205"/>
    <mergeCell ref="AF101:AI101"/>
    <mergeCell ref="C154:E154"/>
    <mergeCell ref="T102:U102"/>
    <mergeCell ref="N119:P119"/>
    <mergeCell ref="C100:E100"/>
    <mergeCell ref="C76:E76"/>
    <mergeCell ref="N260:P260"/>
    <mergeCell ref="G124:H124"/>
    <mergeCell ref="C54:E54"/>
    <mergeCell ref="O6:AF6"/>
    <mergeCell ref="AF478:AI478"/>
    <mergeCell ref="R382:S382"/>
    <mergeCell ref="N528:P528"/>
    <mergeCell ref="G255:H255"/>
    <mergeCell ref="T115:U115"/>
    <mergeCell ref="Y498:AB498"/>
    <mergeCell ref="AF21:AI21"/>
    <mergeCell ref="AF357:AI357"/>
    <mergeCell ref="R471:S471"/>
    <mergeCell ref="T229:U229"/>
    <mergeCell ref="N223:P223"/>
    <mergeCell ref="J117:L117"/>
    <mergeCell ref="J388:L388"/>
    <mergeCell ref="G81:H81"/>
    <mergeCell ref="T446:U446"/>
    <mergeCell ref="G379:H379"/>
    <mergeCell ref="AF365:AI365"/>
    <mergeCell ref="R166:S166"/>
    <mergeCell ref="AF23:AI23"/>
    <mergeCell ref="Y82:AB82"/>
    <mergeCell ref="R97:S97"/>
    <mergeCell ref="AF103:AI103"/>
    <mergeCell ref="AF78:AI78"/>
    <mergeCell ref="T487:U487"/>
    <mergeCell ref="AF414:AI414"/>
    <mergeCell ref="AF447:AI447"/>
    <mergeCell ref="G74:H74"/>
    <mergeCell ref="R95:S95"/>
    <mergeCell ref="G64:H64"/>
    <mergeCell ref="J64:L64"/>
    <mergeCell ref="L7:N7"/>
    <mergeCell ref="Y374:AB374"/>
    <mergeCell ref="Y496:AB496"/>
    <mergeCell ref="J243:L243"/>
    <mergeCell ref="N63:P63"/>
    <mergeCell ref="R171:S171"/>
    <mergeCell ref="G384:H384"/>
    <mergeCell ref="N221:P221"/>
    <mergeCell ref="N492:P492"/>
    <mergeCell ref="J88:L88"/>
    <mergeCell ref="Y69:AB69"/>
    <mergeCell ref="N523:P523"/>
    <mergeCell ref="J119:L119"/>
    <mergeCell ref="J390:L390"/>
    <mergeCell ref="G387:H387"/>
    <mergeCell ref="J417:L417"/>
    <mergeCell ref="T448:U448"/>
    <mergeCell ref="G381:H381"/>
    <mergeCell ref="T230:U230"/>
    <mergeCell ref="R99:S99"/>
    <mergeCell ref="R515:S515"/>
    <mergeCell ref="J359:L359"/>
    <mergeCell ref="G42:H42"/>
    <mergeCell ref="G37:H37"/>
    <mergeCell ref="R164:S164"/>
    <mergeCell ref="T226:U226"/>
    <mergeCell ref="J56:L56"/>
    <mergeCell ref="G466:H466"/>
    <mergeCell ref="R98:S98"/>
    <mergeCell ref="T62:U62"/>
    <mergeCell ref="J33:L33"/>
    <mergeCell ref="Y106:AB106"/>
    <mergeCell ref="C28:E28"/>
    <mergeCell ref="T59:U59"/>
    <mergeCell ref="R24:S24"/>
    <mergeCell ref="R295:S295"/>
    <mergeCell ref="N466:P466"/>
    <mergeCell ref="G53:H53"/>
    <mergeCell ref="G28:H28"/>
    <mergeCell ref="R453:S453"/>
    <mergeCell ref="AF39:AI39"/>
    <mergeCell ref="AF337:AI337"/>
    <mergeCell ref="R331:S331"/>
    <mergeCell ref="T89:U89"/>
    <mergeCell ref="AF331:AI331"/>
    <mergeCell ref="T211:U211"/>
    <mergeCell ref="Y501:AB501"/>
    <mergeCell ref="J248:L248"/>
    <mergeCell ref="J370:L370"/>
    <mergeCell ref="G326:H326"/>
    <mergeCell ref="G239:H239"/>
    <mergeCell ref="R26:S26"/>
    <mergeCell ref="T88:U88"/>
    <mergeCell ref="J406:L406"/>
    <mergeCell ref="N497:P497"/>
    <mergeCell ref="N226:P226"/>
    <mergeCell ref="R458:S458"/>
    <mergeCell ref="AF407:AI407"/>
    <mergeCell ref="T69:U69"/>
    <mergeCell ref="T340:U340"/>
    <mergeCell ref="N482:P482"/>
    <mergeCell ref="G315:H315"/>
    <mergeCell ref="G277:H277"/>
    <mergeCell ref="N166:P166"/>
    <mergeCell ref="G82:H82"/>
    <mergeCell ref="Y32:AB32"/>
    <mergeCell ref="Y285:AB285"/>
    <mergeCell ref="Y234:AB234"/>
    <mergeCell ref="T87:U87"/>
    <mergeCell ref="J168:L168"/>
    <mergeCell ref="J136:L136"/>
    <mergeCell ref="R44:S44"/>
    <mergeCell ref="N52:P52"/>
    <mergeCell ref="Y145:AB145"/>
    <mergeCell ref="T52:U52"/>
    <mergeCell ref="N488:P488"/>
    <mergeCell ref="Y154:AB154"/>
    <mergeCell ref="R169:S169"/>
    <mergeCell ref="R190:S190"/>
    <mergeCell ref="Y483:AB483"/>
    <mergeCell ref="T393:U393"/>
    <mergeCell ref="Y45:AB45"/>
    <mergeCell ref="T431:U431"/>
    <mergeCell ref="J442:L442"/>
    <mergeCell ref="T255:U255"/>
    <mergeCell ref="N48:P48"/>
    <mergeCell ref="T271:U271"/>
    <mergeCell ref="Y67:AB67"/>
    <mergeCell ref="R60:S60"/>
    <mergeCell ref="T407:U407"/>
    <mergeCell ref="J268:L268"/>
    <mergeCell ref="N88:P88"/>
    <mergeCell ref="J60:L60"/>
    <mergeCell ref="Y486:AB486"/>
    <mergeCell ref="T337:U337"/>
    <mergeCell ref="J344:L344"/>
    <mergeCell ref="J87:L87"/>
    <mergeCell ref="G166:H166"/>
    <mergeCell ref="J154:L154"/>
    <mergeCell ref="T166:U166"/>
    <mergeCell ref="AF144:AI144"/>
    <mergeCell ref="G163:H163"/>
    <mergeCell ref="J145:L145"/>
    <mergeCell ref="G179:H179"/>
    <mergeCell ref="C99:E99"/>
    <mergeCell ref="C159:E159"/>
    <mergeCell ref="AF82:AI82"/>
    <mergeCell ref="C32:E32"/>
    <mergeCell ref="C39:E39"/>
    <mergeCell ref="C78:E78"/>
    <mergeCell ref="T296:U296"/>
    <mergeCell ref="Y87:AB87"/>
    <mergeCell ref="Y209:AB209"/>
    <mergeCell ref="C151:E151"/>
    <mergeCell ref="R96:S96"/>
    <mergeCell ref="G100:H100"/>
    <mergeCell ref="N100:P100"/>
    <mergeCell ref="N94:P94"/>
    <mergeCell ref="C104:E104"/>
    <mergeCell ref="Y144:AB144"/>
    <mergeCell ref="J54:L54"/>
    <mergeCell ref="C81:E81"/>
    <mergeCell ref="R109:S109"/>
    <mergeCell ref="C170:E170"/>
    <mergeCell ref="T182:U182"/>
    <mergeCell ref="C250:E250"/>
    <mergeCell ref="N248:P248"/>
    <mergeCell ref="G117:H117"/>
    <mergeCell ref="J18:L18"/>
    <mergeCell ref="AF18:AI18"/>
    <mergeCell ref="AF25:AI25"/>
    <mergeCell ref="J19:L19"/>
    <mergeCell ref="AF236:AI236"/>
    <mergeCell ref="AF401:AI401"/>
    <mergeCell ref="G24:H24"/>
    <mergeCell ref="G63:H63"/>
    <mergeCell ref="G93:H93"/>
    <mergeCell ref="R42:S42"/>
    <mergeCell ref="J278:L278"/>
    <mergeCell ref="R384:S384"/>
    <mergeCell ref="Y378:AB378"/>
    <mergeCell ref="G388:H388"/>
    <mergeCell ref="C85:E85"/>
    <mergeCell ref="J34:L34"/>
    <mergeCell ref="G34:H34"/>
    <mergeCell ref="C31:E31"/>
    <mergeCell ref="AF133:AI133"/>
    <mergeCell ref="Y140:AB140"/>
    <mergeCell ref="AF250:AI250"/>
    <mergeCell ref="J287:L287"/>
    <mergeCell ref="T34:U34"/>
    <mergeCell ref="T76:U76"/>
    <mergeCell ref="T141:U141"/>
    <mergeCell ref="C112:E112"/>
    <mergeCell ref="Y110:AB110"/>
    <mergeCell ref="N101:P101"/>
    <mergeCell ref="Y158:AB158"/>
    <mergeCell ref="T139:U139"/>
    <mergeCell ref="Y112:AB112"/>
    <mergeCell ref="G127:H127"/>
    <mergeCell ref="C19:E19"/>
    <mergeCell ref="C317:E317"/>
    <mergeCell ref="AF105:AI105"/>
    <mergeCell ref="R397:S397"/>
    <mergeCell ref="N426:P426"/>
    <mergeCell ref="R316:S316"/>
    <mergeCell ref="G241:H241"/>
    <mergeCell ref="J402:L402"/>
    <mergeCell ref="N33:P33"/>
    <mergeCell ref="AF263:AI263"/>
    <mergeCell ref="T49:U49"/>
    <mergeCell ref="R318:S318"/>
    <mergeCell ref="C30:E30"/>
    <mergeCell ref="R373:S373"/>
    <mergeCell ref="R58:S58"/>
    <mergeCell ref="R33:S33"/>
    <mergeCell ref="C417:E417"/>
    <mergeCell ref="C177:E177"/>
    <mergeCell ref="G419:H419"/>
    <mergeCell ref="N37:P37"/>
    <mergeCell ref="T25:U25"/>
    <mergeCell ref="G175:H175"/>
    <mergeCell ref="AF186:AI186"/>
    <mergeCell ref="T236:U236"/>
    <mergeCell ref="Y52:AB52"/>
    <mergeCell ref="N81:P81"/>
    <mergeCell ref="AF77:AI77"/>
    <mergeCell ref="T127:U127"/>
    <mergeCell ref="C172:E172"/>
    <mergeCell ref="C157:E157"/>
    <mergeCell ref="C134:E134"/>
    <mergeCell ref="T78:U78"/>
    <mergeCell ref="AF22:AI22"/>
    <mergeCell ref="AF293:AI293"/>
    <mergeCell ref="R314:S314"/>
    <mergeCell ref="C241:E241"/>
    <mergeCell ref="N28:P28"/>
    <mergeCell ref="AF320:AI320"/>
    <mergeCell ref="Y339:AB339"/>
    <mergeCell ref="C399:E399"/>
    <mergeCell ref="T50:U50"/>
    <mergeCell ref="N457:P457"/>
    <mergeCell ref="R286:S286"/>
    <mergeCell ref="T44:U44"/>
    <mergeCell ref="G184:H184"/>
    <mergeCell ref="J351:L351"/>
    <mergeCell ref="Y332:AB332"/>
    <mergeCell ref="T80:U80"/>
    <mergeCell ref="G220:H220"/>
    <mergeCell ref="T403:U403"/>
    <mergeCell ref="G342:H342"/>
    <mergeCell ref="T378:U378"/>
    <mergeCell ref="AF52:AI52"/>
    <mergeCell ref="AF165:AI165"/>
    <mergeCell ref="R69:S69"/>
    <mergeCell ref="AF64:AI64"/>
    <mergeCell ref="C140:E140"/>
    <mergeCell ref="R54:S54"/>
    <mergeCell ref="J92:L92"/>
    <mergeCell ref="C46:E46"/>
    <mergeCell ref="C48:E48"/>
    <mergeCell ref="C224:E224"/>
    <mergeCell ref="T40:U40"/>
    <mergeCell ref="C114:E114"/>
    <mergeCell ref="AF65:AI65"/>
    <mergeCell ref="T70:U70"/>
    <mergeCell ref="V538:W538"/>
    <mergeCell ref="Y331:AB331"/>
    <mergeCell ref="G347:H347"/>
    <mergeCell ref="Y337:AB337"/>
    <mergeCell ref="N366:P366"/>
    <mergeCell ref="N157:P157"/>
    <mergeCell ref="N333:P333"/>
    <mergeCell ref="T42:U42"/>
    <mergeCell ref="T441:U441"/>
    <mergeCell ref="J419:L419"/>
    <mergeCell ref="J302:L302"/>
    <mergeCell ref="N424:P424"/>
    <mergeCell ref="Y511:AB511"/>
    <mergeCell ref="Y527:AB527"/>
    <mergeCell ref="G207:H207"/>
    <mergeCell ref="AF390:AI390"/>
    <mergeCell ref="AF504:AI504"/>
    <mergeCell ref="T536:U536"/>
    <mergeCell ref="J266:L266"/>
    <mergeCell ref="R473:S473"/>
    <mergeCell ref="J83:L83"/>
    <mergeCell ref="AF516:AI516"/>
    <mergeCell ref="AF70:AI70"/>
    <mergeCell ref="J109:L109"/>
    <mergeCell ref="N491:P491"/>
    <mergeCell ref="Y350:AB350"/>
    <mergeCell ref="Y379:AB379"/>
    <mergeCell ref="J233:L233"/>
    <mergeCell ref="R121:S121"/>
    <mergeCell ref="T143:U143"/>
    <mergeCell ref="A499:A537"/>
    <mergeCell ref="T23:U23"/>
    <mergeCell ref="AF271:AI271"/>
    <mergeCell ref="R292:S292"/>
    <mergeCell ref="G505:H505"/>
    <mergeCell ref="AF265:AI265"/>
    <mergeCell ref="N315:P315"/>
    <mergeCell ref="J209:L209"/>
    <mergeCell ref="T479:U479"/>
    <mergeCell ref="C319:E319"/>
    <mergeCell ref="G200:H200"/>
    <mergeCell ref="R258:S258"/>
    <mergeCell ref="J511:L511"/>
    <mergeCell ref="C243:E243"/>
    <mergeCell ref="G344:H344"/>
    <mergeCell ref="J232:L232"/>
    <mergeCell ref="G520:H520"/>
    <mergeCell ref="J48:L48"/>
    <mergeCell ref="J224:L224"/>
    <mergeCell ref="G215:H215"/>
    <mergeCell ref="N175:P175"/>
    <mergeCell ref="Y50:AB50"/>
    <mergeCell ref="T32:U32"/>
    <mergeCell ref="T303:U303"/>
    <mergeCell ref="T426:U426"/>
    <mergeCell ref="Y534:AB534"/>
    <mergeCell ref="N30:P30"/>
    <mergeCell ref="J46:L46"/>
    <mergeCell ref="J353:L353"/>
    <mergeCell ref="Y73:AB73"/>
    <mergeCell ref="AF35:AI35"/>
    <mergeCell ref="AF96:AI96"/>
    <mergeCell ref="N46:P46"/>
    <mergeCell ref="J231:L231"/>
    <mergeCell ref="G368:H368"/>
    <mergeCell ref="C235:E235"/>
    <mergeCell ref="N177:P177"/>
    <mergeCell ref="T74:U74"/>
    <mergeCell ref="Y103:AB103"/>
    <mergeCell ref="J276:L276"/>
    <mergeCell ref="Y376:AB376"/>
    <mergeCell ref="N99:P99"/>
    <mergeCell ref="N397:P397"/>
    <mergeCell ref="R86:S86"/>
    <mergeCell ref="J193:L193"/>
    <mergeCell ref="N320:P320"/>
    <mergeCell ref="N314:P314"/>
    <mergeCell ref="R263:S263"/>
    <mergeCell ref="N72:P72"/>
    <mergeCell ref="C72:E72"/>
    <mergeCell ref="R271:S271"/>
    <mergeCell ref="R246:S246"/>
    <mergeCell ref="J137:L137"/>
    <mergeCell ref="Y392:AB392"/>
    <mergeCell ref="C193:E193"/>
    <mergeCell ref="N85:P85"/>
    <mergeCell ref="C173:E173"/>
    <mergeCell ref="N137:P137"/>
    <mergeCell ref="C84:E84"/>
    <mergeCell ref="R81:S81"/>
    <mergeCell ref="N83:P83"/>
    <mergeCell ref="J157:L157"/>
    <mergeCell ref="N182:P182"/>
    <mergeCell ref="Y174:AB174"/>
    <mergeCell ref="R480:S480"/>
    <mergeCell ref="AF437:AI437"/>
    <mergeCell ref="AF469:AI469"/>
    <mergeCell ref="J447:L447"/>
    <mergeCell ref="N409:P409"/>
    <mergeCell ref="AF406:AI406"/>
    <mergeCell ref="AF311:AI311"/>
    <mergeCell ref="AF229:AI229"/>
    <mergeCell ref="R222:S222"/>
    <mergeCell ref="T284:U284"/>
    <mergeCell ref="A128:A147"/>
    <mergeCell ref="A369:A397"/>
    <mergeCell ref="I91:AI91"/>
    <mergeCell ref="C335:E335"/>
    <mergeCell ref="C291:E291"/>
    <mergeCell ref="G120:H120"/>
    <mergeCell ref="AF366:AI366"/>
    <mergeCell ref="T161:U161"/>
    <mergeCell ref="G94:H94"/>
    <mergeCell ref="AF142:AI142"/>
    <mergeCell ref="AF150:AI150"/>
    <mergeCell ref="AF166:AI166"/>
    <mergeCell ref="J174:L174"/>
    <mergeCell ref="T165:U165"/>
    <mergeCell ref="AF158:AI158"/>
    <mergeCell ref="AF137:AI137"/>
    <mergeCell ref="J126:L126"/>
    <mergeCell ref="C153:E153"/>
    <mergeCell ref="G152:H152"/>
    <mergeCell ref="Y166:AB166"/>
    <mergeCell ref="J146:L146"/>
    <mergeCell ref="J140:L140"/>
    <mergeCell ref="J472:L472"/>
    <mergeCell ref="T361:U361"/>
    <mergeCell ref="R140:S140"/>
    <mergeCell ref="J250:L250"/>
    <mergeCell ref="Y126:AB126"/>
    <mergeCell ref="AF184:AI184"/>
    <mergeCell ref="AF218:AI218"/>
    <mergeCell ref="AF514:AI514"/>
    <mergeCell ref="AF396:AI396"/>
    <mergeCell ref="AF361:AI361"/>
    <mergeCell ref="N526:P526"/>
    <mergeCell ref="AF501:AI501"/>
    <mergeCell ref="Y194:AB194"/>
    <mergeCell ref="AF190:AI190"/>
    <mergeCell ref="N90:P90"/>
    <mergeCell ref="T250:U250"/>
    <mergeCell ref="N388:P388"/>
    <mergeCell ref="J138:L138"/>
    <mergeCell ref="Y236:AB236"/>
    <mergeCell ref="J485:L485"/>
    <mergeCell ref="Y464:AB464"/>
    <mergeCell ref="J412:L412"/>
    <mergeCell ref="AF405:AI405"/>
    <mergeCell ref="AF424:AI424"/>
    <mergeCell ref="AF480:AI480"/>
    <mergeCell ref="N451:P451"/>
    <mergeCell ref="Y124:AB124"/>
    <mergeCell ref="AF114:AI114"/>
    <mergeCell ref="T328:U328"/>
    <mergeCell ref="AF484:AI484"/>
    <mergeCell ref="R478:S478"/>
    <mergeCell ref="N481:P481"/>
    <mergeCell ref="U2:AF2"/>
    <mergeCell ref="R191:S191"/>
    <mergeCell ref="Y307:AB307"/>
    <mergeCell ref="R349:S349"/>
    <mergeCell ref="J108:L108"/>
    <mergeCell ref="C276:E276"/>
    <mergeCell ref="Y42:AB42"/>
    <mergeCell ref="Y21:AB21"/>
    <mergeCell ref="Y54:AB54"/>
    <mergeCell ref="AF340:AI340"/>
    <mergeCell ref="G30:H30"/>
    <mergeCell ref="AF49:AI49"/>
    <mergeCell ref="N241:P241"/>
    <mergeCell ref="R29:S29"/>
    <mergeCell ref="R300:S300"/>
    <mergeCell ref="Y89:AB89"/>
    <mergeCell ref="AF132:AI132"/>
    <mergeCell ref="J169:L169"/>
    <mergeCell ref="R125:S125"/>
    <mergeCell ref="AF125:AI125"/>
    <mergeCell ref="G136:H136"/>
    <mergeCell ref="AF188:AI188"/>
    <mergeCell ref="J335:L335"/>
    <mergeCell ref="Y137:AB137"/>
    <mergeCell ref="R137:S137"/>
    <mergeCell ref="T135:U135"/>
    <mergeCell ref="R141:S141"/>
    <mergeCell ref="C198:E198"/>
    <mergeCell ref="C213:E213"/>
    <mergeCell ref="R207:S207"/>
    <mergeCell ref="R201:S201"/>
    <mergeCell ref="AF267:AI267"/>
    <mergeCell ref="H542:R551"/>
    <mergeCell ref="G465:H465"/>
    <mergeCell ref="N425:P425"/>
    <mergeCell ref="R248:S248"/>
    <mergeCell ref="AF254:AI254"/>
    <mergeCell ref="Y294:AB294"/>
    <mergeCell ref="AF430:AI430"/>
    <mergeCell ref="N296:P296"/>
    <mergeCell ref="N418:P418"/>
    <mergeCell ref="Y266:AB266"/>
    <mergeCell ref="R283:S283"/>
    <mergeCell ref="N278:P278"/>
    <mergeCell ref="T294:U294"/>
    <mergeCell ref="N460:P460"/>
    <mergeCell ref="G291:H291"/>
    <mergeCell ref="AF392:AI392"/>
    <mergeCell ref="T352:U352"/>
    <mergeCell ref="R526:S526"/>
    <mergeCell ref="G475:H475"/>
    <mergeCell ref="N385:P385"/>
    <mergeCell ref="Y407:AB407"/>
    <mergeCell ref="Y473:AB473"/>
    <mergeCell ref="Y470:AB470"/>
    <mergeCell ref="N360:P360"/>
    <mergeCell ref="R495:S495"/>
    <mergeCell ref="AF305:AI305"/>
    <mergeCell ref="AF393:AI393"/>
    <mergeCell ref="AF339:AI339"/>
    <mergeCell ref="R507:S507"/>
    <mergeCell ref="AF515:AI515"/>
    <mergeCell ref="R329:S329"/>
    <mergeCell ref="Y269:AB269"/>
    <mergeCell ref="AF528:AI528"/>
    <mergeCell ref="R528:S528"/>
    <mergeCell ref="Y513:AB513"/>
    <mergeCell ref="R470:S470"/>
    <mergeCell ref="G512:H512"/>
    <mergeCell ref="J513:L513"/>
    <mergeCell ref="T422:U422"/>
    <mergeCell ref="G355:H355"/>
    <mergeCell ref="J283:L283"/>
    <mergeCell ref="J277:L277"/>
    <mergeCell ref="T312:U312"/>
    <mergeCell ref="R277:S277"/>
    <mergeCell ref="J200:L200"/>
    <mergeCell ref="N420:P420"/>
    <mergeCell ref="G153:H153"/>
    <mergeCell ref="G149:H149"/>
    <mergeCell ref="R228:S228"/>
    <mergeCell ref="Y279:AB279"/>
    <mergeCell ref="T286:U286"/>
    <mergeCell ref="N211:P211"/>
    <mergeCell ref="N377:P377"/>
    <mergeCell ref="R511:S511"/>
    <mergeCell ref="G427:H427"/>
    <mergeCell ref="Y454:AB454"/>
    <mergeCell ref="G412:H412"/>
    <mergeCell ref="N498:P498"/>
    <mergeCell ref="R520:S520"/>
    <mergeCell ref="G298:H298"/>
    <mergeCell ref="T308:U308"/>
    <mergeCell ref="J453:L453"/>
    <mergeCell ref="G527:H527"/>
    <mergeCell ref="J512:L512"/>
    <mergeCell ref="R475:S475"/>
    <mergeCell ref="C414:E414"/>
    <mergeCell ref="R451:S451"/>
    <mergeCell ref="C320:E320"/>
    <mergeCell ref="C305:E305"/>
    <mergeCell ref="T466:U466"/>
    <mergeCell ref="G511:H511"/>
    <mergeCell ref="J400:L400"/>
    <mergeCell ref="T433:U433"/>
    <mergeCell ref="C500:E500"/>
    <mergeCell ref="J500:L500"/>
    <mergeCell ref="J494:L494"/>
    <mergeCell ref="T486:U486"/>
    <mergeCell ref="C476:E476"/>
    <mergeCell ref="C463:E463"/>
    <mergeCell ref="N480:P480"/>
    <mergeCell ref="T503:U503"/>
    <mergeCell ref="J443:L443"/>
    <mergeCell ref="T428:U428"/>
    <mergeCell ref="R344:S344"/>
    <mergeCell ref="C422:E422"/>
    <mergeCell ref="N509:P509"/>
    <mergeCell ref="G492:H492"/>
    <mergeCell ref="C472:E472"/>
    <mergeCell ref="G451:H451"/>
    <mergeCell ref="C488:E488"/>
    <mergeCell ref="C318:E318"/>
    <mergeCell ref="G324:H324"/>
    <mergeCell ref="R358:S358"/>
    <mergeCell ref="C469:E469"/>
    <mergeCell ref="J309:L309"/>
    <mergeCell ref="T374:U374"/>
    <mergeCell ref="Y536:AB536"/>
    <mergeCell ref="Y530:AB530"/>
    <mergeCell ref="T530:U530"/>
    <mergeCell ref="J529:L529"/>
    <mergeCell ref="C387:E387"/>
    <mergeCell ref="G434:H434"/>
    <mergeCell ref="C360:E360"/>
    <mergeCell ref="J428:L428"/>
    <mergeCell ref="T432:U432"/>
    <mergeCell ref="Y394:AB394"/>
    <mergeCell ref="R435:S435"/>
    <mergeCell ref="C455:H455"/>
    <mergeCell ref="Y410:AB410"/>
    <mergeCell ref="T425:U425"/>
    <mergeCell ref="J420:L420"/>
    <mergeCell ref="T372:U372"/>
    <mergeCell ref="J510:L510"/>
    <mergeCell ref="Y426:AB426"/>
    <mergeCell ref="R527:S527"/>
    <mergeCell ref="C423:E423"/>
    <mergeCell ref="J444:L444"/>
    <mergeCell ref="T453:U453"/>
    <mergeCell ref="N436:P436"/>
    <mergeCell ref="G449:H449"/>
    <mergeCell ref="Y441:AB441"/>
    <mergeCell ref="J527:L527"/>
    <mergeCell ref="T375:U375"/>
    <mergeCell ref="G513:H513"/>
    <mergeCell ref="J532:L532"/>
    <mergeCell ref="G523:H523"/>
    <mergeCell ref="Y377:AB377"/>
    <mergeCell ref="J521:L521"/>
    <mergeCell ref="L8:N9"/>
    <mergeCell ref="N275:P275"/>
    <mergeCell ref="N250:P250"/>
    <mergeCell ref="T268:U268"/>
    <mergeCell ref="Y368:AB368"/>
    <mergeCell ref="N406:P406"/>
    <mergeCell ref="C279:E279"/>
    <mergeCell ref="N283:P283"/>
    <mergeCell ref="N277:P277"/>
    <mergeCell ref="C281:E281"/>
    <mergeCell ref="R226:S226"/>
    <mergeCell ref="R264:S264"/>
    <mergeCell ref="R220:S220"/>
    <mergeCell ref="J456:L456"/>
    <mergeCell ref="AF226:AI226"/>
    <mergeCell ref="N276:P276"/>
    <mergeCell ref="T41:U41"/>
    <mergeCell ref="T43:U43"/>
    <mergeCell ref="T124:U124"/>
    <mergeCell ref="T146:U146"/>
    <mergeCell ref="G314:H314"/>
    <mergeCell ref="T172:U172"/>
    <mergeCell ref="R101:S101"/>
    <mergeCell ref="T163:U163"/>
    <mergeCell ref="G16:H16"/>
    <mergeCell ref="G138:H138"/>
    <mergeCell ref="R441:S441"/>
    <mergeCell ref="AF143:AI143"/>
    <mergeCell ref="C138:E138"/>
    <mergeCell ref="T266:U266"/>
    <mergeCell ref="T302:U302"/>
    <mergeCell ref="T237:U237"/>
    <mergeCell ref="A148:A198"/>
    <mergeCell ref="AF162:AI162"/>
    <mergeCell ref="R454:S454"/>
    <mergeCell ref="AF156:AI156"/>
    <mergeCell ref="N206:P206"/>
    <mergeCell ref="C419:E419"/>
    <mergeCell ref="J73:L73"/>
    <mergeCell ref="AF460:AI460"/>
    <mergeCell ref="J371:L371"/>
    <mergeCell ref="J466:L466"/>
    <mergeCell ref="G436:H436"/>
    <mergeCell ref="Y271:AB271"/>
    <mergeCell ref="AF130:AI130"/>
    <mergeCell ref="C204:E204"/>
    <mergeCell ref="C511:E511"/>
    <mergeCell ref="C206:E206"/>
    <mergeCell ref="C504:E504"/>
    <mergeCell ref="G193:H193"/>
    <mergeCell ref="AF90:AI90"/>
    <mergeCell ref="T277:U277"/>
    <mergeCell ref="G417:H417"/>
    <mergeCell ref="C494:E494"/>
    <mergeCell ref="N281:P281"/>
    <mergeCell ref="Y257:AB257"/>
    <mergeCell ref="R439:S439"/>
    <mergeCell ref="G443:H443"/>
    <mergeCell ref="R230:S230"/>
    <mergeCell ref="C137:E137"/>
    <mergeCell ref="T314:U314"/>
    <mergeCell ref="T341:U341"/>
    <mergeCell ref="T366:U366"/>
    <mergeCell ref="J490:L490"/>
    <mergeCell ref="AF530:AI530"/>
    <mergeCell ref="G140:H140"/>
    <mergeCell ref="J170:L170"/>
    <mergeCell ref="J53:L53"/>
    <mergeCell ref="G438:H438"/>
    <mergeCell ref="J360:L360"/>
    <mergeCell ref="G474:H474"/>
    <mergeCell ref="J387:L387"/>
    <mergeCell ref="N180:P180"/>
    <mergeCell ref="Y267:AB267"/>
    <mergeCell ref="T200:U200"/>
    <mergeCell ref="J178:L178"/>
    <mergeCell ref="J476:L476"/>
    <mergeCell ref="Y186:AB186"/>
    <mergeCell ref="J55:L55"/>
    <mergeCell ref="AF487:AI487"/>
    <mergeCell ref="R124:S124"/>
    <mergeCell ref="Y102:AB102"/>
    <mergeCell ref="R224:S224"/>
    <mergeCell ref="AF448:AI448"/>
    <mergeCell ref="AF108:AI108"/>
    <mergeCell ref="R498:S498"/>
    <mergeCell ref="J498:L498"/>
    <mergeCell ref="G470:H470"/>
    <mergeCell ref="R508:S508"/>
    <mergeCell ref="N348:P348"/>
    <mergeCell ref="AF163:AI163"/>
    <mergeCell ref="AF242:AI242"/>
    <mergeCell ref="AF322:AI322"/>
    <mergeCell ref="AF237:AI237"/>
    <mergeCell ref="AF284:AI284"/>
    <mergeCell ref="AF335:AI335"/>
    <mergeCell ref="AF497:AI497"/>
    <mergeCell ref="T413:U413"/>
    <mergeCell ref="G224:H224"/>
    <mergeCell ref="C278:E278"/>
    <mergeCell ref="N184:P184"/>
    <mergeCell ref="R147:S147"/>
    <mergeCell ref="R158:S158"/>
    <mergeCell ref="T181:U181"/>
    <mergeCell ref="C236:E236"/>
    <mergeCell ref="T213:U213"/>
    <mergeCell ref="C123:E123"/>
    <mergeCell ref="AF161:AI161"/>
    <mergeCell ref="N192:P192"/>
    <mergeCell ref="C244:E244"/>
    <mergeCell ref="AF488:AI488"/>
    <mergeCell ref="C132:E132"/>
    <mergeCell ref="G83:H83"/>
    <mergeCell ref="R193:S193"/>
    <mergeCell ref="AF217:AI217"/>
    <mergeCell ref="AF164:AI164"/>
    <mergeCell ref="Y444:AB444"/>
    <mergeCell ref="N228:P228"/>
    <mergeCell ref="AF222:AI222"/>
    <mergeCell ref="C197:E197"/>
    <mergeCell ref="C195:E195"/>
    <mergeCell ref="R182:S182"/>
    <mergeCell ref="T126:U126"/>
    <mergeCell ref="Y482:AB482"/>
    <mergeCell ref="N363:P363"/>
    <mergeCell ref="T357:U357"/>
    <mergeCell ref="R359:S359"/>
    <mergeCell ref="J373:L373"/>
    <mergeCell ref="T459:U459"/>
    <mergeCell ref="T283:U283"/>
    <mergeCell ref="Y356:AB356"/>
    <mergeCell ref="Y386:AB386"/>
    <mergeCell ref="N367:P367"/>
    <mergeCell ref="Y304:AB304"/>
    <mergeCell ref="R333:S333"/>
    <mergeCell ref="C449:E449"/>
    <mergeCell ref="C313:E313"/>
    <mergeCell ref="J317:L317"/>
    <mergeCell ref="J375:L375"/>
    <mergeCell ref="R424:S424"/>
    <mergeCell ref="G322:H322"/>
    <mergeCell ref="Y305:AB305"/>
    <mergeCell ref="R347:S347"/>
    <mergeCell ref="C383:E383"/>
    <mergeCell ref="C329:E329"/>
    <mergeCell ref="C337:E337"/>
    <mergeCell ref="C349:E349"/>
    <mergeCell ref="J304:L304"/>
    <mergeCell ref="Y408:AB408"/>
    <mergeCell ref="C339:E339"/>
    <mergeCell ref="T443:U443"/>
    <mergeCell ref="J459:L459"/>
    <mergeCell ref="J399:L399"/>
    <mergeCell ref="R406:S406"/>
    <mergeCell ref="J421:L421"/>
    <mergeCell ref="N423:P423"/>
    <mergeCell ref="Y403:AB403"/>
    <mergeCell ref="Y286:AB286"/>
    <mergeCell ref="J303:L303"/>
    <mergeCell ref="T411:U411"/>
    <mergeCell ref="N375:P375"/>
    <mergeCell ref="N303:P303"/>
    <mergeCell ref="N352:P352"/>
    <mergeCell ref="G242:H242"/>
    <mergeCell ref="R247:S247"/>
    <mergeCell ref="R360:S360"/>
    <mergeCell ref="R350:S350"/>
    <mergeCell ref="AF238:AI238"/>
    <mergeCell ref="G319:H319"/>
    <mergeCell ref="AF20:AI20"/>
    <mergeCell ref="R312:S312"/>
    <mergeCell ref="J176:L176"/>
    <mergeCell ref="AF230:AI230"/>
    <mergeCell ref="R143:S143"/>
    <mergeCell ref="C187:E187"/>
    <mergeCell ref="G440:H440"/>
    <mergeCell ref="N313:P313"/>
    <mergeCell ref="J281:L281"/>
    <mergeCell ref="N118:P118"/>
    <mergeCell ref="Y211:AB211"/>
    <mergeCell ref="AF294:AI294"/>
    <mergeCell ref="AF299:AI299"/>
    <mergeCell ref="G243:H243"/>
    <mergeCell ref="N193:P193"/>
    <mergeCell ref="Y159:AB159"/>
    <mergeCell ref="N188:P188"/>
    <mergeCell ref="Y125:AB125"/>
    <mergeCell ref="N205:P205"/>
    <mergeCell ref="J139:L139"/>
    <mergeCell ref="AF228:AI228"/>
    <mergeCell ref="G222:H222"/>
    <mergeCell ref="AF87:AI87"/>
    <mergeCell ref="AF318:AI318"/>
    <mergeCell ref="AF338:AI338"/>
    <mergeCell ref="AF291:AI291"/>
    <mergeCell ref="G367:H367"/>
    <mergeCell ref="R320:S320"/>
    <mergeCell ref="R270:S270"/>
    <mergeCell ref="T326:U326"/>
    <mergeCell ref="N310:P310"/>
    <mergeCell ref="T324:U324"/>
    <mergeCell ref="Y295:AB295"/>
    <mergeCell ref="R252:S252"/>
    <mergeCell ref="G234:H234"/>
    <mergeCell ref="J253:L253"/>
    <mergeCell ref="T282:U282"/>
    <mergeCell ref="AF304:AI304"/>
    <mergeCell ref="Y309:AB309"/>
    <mergeCell ref="J374:L374"/>
    <mergeCell ref="J328:L328"/>
    <mergeCell ref="G235:H235"/>
    <mergeCell ref="N344:P344"/>
    <mergeCell ref="AF272:AI272"/>
    <mergeCell ref="AF256:AI256"/>
    <mergeCell ref="AF234:AI234"/>
    <mergeCell ref="R299:S299"/>
    <mergeCell ref="G303:H303"/>
    <mergeCell ref="Y258:AB258"/>
    <mergeCell ref="T321:U321"/>
    <mergeCell ref="R278:S278"/>
    <mergeCell ref="J263:L263"/>
    <mergeCell ref="T350:U350"/>
    <mergeCell ref="J347:L347"/>
    <mergeCell ref="R343:S343"/>
    <mergeCell ref="J71:L71"/>
    <mergeCell ref="N335:P335"/>
    <mergeCell ref="T368:U368"/>
    <mergeCell ref="AF461:AI461"/>
    <mergeCell ref="N511:P511"/>
    <mergeCell ref="C208:E208"/>
    <mergeCell ref="Y481:AB481"/>
    <mergeCell ref="R156:S156"/>
    <mergeCell ref="AF432:AI432"/>
    <mergeCell ref="T190:U190"/>
    <mergeCell ref="N140:P140"/>
    <mergeCell ref="T243:U243"/>
    <mergeCell ref="R381:S381"/>
    <mergeCell ref="N203:P203"/>
    <mergeCell ref="Y453:AB453"/>
    <mergeCell ref="T247:U247"/>
    <mergeCell ref="C168:E168"/>
    <mergeCell ref="G345:H345"/>
    <mergeCell ref="J93:L93"/>
    <mergeCell ref="T174:U174"/>
    <mergeCell ref="J211:L211"/>
    <mergeCell ref="AF215:AI215"/>
    <mergeCell ref="J153:L153"/>
    <mergeCell ref="N382:P382"/>
    <mergeCell ref="Y315:AB315"/>
    <mergeCell ref="T168:U168"/>
    <mergeCell ref="AF223:AI223"/>
    <mergeCell ref="G213:H213"/>
    <mergeCell ref="T353:U353"/>
    <mergeCell ref="C217:E217"/>
    <mergeCell ref="Y322:AB322"/>
    <mergeCell ref="T276:U276"/>
    <mergeCell ref="A17:A56"/>
    <mergeCell ref="G27:H27"/>
    <mergeCell ref="N200:P200"/>
    <mergeCell ref="J336:L336"/>
    <mergeCell ref="R442:S442"/>
    <mergeCell ref="Y162:AB162"/>
    <mergeCell ref="J31:L31"/>
    <mergeCell ref="Y460:AB460"/>
    <mergeCell ref="N202:P202"/>
    <mergeCell ref="AF450:AI450"/>
    <mergeCell ref="N158:P158"/>
    <mergeCell ref="N500:P500"/>
    <mergeCell ref="L6:N6"/>
    <mergeCell ref="N494:P494"/>
    <mergeCell ref="C529:E529"/>
    <mergeCell ref="R145:S145"/>
    <mergeCell ref="R443:S443"/>
    <mergeCell ref="T201:U201"/>
    <mergeCell ref="C66:E66"/>
    <mergeCell ref="R139:S139"/>
    <mergeCell ref="Y164:AB164"/>
    <mergeCell ref="Y462:AB462"/>
    <mergeCell ref="J62:L62"/>
    <mergeCell ref="G472:H472"/>
    <mergeCell ref="C102:E102"/>
    <mergeCell ref="N527:P527"/>
    <mergeCell ref="AF452:AI452"/>
    <mergeCell ref="N502:P502"/>
    <mergeCell ref="Y35:AB35"/>
    <mergeCell ref="Y157:AB157"/>
    <mergeCell ref="AF246:AI246"/>
    <mergeCell ref="G45:H45"/>
    <mergeCell ref="AF51:AI51"/>
    <mergeCell ref="T22:U22"/>
    <mergeCell ref="J262:L262"/>
    <mergeCell ref="G259:H259"/>
    <mergeCell ref="J122:L122"/>
    <mergeCell ref="T75:U75"/>
    <mergeCell ref="AF264:AI264"/>
    <mergeCell ref="N213:P213"/>
    <mergeCell ref="J36:L36"/>
    <mergeCell ref="N120:P120"/>
    <mergeCell ref="R151:S151"/>
    <mergeCell ref="R180:S180"/>
    <mergeCell ref="AF134:AI134"/>
    <mergeCell ref="Y214:AB214"/>
    <mergeCell ref="AF239:AI239"/>
    <mergeCell ref="J180:L180"/>
    <mergeCell ref="AF50:AI50"/>
    <mergeCell ref="Y226:AB226"/>
    <mergeCell ref="N126:P126"/>
    <mergeCell ref="T159:U159"/>
    <mergeCell ref="R70:S70"/>
    <mergeCell ref="N124:P124"/>
    <mergeCell ref="T219:U219"/>
    <mergeCell ref="T39:U39"/>
    <mergeCell ref="G26:H26"/>
    <mergeCell ref="J40:L40"/>
    <mergeCell ref="AF182:AI182"/>
    <mergeCell ref="T98:U98"/>
    <mergeCell ref="AF53:AI53"/>
    <mergeCell ref="AF58:AI58"/>
    <mergeCell ref="Y90:AB90"/>
    <mergeCell ref="AF131:AI131"/>
    <mergeCell ref="G40:H40"/>
    <mergeCell ref="N238:P238"/>
    <mergeCell ref="T231:U231"/>
    <mergeCell ref="R67:S67"/>
    <mergeCell ref="T460:U460"/>
    <mergeCell ref="Y160:AB160"/>
    <mergeCell ref="J334:L334"/>
    <mergeCell ref="T416:U416"/>
    <mergeCell ref="G66:H66"/>
    <mergeCell ref="G68:H68"/>
    <mergeCell ref="J68:L68"/>
    <mergeCell ref="R62:S62"/>
    <mergeCell ref="N139:P139"/>
    <mergeCell ref="Y232:AB232"/>
    <mergeCell ref="N443:P443"/>
    <mergeCell ref="T188:U188"/>
    <mergeCell ref="N138:P138"/>
    <mergeCell ref="Y63:AB63"/>
    <mergeCell ref="N154:P154"/>
    <mergeCell ref="Y384:AB384"/>
    <mergeCell ref="Y387:AB387"/>
    <mergeCell ref="G204:H204"/>
    <mergeCell ref="G47:H47"/>
    <mergeCell ref="R47:S47"/>
    <mergeCell ref="G46:H46"/>
    <mergeCell ref="N153:P153"/>
    <mergeCell ref="Y74:AB74"/>
    <mergeCell ref="Y127:AB127"/>
    <mergeCell ref="T203:U203"/>
    <mergeCell ref="I57:AI57"/>
    <mergeCell ref="R82:S82"/>
    <mergeCell ref="AF88:AI88"/>
    <mergeCell ref="T537:U537"/>
    <mergeCell ref="AF505:AI505"/>
    <mergeCell ref="AF534:AI534"/>
    <mergeCell ref="N225:P225"/>
    <mergeCell ref="R483:S483"/>
    <mergeCell ref="Y502:AB502"/>
    <mergeCell ref="Y434:AB434"/>
    <mergeCell ref="AF538:AI538"/>
    <mergeCell ref="T507:U507"/>
    <mergeCell ref="Y533:AB533"/>
    <mergeCell ref="T491:U491"/>
    <mergeCell ref="T483:U483"/>
    <mergeCell ref="Y517:AB517"/>
    <mergeCell ref="N242:P242"/>
    <mergeCell ref="N513:P513"/>
    <mergeCell ref="T534:U534"/>
    <mergeCell ref="T528:U528"/>
    <mergeCell ref="T488:U488"/>
    <mergeCell ref="N538:P538"/>
    <mergeCell ref="AF537:AI537"/>
    <mergeCell ref="R505:S505"/>
    <mergeCell ref="R536:S536"/>
    <mergeCell ref="AF535:AI535"/>
    <mergeCell ref="AF486:AI486"/>
    <mergeCell ref="AF308:AI308"/>
    <mergeCell ref="T279:U279"/>
    <mergeCell ref="Y296:AB296"/>
    <mergeCell ref="N318:P318"/>
    <mergeCell ref="Y526:AB526"/>
    <mergeCell ref="AF522:AI522"/>
    <mergeCell ref="Y528:AB528"/>
    <mergeCell ref="R345:S345"/>
    <mergeCell ref="N64:P64"/>
    <mergeCell ref="AF312:AI312"/>
    <mergeCell ref="J227:L227"/>
    <mergeCell ref="N362:P362"/>
    <mergeCell ref="Y352:AB352"/>
    <mergeCell ref="T285:U285"/>
    <mergeCell ref="N387:P387"/>
    <mergeCell ref="J525:L525"/>
    <mergeCell ref="N476:P476"/>
    <mergeCell ref="R305:S305"/>
    <mergeCell ref="T63:U63"/>
    <mergeCell ref="Y53:AB53"/>
    <mergeCell ref="Y351:AB351"/>
    <mergeCell ref="R366:S366"/>
    <mergeCell ref="T61:U61"/>
    <mergeCell ref="Y88:AB88"/>
    <mergeCell ref="G84:H84"/>
    <mergeCell ref="R387:S387"/>
    <mergeCell ref="T145:U145"/>
    <mergeCell ref="Y390:AB390"/>
    <mergeCell ref="G186:H186"/>
    <mergeCell ref="Y70:AB70"/>
    <mergeCell ref="N268:P268"/>
    <mergeCell ref="Y181:AB181"/>
    <mergeCell ref="R110:S110"/>
    <mergeCell ref="Y100:AB100"/>
    <mergeCell ref="R330:S330"/>
    <mergeCell ref="N55:P55"/>
    <mergeCell ref="T359:U359"/>
    <mergeCell ref="N69:P69"/>
    <mergeCell ref="AF99:AI99"/>
    <mergeCell ref="AF63:AI63"/>
    <mergeCell ref="A57:A90"/>
    <mergeCell ref="C35:E35"/>
    <mergeCell ref="C333:E333"/>
    <mergeCell ref="AF173:AI173"/>
    <mergeCell ref="J354:L354"/>
    <mergeCell ref="C121:E121"/>
    <mergeCell ref="J530:L530"/>
    <mergeCell ref="G223:H223"/>
    <mergeCell ref="R281:S281"/>
    <mergeCell ref="G521:H521"/>
    <mergeCell ref="AF287:AI287"/>
    <mergeCell ref="N62:P62"/>
    <mergeCell ref="J225:L225"/>
    <mergeCell ref="T38:U38"/>
    <mergeCell ref="N176:P176"/>
    <mergeCell ref="C49:E49"/>
    <mergeCell ref="C391:E391"/>
    <mergeCell ref="T295:U295"/>
    <mergeCell ref="C242:E242"/>
    <mergeCell ref="Y359:AB359"/>
    <mergeCell ref="Y311:AB311"/>
    <mergeCell ref="J324:L324"/>
    <mergeCell ref="Y133:AB133"/>
    <mergeCell ref="G349:H349"/>
    <mergeCell ref="T385:U385"/>
    <mergeCell ref="R315:S315"/>
    <mergeCell ref="T346:U346"/>
    <mergeCell ref="AF273:AI273"/>
    <mergeCell ref="R294:S294"/>
    <mergeCell ref="T58:U58"/>
    <mergeCell ref="AF292:AI292"/>
    <mergeCell ref="Y306:AB306"/>
    <mergeCell ref="V15:X15"/>
    <mergeCell ref="AF43:AI43"/>
    <mergeCell ref="AF347:AI347"/>
    <mergeCell ref="C262:E262"/>
    <mergeCell ref="AF341:AI341"/>
    <mergeCell ref="C122:E122"/>
    <mergeCell ref="T71:U71"/>
    <mergeCell ref="T26:U26"/>
    <mergeCell ref="C189:E189"/>
    <mergeCell ref="J185:L185"/>
    <mergeCell ref="Y92:AB92"/>
    <mergeCell ref="J299:L299"/>
    <mergeCell ref="J27:L27"/>
    <mergeCell ref="G316:H316"/>
    <mergeCell ref="N322:P322"/>
    <mergeCell ref="J141:L141"/>
    <mergeCell ref="C29:E29"/>
    <mergeCell ref="C65:E65"/>
    <mergeCell ref="C336:E336"/>
    <mergeCell ref="T64:U64"/>
    <mergeCell ref="G210:H210"/>
    <mergeCell ref="J66:L66"/>
    <mergeCell ref="R112:S112"/>
    <mergeCell ref="Y84:AB84"/>
    <mergeCell ref="T83:U83"/>
    <mergeCell ref="Y301:AB301"/>
    <mergeCell ref="N266:P266"/>
    <mergeCell ref="Y228:AB228"/>
    <mergeCell ref="Y203:AB203"/>
    <mergeCell ref="T109:U109"/>
    <mergeCell ref="J75:L75"/>
    <mergeCell ref="T133:U133"/>
    <mergeCell ref="AF24:AI24"/>
    <mergeCell ref="R45:S45"/>
    <mergeCell ref="Y24:AB24"/>
    <mergeCell ref="R117:S117"/>
    <mergeCell ref="C22:E22"/>
    <mergeCell ref="G49:H49"/>
    <mergeCell ref="N34:P34"/>
    <mergeCell ref="AF42:AI42"/>
    <mergeCell ref="C20:E20"/>
    <mergeCell ref="C196:E196"/>
    <mergeCell ref="T24:U24"/>
    <mergeCell ref="AF172:AI172"/>
    <mergeCell ref="C33:E33"/>
    <mergeCell ref="N336:P336"/>
    <mergeCell ref="J230:L230"/>
    <mergeCell ref="C340:E340"/>
    <mergeCell ref="G221:H221"/>
    <mergeCell ref="R279:S279"/>
    <mergeCell ref="T37:U37"/>
    <mergeCell ref="N125:P125"/>
    <mergeCell ref="Y107:AB107"/>
    <mergeCell ref="N291:P291"/>
    <mergeCell ref="G103:H103"/>
    <mergeCell ref="N279:P279"/>
    <mergeCell ref="Y230:AB230"/>
    <mergeCell ref="R205:S205"/>
    <mergeCell ref="Y268:AB268"/>
    <mergeCell ref="J158:L158"/>
    <mergeCell ref="J282:L282"/>
    <mergeCell ref="J159:L159"/>
    <mergeCell ref="G123:H123"/>
    <mergeCell ref="Y79:AB79"/>
    <mergeCell ref="AF44:AI44"/>
    <mergeCell ref="AF80:AI80"/>
    <mergeCell ref="AF202:AI202"/>
    <mergeCell ref="Y56:AB56"/>
    <mergeCell ref="G113:H113"/>
    <mergeCell ref="G195:H195"/>
    <mergeCell ref="E2:J8"/>
    <mergeCell ref="C249:E249"/>
    <mergeCell ref="N36:P36"/>
    <mergeCell ref="G192:H192"/>
    <mergeCell ref="J47:L47"/>
    <mergeCell ref="T55:U55"/>
    <mergeCell ref="J214:L214"/>
    <mergeCell ref="G177:H177"/>
    <mergeCell ref="R173:S173"/>
    <mergeCell ref="J238:L238"/>
    <mergeCell ref="J213:L213"/>
    <mergeCell ref="G75:H75"/>
    <mergeCell ref="Y19:AB19"/>
    <mergeCell ref="T96:U96"/>
    <mergeCell ref="T90:U90"/>
    <mergeCell ref="J249:L249"/>
    <mergeCell ref="R32:S32"/>
    <mergeCell ref="J38:L38"/>
    <mergeCell ref="C57:H57"/>
    <mergeCell ref="Y118:AB118"/>
    <mergeCell ref="R116:S116"/>
    <mergeCell ref="N145:P145"/>
    <mergeCell ref="G32:H32"/>
    <mergeCell ref="R211:S211"/>
    <mergeCell ref="C113:E113"/>
    <mergeCell ref="Z11:AI11"/>
    <mergeCell ref="Y28:AB28"/>
    <mergeCell ref="Y326:AB326"/>
    <mergeCell ref="R368:S368"/>
    <mergeCell ref="N93:P93"/>
    <mergeCell ref="C68:E68"/>
    <mergeCell ref="C139:E139"/>
    <mergeCell ref="Y62:AB62"/>
    <mergeCell ref="J115:L115"/>
    <mergeCell ref="C161:E161"/>
    <mergeCell ref="J123:L123"/>
    <mergeCell ref="C143:E143"/>
    <mergeCell ref="N224:P224"/>
    <mergeCell ref="T241:U241"/>
    <mergeCell ref="G107:H107"/>
    <mergeCell ref="C115:E115"/>
    <mergeCell ref="R90:S90"/>
    <mergeCell ref="R160:S160"/>
    <mergeCell ref="N210:P210"/>
    <mergeCell ref="R192:S192"/>
    <mergeCell ref="N60:P60"/>
    <mergeCell ref="R174:S174"/>
    <mergeCell ref="N75:P75"/>
    <mergeCell ref="Y81:AB81"/>
    <mergeCell ref="N89:P89"/>
    <mergeCell ref="G71:H71"/>
    <mergeCell ref="Y216:AB216"/>
    <mergeCell ref="Y283:AB283"/>
    <mergeCell ref="G55:H55"/>
    <mergeCell ref="J362:L362"/>
    <mergeCell ref="C60:E60"/>
    <mergeCell ref="G258:H258"/>
    <mergeCell ref="G56:H56"/>
    <mergeCell ref="Y61:AB61"/>
    <mergeCell ref="T307:U307"/>
    <mergeCell ref="AF257:AI257"/>
    <mergeCell ref="T162:U162"/>
    <mergeCell ref="R92:S92"/>
    <mergeCell ref="Y111:AB111"/>
    <mergeCell ref="T110:U110"/>
    <mergeCell ref="Y113:AB113"/>
    <mergeCell ref="J198:L198"/>
    <mergeCell ref="J104:L104"/>
    <mergeCell ref="T358:U358"/>
    <mergeCell ref="AF302:AI302"/>
    <mergeCell ref="Y188:AB188"/>
    <mergeCell ref="R136:S136"/>
    <mergeCell ref="N108:P108"/>
    <mergeCell ref="R108:S108"/>
    <mergeCell ref="AF147:AI147"/>
    <mergeCell ref="Y117:AB117"/>
    <mergeCell ref="N71:P71"/>
    <mergeCell ref="J72:L72"/>
    <mergeCell ref="T114:U114"/>
    <mergeCell ref="N111:P111"/>
    <mergeCell ref="J267:L267"/>
    <mergeCell ref="T118:U118"/>
    <mergeCell ref="T77:U77"/>
    <mergeCell ref="J175:L175"/>
    <mergeCell ref="J261:L261"/>
    <mergeCell ref="AF349:AI349"/>
    <mergeCell ref="Y190:AB190"/>
    <mergeCell ref="R74:S74"/>
    <mergeCell ref="R113:S113"/>
    <mergeCell ref="Y225:AB225"/>
    <mergeCell ref="D11:O11"/>
    <mergeCell ref="N391:P391"/>
    <mergeCell ref="Y239:AB239"/>
    <mergeCell ref="Y537:AB537"/>
    <mergeCell ref="G97:H97"/>
    <mergeCell ref="N262:P262"/>
    <mergeCell ref="Y238:AB238"/>
    <mergeCell ref="C297:E297"/>
    <mergeCell ref="T309:U309"/>
    <mergeCell ref="C351:E351"/>
    <mergeCell ref="C322:E322"/>
    <mergeCell ref="R16:S16"/>
    <mergeCell ref="N18:P18"/>
    <mergeCell ref="T18:U18"/>
    <mergeCell ref="T21:U21"/>
    <mergeCell ref="Y18:AB18"/>
    <mergeCell ref="Y16:AB16"/>
    <mergeCell ref="T16:U16"/>
    <mergeCell ref="I17:AI17"/>
    <mergeCell ref="T36:U36"/>
    <mergeCell ref="N167:P167"/>
    <mergeCell ref="N82:P82"/>
    <mergeCell ref="T93:U93"/>
    <mergeCell ref="Y72:AB72"/>
    <mergeCell ref="C38:E38"/>
    <mergeCell ref="T379:U379"/>
    <mergeCell ref="C74:E74"/>
    <mergeCell ref="AF59:AI59"/>
    <mergeCell ref="AF95:AI95"/>
    <mergeCell ref="G346:H346"/>
    <mergeCell ref="J234:L234"/>
    <mergeCell ref="J365:L365"/>
    <mergeCell ref="T238:U238"/>
    <mergeCell ref="T221:U221"/>
    <mergeCell ref="T215:U215"/>
    <mergeCell ref="N194:P194"/>
    <mergeCell ref="Y206:AB206"/>
    <mergeCell ref="N197:P197"/>
    <mergeCell ref="T275:U275"/>
    <mergeCell ref="Y303:AB303"/>
    <mergeCell ref="N305:P305"/>
    <mergeCell ref="J318:L318"/>
    <mergeCell ref="T258:U258"/>
    <mergeCell ref="Y260:AB260"/>
    <mergeCell ref="G247:H247"/>
    <mergeCell ref="N252:P252"/>
    <mergeCell ref="R313:S313"/>
    <mergeCell ref="R221:S221"/>
    <mergeCell ref="J254:L254"/>
    <mergeCell ref="V539:AI539"/>
    <mergeCell ref="R194:S194"/>
    <mergeCell ref="AF200:AI200"/>
    <mergeCell ref="R492:S492"/>
    <mergeCell ref="G225:H225"/>
    <mergeCell ref="AF507:AI507"/>
    <mergeCell ref="J409:L409"/>
    <mergeCell ref="C538:M538"/>
    <mergeCell ref="C325:E325"/>
    <mergeCell ref="C420:E420"/>
    <mergeCell ref="J196:L196"/>
    <mergeCell ref="C331:E331"/>
    <mergeCell ref="G400:H400"/>
    <mergeCell ref="G194:H194"/>
    <mergeCell ref="G262:H262"/>
    <mergeCell ref="AF536:AI536"/>
    <mergeCell ref="R529:S529"/>
    <mergeCell ref="G364:H364"/>
    <mergeCell ref="N353:P353"/>
    <mergeCell ref="G289:H289"/>
    <mergeCell ref="AF378:AI378"/>
    <mergeCell ref="AF502:AI502"/>
    <mergeCell ref="AF220:AI220"/>
    <mergeCell ref="Y215:AB215"/>
    <mergeCell ref="C516:E516"/>
    <mergeCell ref="C251:E251"/>
    <mergeCell ref="G237:H237"/>
    <mergeCell ref="T274:U274"/>
    <mergeCell ref="AF520:AI520"/>
    <mergeCell ref="R484:S484"/>
    <mergeCell ref="Y538:AD538"/>
    <mergeCell ref="C525:E525"/>
    <mergeCell ref="T538:U538"/>
    <mergeCell ref="AF482:AI482"/>
    <mergeCell ref="Y393:AB393"/>
    <mergeCell ref="T535:U535"/>
    <mergeCell ref="C43:E43"/>
    <mergeCell ref="N50:P50"/>
    <mergeCell ref="N236:P236"/>
    <mergeCell ref="Y55:AB55"/>
    <mergeCell ref="G423:H423"/>
    <mergeCell ref="G529:H529"/>
    <mergeCell ref="C510:E510"/>
    <mergeCell ref="J517:L517"/>
    <mergeCell ref="C514:E514"/>
    <mergeCell ref="T518:U518"/>
    <mergeCell ref="N529:P529"/>
    <mergeCell ref="T394:U394"/>
    <mergeCell ref="T473:U473"/>
    <mergeCell ref="C524:E524"/>
    <mergeCell ref="C402:E402"/>
    <mergeCell ref="R474:S474"/>
    <mergeCell ref="N472:P472"/>
    <mergeCell ref="N447:P447"/>
    <mergeCell ref="T482:U482"/>
    <mergeCell ref="G477:H477"/>
    <mergeCell ref="AF301:AI301"/>
    <mergeCell ref="Y342:AB342"/>
    <mergeCell ref="AF470:AI470"/>
    <mergeCell ref="AF462:AI462"/>
    <mergeCell ref="Y497:AB497"/>
    <mergeCell ref="G514:H514"/>
    <mergeCell ref="T519:U519"/>
    <mergeCell ref="Y219:AB219"/>
    <mergeCell ref="C41:E41"/>
    <mergeCell ref="N103:P103"/>
    <mergeCell ref="R257:S257"/>
    <mergeCell ref="Y253:AB253"/>
    <mergeCell ref="R243:S243"/>
    <mergeCell ref="T305:U305"/>
    <mergeCell ref="J164:L164"/>
    <mergeCell ref="T330:U330"/>
    <mergeCell ref="Y289:AB289"/>
    <mergeCell ref="G334:H334"/>
    <mergeCell ref="J247:L247"/>
    <mergeCell ref="J177:L177"/>
    <mergeCell ref="R232:S232"/>
    <mergeCell ref="J297:L297"/>
    <mergeCell ref="G54:H54"/>
    <mergeCell ref="Y330:AB330"/>
    <mergeCell ref="Y324:AB324"/>
    <mergeCell ref="T113:U113"/>
    <mergeCell ref="J290:L290"/>
    <mergeCell ref="N104:P104"/>
    <mergeCell ref="N112:P112"/>
    <mergeCell ref="N106:P106"/>
    <mergeCell ref="N297:P297"/>
    <mergeCell ref="G159:H159"/>
    <mergeCell ref="G287:H287"/>
    <mergeCell ref="Y243:AB243"/>
    <mergeCell ref="Y168:AB168"/>
    <mergeCell ref="N127:P127"/>
    <mergeCell ref="N198:P198"/>
    <mergeCell ref="C211:E211"/>
    <mergeCell ref="T147:U147"/>
    <mergeCell ref="C312:E312"/>
    <mergeCell ref="T511:U511"/>
    <mergeCell ref="G506:H506"/>
    <mergeCell ref="G498:H498"/>
    <mergeCell ref="C288:H288"/>
    <mergeCell ref="C489:E489"/>
    <mergeCell ref="J339:L339"/>
    <mergeCell ref="N342:P342"/>
    <mergeCell ref="Y451:AB451"/>
    <mergeCell ref="Y445:AB445"/>
    <mergeCell ref="C355:E355"/>
    <mergeCell ref="C280:E280"/>
    <mergeCell ref="C274:E274"/>
    <mergeCell ref="C444:E444"/>
    <mergeCell ref="G509:H509"/>
    <mergeCell ref="G507:H507"/>
    <mergeCell ref="R497:S497"/>
    <mergeCell ref="N453:P453"/>
    <mergeCell ref="N410:P410"/>
    <mergeCell ref="C350:E350"/>
    <mergeCell ref="G416:H416"/>
    <mergeCell ref="T410:U410"/>
    <mergeCell ref="Y343:AB343"/>
    <mergeCell ref="C404:E404"/>
    <mergeCell ref="I369:AI369"/>
    <mergeCell ref="N371:P371"/>
    <mergeCell ref="C503:E503"/>
    <mergeCell ref="T402:U402"/>
    <mergeCell ref="N464:P464"/>
    <mergeCell ref="N402:P402"/>
    <mergeCell ref="G487:H487"/>
    <mergeCell ref="G463:H463"/>
    <mergeCell ref="G414:H414"/>
    <mergeCell ref="C513:E513"/>
    <mergeCell ref="C493:E493"/>
    <mergeCell ref="R445:S445"/>
    <mergeCell ref="T462:U462"/>
    <mergeCell ref="C508:E508"/>
    <mergeCell ref="C484:E484"/>
    <mergeCell ref="C486:E486"/>
    <mergeCell ref="R285:S285"/>
    <mergeCell ref="N477:P477"/>
    <mergeCell ref="N364:P364"/>
    <mergeCell ref="T397:U397"/>
    <mergeCell ref="R405:S405"/>
    <mergeCell ref="C450:E450"/>
    <mergeCell ref="N525:P525"/>
    <mergeCell ref="G389:H389"/>
    <mergeCell ref="G459:H459"/>
    <mergeCell ref="J427:L427"/>
    <mergeCell ref="N517:P517"/>
    <mergeCell ref="N510:P510"/>
    <mergeCell ref="G525:H525"/>
    <mergeCell ref="I327:AI327"/>
    <mergeCell ref="N334:P334"/>
    <mergeCell ref="N307:P307"/>
    <mergeCell ref="G285:H285"/>
    <mergeCell ref="C316:E316"/>
    <mergeCell ref="G321:H321"/>
    <mergeCell ref="G425:H425"/>
    <mergeCell ref="C415:E415"/>
    <mergeCell ref="T520:U520"/>
    <mergeCell ref="Y518:AB518"/>
    <mergeCell ref="T505:U505"/>
    <mergeCell ref="R512:S512"/>
    <mergeCell ref="N512:P512"/>
    <mergeCell ref="J514:L514"/>
    <mergeCell ref="G504:H504"/>
    <mergeCell ref="Y519:AB519"/>
    <mergeCell ref="J440:L440"/>
    <mergeCell ref="N463:P463"/>
    <mergeCell ref="J503:L503"/>
    <mergeCell ref="G484:H484"/>
    <mergeCell ref="T457:U457"/>
    <mergeCell ref="AF517:AI517"/>
    <mergeCell ref="T339:U339"/>
    <mergeCell ref="I455:AI455"/>
    <mergeCell ref="G371:H371"/>
    <mergeCell ref="G494:H494"/>
    <mergeCell ref="T464:U464"/>
    <mergeCell ref="R518:S518"/>
    <mergeCell ref="N461:P461"/>
    <mergeCell ref="R444:S444"/>
    <mergeCell ref="J470:L470"/>
    <mergeCell ref="J366:L366"/>
    <mergeCell ref="Y400:AB400"/>
    <mergeCell ref="J458:L458"/>
    <mergeCell ref="T430:U430"/>
    <mergeCell ref="AF518:AI518"/>
    <mergeCell ref="Y488:AB488"/>
    <mergeCell ref="T427:U427"/>
    <mergeCell ref="T420:U420"/>
    <mergeCell ref="T370:U370"/>
    <mergeCell ref="C499:H499"/>
    <mergeCell ref="R352:S352"/>
    <mergeCell ref="T345:U345"/>
    <mergeCell ref="J372:L372"/>
    <mergeCell ref="Y500:AB500"/>
    <mergeCell ref="AF382:AI382"/>
    <mergeCell ref="AF403:AI403"/>
    <mergeCell ref="AF376:AI376"/>
    <mergeCell ref="G399:H399"/>
    <mergeCell ref="G337:H337"/>
    <mergeCell ref="T399:U399"/>
    <mergeCell ref="Y388:AB388"/>
    <mergeCell ref="C365:E365"/>
    <mergeCell ref="T377:U377"/>
    <mergeCell ref="R301:S301"/>
    <mergeCell ref="J364:L364"/>
    <mergeCell ref="AF391:AI391"/>
    <mergeCell ref="AF442:AI442"/>
    <mergeCell ref="AF358:AI358"/>
    <mergeCell ref="C418:E418"/>
    <mergeCell ref="C442:E442"/>
    <mergeCell ref="J363:L363"/>
    <mergeCell ref="R400:S400"/>
    <mergeCell ref="G305:H305"/>
    <mergeCell ref="AF359:AI359"/>
    <mergeCell ref="G383:H383"/>
    <mergeCell ref="J378:L378"/>
    <mergeCell ref="C407:E407"/>
    <mergeCell ref="C405:E405"/>
    <mergeCell ref="C347:E347"/>
    <mergeCell ref="AF371:AI371"/>
    <mergeCell ref="C437:E437"/>
    <mergeCell ref="J445:L445"/>
    <mergeCell ref="AF375:AI375"/>
    <mergeCell ref="AF325:AI325"/>
    <mergeCell ref="R472:S472"/>
    <mergeCell ref="R56:S56"/>
    <mergeCell ref="J437:L437"/>
    <mergeCell ref="Y75:AB75"/>
    <mergeCell ref="J113:L113"/>
    <mergeCell ref="R100:S100"/>
    <mergeCell ref="AF367:AI367"/>
    <mergeCell ref="AF411:AI411"/>
    <mergeCell ref="Y391:AB391"/>
    <mergeCell ref="G486:H486"/>
    <mergeCell ref="J76:L76"/>
    <mergeCell ref="N102:P102"/>
    <mergeCell ref="N73:P73"/>
    <mergeCell ref="Y375:AB375"/>
    <mergeCell ref="C454:E454"/>
    <mergeCell ref="C436:E436"/>
    <mergeCell ref="C382:E382"/>
    <mergeCell ref="G212:H212"/>
    <mergeCell ref="G372:H372"/>
    <mergeCell ref="G249:H249"/>
    <mergeCell ref="G178:H178"/>
    <mergeCell ref="G121:H121"/>
    <mergeCell ref="C184:E184"/>
    <mergeCell ref="N196:P196"/>
    <mergeCell ref="J325:L325"/>
    <mergeCell ref="J319:L319"/>
    <mergeCell ref="G343:H343"/>
    <mergeCell ref="R244:S244"/>
    <mergeCell ref="R266:S266"/>
    <mergeCell ref="T322:U322"/>
    <mergeCell ref="G254:H254"/>
    <mergeCell ref="T259:U259"/>
    <mergeCell ref="C338:E338"/>
    <mergeCell ref="J460:L460"/>
    <mergeCell ref="R432:S432"/>
    <mergeCell ref="R280:S280"/>
    <mergeCell ref="J404:L404"/>
    <mergeCell ref="T469:U469"/>
    <mergeCell ref="J301:L301"/>
    <mergeCell ref="T490:U490"/>
    <mergeCell ref="N321:P321"/>
    <mergeCell ref="N264:P264"/>
    <mergeCell ref="R496:S496"/>
    <mergeCell ref="G307:H307"/>
    <mergeCell ref="C369:H369"/>
    <mergeCell ref="C426:E426"/>
    <mergeCell ref="C479:E479"/>
    <mergeCell ref="C473:E473"/>
    <mergeCell ref="C439:E439"/>
    <mergeCell ref="T451:U451"/>
    <mergeCell ref="C301:E301"/>
    <mergeCell ref="G457:H457"/>
    <mergeCell ref="C457:E457"/>
    <mergeCell ref="R332:S332"/>
    <mergeCell ref="N357:P357"/>
    <mergeCell ref="R363:S363"/>
    <mergeCell ref="C299:E299"/>
    <mergeCell ref="G426:H426"/>
    <mergeCell ref="G330:H330"/>
    <mergeCell ref="C480:E480"/>
    <mergeCell ref="R348:S348"/>
    <mergeCell ref="C440:E440"/>
    <mergeCell ref="N495:P495"/>
    <mergeCell ref="C438:E438"/>
    <mergeCell ref="T445:U445"/>
    <mergeCell ref="A91:A127"/>
    <mergeCell ref="R85:S85"/>
    <mergeCell ref="N114:P114"/>
    <mergeCell ref="R389:S389"/>
    <mergeCell ref="G95:H95"/>
    <mergeCell ref="J465:L465"/>
    <mergeCell ref="T278:U278"/>
    <mergeCell ref="G89:H89"/>
    <mergeCell ref="G393:H393"/>
    <mergeCell ref="G418:H418"/>
    <mergeCell ref="T454:U454"/>
    <mergeCell ref="T60:U60"/>
    <mergeCell ref="C477:E477"/>
    <mergeCell ref="G306:H306"/>
    <mergeCell ref="T149:U149"/>
    <mergeCell ref="AF93:AI93"/>
    <mergeCell ref="N287:P287"/>
    <mergeCell ref="R385:S385"/>
    <mergeCell ref="G420:H420"/>
    <mergeCell ref="T447:U447"/>
    <mergeCell ref="J308:L308"/>
    <mergeCell ref="Y433:AB433"/>
    <mergeCell ref="T360:U360"/>
    <mergeCell ref="T151:U151"/>
    <mergeCell ref="AF465:AI465"/>
    <mergeCell ref="G373:H373"/>
    <mergeCell ref="T434:U434"/>
    <mergeCell ref="T164:U164"/>
    <mergeCell ref="R183:S183"/>
    <mergeCell ref="N432:P432"/>
    <mergeCell ref="T388:U388"/>
    <mergeCell ref="G336:H336"/>
    <mergeCell ref="AF16:AI16"/>
    <mergeCell ref="Y362:AB362"/>
    <mergeCell ref="G250:H250"/>
    <mergeCell ref="Y476:AB476"/>
    <mergeCell ref="T224:U224"/>
    <mergeCell ref="C431:E431"/>
    <mergeCell ref="AF472:AI472"/>
    <mergeCell ref="C89:E89"/>
    <mergeCell ref="AF466:AI466"/>
    <mergeCell ref="R72:S72"/>
    <mergeCell ref="C116:E116"/>
    <mergeCell ref="AF168:AI168"/>
    <mergeCell ref="R370:S370"/>
    <mergeCell ref="J112:L112"/>
    <mergeCell ref="J383:L383"/>
    <mergeCell ref="G76:H76"/>
    <mergeCell ref="Y364:AB364"/>
    <mergeCell ref="G380:H380"/>
    <mergeCell ref="G374:H374"/>
    <mergeCell ref="T435:U435"/>
    <mergeCell ref="AF45:AI45"/>
    <mergeCell ref="C88:E88"/>
    <mergeCell ref="J78:L78"/>
    <mergeCell ref="T136:U136"/>
    <mergeCell ref="J376:L376"/>
    <mergeCell ref="C416:E416"/>
    <mergeCell ref="R464:S464"/>
    <mergeCell ref="J21:L21"/>
    <mergeCell ref="N21:P21"/>
    <mergeCell ref="J149:L149"/>
    <mergeCell ref="C50:E50"/>
    <mergeCell ref="C392:E392"/>
    <mergeCell ref="C18:E18"/>
    <mergeCell ref="J39:L39"/>
    <mergeCell ref="Y465:AB465"/>
    <mergeCell ref="C403:E403"/>
    <mergeCell ref="J337:L337"/>
    <mergeCell ref="G206:H206"/>
    <mergeCell ref="Y463:AB463"/>
    <mergeCell ref="J210:L210"/>
    <mergeCell ref="G351:H351"/>
    <mergeCell ref="C103:E103"/>
    <mergeCell ref="R28:S28"/>
    <mergeCell ref="T28:U28"/>
    <mergeCell ref="G69:H69"/>
    <mergeCell ref="R79:S79"/>
    <mergeCell ref="J257:L257"/>
    <mergeCell ref="C394:E394"/>
    <mergeCell ref="N317:P317"/>
    <mergeCell ref="G72:H72"/>
    <mergeCell ref="G130:H130"/>
    <mergeCell ref="G157:H157"/>
    <mergeCell ref="J23:L23"/>
    <mergeCell ref="R18:S18"/>
    <mergeCell ref="R52:S52"/>
    <mergeCell ref="N54:P54"/>
    <mergeCell ref="R460:S460"/>
    <mergeCell ref="N212:P212"/>
    <mergeCell ref="Y60:AB60"/>
    <mergeCell ref="R155:S155"/>
    <mergeCell ref="N56:P56"/>
    <mergeCell ref="Y149:AB149"/>
    <mergeCell ref="T30:U30"/>
    <mergeCell ref="Y64:AB64"/>
    <mergeCell ref="AF62:AI62"/>
    <mergeCell ref="Y27:AB27"/>
    <mergeCell ref="Y325:AB325"/>
    <mergeCell ref="T396:U396"/>
    <mergeCell ref="R322:S322"/>
    <mergeCell ref="AF36:AI36"/>
    <mergeCell ref="R30:S30"/>
    <mergeCell ref="J410:L410"/>
    <mergeCell ref="N230:P230"/>
    <mergeCell ref="Y200:AB200"/>
    <mergeCell ref="T246:U246"/>
    <mergeCell ref="Y34:AB34"/>
    <mergeCell ref="AF328:AI328"/>
    <mergeCell ref="AF275:AI275"/>
    <mergeCell ref="N325:P325"/>
    <mergeCell ref="I398:AI398"/>
    <mergeCell ref="Y287:AB287"/>
    <mergeCell ref="AF277:AI277"/>
    <mergeCell ref="R181:S181"/>
    <mergeCell ref="Y202:AB202"/>
    <mergeCell ref="J191:L191"/>
    <mergeCell ref="T381:U381"/>
    <mergeCell ref="N356:P356"/>
    <mergeCell ref="T220:U220"/>
    <mergeCell ref="AF32:AI32"/>
    <mergeCell ref="J305:L305"/>
    <mergeCell ref="J340:L340"/>
    <mergeCell ref="R177:S177"/>
    <mergeCell ref="N179:P179"/>
    <mergeCell ref="Y334:AB334"/>
    <mergeCell ref="J103:L103"/>
    <mergeCell ref="R88:S88"/>
    <mergeCell ref="Y26:AB26"/>
    <mergeCell ref="N23:P23"/>
    <mergeCell ref="N19:P19"/>
    <mergeCell ref="C23:E23"/>
    <mergeCell ref="G48:H48"/>
    <mergeCell ref="R261:S261"/>
    <mergeCell ref="T319:U319"/>
    <mergeCell ref="G19:H19"/>
    <mergeCell ref="AF27:AI27"/>
    <mergeCell ref="AF425:AI425"/>
    <mergeCell ref="T176:U176"/>
    <mergeCell ref="N319:P319"/>
    <mergeCell ref="G422:H422"/>
    <mergeCell ref="N249:P249"/>
    <mergeCell ref="C150:E150"/>
    <mergeCell ref="Y146:AB146"/>
    <mergeCell ref="T79:U79"/>
    <mergeCell ref="C144:E144"/>
    <mergeCell ref="Y276:AB276"/>
    <mergeCell ref="R408:S408"/>
    <mergeCell ref="G313:H313"/>
    <mergeCell ref="C264:E264"/>
    <mergeCell ref="J377:L377"/>
    <mergeCell ref="Y290:AB290"/>
    <mergeCell ref="C212:E212"/>
    <mergeCell ref="N38:P38"/>
    <mergeCell ref="Y184:AB184"/>
    <mergeCell ref="Y37:AB37"/>
    <mergeCell ref="R383:S383"/>
    <mergeCell ref="N186:P186"/>
    <mergeCell ref="N27:P27"/>
    <mergeCell ref="J197:L197"/>
    <mergeCell ref="U4:AF4"/>
    <mergeCell ref="C376:E376"/>
    <mergeCell ref="R53:S53"/>
    <mergeCell ref="R351:S351"/>
    <mergeCell ref="N76:P76"/>
    <mergeCell ref="N374:P374"/>
    <mergeCell ref="Y222:AB222"/>
    <mergeCell ref="C107:E107"/>
    <mergeCell ref="AF360:AI360"/>
    <mergeCell ref="R46:S46"/>
    <mergeCell ref="R317:S317"/>
    <mergeCell ref="J59:L59"/>
    <mergeCell ref="AF201:AI201"/>
    <mergeCell ref="Y40:AB40"/>
    <mergeCell ref="G50:H50"/>
    <mergeCell ref="R353:S353"/>
    <mergeCell ref="T111:U111"/>
    <mergeCell ref="J270:L270"/>
    <mergeCell ref="R48:S48"/>
    <mergeCell ref="N77:P77"/>
    <mergeCell ref="R19:S19"/>
    <mergeCell ref="Y36:AB36"/>
    <mergeCell ref="G39:H39"/>
    <mergeCell ref="T27:U27"/>
    <mergeCell ref="T298:U298"/>
    <mergeCell ref="R225:S225"/>
    <mergeCell ref="G52:H52"/>
    <mergeCell ref="Y96:AB96"/>
    <mergeCell ref="G173:H173"/>
    <mergeCell ref="T356:U356"/>
    <mergeCell ref="C21:E21"/>
    <mergeCell ref="AF26:AI26"/>
    <mergeCell ref="R31:S31"/>
    <mergeCell ref="T169:U169"/>
    <mergeCell ref="R241:S241"/>
    <mergeCell ref="G31:H31"/>
    <mergeCell ref="T189:U189"/>
    <mergeCell ref="J44:L44"/>
    <mergeCell ref="J236:L236"/>
    <mergeCell ref="G245:H245"/>
    <mergeCell ref="R134:S134"/>
    <mergeCell ref="N132:P132"/>
    <mergeCell ref="G129:H129"/>
    <mergeCell ref="G293:H293"/>
    <mergeCell ref="R189:S189"/>
    <mergeCell ref="T281:U281"/>
    <mergeCell ref="J35:L35"/>
    <mergeCell ref="N170:P170"/>
    <mergeCell ref="G87:H87"/>
    <mergeCell ref="G142:H142"/>
    <mergeCell ref="R103:S103"/>
    <mergeCell ref="N267:P267"/>
    <mergeCell ref="R254:S254"/>
    <mergeCell ref="T202:U202"/>
    <mergeCell ref="N292:P292"/>
    <mergeCell ref="J226:L226"/>
    <mergeCell ref="N135:P135"/>
    <mergeCell ref="G188:H188"/>
    <mergeCell ref="G73:H73"/>
    <mergeCell ref="T264:U264"/>
    <mergeCell ref="G290:H290"/>
    <mergeCell ref="J132:L132"/>
    <mergeCell ref="G161:H161"/>
    <mergeCell ref="N110:P110"/>
    <mergeCell ref="J29:L29"/>
    <mergeCell ref="J43:L43"/>
    <mergeCell ref="J41:L41"/>
    <mergeCell ref="N41:P41"/>
    <mergeCell ref="T31:U31"/>
    <mergeCell ref="G51:H51"/>
    <mergeCell ref="T82:U82"/>
    <mergeCell ref="J65:L65"/>
    <mergeCell ref="S542:AC551"/>
    <mergeCell ref="N437:P437"/>
    <mergeCell ref="Y402:AB402"/>
    <mergeCell ref="N431:P431"/>
    <mergeCell ref="G469:H469"/>
    <mergeCell ref="J173:L173"/>
    <mergeCell ref="N308:P308"/>
    <mergeCell ref="R410:S410"/>
    <mergeCell ref="T472:U472"/>
    <mergeCell ref="R251:S251"/>
    <mergeCell ref="Y270:AB270"/>
    <mergeCell ref="R287:S287"/>
    <mergeCell ref="J504:L504"/>
    <mergeCell ref="G495:H495"/>
    <mergeCell ref="T527:U527"/>
    <mergeCell ref="Q538:S538"/>
    <mergeCell ref="R537:S537"/>
    <mergeCell ref="Y338:AB338"/>
    <mergeCell ref="N403:P403"/>
    <mergeCell ref="J272:L272"/>
    <mergeCell ref="Y396:AB396"/>
    <mergeCell ref="J265:L265"/>
    <mergeCell ref="T323:U323"/>
    <mergeCell ref="T412:U412"/>
    <mergeCell ref="R539:U539"/>
    <mergeCell ref="Y529:AB529"/>
    <mergeCell ref="T325:U325"/>
    <mergeCell ref="G508:H508"/>
    <mergeCell ref="G485:H485"/>
    <mergeCell ref="N521:P521"/>
    <mergeCell ref="Y491:AB491"/>
    <mergeCell ref="C466:E466"/>
    <mergeCell ref="T442:U442"/>
    <mergeCell ref="Y281:AB281"/>
    <mergeCell ref="AF527:AI527"/>
    <mergeCell ref="Y504:AB504"/>
    <mergeCell ref="G501:H501"/>
    <mergeCell ref="Y515:AB515"/>
    <mergeCell ref="Y490:AB490"/>
    <mergeCell ref="T515:U515"/>
    <mergeCell ref="Y323:AB323"/>
    <mergeCell ref="J342:L342"/>
    <mergeCell ref="R418:S418"/>
    <mergeCell ref="N419:P419"/>
    <mergeCell ref="Y353:AB353"/>
    <mergeCell ref="G363:H363"/>
    <mergeCell ref="N339:P339"/>
    <mergeCell ref="AF377:AI377"/>
    <mergeCell ref="AF350:AI350"/>
    <mergeCell ref="AF509:AI509"/>
    <mergeCell ref="R425:S425"/>
    <mergeCell ref="R419:S419"/>
    <mergeCell ref="N448:P448"/>
    <mergeCell ref="C458:E458"/>
    <mergeCell ref="R377:S377"/>
    <mergeCell ref="C401:E401"/>
    <mergeCell ref="J533:L533"/>
    <mergeCell ref="G524:H524"/>
    <mergeCell ref="N355:P355"/>
    <mergeCell ref="C377:E377"/>
    <mergeCell ref="AF523:AI523"/>
    <mergeCell ref="C471:E471"/>
    <mergeCell ref="T474:U474"/>
    <mergeCell ref="C366:E366"/>
    <mergeCell ref="G493:H493"/>
    <mergeCell ref="J477:L477"/>
    <mergeCell ref="N434:P434"/>
    <mergeCell ref="N428:P428"/>
    <mergeCell ref="Y447:AB447"/>
    <mergeCell ref="R462:S462"/>
    <mergeCell ref="J474:L474"/>
    <mergeCell ref="T506:U506"/>
    <mergeCell ref="N507:P507"/>
    <mergeCell ref="Y475:AB475"/>
    <mergeCell ref="R388:S388"/>
    <mergeCell ref="Y520:AB520"/>
    <mergeCell ref="R523:S523"/>
    <mergeCell ref="AF519:AI519"/>
    <mergeCell ref="AF492:AI492"/>
    <mergeCell ref="Y485:AB485"/>
    <mergeCell ref="Y531:AB531"/>
    <mergeCell ref="N379:P379"/>
    <mergeCell ref="C478:E478"/>
    <mergeCell ref="N487:P487"/>
    <mergeCell ref="J408:L408"/>
    <mergeCell ref="N467:P467"/>
    <mergeCell ref="Y371:AB371"/>
    <mergeCell ref="N390:P390"/>
    <mergeCell ref="J531:L531"/>
    <mergeCell ref="AF464:AI464"/>
    <mergeCell ref="T395:U395"/>
    <mergeCell ref="R509:S509"/>
    <mergeCell ref="C506:E506"/>
    <mergeCell ref="Y406:AB406"/>
    <mergeCell ref="Y381:AB381"/>
    <mergeCell ref="T452:U452"/>
    <mergeCell ref="T424:U424"/>
    <mergeCell ref="Y431:AB431"/>
    <mergeCell ref="J449:L449"/>
    <mergeCell ref="C441:E441"/>
    <mergeCell ref="G468:H468"/>
    <mergeCell ref="C492:E492"/>
    <mergeCell ref="Y505:AB505"/>
    <mergeCell ref="AF413:AI413"/>
    <mergeCell ref="G479:H479"/>
    <mergeCell ref="J439:L439"/>
    <mergeCell ref="N478:P478"/>
    <mergeCell ref="G444:H444"/>
    <mergeCell ref="N427:P427"/>
    <mergeCell ref="T480:U480"/>
    <mergeCell ref="Y429:AB429"/>
    <mergeCell ref="N445:P445"/>
    <mergeCell ref="T509:U509"/>
    <mergeCell ref="R411:S411"/>
    <mergeCell ref="T405:U405"/>
    <mergeCell ref="T484:U484"/>
    <mergeCell ref="C497:E497"/>
    <mergeCell ref="N417:P417"/>
    <mergeCell ref="J381:L381"/>
    <mergeCell ref="N446:P446"/>
    <mergeCell ref="C462:E462"/>
    <mergeCell ref="R448:S448"/>
    <mergeCell ref="C483:E483"/>
    <mergeCell ref="N351:P351"/>
    <mergeCell ref="C353:E353"/>
    <mergeCell ref="R378:S378"/>
    <mergeCell ref="C485:E485"/>
    <mergeCell ref="J475:L475"/>
    <mergeCell ref="G362:H362"/>
    <mergeCell ref="J469:L469"/>
    <mergeCell ref="G407:H407"/>
    <mergeCell ref="R431:S431"/>
    <mergeCell ref="G437:H437"/>
    <mergeCell ref="T470:U470"/>
    <mergeCell ref="T463:U463"/>
    <mergeCell ref="C447:E447"/>
    <mergeCell ref="C373:E373"/>
    <mergeCell ref="G421:H421"/>
    <mergeCell ref="J457:L457"/>
    <mergeCell ref="C406:E406"/>
    <mergeCell ref="T386:U386"/>
    <mergeCell ref="G458:H458"/>
    <mergeCell ref="R422:S422"/>
    <mergeCell ref="N404:P404"/>
    <mergeCell ref="G403:H403"/>
    <mergeCell ref="N473:P473"/>
    <mergeCell ref="R354:S354"/>
    <mergeCell ref="J422:L422"/>
    <mergeCell ref="G386:H386"/>
    <mergeCell ref="C434:E434"/>
    <mergeCell ref="N470:P470"/>
    <mergeCell ref="R390:S390"/>
    <mergeCell ref="C495:E495"/>
    <mergeCell ref="N485:P485"/>
    <mergeCell ref="J394:L394"/>
    <mergeCell ref="C482:E482"/>
    <mergeCell ref="T485:U485"/>
    <mergeCell ref="N381:P381"/>
    <mergeCell ref="A288:A326"/>
    <mergeCell ref="G473:H473"/>
    <mergeCell ref="R291:S291"/>
    <mergeCell ref="A398:A454"/>
    <mergeCell ref="A327:A368"/>
    <mergeCell ref="T351:U351"/>
    <mergeCell ref="G299:H299"/>
    <mergeCell ref="C409:E409"/>
    <mergeCell ref="J379:L379"/>
    <mergeCell ref="G428:H428"/>
    <mergeCell ref="T404:U404"/>
    <mergeCell ref="G481:H481"/>
    <mergeCell ref="T382:U382"/>
    <mergeCell ref="C344:E344"/>
    <mergeCell ref="G296:H296"/>
    <mergeCell ref="N304:P304"/>
    <mergeCell ref="R477:S477"/>
    <mergeCell ref="J479:L479"/>
    <mergeCell ref="J346:L346"/>
    <mergeCell ref="C378:E378"/>
    <mergeCell ref="G401:H401"/>
    <mergeCell ref="C446:E446"/>
    <mergeCell ref="J355:L355"/>
    <mergeCell ref="R457:S457"/>
    <mergeCell ref="G461:H461"/>
    <mergeCell ref="J463:L463"/>
    <mergeCell ref="N532:P532"/>
    <mergeCell ref="R530:S530"/>
    <mergeCell ref="R532:S532"/>
    <mergeCell ref="N530:P530"/>
    <mergeCell ref="N411:P411"/>
    <mergeCell ref="N350:P350"/>
    <mergeCell ref="G348:H348"/>
    <mergeCell ref="R362:S362"/>
    <mergeCell ref="N449:P449"/>
    <mergeCell ref="N456:P456"/>
    <mergeCell ref="T476:U476"/>
    <mergeCell ref="T500:U500"/>
    <mergeCell ref="T355:U355"/>
    <mergeCell ref="J358:L358"/>
    <mergeCell ref="R449:S449"/>
    <mergeCell ref="N465:P465"/>
    <mergeCell ref="N440:P440"/>
    <mergeCell ref="J524:L524"/>
    <mergeCell ref="R500:S500"/>
    <mergeCell ref="J515:L515"/>
    <mergeCell ref="N514:P514"/>
    <mergeCell ref="R517:S517"/>
    <mergeCell ref="G516:H516"/>
    <mergeCell ref="J429:L429"/>
    <mergeCell ref="T492:U492"/>
    <mergeCell ref="N516:P516"/>
    <mergeCell ref="N493:P493"/>
    <mergeCell ref="J497:L497"/>
    <mergeCell ref="T497:U497"/>
    <mergeCell ref="J435:L435"/>
    <mergeCell ref="J462:L462"/>
    <mergeCell ref="T436:U436"/>
    <mergeCell ref="Y354:AB354"/>
    <mergeCell ref="Y336:AB336"/>
    <mergeCell ref="Y321:AB321"/>
    <mergeCell ref="J306:L306"/>
    <mergeCell ref="Y231:AB231"/>
    <mergeCell ref="N214:P214"/>
    <mergeCell ref="C239:E239"/>
    <mergeCell ref="R355:S355"/>
    <mergeCell ref="J391:L391"/>
    <mergeCell ref="AF415:AI415"/>
    <mergeCell ref="AF268:AI268"/>
    <mergeCell ref="AF352:AI352"/>
    <mergeCell ref="AF255:AI255"/>
    <mergeCell ref="C265:E265"/>
    <mergeCell ref="G411:H411"/>
    <mergeCell ref="G323:H323"/>
    <mergeCell ref="C310:E310"/>
    <mergeCell ref="J291:L291"/>
    <mergeCell ref="J332:L332"/>
    <mergeCell ref="G286:H286"/>
    <mergeCell ref="C300:E300"/>
    <mergeCell ref="J321:L321"/>
    <mergeCell ref="C222:E222"/>
    <mergeCell ref="AF244:AI244"/>
    <mergeCell ref="R249:S249"/>
    <mergeCell ref="C334:E334"/>
    <mergeCell ref="G320:H320"/>
    <mergeCell ref="T311:U311"/>
    <mergeCell ref="AF286:AI286"/>
    <mergeCell ref="AF409:AI409"/>
    <mergeCell ref="J389:L389"/>
    <mergeCell ref="J252:L252"/>
    <mergeCell ref="C269:E269"/>
    <mergeCell ref="C309:E309"/>
    <mergeCell ref="T209:U209"/>
    <mergeCell ref="Y255:AB255"/>
    <mergeCell ref="N185:P185"/>
    <mergeCell ref="R307:S307"/>
    <mergeCell ref="C271:E271"/>
    <mergeCell ref="C216:E216"/>
    <mergeCell ref="C226:E226"/>
    <mergeCell ref="G282:H282"/>
    <mergeCell ref="AF270:AI270"/>
    <mergeCell ref="R262:S262"/>
    <mergeCell ref="G281:H281"/>
    <mergeCell ref="AF269:AI269"/>
    <mergeCell ref="G233:H233"/>
    <mergeCell ref="N231:P231"/>
    <mergeCell ref="C191:E191"/>
    <mergeCell ref="R282:S282"/>
    <mergeCell ref="J271:L271"/>
    <mergeCell ref="G275:H275"/>
    <mergeCell ref="C298:E298"/>
    <mergeCell ref="C207:E207"/>
    <mergeCell ref="R212:S212"/>
    <mergeCell ref="C188:E188"/>
    <mergeCell ref="T287:U287"/>
    <mergeCell ref="C201:E201"/>
    <mergeCell ref="N227:P227"/>
    <mergeCell ref="R223:S223"/>
    <mergeCell ref="Y237:AB237"/>
    <mergeCell ref="Y201:AB201"/>
    <mergeCell ref="G214:H214"/>
    <mergeCell ref="G279:H279"/>
    <mergeCell ref="C125:E125"/>
    <mergeCell ref="J121:L121"/>
    <mergeCell ref="G155:H155"/>
    <mergeCell ref="T107:U107"/>
    <mergeCell ref="C130:E130"/>
    <mergeCell ref="J258:L258"/>
    <mergeCell ref="Y167:AB167"/>
    <mergeCell ref="T207:U207"/>
    <mergeCell ref="Y210:AB210"/>
    <mergeCell ref="R167:S167"/>
    <mergeCell ref="G198:H198"/>
    <mergeCell ref="R219:S219"/>
    <mergeCell ref="C232:E232"/>
    <mergeCell ref="C238:E238"/>
    <mergeCell ref="C141:E141"/>
    <mergeCell ref="J195:L195"/>
    <mergeCell ref="AF145:AI145"/>
    <mergeCell ref="G205:H205"/>
    <mergeCell ref="N159:P159"/>
    <mergeCell ref="T158:U158"/>
    <mergeCell ref="G170:H170"/>
    <mergeCell ref="C156:E156"/>
    <mergeCell ref="C171:E171"/>
    <mergeCell ref="Y131:AB131"/>
    <mergeCell ref="G176:H176"/>
    <mergeCell ref="Y204:AB204"/>
    <mergeCell ref="AF146:AI146"/>
    <mergeCell ref="T153:U153"/>
    <mergeCell ref="AF191:AI191"/>
    <mergeCell ref="N149:P149"/>
    <mergeCell ref="T232:U232"/>
    <mergeCell ref="G185:H185"/>
    <mergeCell ref="R94:S94"/>
    <mergeCell ref="T183:U183"/>
    <mergeCell ref="T144:U144"/>
    <mergeCell ref="G104:H104"/>
    <mergeCell ref="R236:S236"/>
    <mergeCell ref="G114:H114"/>
    <mergeCell ref="G135:H135"/>
    <mergeCell ref="J201:L201"/>
    <mergeCell ref="J151:L151"/>
    <mergeCell ref="N234:P234"/>
    <mergeCell ref="G227:H227"/>
    <mergeCell ref="J217:L217"/>
    <mergeCell ref="J215:L215"/>
    <mergeCell ref="Y165:AB165"/>
    <mergeCell ref="Y116:AB116"/>
    <mergeCell ref="G99:H99"/>
    <mergeCell ref="T108:U108"/>
    <mergeCell ref="R209:S209"/>
    <mergeCell ref="J96:L96"/>
    <mergeCell ref="G105:H105"/>
    <mergeCell ref="G160:H160"/>
    <mergeCell ref="T186:U186"/>
    <mergeCell ref="G180:H180"/>
    <mergeCell ref="Y139:AB139"/>
    <mergeCell ref="I148:AI148"/>
    <mergeCell ref="AF107:AI107"/>
    <mergeCell ref="R154:S154"/>
    <mergeCell ref="AF195:AI195"/>
    <mergeCell ref="J166:L166"/>
    <mergeCell ref="J212:L212"/>
    <mergeCell ref="J229:L229"/>
    <mergeCell ref="G86:H86"/>
    <mergeCell ref="Y136:AB136"/>
    <mergeCell ref="AF98:AI98"/>
    <mergeCell ref="G85:H85"/>
    <mergeCell ref="T73:U73"/>
    <mergeCell ref="C142:E142"/>
    <mergeCell ref="C229:E229"/>
    <mergeCell ref="N70:P70"/>
    <mergeCell ref="J162:L162"/>
    <mergeCell ref="J111:L111"/>
    <mergeCell ref="R179:S179"/>
    <mergeCell ref="N246:P246"/>
    <mergeCell ref="J242:L242"/>
    <mergeCell ref="R83:S83"/>
    <mergeCell ref="R245:S245"/>
    <mergeCell ref="R175:S175"/>
    <mergeCell ref="J216:L216"/>
    <mergeCell ref="J184:L184"/>
    <mergeCell ref="T81:U81"/>
    <mergeCell ref="G112:H112"/>
    <mergeCell ref="G183:H183"/>
    <mergeCell ref="N183:P183"/>
    <mergeCell ref="T239:U239"/>
    <mergeCell ref="T245:U245"/>
    <mergeCell ref="G144:H144"/>
    <mergeCell ref="R214:S214"/>
    <mergeCell ref="G189:H189"/>
    <mergeCell ref="J160:L160"/>
    <mergeCell ref="T194:U194"/>
    <mergeCell ref="T204:U204"/>
    <mergeCell ref="J204:L204"/>
    <mergeCell ref="Y221:AB221"/>
    <mergeCell ref="J535:L535"/>
    <mergeCell ref="Y245:AB245"/>
    <mergeCell ref="G70:H70"/>
    <mergeCell ref="J448:L448"/>
    <mergeCell ref="T261:U261"/>
    <mergeCell ref="N399:P399"/>
    <mergeCell ref="J239:L239"/>
    <mergeCell ref="C272:E272"/>
    <mergeCell ref="N59:P59"/>
    <mergeCell ref="AF381:AI381"/>
    <mergeCell ref="J537:L537"/>
    <mergeCell ref="J105:L105"/>
    <mergeCell ref="J143:L143"/>
    <mergeCell ref="Y205:AB205"/>
    <mergeCell ref="T132:U132"/>
    <mergeCell ref="N270:P270"/>
    <mergeCell ref="Y363:AB363"/>
    <mergeCell ref="T290:U290"/>
    <mergeCell ref="R213:S213"/>
    <mergeCell ref="N359:P359"/>
    <mergeCell ref="AF526:AI526"/>
    <mergeCell ref="N394:P394"/>
    <mergeCell ref="C267:E267"/>
    <mergeCell ref="G432:H432"/>
    <mergeCell ref="N113:P113"/>
    <mergeCell ref="J464:L464"/>
    <mergeCell ref="AF306:AI306"/>
    <mergeCell ref="C515:E515"/>
    <mergeCell ref="C152:E152"/>
    <mergeCell ref="Y192:AB192"/>
    <mergeCell ref="T173:U173"/>
    <mergeCell ref="Y213:AB213"/>
    <mergeCell ref="AF508:AI508"/>
    <mergeCell ref="AF110:AI110"/>
    <mergeCell ref="AF85:AI85"/>
    <mergeCell ref="AF408:AI408"/>
    <mergeCell ref="AF383:AI383"/>
    <mergeCell ref="Y249:AB249"/>
    <mergeCell ref="J502:L502"/>
    <mergeCell ref="G430:H430"/>
    <mergeCell ref="AF435:AI435"/>
    <mergeCell ref="J501:L501"/>
    <mergeCell ref="J493:L493"/>
    <mergeCell ref="AF362:AI362"/>
    <mergeCell ref="AF451:AI451"/>
    <mergeCell ref="AF436:AI436"/>
    <mergeCell ref="AF278:AI278"/>
    <mergeCell ref="C218:E218"/>
    <mergeCell ref="Y360:AB360"/>
    <mergeCell ref="G370:H370"/>
    <mergeCell ref="T390:U390"/>
    <mergeCell ref="C470:E470"/>
    <mergeCell ref="C214:E214"/>
    <mergeCell ref="C364:E364"/>
    <mergeCell ref="Y373:AB373"/>
    <mergeCell ref="R346:S346"/>
    <mergeCell ref="R234:S234"/>
    <mergeCell ref="Y409:AB409"/>
    <mergeCell ref="C293:E293"/>
    <mergeCell ref="N300:P300"/>
    <mergeCell ref="R402:S402"/>
    <mergeCell ref="R335:S335"/>
    <mergeCell ref="G339:H339"/>
    <mergeCell ref="C167:E167"/>
    <mergeCell ref="AF521:AI521"/>
    <mergeCell ref="C531:E531"/>
    <mergeCell ref="Y218:AB218"/>
    <mergeCell ref="N429:P429"/>
    <mergeCell ref="G106:H106"/>
    <mergeCell ref="G448:H448"/>
    <mergeCell ref="R506:S506"/>
    <mergeCell ref="C162:E162"/>
    <mergeCell ref="G404:H404"/>
    <mergeCell ref="C460:E460"/>
    <mergeCell ref="J152:L152"/>
    <mergeCell ref="J450:L450"/>
    <mergeCell ref="Y489:AB489"/>
    <mergeCell ref="R468:S468"/>
    <mergeCell ref="R504:S504"/>
    <mergeCell ref="N479:P479"/>
    <mergeCell ref="T502:U502"/>
    <mergeCell ref="R489:S489"/>
    <mergeCell ref="N306:P306"/>
    <mergeCell ref="J438:L438"/>
    <mergeCell ref="J506:L506"/>
    <mergeCell ref="Y275:AB275"/>
    <mergeCell ref="N286:P286"/>
    <mergeCell ref="Y427:AB427"/>
    <mergeCell ref="N458:P458"/>
    <mergeCell ref="N298:P298"/>
    <mergeCell ref="R215:S215"/>
    <mergeCell ref="AF221:AI221"/>
    <mergeCell ref="N271:P271"/>
    <mergeCell ref="G531:H531"/>
    <mergeCell ref="C256:E256"/>
    <mergeCell ref="AF297:AI297"/>
    <mergeCell ref="C533:E533"/>
    <mergeCell ref="R149:S149"/>
    <mergeCell ref="AF155:AI155"/>
    <mergeCell ref="R447:S447"/>
    <mergeCell ref="N172:P172"/>
    <mergeCell ref="AF149:AI149"/>
    <mergeCell ref="T205:U205"/>
    <mergeCell ref="G476:H476"/>
    <mergeCell ref="R533:S533"/>
    <mergeCell ref="G325:H325"/>
    <mergeCell ref="T508:U508"/>
    <mergeCell ref="Y438:AB438"/>
    <mergeCell ref="AF351:AI351"/>
    <mergeCell ref="Y262:AB262"/>
    <mergeCell ref="C393:E393"/>
    <mergeCell ref="T251:U251"/>
    <mergeCell ref="AF280:AI280"/>
    <mergeCell ref="AF274:AI274"/>
    <mergeCell ref="J414:L414"/>
    <mergeCell ref="G413:H413"/>
    <mergeCell ref="R310:S310"/>
    <mergeCell ref="AF468:AI468"/>
    <mergeCell ref="G533:H533"/>
    <mergeCell ref="J446:L446"/>
    <mergeCell ref="C247:E247"/>
    <mergeCell ref="R501:S501"/>
    <mergeCell ref="C356:E356"/>
    <mergeCell ref="J403:L403"/>
    <mergeCell ref="R242:S242"/>
    <mergeCell ref="J430:L430"/>
    <mergeCell ref="C520:E520"/>
    <mergeCell ref="T504:U504"/>
    <mergeCell ref="C528:E528"/>
    <mergeCell ref="G357:H357"/>
    <mergeCell ref="R144:S144"/>
    <mergeCell ref="Y523:AB523"/>
    <mergeCell ref="C461:E461"/>
    <mergeCell ref="N131:P131"/>
    <mergeCell ref="AF83:AI83"/>
    <mergeCell ref="AF314:AI314"/>
    <mergeCell ref="AF511:AI511"/>
    <mergeCell ref="C519:E519"/>
    <mergeCell ref="T100:U100"/>
    <mergeCell ref="T523:U523"/>
    <mergeCell ref="T66:U66"/>
    <mergeCell ref="C390:E390"/>
    <mergeCell ref="N204:P204"/>
    <mergeCell ref="C522:E522"/>
    <mergeCell ref="Y525:AB525"/>
    <mergeCell ref="C304:E304"/>
    <mergeCell ref="R436:S436"/>
    <mergeCell ref="C496:E496"/>
    <mergeCell ref="C512:E512"/>
    <mergeCell ref="N301:P301"/>
    <mergeCell ref="R130:S130"/>
    <mergeCell ref="C252:E252"/>
    <mergeCell ref="AF303:AI303"/>
    <mergeCell ref="J218:L218"/>
    <mergeCell ref="C379:E379"/>
    <mergeCell ref="AF309:AI309"/>
    <mergeCell ref="T512:U512"/>
    <mergeCell ref="AF454:AI454"/>
    <mergeCell ref="N504:P504"/>
    <mergeCell ref="G181:H181"/>
    <mergeCell ref="C55:E55"/>
    <mergeCell ref="C51:E51"/>
    <mergeCell ref="J187:L187"/>
    <mergeCell ref="N74:P74"/>
    <mergeCell ref="C507:E507"/>
    <mergeCell ref="J495:L495"/>
    <mergeCell ref="Y495:AB495"/>
    <mergeCell ref="N245:P245"/>
    <mergeCell ref="Y477:AB477"/>
    <mergeCell ref="N340:P340"/>
    <mergeCell ref="R371:S371"/>
    <mergeCell ref="Y189:AB189"/>
    <mergeCell ref="R231:S231"/>
    <mergeCell ref="R311:S311"/>
    <mergeCell ref="C308:E308"/>
    <mergeCell ref="C412:E412"/>
    <mergeCell ref="G497:H497"/>
    <mergeCell ref="R502:S502"/>
    <mergeCell ref="N383:P383"/>
    <mergeCell ref="N408:P408"/>
    <mergeCell ref="C303:E303"/>
    <mergeCell ref="N302:P302"/>
    <mergeCell ref="R324:S324"/>
    <mergeCell ref="C225:E225"/>
    <mergeCell ref="R298:S298"/>
    <mergeCell ref="N247:P247"/>
    <mergeCell ref="J228:L228"/>
    <mergeCell ref="J274:L274"/>
    <mergeCell ref="T270:U270"/>
    <mergeCell ref="C263:E263"/>
    <mergeCell ref="G197:H197"/>
    <mergeCell ref="G264:H264"/>
    <mergeCell ref="T363:U363"/>
    <mergeCell ref="R482:S482"/>
    <mergeCell ref="C526:E526"/>
    <mergeCell ref="R142:S142"/>
    <mergeCell ref="J522:L522"/>
    <mergeCell ref="Y161:AB161"/>
    <mergeCell ref="G171:H171"/>
    <mergeCell ref="T408:U408"/>
    <mergeCell ref="R375:S375"/>
    <mergeCell ref="J436:L436"/>
    <mergeCell ref="R367:S367"/>
    <mergeCell ref="C372:E372"/>
    <mergeCell ref="G350:H350"/>
    <mergeCell ref="G317:H317"/>
    <mergeCell ref="C346:E346"/>
    <mergeCell ref="C354:E354"/>
    <mergeCell ref="R427:S427"/>
    <mergeCell ref="C421:E421"/>
    <mergeCell ref="J323:L323"/>
    <mergeCell ref="J326:L326"/>
    <mergeCell ref="C348:E348"/>
    <mergeCell ref="G261:H261"/>
    <mergeCell ref="G208:H208"/>
    <mergeCell ref="N216:P216"/>
    <mergeCell ref="T191:U191"/>
    <mergeCell ref="N189:P189"/>
    <mergeCell ref="G280:H280"/>
    <mergeCell ref="G274:H274"/>
    <mergeCell ref="J395:L395"/>
    <mergeCell ref="G392:H392"/>
    <mergeCell ref="G196:H196"/>
    <mergeCell ref="C275:E275"/>
    <mergeCell ref="J26:L26"/>
    <mergeCell ref="C59:E59"/>
    <mergeCell ref="Y382:AB382"/>
    <mergeCell ref="G297:H297"/>
    <mergeCell ref="J312:L312"/>
    <mergeCell ref="T335:U335"/>
    <mergeCell ref="N324:P324"/>
    <mergeCell ref="R250:S250"/>
    <mergeCell ref="N243:P243"/>
    <mergeCell ref="J259:L259"/>
    <mergeCell ref="R319:S319"/>
    <mergeCell ref="C362:E362"/>
    <mergeCell ref="Y361:AB361"/>
    <mergeCell ref="N311:P311"/>
    <mergeCell ref="T306:U306"/>
    <mergeCell ref="N207:P207"/>
    <mergeCell ref="G429:H429"/>
    <mergeCell ref="T260:U260"/>
    <mergeCell ref="Y241:AB241"/>
    <mergeCell ref="G385:H385"/>
    <mergeCell ref="J418:L418"/>
    <mergeCell ref="C389:E389"/>
    <mergeCell ref="T334:U334"/>
    <mergeCell ref="J341:L341"/>
    <mergeCell ref="J307:L307"/>
    <mergeCell ref="C327:H327"/>
    <mergeCell ref="C361:E361"/>
    <mergeCell ref="J350:L350"/>
    <mergeCell ref="G360:H360"/>
    <mergeCell ref="G356:H356"/>
    <mergeCell ref="T257:U257"/>
    <mergeCell ref="C284:E284"/>
    <mergeCell ref="J20:L20"/>
    <mergeCell ref="G405:H405"/>
    <mergeCell ref="Y120:AB120"/>
    <mergeCell ref="AF410:AI410"/>
    <mergeCell ref="T47:U47"/>
    <mergeCell ref="AF439:AI439"/>
    <mergeCell ref="Y278:AB278"/>
    <mergeCell ref="C487:E487"/>
    <mergeCell ref="N274:P274"/>
    <mergeCell ref="J22:L22"/>
    <mergeCell ref="AF441:AI441"/>
    <mergeCell ref="R217:S217"/>
    <mergeCell ref="J356:L356"/>
    <mergeCell ref="Y121:AB121"/>
    <mergeCell ref="J134:L134"/>
    <mergeCell ref="Y115:AB115"/>
    <mergeCell ref="T192:U192"/>
    <mergeCell ref="R434:S434"/>
    <mergeCell ref="J51:L51"/>
    <mergeCell ref="R428:S428"/>
    <mergeCell ref="AF434:AI434"/>
    <mergeCell ref="C475:E475"/>
    <mergeCell ref="G35:H35"/>
    <mergeCell ref="T218:U218"/>
    <mergeCell ref="G333:H333"/>
    <mergeCell ref="AF344:AI344"/>
    <mergeCell ref="Y172:AB172"/>
    <mergeCell ref="C71:E71"/>
    <mergeCell ref="C118:E118"/>
    <mergeCell ref="C67:E67"/>
    <mergeCell ref="C295:E295"/>
    <mergeCell ref="C283:E283"/>
    <mergeCell ref="C535:E535"/>
    <mergeCell ref="R176:S176"/>
    <mergeCell ref="Y170:AB170"/>
    <mergeCell ref="Y468:AB468"/>
    <mergeCell ref="C448:E448"/>
    <mergeCell ref="N235:P235"/>
    <mergeCell ref="C230:E230"/>
    <mergeCell ref="T120:U120"/>
    <mergeCell ref="N533:P533"/>
    <mergeCell ref="Y503:AB503"/>
    <mergeCell ref="Y256:AB256"/>
    <mergeCell ref="Y114:AB114"/>
    <mergeCell ref="N531:P531"/>
    <mergeCell ref="G226:H226"/>
    <mergeCell ref="G267:H267"/>
    <mergeCell ref="G301:H301"/>
    <mergeCell ref="J310:L310"/>
    <mergeCell ref="R392:S392"/>
    <mergeCell ref="T150:U150"/>
    <mergeCell ref="Y265:AB265"/>
    <mergeCell ref="R275:S275"/>
    <mergeCell ref="C164:E164"/>
    <mergeCell ref="J507:L507"/>
    <mergeCell ref="Y494:AB494"/>
    <mergeCell ref="N506:P506"/>
    <mergeCell ref="N435:P435"/>
    <mergeCell ref="Y430:AB430"/>
    <mergeCell ref="C282:E282"/>
    <mergeCell ref="G376:H376"/>
    <mergeCell ref="Y291:AB291"/>
    <mergeCell ref="T249:U249"/>
    <mergeCell ref="J245:L245"/>
    <mergeCell ref="G510:H510"/>
    <mergeCell ref="N309:P309"/>
    <mergeCell ref="T521:U521"/>
    <mergeCell ref="Y521:AB521"/>
    <mergeCell ref="T297:U297"/>
    <mergeCell ref="G108:H108"/>
    <mergeCell ref="AF417:AI417"/>
    <mergeCell ref="R321:S321"/>
    <mergeCell ref="G263:H263"/>
    <mergeCell ref="R491:S491"/>
    <mergeCell ref="C459:E459"/>
    <mergeCell ref="N129:P129"/>
    <mergeCell ref="Y413:AB413"/>
    <mergeCell ref="C411:E411"/>
    <mergeCell ref="G471:H471"/>
    <mergeCell ref="N257:P257"/>
    <mergeCell ref="I288:AI288"/>
    <mergeCell ref="T233:U233"/>
    <mergeCell ref="N346:P346"/>
    <mergeCell ref="T419:U419"/>
    <mergeCell ref="C465:E465"/>
    <mergeCell ref="Y471:AB471"/>
    <mergeCell ref="J473:L473"/>
    <mergeCell ref="G266:H266"/>
    <mergeCell ref="G260:H260"/>
    <mergeCell ref="R229:S229"/>
    <mergeCell ref="G270:H270"/>
    <mergeCell ref="J357:L357"/>
    <mergeCell ref="Y506:AB506"/>
    <mergeCell ref="J264:L264"/>
    <mergeCell ref="T475:U475"/>
    <mergeCell ref="N471:P471"/>
    <mergeCell ref="C537:E537"/>
    <mergeCell ref="G391:H391"/>
    <mergeCell ref="Y163:AB163"/>
    <mergeCell ref="R178:S178"/>
    <mergeCell ref="R476:S476"/>
    <mergeCell ref="J95:L95"/>
    <mergeCell ref="G480:H480"/>
    <mergeCell ref="Y76:AB76"/>
    <mergeCell ref="J393:L393"/>
    <mergeCell ref="C148:H148"/>
    <mergeCell ref="AF72:AI72"/>
    <mergeCell ref="R364:S364"/>
    <mergeCell ref="C530:E530"/>
    <mergeCell ref="AF370:AI370"/>
    <mergeCell ref="G122:H122"/>
    <mergeCell ref="AF364:AI364"/>
    <mergeCell ref="T494:U494"/>
    <mergeCell ref="C386:E386"/>
    <mergeCell ref="Y508:AB508"/>
    <mergeCell ref="G252:H252"/>
    <mergeCell ref="AF489:AI489"/>
    <mergeCell ref="Y448:AB448"/>
    <mergeCell ref="Y435:AB435"/>
    <mergeCell ref="C375:E375"/>
    <mergeCell ref="T468:U468"/>
    <mergeCell ref="T123:U123"/>
    <mergeCell ref="C87:E87"/>
    <mergeCell ref="N87:P87"/>
    <mergeCell ref="Y93:AB93"/>
    <mergeCell ref="J102:L102"/>
    <mergeCell ref="C97:E97"/>
    <mergeCell ref="G294:H294"/>
    <mergeCell ref="AF355:AI355"/>
    <mergeCell ref="R49:S49"/>
    <mergeCell ref="J411:L411"/>
    <mergeCell ref="Y49:AB49"/>
    <mergeCell ref="R64:S64"/>
    <mergeCell ref="R197:S197"/>
    <mergeCell ref="T137:U137"/>
    <mergeCell ref="N285:P285"/>
    <mergeCell ref="R409:S409"/>
    <mergeCell ref="Y227:AB227"/>
    <mergeCell ref="AF157:AI157"/>
    <mergeCell ref="AF151:AI151"/>
    <mergeCell ref="R55:S55"/>
    <mergeCell ref="R404:S404"/>
    <mergeCell ref="T299:U299"/>
    <mergeCell ref="AF412:AI412"/>
    <mergeCell ref="J329:L329"/>
    <mergeCell ref="J90:L90"/>
    <mergeCell ref="Y152:AB152"/>
    <mergeCell ref="Y282:AB282"/>
    <mergeCell ref="AF112:AI112"/>
    <mergeCell ref="AF189:AI189"/>
    <mergeCell ref="AF203:AI203"/>
    <mergeCell ref="AF326:AI326"/>
    <mergeCell ref="N259:P259"/>
    <mergeCell ref="J300:L300"/>
    <mergeCell ref="Y370:AB370"/>
    <mergeCell ref="R206:S206"/>
    <mergeCell ref="Y122:AB122"/>
    <mergeCell ref="J84:L84"/>
    <mergeCell ref="AF175:AI175"/>
    <mergeCell ref="AF373:AI373"/>
    <mergeCell ref="G65:H65"/>
    <mergeCell ref="G228:H228"/>
    <mergeCell ref="J61:L61"/>
    <mergeCell ref="G58:H58"/>
    <mergeCell ref="T119:U119"/>
    <mergeCell ref="N395:P395"/>
    <mergeCell ref="R71:S71"/>
    <mergeCell ref="R259:S259"/>
    <mergeCell ref="T184:U184"/>
    <mergeCell ref="C61:E61"/>
    <mergeCell ref="C359:E359"/>
    <mergeCell ref="N146:P146"/>
    <mergeCell ref="J380:L380"/>
    <mergeCell ref="C219:E219"/>
    <mergeCell ref="C395:E395"/>
    <mergeCell ref="R36:S36"/>
    <mergeCell ref="C517:E517"/>
    <mergeCell ref="R334:S334"/>
    <mergeCell ref="T92:U92"/>
    <mergeCell ref="G162:H162"/>
    <mergeCell ref="J293:L293"/>
    <mergeCell ref="C124:E124"/>
    <mergeCell ref="C292:E292"/>
    <mergeCell ref="C133:E133"/>
    <mergeCell ref="C127:E127"/>
    <mergeCell ref="J150:L150"/>
    <mergeCell ref="C227:E227"/>
    <mergeCell ref="N253:P253"/>
    <mergeCell ref="C86:E86"/>
    <mergeCell ref="T242:U242"/>
    <mergeCell ref="T121:U121"/>
    <mergeCell ref="J124:L124"/>
    <mergeCell ref="Y450:AB450"/>
    <mergeCell ref="T223:U223"/>
    <mergeCell ref="G338:H338"/>
    <mergeCell ref="G460:H460"/>
    <mergeCell ref="R465:S465"/>
    <mergeCell ref="G496:H496"/>
    <mergeCell ref="R481:S481"/>
    <mergeCell ref="J382:L382"/>
    <mergeCell ref="Y313:AB313"/>
    <mergeCell ref="C165:E165"/>
    <mergeCell ref="N133:P133"/>
    <mergeCell ref="R235:S235"/>
    <mergeCell ref="C77:E77"/>
    <mergeCell ref="R106:S106"/>
    <mergeCell ref="Y437:AB437"/>
    <mergeCell ref="C302:E302"/>
    <mergeCell ref="J37:L37"/>
    <mergeCell ref="T95:U95"/>
    <mergeCell ref="N233:P233"/>
    <mergeCell ref="G366:H366"/>
    <mergeCell ref="C120:E120"/>
    <mergeCell ref="R159:S159"/>
    <mergeCell ref="C202:E202"/>
    <mergeCell ref="T252:U252"/>
    <mergeCell ref="T179:U179"/>
    <mergeCell ref="Y233:AB233"/>
    <mergeCell ref="T214:U214"/>
    <mergeCell ref="Y135:AB135"/>
    <mergeCell ref="T212:U212"/>
    <mergeCell ref="Y328:AB328"/>
    <mergeCell ref="G79:H79"/>
    <mergeCell ref="T140:U140"/>
    <mergeCell ref="AF28:AI28"/>
    <mergeCell ref="N261:P261"/>
    <mergeCell ref="G394:H394"/>
    <mergeCell ref="N217:P217"/>
    <mergeCell ref="J424:L424"/>
    <mergeCell ref="N433:P433"/>
    <mergeCell ref="J101:L101"/>
    <mergeCell ref="AF243:AI243"/>
    <mergeCell ref="Y411:AB411"/>
    <mergeCell ref="T437:U437"/>
    <mergeCell ref="G248:H248"/>
    <mergeCell ref="N208:P208"/>
    <mergeCell ref="AF474:AI474"/>
    <mergeCell ref="T29:U29"/>
    <mergeCell ref="J452:L452"/>
    <mergeCell ref="Y412:AB412"/>
    <mergeCell ref="Y418:AB418"/>
    <mergeCell ref="AF419:AI419"/>
    <mergeCell ref="T415:U415"/>
    <mergeCell ref="N39:P39"/>
    <mergeCell ref="N337:P337"/>
    <mergeCell ref="T387:U387"/>
    <mergeCell ref="AF194:AI194"/>
    <mergeCell ref="T313:U313"/>
    <mergeCell ref="AF135:AI135"/>
    <mergeCell ref="AF34:AI34"/>
    <mergeCell ref="G456:H456"/>
    <mergeCell ref="G29:H29"/>
    <mergeCell ref="R34:S34"/>
    <mergeCell ref="Y150:AB150"/>
    <mergeCell ref="G38:H38"/>
    <mergeCell ref="R463:S463"/>
    <mergeCell ref="T522:U522"/>
    <mergeCell ref="G20:H20"/>
    <mergeCell ref="N522:P522"/>
    <mergeCell ref="AC15:AE15"/>
    <mergeCell ref="N68:P68"/>
    <mergeCell ref="O7:AF7"/>
    <mergeCell ref="Y85:AB85"/>
    <mergeCell ref="Y383:AB383"/>
    <mergeCell ref="C452:E452"/>
    <mergeCell ref="Y78:AB78"/>
    <mergeCell ref="R93:S93"/>
    <mergeCell ref="N122:P122"/>
    <mergeCell ref="T155:U155"/>
    <mergeCell ref="J285:L285"/>
    <mergeCell ref="R391:S391"/>
    <mergeCell ref="N105:P105"/>
    <mergeCell ref="Y385:AB385"/>
    <mergeCell ref="G395:H395"/>
    <mergeCell ref="C109:E109"/>
    <mergeCell ref="J99:L99"/>
    <mergeCell ref="AF241:AI241"/>
    <mergeCell ref="Y80:AB80"/>
    <mergeCell ref="T157:U157"/>
    <mergeCell ref="J397:L397"/>
    <mergeCell ref="AF399:AI399"/>
    <mergeCell ref="N107:P107"/>
    <mergeCell ref="J179:L179"/>
    <mergeCell ref="J316:L316"/>
    <mergeCell ref="G22:H22"/>
    <mergeCell ref="J481:L481"/>
    <mergeCell ref="Y155:AB155"/>
    <mergeCell ref="J24:L24"/>
    <mergeCell ref="Y15:AB15"/>
    <mergeCell ref="H541:R541"/>
    <mergeCell ref="J86:L86"/>
    <mergeCell ref="AF345:AI345"/>
    <mergeCell ref="AF47:AI47"/>
    <mergeCell ref="J384:L384"/>
    <mergeCell ref="C388:E388"/>
    <mergeCell ref="Y23:AB23"/>
    <mergeCell ref="C424:E424"/>
    <mergeCell ref="G253:H253"/>
    <mergeCell ref="AF19:AI19"/>
    <mergeCell ref="Y365:AB365"/>
    <mergeCell ref="AF46:AI46"/>
    <mergeCell ref="AF317:AI317"/>
    <mergeCell ref="R338:S338"/>
    <mergeCell ref="N392:P392"/>
    <mergeCell ref="Y357:AB357"/>
    <mergeCell ref="R40:S40"/>
    <mergeCell ref="T227:U227"/>
    <mergeCell ref="C119:E119"/>
    <mergeCell ref="J255:L255"/>
    <mergeCell ref="T525:U525"/>
    <mergeCell ref="T444:U444"/>
    <mergeCell ref="AF48:AI48"/>
    <mergeCell ref="R340:S340"/>
    <mergeCell ref="AF346:AI346"/>
    <mergeCell ref="Y212:AB212"/>
    <mergeCell ref="Y510:AB510"/>
    <mergeCell ref="C425:E425"/>
    <mergeCell ref="R467:S467"/>
    <mergeCell ref="T225:U225"/>
    <mergeCell ref="C101:E101"/>
    <mergeCell ref="C105:E105"/>
    <mergeCell ref="C53:E53"/>
    <mergeCell ref="J161:L161"/>
    <mergeCell ref="C58:E58"/>
    <mergeCell ref="C175:E175"/>
    <mergeCell ref="T187:U187"/>
    <mergeCell ref="T160:U160"/>
    <mergeCell ref="C26:E26"/>
    <mergeCell ref="R27:S27"/>
    <mergeCell ref="AF298:AI298"/>
    <mergeCell ref="G329:H329"/>
    <mergeCell ref="G354:H354"/>
    <mergeCell ref="R204:S204"/>
    <mergeCell ref="Y223:AB223"/>
    <mergeCell ref="G143:H143"/>
    <mergeCell ref="Y59:AB59"/>
    <mergeCell ref="R372:S372"/>
    <mergeCell ref="N97:P97"/>
    <mergeCell ref="I199:AI199"/>
    <mergeCell ref="Y176:AB176"/>
    <mergeCell ref="J129:L129"/>
    <mergeCell ref="AF136:AI136"/>
    <mergeCell ref="G169:H169"/>
    <mergeCell ref="N150:P150"/>
    <mergeCell ref="N161:P161"/>
    <mergeCell ref="J167:L167"/>
    <mergeCell ref="Y259:AB259"/>
    <mergeCell ref="N116:P116"/>
    <mergeCell ref="G165:H165"/>
    <mergeCell ref="AF124:AI124"/>
    <mergeCell ref="AF117:AI117"/>
    <mergeCell ref="G310:H310"/>
    <mergeCell ref="Y25:AB25"/>
    <mergeCell ref="Y46:AB46"/>
    <mergeCell ref="AF307:AI307"/>
    <mergeCell ref="J222:L222"/>
    <mergeCell ref="C255:E255"/>
    <mergeCell ref="N42:P42"/>
    <mergeCell ref="N40:P40"/>
    <mergeCell ref="N162:P162"/>
    <mergeCell ref="N338:P338"/>
    <mergeCell ref="C37:E37"/>
    <mergeCell ref="Y39:AB39"/>
    <mergeCell ref="C254:E254"/>
    <mergeCell ref="T389:U389"/>
    <mergeCell ref="T383:U383"/>
    <mergeCell ref="C248:E248"/>
    <mergeCell ref="N35:P35"/>
    <mergeCell ref="AF266:AI266"/>
    <mergeCell ref="J181:L181"/>
    <mergeCell ref="N316:P316"/>
    <mergeCell ref="R303:S303"/>
    <mergeCell ref="J220:L220"/>
    <mergeCell ref="N380:P380"/>
    <mergeCell ref="Y345:AB345"/>
    <mergeCell ref="C358:E358"/>
    <mergeCell ref="C237:E237"/>
    <mergeCell ref="AF126:AI126"/>
    <mergeCell ref="AF111:AI111"/>
    <mergeCell ref="AF109:AI109"/>
    <mergeCell ref="AF127:AI127"/>
    <mergeCell ref="R274:S274"/>
    <mergeCell ref="J237:L237"/>
    <mergeCell ref="Y193:AB193"/>
    <mergeCell ref="S541:AC541"/>
    <mergeCell ref="Y242:AB242"/>
    <mergeCell ref="C94:E94"/>
    <mergeCell ref="AF232:AI232"/>
    <mergeCell ref="I499:AI499"/>
    <mergeCell ref="C180:E180"/>
    <mergeCell ref="C428:E428"/>
    <mergeCell ref="C311:E311"/>
    <mergeCell ref="N98:P98"/>
    <mergeCell ref="N396:P396"/>
    <mergeCell ref="J284:L284"/>
    <mergeCell ref="T342:U342"/>
    <mergeCell ref="C182:E182"/>
    <mergeCell ref="AF532:AI532"/>
    <mergeCell ref="J172:L172"/>
    <mergeCell ref="G125:H125"/>
    <mergeCell ref="N123:P123"/>
    <mergeCell ref="J292:L292"/>
    <mergeCell ref="N421:P421"/>
    <mergeCell ref="G283:H283"/>
    <mergeCell ref="J286:L286"/>
    <mergeCell ref="J518:L518"/>
    <mergeCell ref="G211:H211"/>
    <mergeCell ref="C384:E384"/>
    <mergeCell ref="N171:P171"/>
    <mergeCell ref="Y317:AB317"/>
    <mergeCell ref="J431:L431"/>
    <mergeCell ref="N251:P251"/>
    <mergeCell ref="T244:U244"/>
    <mergeCell ref="J520:L520"/>
    <mergeCell ref="C413:E413"/>
    <mergeCell ref="AF481:AI481"/>
    <mergeCell ref="R513:S513"/>
    <mergeCell ref="R272:S272"/>
    <mergeCell ref="J314:L314"/>
    <mergeCell ref="J392:L392"/>
    <mergeCell ref="G132:H132"/>
    <mergeCell ref="G126:H126"/>
    <mergeCell ref="R131:S131"/>
    <mergeCell ref="R185:S185"/>
    <mergeCell ref="N218:P218"/>
    <mergeCell ref="J349:L349"/>
    <mergeCell ref="R195:S195"/>
    <mergeCell ref="Y302:AB302"/>
    <mergeCell ref="T362:U362"/>
    <mergeCell ref="R361:S361"/>
    <mergeCell ref="N407:P407"/>
    <mergeCell ref="N195:P195"/>
    <mergeCell ref="G340:H340"/>
    <mergeCell ref="R446:S446"/>
    <mergeCell ref="R237:S237"/>
    <mergeCell ref="G450:H450"/>
    <mergeCell ref="G489:H489"/>
    <mergeCell ref="Y487:AB487"/>
    <mergeCell ref="Y436:AB436"/>
    <mergeCell ref="J486:L486"/>
    <mergeCell ref="Y432:AB432"/>
    <mergeCell ref="Y466:AB466"/>
    <mergeCell ref="Y130:AB130"/>
    <mergeCell ref="N168:P168"/>
    <mergeCell ref="G478:H478"/>
    <mergeCell ref="N484:P484"/>
    <mergeCell ref="T332:U332"/>
    <mergeCell ref="T423:U423"/>
    <mergeCell ref="T19:U19"/>
    <mergeCell ref="G134:H134"/>
    <mergeCell ref="T46:U46"/>
    <mergeCell ref="T317:U317"/>
    <mergeCell ref="AF139:AI139"/>
    <mergeCell ref="Y41:AB41"/>
    <mergeCell ref="AF204:AI204"/>
    <mergeCell ref="Y43:AB43"/>
    <mergeCell ref="G229:H229"/>
    <mergeCell ref="J142:L142"/>
    <mergeCell ref="J273:L273"/>
    <mergeCell ref="R161:S161"/>
    <mergeCell ref="T20:U20"/>
    <mergeCell ref="R256:S256"/>
    <mergeCell ref="N24:P24"/>
    <mergeCell ref="T53:U53"/>
    <mergeCell ref="N53:P53"/>
    <mergeCell ref="R290:S290"/>
    <mergeCell ref="AF290:AI290"/>
    <mergeCell ref="AF196:AI196"/>
    <mergeCell ref="N26:P26"/>
    <mergeCell ref="R21:S21"/>
    <mergeCell ref="AF152:AI152"/>
    <mergeCell ref="J188:L188"/>
    <mergeCell ref="G269:H269"/>
    <mergeCell ref="G156:H156"/>
    <mergeCell ref="Y297:AB297"/>
    <mergeCell ref="N31:P31"/>
    <mergeCell ref="AF279:AI279"/>
    <mergeCell ref="J67:L67"/>
    <mergeCell ref="Y97:AB97"/>
    <mergeCell ref="G78:H78"/>
    <mergeCell ref="N20:P20"/>
    <mergeCell ref="C24:E24"/>
    <mergeCell ref="AF276:AI276"/>
    <mergeCell ref="N22:P22"/>
    <mergeCell ref="Y532:AB532"/>
    <mergeCell ref="Y217:AB217"/>
    <mergeCell ref="AF213:AI213"/>
    <mergeCell ref="R111:S111"/>
    <mergeCell ref="T421:U421"/>
    <mergeCell ref="C286:E286"/>
    <mergeCell ref="G115:H115"/>
    <mergeCell ref="T304:U304"/>
    <mergeCell ref="N290:P290"/>
    <mergeCell ref="C163:E163"/>
    <mergeCell ref="AF513:AI513"/>
    <mergeCell ref="T175:U175"/>
    <mergeCell ref="AF119:AI119"/>
    <mergeCell ref="J275:L275"/>
    <mergeCell ref="R233:S233"/>
    <mergeCell ref="R531:S531"/>
    <mergeCell ref="AF208:AI208"/>
    <mergeCell ref="G141:H141"/>
    <mergeCell ref="G116:H116"/>
    <mergeCell ref="C287:E287"/>
    <mergeCell ref="Y272:AB272"/>
    <mergeCell ref="T343:U343"/>
    <mergeCell ref="N215:P215"/>
    <mergeCell ref="AF138:AI138"/>
    <mergeCell ref="AF456:AI456"/>
    <mergeCell ref="N503:P503"/>
    <mergeCell ref="J294:L294"/>
    <mergeCell ref="G118:H118"/>
    <mergeCell ref="J536:L536"/>
    <mergeCell ref="AF40:AI40"/>
    <mergeCell ref="R63:S63"/>
    <mergeCell ref="J79:L79"/>
    <mergeCell ref="Y179:AB179"/>
    <mergeCell ref="N244:P244"/>
    <mergeCell ref="J407:L407"/>
    <mergeCell ref="C273:E273"/>
    <mergeCell ref="N358:P358"/>
    <mergeCell ref="R187:S187"/>
    <mergeCell ref="AF71:AI71"/>
    <mergeCell ref="R485:S485"/>
    <mergeCell ref="G191:H191"/>
    <mergeCell ref="AF500:AI500"/>
    <mergeCell ref="AF494:AI494"/>
    <mergeCell ref="T532:U532"/>
    <mergeCell ref="N386:P386"/>
    <mergeCell ref="J207:L207"/>
    <mergeCell ref="T477:U477"/>
    <mergeCell ref="J505:L505"/>
    <mergeCell ref="G147:H147"/>
    <mergeCell ref="G174:H174"/>
    <mergeCell ref="G218:H218"/>
    <mergeCell ref="G441:H441"/>
    <mergeCell ref="G435:H435"/>
    <mergeCell ref="AF56:AI56"/>
    <mergeCell ref="T56:U56"/>
    <mergeCell ref="G59:H59"/>
    <mergeCell ref="Y348:AB348"/>
    <mergeCell ref="J516:L516"/>
    <mergeCell ref="R323:S323"/>
    <mergeCell ref="T170:U170"/>
    <mergeCell ref="C505:E505"/>
    <mergeCell ref="Y177:AB177"/>
    <mergeCell ref="G187:H187"/>
    <mergeCell ref="G503:H503"/>
    <mergeCell ref="C502:E502"/>
    <mergeCell ref="A455:A498"/>
    <mergeCell ref="R459:S459"/>
    <mergeCell ref="C215:E215"/>
    <mergeCell ref="G44:H44"/>
    <mergeCell ref="AF55:AI55"/>
    <mergeCell ref="J534:L534"/>
    <mergeCell ref="A199:A239"/>
    <mergeCell ref="G158:H158"/>
    <mergeCell ref="AF169:AI169"/>
    <mergeCell ref="C432:E432"/>
    <mergeCell ref="R461:S461"/>
    <mergeCell ref="AF467:AI467"/>
    <mergeCell ref="J80:L80"/>
    <mergeCell ref="G77:H77"/>
    <mergeCell ref="J107:L107"/>
    <mergeCell ref="T235:U235"/>
    <mergeCell ref="G375:H375"/>
    <mergeCell ref="N373:P373"/>
    <mergeCell ref="N58:P58"/>
    <mergeCell ref="AF495:AI495"/>
    <mergeCell ref="A240:A287"/>
    <mergeCell ref="J135:L135"/>
    <mergeCell ref="J433:L433"/>
    <mergeCell ref="T510:U510"/>
    <mergeCell ref="T206:U206"/>
    <mergeCell ref="G88:H88"/>
    <mergeCell ref="C518:E518"/>
    <mergeCell ref="C324:E324"/>
    <mergeCell ref="Y250:AB250"/>
    <mergeCell ref="Y280:AB280"/>
    <mergeCell ref="N384:P384"/>
    <mergeCell ref="G358:H358"/>
    <mergeCell ref="N415:P415"/>
    <mergeCell ref="Y440:AB440"/>
    <mergeCell ref="C374:E374"/>
    <mergeCell ref="C246:E246"/>
    <mergeCell ref="C433:E433"/>
    <mergeCell ref="T418:U418"/>
    <mergeCell ref="G318:H318"/>
    <mergeCell ref="R308:S308"/>
    <mergeCell ref="C367:E367"/>
    <mergeCell ref="C294:E294"/>
    <mergeCell ref="G328:H328"/>
    <mergeCell ref="T177:U177"/>
    <mergeCell ref="C268:E268"/>
    <mergeCell ref="C270:E270"/>
    <mergeCell ref="J269:L269"/>
    <mergeCell ref="R417:S417"/>
    <mergeCell ref="Y428:AB428"/>
    <mergeCell ref="N400:P400"/>
    <mergeCell ref="T406:U406"/>
    <mergeCell ref="J348:L348"/>
    <mergeCell ref="G331:H331"/>
    <mergeCell ref="Y346:AB346"/>
    <mergeCell ref="Y340:AB340"/>
    <mergeCell ref="C328:E328"/>
    <mergeCell ref="Y261:AB261"/>
    <mergeCell ref="G308:H308"/>
    <mergeCell ref="G216:H216"/>
    <mergeCell ref="C498:E498"/>
    <mergeCell ref="R503:S503"/>
    <mergeCell ref="AF491:AI491"/>
    <mergeCell ref="Y274:AB274"/>
    <mergeCell ref="Y389:AB389"/>
    <mergeCell ref="J425:L425"/>
    <mergeCell ref="AF313:AI313"/>
    <mergeCell ref="Y397:AB397"/>
    <mergeCell ref="AF483:AI483"/>
    <mergeCell ref="R456:S456"/>
    <mergeCell ref="T344:U344"/>
    <mergeCell ref="C371:E371"/>
    <mergeCell ref="T496:U496"/>
    <mergeCell ref="Y478:AB478"/>
    <mergeCell ref="T456:U456"/>
    <mergeCell ref="AF445:AI445"/>
    <mergeCell ref="G452:H452"/>
    <mergeCell ref="J461:L461"/>
    <mergeCell ref="Y467:AB467"/>
    <mergeCell ref="AF463:AI463"/>
    <mergeCell ref="Y401:AB401"/>
    <mergeCell ref="AF421:AI421"/>
    <mergeCell ref="AF420:AI420"/>
    <mergeCell ref="J480:L480"/>
    <mergeCell ref="R420:S420"/>
    <mergeCell ref="T414:U414"/>
    <mergeCell ref="Y484:AB484"/>
    <mergeCell ref="C342:E342"/>
    <mergeCell ref="T392:U392"/>
    <mergeCell ref="R325:S325"/>
    <mergeCell ref="J311:L311"/>
    <mergeCell ref="N483:P483"/>
    <mergeCell ref="AF496:AI496"/>
    <mergeCell ref="T438:U438"/>
    <mergeCell ref="AF471:AI471"/>
    <mergeCell ref="N490:P490"/>
    <mergeCell ref="N412:P412"/>
    <mergeCell ref="J483:L483"/>
    <mergeCell ref="Y449:AB449"/>
    <mergeCell ref="Y417:AB417"/>
    <mergeCell ref="N462:P462"/>
    <mergeCell ref="J478:L478"/>
    <mergeCell ref="N486:P486"/>
    <mergeCell ref="R494:S494"/>
    <mergeCell ref="N489:P489"/>
    <mergeCell ref="Y479:AB479"/>
    <mergeCell ref="J434:L434"/>
    <mergeCell ref="R486:S486"/>
    <mergeCell ref="AF449:AI449"/>
    <mergeCell ref="J489:L489"/>
    <mergeCell ref="T471:U471"/>
    <mergeCell ref="AF490:AI490"/>
    <mergeCell ref="N450:P450"/>
    <mergeCell ref="T429:U429"/>
    <mergeCell ref="J432:L432"/>
    <mergeCell ref="N442:P442"/>
    <mergeCell ref="J482:L482"/>
    <mergeCell ref="R438:S438"/>
    <mergeCell ref="AF438:AI438"/>
    <mergeCell ref="AF443:AI443"/>
    <mergeCell ref="R487:S487"/>
    <mergeCell ref="AF493:AI493"/>
    <mergeCell ref="AF416:AI416"/>
    <mergeCell ref="AF423:AI423"/>
    <mergeCell ref="R521:S521"/>
    <mergeCell ref="N273:P273"/>
    <mergeCell ref="G406:H406"/>
    <mergeCell ref="Y419:AB419"/>
    <mergeCell ref="R216:S216"/>
    <mergeCell ref="AF100:AI100"/>
    <mergeCell ref="AF75:AI75"/>
    <mergeCell ref="R514:S514"/>
    <mergeCell ref="AF473:AI473"/>
    <mergeCell ref="AF433:AI433"/>
    <mergeCell ref="AF453:AI453"/>
    <mergeCell ref="Y138:AB138"/>
    <mergeCell ref="Y132:AB132"/>
    <mergeCell ref="AF323:AI323"/>
    <mergeCell ref="AF388:AI388"/>
    <mergeCell ref="G431:H431"/>
    <mergeCell ref="Y416:AB416"/>
    <mergeCell ref="R429:S429"/>
    <mergeCell ref="G467:H467"/>
    <mergeCell ref="G80:H80"/>
    <mergeCell ref="N520:P520"/>
    <mergeCell ref="J82:L82"/>
    <mergeCell ref="AF259:AI259"/>
    <mergeCell ref="Y299:AB299"/>
    <mergeCell ref="G309:H309"/>
    <mergeCell ref="AF289:AI289"/>
    <mergeCell ref="J280:L280"/>
    <mergeCell ref="G446:H446"/>
    <mergeCell ref="G447:H447"/>
    <mergeCell ref="J496:L496"/>
    <mergeCell ref="J468:L468"/>
    <mergeCell ref="N438:P438"/>
    <mergeCell ref="C534:E534"/>
    <mergeCell ref="C509:E509"/>
    <mergeCell ref="R150:S150"/>
    <mergeCell ref="Y169:AB169"/>
    <mergeCell ref="N173:P173"/>
    <mergeCell ref="G154:H154"/>
    <mergeCell ref="G488:H488"/>
    <mergeCell ref="T513:U513"/>
    <mergeCell ref="AF506:AI506"/>
    <mergeCell ref="C397:E397"/>
    <mergeCell ref="AF123:AI123"/>
    <mergeCell ref="N181:P181"/>
    <mergeCell ref="J467:L467"/>
    <mergeCell ref="AF524:AI524"/>
    <mergeCell ref="R525:S525"/>
    <mergeCell ref="AF531:AI531"/>
    <mergeCell ref="Y414:AB414"/>
    <mergeCell ref="N444:P444"/>
    <mergeCell ref="T465:U465"/>
    <mergeCell ref="Y395:AB395"/>
    <mergeCell ref="J423:L423"/>
    <mergeCell ref="Y415:AB415"/>
    <mergeCell ref="R415:S415"/>
    <mergeCell ref="R152:S152"/>
    <mergeCell ref="Y185:AB185"/>
    <mergeCell ref="J235:L235"/>
    <mergeCell ref="T440:U440"/>
    <mergeCell ref="AF394:AI394"/>
    <mergeCell ref="G442:H442"/>
    <mergeCell ref="G445:H445"/>
    <mergeCell ref="Y208:AB208"/>
    <mergeCell ref="AF295:AI295"/>
    <mergeCell ref="G25:H25"/>
    <mergeCell ref="C79:E79"/>
    <mergeCell ref="T208:U208"/>
    <mergeCell ref="AF30:AI30"/>
    <mergeCell ref="C73:E73"/>
    <mergeCell ref="R450:S450"/>
    <mergeCell ref="J69:L69"/>
    <mergeCell ref="G454:H454"/>
    <mergeCell ref="Y469:AB469"/>
    <mergeCell ref="C231:E231"/>
    <mergeCell ref="G60:H60"/>
    <mergeCell ref="J367:L367"/>
    <mergeCell ref="G236:H236"/>
    <mergeCell ref="AF300:AI300"/>
    <mergeCell ref="R452:S452"/>
    <mergeCell ref="T210:U210"/>
    <mergeCell ref="AF458:AI458"/>
    <mergeCell ref="T409:U409"/>
    <mergeCell ref="T99:U99"/>
    <mergeCell ref="R51:S51"/>
    <mergeCell ref="R114:S114"/>
    <mergeCell ref="AF210:AI210"/>
    <mergeCell ref="AF97:AI97"/>
    <mergeCell ref="N66:P66"/>
    <mergeCell ref="J74:L74"/>
    <mergeCell ref="R379:S379"/>
    <mergeCell ref="N187:P187"/>
    <mergeCell ref="C435:E435"/>
    <mergeCell ref="R76:S76"/>
    <mergeCell ref="T138:U138"/>
    <mergeCell ref="N222:P222"/>
    <mergeCell ref="J189:L189"/>
    <mergeCell ref="C536:E536"/>
    <mergeCell ref="G365:H365"/>
    <mergeCell ref="Y535:AB535"/>
    <mergeCell ref="J471:L471"/>
    <mergeCell ref="G518:H518"/>
    <mergeCell ref="N501:P501"/>
    <mergeCell ref="R522:S522"/>
    <mergeCell ref="G534:H534"/>
    <mergeCell ref="R374:S374"/>
    <mergeCell ref="R380:S380"/>
    <mergeCell ref="AF476:AI476"/>
    <mergeCell ref="G536:H536"/>
    <mergeCell ref="N393:P393"/>
    <mergeCell ref="AF404:AI404"/>
    <mergeCell ref="AF440:AI440"/>
    <mergeCell ref="AF426:AI426"/>
    <mergeCell ref="J338:L338"/>
    <mergeCell ref="AF533:AI533"/>
    <mergeCell ref="R437:S437"/>
    <mergeCell ref="Y456:AB456"/>
    <mergeCell ref="T493:U493"/>
    <mergeCell ref="AF529:AI529"/>
    <mergeCell ref="G378:H378"/>
    <mergeCell ref="G462:H462"/>
    <mergeCell ref="AF389:AI389"/>
    <mergeCell ref="N441:P441"/>
    <mergeCell ref="R433:S433"/>
    <mergeCell ref="N459:P459"/>
    <mergeCell ref="Y425:AB425"/>
    <mergeCell ref="AF431:AI431"/>
    <mergeCell ref="N505:P505"/>
    <mergeCell ref="J487:L487"/>
    <mergeCell ref="AF31:AI31"/>
    <mergeCell ref="N347:P347"/>
    <mergeCell ref="Y195:AB195"/>
    <mergeCell ref="Y493:AB493"/>
    <mergeCell ref="T122:U122"/>
    <mergeCell ref="AF457:AI457"/>
    <mergeCell ref="Y68:AB68"/>
    <mergeCell ref="Y399:AB399"/>
    <mergeCell ref="AF102:AI102"/>
    <mergeCell ref="AF400:AI400"/>
    <mergeCell ref="T316:U316"/>
    <mergeCell ref="N209:P209"/>
    <mergeCell ref="T489:U489"/>
    <mergeCell ref="R200:S200"/>
    <mergeCell ref="Y492:AB492"/>
    <mergeCell ref="Y187:AB187"/>
    <mergeCell ref="R202:S202"/>
    <mergeCell ref="T45:U45"/>
    <mergeCell ref="AF41:AI41"/>
    <mergeCell ref="T152:U152"/>
    <mergeCell ref="Y263:AB263"/>
    <mergeCell ref="N328:P328"/>
    <mergeCell ref="Y175:AB175"/>
    <mergeCell ref="R339:S339"/>
    <mergeCell ref="N282:P282"/>
    <mergeCell ref="AF262:AI262"/>
    <mergeCell ref="AF296:AI296"/>
    <mergeCell ref="N329:P329"/>
    <mergeCell ref="AF334:AI334"/>
    <mergeCell ref="AF321:AI321"/>
    <mergeCell ref="AF315:AI315"/>
    <mergeCell ref="R165:S165"/>
    <mergeCell ref="AF60:AI60"/>
    <mergeCell ref="J42:L42"/>
    <mergeCell ref="R296:S296"/>
    <mergeCell ref="R198:S198"/>
    <mergeCell ref="T84:U84"/>
    <mergeCell ref="Y109:AB109"/>
    <mergeCell ref="Y38:AB38"/>
    <mergeCell ref="J49:L49"/>
    <mergeCell ref="Y86:AB86"/>
    <mergeCell ref="AF178:AI178"/>
    <mergeCell ref="AF66:AI66"/>
    <mergeCell ref="AF197:AI197"/>
    <mergeCell ref="AF122:AI122"/>
    <mergeCell ref="N163:P163"/>
    <mergeCell ref="N109:P109"/>
    <mergeCell ref="AF54:AI54"/>
    <mergeCell ref="R75:S75"/>
    <mergeCell ref="N142:P142"/>
    <mergeCell ref="R129:S129"/>
    <mergeCell ref="T195:U195"/>
    <mergeCell ref="R59:S59"/>
    <mergeCell ref="T222:U222"/>
    <mergeCell ref="N255:P255"/>
    <mergeCell ref="Y47:AB47"/>
    <mergeCell ref="AF67:AI67"/>
    <mergeCell ref="Y71:AB71"/>
    <mergeCell ref="AF69:AI69"/>
    <mergeCell ref="J89:L89"/>
    <mergeCell ref="R120:S120"/>
    <mergeCell ref="J130:L130"/>
    <mergeCell ref="R126:S126"/>
    <mergeCell ref="Y104:AB104"/>
    <mergeCell ref="R399:S399"/>
    <mergeCell ref="R414:S414"/>
    <mergeCell ref="T101:U101"/>
    <mergeCell ref="T364:U364"/>
    <mergeCell ref="T365:U365"/>
    <mergeCell ref="AF106:AI106"/>
    <mergeCell ref="Y358:AB358"/>
    <mergeCell ref="AF92:AI92"/>
    <mergeCell ref="R87:S87"/>
    <mergeCell ref="AF379:AI379"/>
    <mergeCell ref="Y335:AB335"/>
    <mergeCell ref="AF141:AI141"/>
    <mergeCell ref="AF171:AI171"/>
    <mergeCell ref="N121:P121"/>
    <mergeCell ref="N115:P115"/>
    <mergeCell ref="T380:U380"/>
    <mergeCell ref="N323:P323"/>
    <mergeCell ref="AF395:AI395"/>
    <mergeCell ref="R386:S386"/>
    <mergeCell ref="AF356:AI356"/>
    <mergeCell ref="AF332:AI332"/>
    <mergeCell ref="T300:U300"/>
    <mergeCell ref="R255:S255"/>
    <mergeCell ref="R293:S293"/>
    <mergeCell ref="R356:S356"/>
    <mergeCell ref="AF159:AI159"/>
    <mergeCell ref="AF153:AI153"/>
    <mergeCell ref="AF206:AI206"/>
    <mergeCell ref="AF316:AI316"/>
    <mergeCell ref="AF193:AI193"/>
    <mergeCell ref="Y292:AB292"/>
    <mergeCell ref="AF185:AI185"/>
    <mergeCell ref="Y524:AB524"/>
    <mergeCell ref="G268:H268"/>
    <mergeCell ref="J183:L183"/>
    <mergeCell ref="Y308:AB308"/>
    <mergeCell ref="J131:L131"/>
    <mergeCell ref="AF224:AI224"/>
    <mergeCell ref="N299:P299"/>
    <mergeCell ref="R426:S426"/>
    <mergeCell ref="G292:H292"/>
    <mergeCell ref="C176:E176"/>
    <mergeCell ref="G408:H408"/>
    <mergeCell ref="J401:L401"/>
    <mergeCell ref="AF354:AI354"/>
    <mergeCell ref="AF348:AI348"/>
    <mergeCell ref="R157:S157"/>
    <mergeCell ref="R168:S168"/>
    <mergeCell ref="J77:L77"/>
    <mergeCell ref="R210:S210"/>
    <mergeCell ref="T272:U272"/>
    <mergeCell ref="J98:L98"/>
    <mergeCell ref="R77:S77"/>
    <mergeCell ref="R253:S253"/>
    <mergeCell ref="T193:U193"/>
    <mergeCell ref="R268:S268"/>
    <mergeCell ref="AF330:AI330"/>
    <mergeCell ref="AF324:AI324"/>
    <mergeCell ref="R342:S342"/>
    <mergeCell ref="AF428:AI428"/>
    <mergeCell ref="AF261:AI261"/>
    <mergeCell ref="T280:U280"/>
    <mergeCell ref="Y173:AB173"/>
    <mergeCell ref="N378:P378"/>
    <mergeCell ref="AF402:AI402"/>
    <mergeCell ref="AF81:AI81"/>
    <mergeCell ref="J320:L320"/>
    <mergeCell ref="T273:U273"/>
    <mergeCell ref="R273:S273"/>
    <mergeCell ref="N44:P44"/>
    <mergeCell ref="R73:S73"/>
    <mergeCell ref="AF207:AI207"/>
    <mergeCell ref="AF385:AI385"/>
    <mergeCell ref="N354:P354"/>
    <mergeCell ref="C93:E93"/>
    <mergeCell ref="AF129:AI129"/>
    <mergeCell ref="AF209:AI209"/>
    <mergeCell ref="Y512:AB512"/>
    <mergeCell ref="AF68:AI68"/>
    <mergeCell ref="T197:U197"/>
    <mergeCell ref="R516:S516"/>
    <mergeCell ref="N130:P130"/>
    <mergeCell ref="N65:P65"/>
    <mergeCell ref="Y277:AB277"/>
    <mergeCell ref="R107:S107"/>
    <mergeCell ref="AF167:AI167"/>
    <mergeCell ref="T217:U217"/>
    <mergeCell ref="Y65:AB65"/>
    <mergeCell ref="AF258:AI258"/>
    <mergeCell ref="N372:P372"/>
    <mergeCell ref="Y142:AB142"/>
    <mergeCell ref="R365:S365"/>
    <mergeCell ref="N151:P151"/>
    <mergeCell ref="Y344:AB344"/>
    <mergeCell ref="N147:P147"/>
    <mergeCell ref="Y151:AB151"/>
    <mergeCell ref="J396:L396"/>
    <mergeCell ref="C277:E277"/>
    <mergeCell ref="R218:S218"/>
    <mergeCell ref="AF33:AI33"/>
    <mergeCell ref="Y58:AB58"/>
    <mergeCell ref="R41:S41"/>
    <mergeCell ref="R43:S43"/>
    <mergeCell ref="R341:S341"/>
    <mergeCell ref="Y178:AB178"/>
    <mergeCell ref="J331:L331"/>
    <mergeCell ref="T129:U129"/>
    <mergeCell ref="N117:P117"/>
    <mergeCell ref="N80:P80"/>
    <mergeCell ref="N220:P220"/>
    <mergeCell ref="C80:E80"/>
    <mergeCell ref="AF84:AI84"/>
    <mergeCell ref="Y95:AB95"/>
    <mergeCell ref="AF79:AI79"/>
    <mergeCell ref="R80:S80"/>
    <mergeCell ref="R89:S89"/>
    <mergeCell ref="Y94:AB94"/>
    <mergeCell ref="R376:S376"/>
    <mergeCell ref="N134:P134"/>
    <mergeCell ref="AF384:AI384"/>
    <mergeCell ref="R394:S394"/>
    <mergeCell ref="AF38:AI38"/>
    <mergeCell ref="R37:S37"/>
    <mergeCell ref="AF37:AI37"/>
    <mergeCell ref="AF73:AI73"/>
    <mergeCell ref="J106:L106"/>
    <mergeCell ref="N96:P96"/>
    <mergeCell ref="Y48:AB48"/>
    <mergeCell ref="AF15:AI15"/>
    <mergeCell ref="G410:H410"/>
    <mergeCell ref="G439:H439"/>
    <mergeCell ref="Y423:AB423"/>
    <mergeCell ref="AF444:AI444"/>
    <mergeCell ref="N152:P152"/>
    <mergeCell ref="C25:E25"/>
    <mergeCell ref="AF104:AI104"/>
    <mergeCell ref="C183:E183"/>
    <mergeCell ref="N376:P376"/>
    <mergeCell ref="G272:H272"/>
    <mergeCell ref="N67:P67"/>
    <mergeCell ref="J205:L205"/>
    <mergeCell ref="R23:S23"/>
    <mergeCell ref="N191:P191"/>
    <mergeCell ref="AF418:AI418"/>
    <mergeCell ref="N174:P174"/>
    <mergeCell ref="J118:L118"/>
    <mergeCell ref="AF253:AI253"/>
    <mergeCell ref="AF363:AI363"/>
    <mergeCell ref="J144:L144"/>
    <mergeCell ref="T167:U167"/>
    <mergeCell ref="J295:L295"/>
    <mergeCell ref="AF342:AI342"/>
    <mergeCell ref="Q15:U15"/>
    <mergeCell ref="C111:E111"/>
    <mergeCell ref="C62:E62"/>
    <mergeCell ref="T72:U72"/>
    <mergeCell ref="T103:U103"/>
    <mergeCell ref="G92:H92"/>
    <mergeCell ref="J25:L25"/>
    <mergeCell ref="G36:H36"/>
    <mergeCell ref="C16:E16"/>
    <mergeCell ref="C149:E149"/>
    <mergeCell ref="C145:E145"/>
    <mergeCell ref="C126:E126"/>
    <mergeCell ref="G273:H273"/>
    <mergeCell ref="C17:H17"/>
    <mergeCell ref="C158:E158"/>
    <mergeCell ref="C289:E289"/>
    <mergeCell ref="R297:S297"/>
    <mergeCell ref="R20:S20"/>
    <mergeCell ref="J244:L244"/>
    <mergeCell ref="R22:S22"/>
    <mergeCell ref="C296:E296"/>
    <mergeCell ref="I240:AI240"/>
    <mergeCell ref="C178:E178"/>
    <mergeCell ref="C82:E82"/>
    <mergeCell ref="N178:P178"/>
    <mergeCell ref="R104:S104"/>
    <mergeCell ref="G21:H21"/>
    <mergeCell ref="C44:E44"/>
    <mergeCell ref="AF29:AI29"/>
    <mergeCell ref="R50:S50"/>
    <mergeCell ref="N79:P79"/>
    <mergeCell ref="Y66:AB66"/>
    <mergeCell ref="N49:P49"/>
    <mergeCell ref="Y171:AB171"/>
    <mergeCell ref="G43:H43"/>
    <mergeCell ref="R38:S38"/>
    <mergeCell ref="N293:P293"/>
    <mergeCell ref="G23:H23"/>
    <mergeCell ref="C27:E27"/>
    <mergeCell ref="J63:L63"/>
    <mergeCell ref="Y522:AB522"/>
    <mergeCell ref="N518:P518"/>
    <mergeCell ref="R357:S357"/>
    <mergeCell ref="R479:S479"/>
    <mergeCell ref="T131:U131"/>
    <mergeCell ref="G271:H271"/>
    <mergeCell ref="P11:Y11"/>
    <mergeCell ref="N365:P365"/>
    <mergeCell ref="Y458:AB458"/>
    <mergeCell ref="N25:P25"/>
    <mergeCell ref="Y452:AB452"/>
    <mergeCell ref="C98:E98"/>
    <mergeCell ref="N156:P156"/>
    <mergeCell ref="C396:E396"/>
    <mergeCell ref="N454:P454"/>
    <mergeCell ref="Y31:AB31"/>
    <mergeCell ref="G41:H41"/>
    <mergeCell ref="Y329:AB329"/>
    <mergeCell ref="C64:E64"/>
    <mergeCell ref="C368:E368"/>
    <mergeCell ref="R39:S39"/>
    <mergeCell ref="R337:S337"/>
    <mergeCell ref="J45:L45"/>
    <mergeCell ref="J16:L16"/>
    <mergeCell ref="N29:P29"/>
    <mergeCell ref="R84:S84"/>
    <mergeCell ref="R78:S78"/>
    <mergeCell ref="Y20:AB20"/>
    <mergeCell ref="C36:E36"/>
    <mergeCell ref="R407:S407"/>
    <mergeCell ref="J32:L32"/>
    <mergeCell ref="C15:P15"/>
    <mergeCell ref="C539:Q539"/>
    <mergeCell ref="N141:P141"/>
    <mergeCell ref="N439:P439"/>
    <mergeCell ref="Y404:AB404"/>
    <mergeCell ref="T331:U331"/>
    <mergeCell ref="N469:P469"/>
    <mergeCell ref="Y105:AB105"/>
    <mergeCell ref="Y99:AB99"/>
    <mergeCell ref="N143:P143"/>
    <mergeCell ref="R488:S488"/>
    <mergeCell ref="T458:U458"/>
    <mergeCell ref="G528:H528"/>
    <mergeCell ref="T533:U533"/>
    <mergeCell ref="J190:L190"/>
    <mergeCell ref="J488:L488"/>
    <mergeCell ref="T171:U171"/>
    <mergeCell ref="N536:P536"/>
    <mergeCell ref="R510:S510"/>
    <mergeCell ref="N534:P534"/>
    <mergeCell ref="J208:L208"/>
    <mergeCell ref="J330:L330"/>
    <mergeCell ref="G172:H172"/>
    <mergeCell ref="C370:E370"/>
    <mergeCell ref="R412:S412"/>
    <mergeCell ref="G145:H145"/>
    <mergeCell ref="T529:U529"/>
    <mergeCell ref="C135:E135"/>
    <mergeCell ref="N413:P413"/>
    <mergeCell ref="N452:P452"/>
    <mergeCell ref="R440:S440"/>
    <mergeCell ref="C527:E527"/>
    <mergeCell ref="T524:U524"/>
    <mergeCell ref="G18:H18"/>
    <mergeCell ref="T48:U48"/>
    <mergeCell ref="N312:P312"/>
    <mergeCell ref="R25:S25"/>
    <mergeCell ref="G382:H382"/>
    <mergeCell ref="N61:P61"/>
    <mergeCell ref="Y355:AB355"/>
    <mergeCell ref="G33:H33"/>
    <mergeCell ref="Y312:AB312"/>
    <mergeCell ref="Y123:AB123"/>
    <mergeCell ref="R326:S326"/>
    <mergeCell ref="R239:S239"/>
    <mergeCell ref="J361:L361"/>
    <mergeCell ref="Y134:AB134"/>
    <mergeCell ref="G110:H110"/>
    <mergeCell ref="Y129:AB129"/>
    <mergeCell ref="J260:L260"/>
    <mergeCell ref="G257:H257"/>
    <mergeCell ref="R153:S153"/>
    <mergeCell ref="R172:S172"/>
    <mergeCell ref="T234:U234"/>
    <mergeCell ref="T33:U33"/>
    <mergeCell ref="J70:L70"/>
    <mergeCell ref="G67:H67"/>
    <mergeCell ref="T367:U367"/>
    <mergeCell ref="Y29:AB29"/>
    <mergeCell ref="R336:S336"/>
    <mergeCell ref="T329:U329"/>
    <mergeCell ref="G300:H300"/>
    <mergeCell ref="J192:L192"/>
    <mergeCell ref="R146:S146"/>
    <mergeCell ref="Y30:AB30"/>
    <mergeCell ref="C34:E34"/>
    <mergeCell ref="G491:H491"/>
    <mergeCell ref="N32:P32"/>
    <mergeCell ref="Y459:AB459"/>
    <mergeCell ref="Y183:AB183"/>
    <mergeCell ref="G415:H415"/>
    <mergeCell ref="R309:S309"/>
    <mergeCell ref="T338:U338"/>
    <mergeCell ref="N332:P332"/>
    <mergeCell ref="N45:P45"/>
    <mergeCell ref="J386:L386"/>
    <mergeCell ref="Y424:AB424"/>
    <mergeCell ref="N331:P331"/>
    <mergeCell ref="G168:H168"/>
    <mergeCell ref="J81:L81"/>
    <mergeCell ref="J352:L352"/>
    <mergeCell ref="Y101:AB101"/>
    <mergeCell ref="C96:E96"/>
    <mergeCell ref="N84:P84"/>
    <mergeCell ref="T65:U65"/>
    <mergeCell ref="Y44:AB44"/>
    <mergeCell ref="C203:E203"/>
    <mergeCell ref="T35:U35"/>
    <mergeCell ref="J405:L405"/>
    <mergeCell ref="G190:H190"/>
    <mergeCell ref="G146:H146"/>
    <mergeCell ref="R65:S65"/>
    <mergeCell ref="J97:L97"/>
    <mergeCell ref="N78:P78"/>
    <mergeCell ref="Y293:AB293"/>
    <mergeCell ref="R413:S413"/>
    <mergeCell ref="T401:U401"/>
    <mergeCell ref="C47:E47"/>
    <mergeCell ref="C345:E345"/>
    <mergeCell ref="R328:S328"/>
    <mergeCell ref="R284:S284"/>
    <mergeCell ref="C83:E83"/>
    <mergeCell ref="T97:U97"/>
    <mergeCell ref="N86:P86"/>
    <mergeCell ref="N144:P144"/>
    <mergeCell ref="R127:S127"/>
    <mergeCell ref="T185:U185"/>
    <mergeCell ref="R184:S184"/>
    <mergeCell ref="R132:S132"/>
    <mergeCell ref="J133:L133"/>
    <mergeCell ref="J182:L182"/>
    <mergeCell ref="C205:E205"/>
    <mergeCell ref="G137:H137"/>
    <mergeCell ref="G341:H341"/>
    <mergeCell ref="T142:U142"/>
    <mergeCell ref="T54:U54"/>
    <mergeCell ref="J58:L58"/>
    <mergeCell ref="N160:P160"/>
    <mergeCell ref="T315:U315"/>
    <mergeCell ref="J171:L171"/>
    <mergeCell ref="J203:L203"/>
    <mergeCell ref="G312:H312"/>
    <mergeCell ref="G182:H182"/>
    <mergeCell ref="R306:S306"/>
    <mergeCell ref="N95:P95"/>
    <mergeCell ref="R163:S163"/>
    <mergeCell ref="N330:P330"/>
    <mergeCell ref="T51:U51"/>
    <mergeCell ref="J52:L52"/>
    <mergeCell ref="AF281:AI281"/>
    <mergeCell ref="AF282:AI282"/>
    <mergeCell ref="R196:S196"/>
    <mergeCell ref="Y197:AB197"/>
    <mergeCell ref="Y300:AB300"/>
    <mergeCell ref="AF174:AI174"/>
    <mergeCell ref="C174:E174"/>
    <mergeCell ref="C220:E220"/>
    <mergeCell ref="G246:H246"/>
    <mergeCell ref="C240:H240"/>
    <mergeCell ref="G265:H265"/>
    <mergeCell ref="C200:E200"/>
    <mergeCell ref="C181:E181"/>
    <mergeCell ref="C245:E245"/>
    <mergeCell ref="AF248:AI248"/>
    <mergeCell ref="C209:E209"/>
    <mergeCell ref="N284:P284"/>
    <mergeCell ref="T262:U262"/>
    <mergeCell ref="AF219:AI219"/>
    <mergeCell ref="T269:U269"/>
    <mergeCell ref="C285:E285"/>
    <mergeCell ref="C257:E257"/>
    <mergeCell ref="G231:H231"/>
    <mergeCell ref="C228:E228"/>
    <mergeCell ref="AF192:AI192"/>
    <mergeCell ref="AF247:AI247"/>
    <mergeCell ref="G244:H244"/>
    <mergeCell ref="AF252:AI252"/>
    <mergeCell ref="AF260:AI260"/>
    <mergeCell ref="AF285:AI285"/>
    <mergeCell ref="Y247:AB247"/>
    <mergeCell ref="T289:U289"/>
    <mergeCell ref="G515:H515"/>
    <mergeCell ref="J492:L492"/>
    <mergeCell ref="I128:AI128"/>
    <mergeCell ref="G522:H522"/>
    <mergeCell ref="T67:U67"/>
    <mergeCell ref="R186:S186"/>
    <mergeCell ref="N16:P16"/>
    <mergeCell ref="J519:L519"/>
    <mergeCell ref="C45:E45"/>
    <mergeCell ref="C343:E343"/>
    <mergeCell ref="AF183:AI183"/>
    <mergeCell ref="Y22:AB22"/>
    <mergeCell ref="N51:P51"/>
    <mergeCell ref="AF177:AI177"/>
    <mergeCell ref="Y320:AB320"/>
    <mergeCell ref="J333:L333"/>
    <mergeCell ref="AF475:AI475"/>
    <mergeCell ref="Y314:AB314"/>
    <mergeCell ref="T391:U391"/>
    <mergeCell ref="C501:E501"/>
    <mergeCell ref="N43:P43"/>
    <mergeCell ref="N341:P341"/>
    <mergeCell ref="R170:S170"/>
    <mergeCell ref="G302:H302"/>
    <mergeCell ref="T105:U105"/>
    <mergeCell ref="N254:P254"/>
    <mergeCell ref="Y347:AB347"/>
    <mergeCell ref="C108:E108"/>
    <mergeCell ref="AF227:AI227"/>
    <mergeCell ref="Y224:AB224"/>
    <mergeCell ref="AF245:AI245"/>
    <mergeCell ref="N496:P496"/>
    <mergeCell ref="AF525:AI525"/>
    <mergeCell ref="C69:E69"/>
    <mergeCell ref="T336:U336"/>
    <mergeCell ref="AF333:AI333"/>
    <mergeCell ref="C40:E40"/>
    <mergeCell ref="T68:U68"/>
    <mergeCell ref="N92:P92"/>
    <mergeCell ref="T112:U112"/>
    <mergeCell ref="AF510:AI510"/>
    <mergeCell ref="C266:E266"/>
    <mergeCell ref="N256:P256"/>
    <mergeCell ref="R304:S304"/>
    <mergeCell ref="T333:U333"/>
    <mergeCell ref="AF231:AI231"/>
    <mergeCell ref="C427:E427"/>
    <mergeCell ref="G256:H256"/>
    <mergeCell ref="Y457:AB457"/>
    <mergeCell ref="AF446:AI446"/>
    <mergeCell ref="AF319:AI319"/>
    <mergeCell ref="J345:L345"/>
    <mergeCell ref="Y380:AB380"/>
    <mergeCell ref="G284:H284"/>
    <mergeCell ref="T467:U467"/>
    <mergeCell ref="C307:E307"/>
    <mergeCell ref="AF386:AI386"/>
    <mergeCell ref="Y252:AB252"/>
    <mergeCell ref="AF121:AI121"/>
    <mergeCell ref="AF176:AI176"/>
    <mergeCell ref="AF170:AI170"/>
    <mergeCell ref="T291:U291"/>
    <mergeCell ref="AF235:AI235"/>
    <mergeCell ref="AF160:AI160"/>
    <mergeCell ref="G535:H535"/>
    <mergeCell ref="C260:E260"/>
    <mergeCell ref="N47:P47"/>
    <mergeCell ref="Y349:AB349"/>
    <mergeCell ref="N345:P345"/>
    <mergeCell ref="G203:H203"/>
    <mergeCell ref="AF214:AI214"/>
    <mergeCell ref="G230:H230"/>
    <mergeCell ref="C259:E259"/>
    <mergeCell ref="AF512:AI512"/>
    <mergeCell ref="G361:H361"/>
    <mergeCell ref="J127:L127"/>
    <mergeCell ref="AF283:AI283"/>
    <mergeCell ref="G62:H62"/>
    <mergeCell ref="AF179:AI179"/>
    <mergeCell ref="AF212:AI212"/>
    <mergeCell ref="G201:H201"/>
    <mergeCell ref="J368:L368"/>
    <mergeCell ref="Y51:AB51"/>
    <mergeCell ref="AF485:AI485"/>
    <mergeCell ref="AF187:AI187"/>
    <mergeCell ref="J508:L508"/>
    <mergeCell ref="AF94:AI94"/>
    <mergeCell ref="AF120:AI120"/>
    <mergeCell ref="AF154:AI154"/>
    <mergeCell ref="T376:U376"/>
    <mergeCell ref="T104:U104"/>
    <mergeCell ref="AF86:AI86"/>
    <mergeCell ref="T94:U94"/>
    <mergeCell ref="G517:H517"/>
    <mergeCell ref="J221:L221"/>
    <mergeCell ref="R133:S133"/>
    <mergeCell ref="G537:H537"/>
    <mergeCell ref="T263:U263"/>
    <mergeCell ref="N401:P401"/>
    <mergeCell ref="J241:L241"/>
    <mergeCell ref="G238:H238"/>
    <mergeCell ref="G232:H232"/>
    <mergeCell ref="C261:E261"/>
    <mergeCell ref="G530:H530"/>
    <mergeCell ref="T134:U134"/>
    <mergeCell ref="T265:U265"/>
    <mergeCell ref="J147:L147"/>
    <mergeCell ref="J451:L451"/>
    <mergeCell ref="G532:H532"/>
    <mergeCell ref="Y367:AB367"/>
    <mergeCell ref="Y244:AB244"/>
    <mergeCell ref="C400:E400"/>
    <mergeCell ref="Y333:AB333"/>
    <mergeCell ref="J526:L526"/>
    <mergeCell ref="G219:H219"/>
    <mergeCell ref="C532:E532"/>
    <mergeCell ref="J528:L528"/>
    <mergeCell ref="G519:H519"/>
    <mergeCell ref="Y196:AB196"/>
    <mergeCell ref="C233:E233"/>
    <mergeCell ref="Y318:AB318"/>
    <mergeCell ref="J223:L223"/>
    <mergeCell ref="J523:L523"/>
    <mergeCell ref="N343:P343"/>
    <mergeCell ref="T495:U495"/>
    <mergeCell ref="G490:H490"/>
    <mergeCell ref="C490:E490"/>
    <mergeCell ref="Y461:AB461"/>
    <mergeCell ref="Y422:AB422"/>
    <mergeCell ref="T349:U349"/>
    <mergeCell ref="G150:H150"/>
    <mergeCell ref="J116:L116"/>
    <mergeCell ref="R115:S115"/>
    <mergeCell ref="C314:E314"/>
    <mergeCell ref="T373:U373"/>
    <mergeCell ref="T371:U371"/>
    <mergeCell ref="Y421:AB421"/>
    <mergeCell ref="G90:H90"/>
    <mergeCell ref="J343:L343"/>
    <mergeCell ref="G251:H251"/>
    <mergeCell ref="J256:L256"/>
    <mergeCell ref="C136:E136"/>
    <mergeCell ref="C92:E92"/>
    <mergeCell ref="Y119:AB119"/>
    <mergeCell ref="G359:H359"/>
    <mergeCell ref="G139:H139"/>
    <mergeCell ref="C117:E117"/>
    <mergeCell ref="C128:H128"/>
    <mergeCell ref="C179:E179"/>
    <mergeCell ref="C323:E323"/>
    <mergeCell ref="C258:E258"/>
    <mergeCell ref="J186:L186"/>
    <mergeCell ref="Y316:AB316"/>
    <mergeCell ref="G335:H335"/>
    <mergeCell ref="G332:H332"/>
    <mergeCell ref="C146:E146"/>
    <mergeCell ref="C330:E330"/>
    <mergeCell ref="C332:E332"/>
    <mergeCell ref="T400:U400"/>
    <mergeCell ref="T417:U417"/>
    <mergeCell ref="O8:AF9"/>
    <mergeCell ref="C321:E321"/>
    <mergeCell ref="R138:S138"/>
    <mergeCell ref="Y254:AB254"/>
    <mergeCell ref="AF113:AI113"/>
    <mergeCell ref="Y248:AB248"/>
    <mergeCell ref="R430:S430"/>
    <mergeCell ref="C192:E192"/>
    <mergeCell ref="T196:U196"/>
    <mergeCell ref="AF140:AI140"/>
    <mergeCell ref="AF115:AI115"/>
    <mergeCell ref="N190:P190"/>
    <mergeCell ref="J296:L296"/>
    <mergeCell ref="T318:U318"/>
    <mergeCell ref="T354:U354"/>
    <mergeCell ref="C194:E194"/>
    <mergeCell ref="Y33:AB33"/>
    <mergeCell ref="G304:H304"/>
    <mergeCell ref="R302:S302"/>
    <mergeCell ref="Y319:AB319"/>
    <mergeCell ref="R403:S403"/>
    <mergeCell ref="Y191:AB191"/>
    <mergeCell ref="T85:U85"/>
    <mergeCell ref="R105:S105"/>
    <mergeCell ref="G131:H131"/>
    <mergeCell ref="Y310:AB310"/>
    <mergeCell ref="N136:P136"/>
    <mergeCell ref="N416:P416"/>
    <mergeCell ref="AF251:AI251"/>
    <mergeCell ref="J114:L114"/>
    <mergeCell ref="T116:U116"/>
    <mergeCell ref="T198:U198"/>
    <mergeCell ref="G453:H453"/>
    <mergeCell ref="R227:S227"/>
    <mergeCell ref="AF233:AI233"/>
    <mergeCell ref="Y273:AB273"/>
    <mergeCell ref="C190:E190"/>
    <mergeCell ref="AF225:AI225"/>
    <mergeCell ref="N269:P269"/>
    <mergeCell ref="T439:U439"/>
    <mergeCell ref="G61:H61"/>
    <mergeCell ref="J50:L50"/>
    <mergeCell ref="C185:E185"/>
    <mergeCell ref="G217:H217"/>
    <mergeCell ref="G433:H433"/>
    <mergeCell ref="N414:P414"/>
    <mergeCell ref="Y420:AB420"/>
    <mergeCell ref="J289:L289"/>
    <mergeCell ref="G164:H164"/>
    <mergeCell ref="C91:H91"/>
    <mergeCell ref="J219:L219"/>
    <mergeCell ref="J194:L194"/>
    <mergeCell ref="R135:S135"/>
    <mergeCell ref="T320:U320"/>
    <mergeCell ref="J298:L298"/>
    <mergeCell ref="T347:U347"/>
    <mergeCell ref="J165:L165"/>
    <mergeCell ref="T293:U293"/>
    <mergeCell ref="C90:E90"/>
    <mergeCell ref="Y83:AB83"/>
    <mergeCell ref="N295:P295"/>
    <mergeCell ref="T348:U348"/>
    <mergeCell ref="G133:H133"/>
    <mergeCell ref="J163:L163"/>
  </mergeCells>
  <pageMargins left="0.39370078740157483" right="1.181102362204725" top="1.181102362204725" bottom="0.39370078740157483" header="0.31496062992125978" footer="0.19685039370078741"/>
  <pageSetup scale="63" fitToHeight="14" orientation="landscape" r:id="rId1"/>
  <headerFooter>
    <oddFooter>&amp;LPagina &amp;P de &amp;N</oddFooter>
  </headerFooter>
  <rowBreaks count="2" manualBreakCount="2">
    <brk id="454" max="34" man="1"/>
    <brk id="533" max="3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4"/>
  <dimension ref="E5:F27"/>
  <sheetViews>
    <sheetView workbookViewId="0">
      <selection activeCell="D13" sqref="D13"/>
    </sheetView>
  </sheetViews>
  <sheetFormatPr baseColWidth="10" defaultRowHeight="15" x14ac:dyDescent="0.25"/>
  <cols>
    <col min="5" max="5" width="28.85546875" customWidth="1"/>
    <col min="6" max="6" width="61.42578125" customWidth="1"/>
  </cols>
  <sheetData>
    <row r="5" spans="5:6" x14ac:dyDescent="0.25">
      <c r="E5" s="54" t="s">
        <v>85</v>
      </c>
      <c r="F5" s="168">
        <v>45231</v>
      </c>
    </row>
    <row r="6" spans="5:6" x14ac:dyDescent="0.25">
      <c r="E6" s="54" t="s">
        <v>86</v>
      </c>
      <c r="F6" s="167">
        <v>579</v>
      </c>
    </row>
    <row r="7" spans="5:6" x14ac:dyDescent="0.25">
      <c r="E7" s="54" t="s">
        <v>87</v>
      </c>
      <c r="F7" s="167">
        <v>69</v>
      </c>
    </row>
    <row r="9" spans="5:6" x14ac:dyDescent="0.25">
      <c r="E9" s="54" t="s">
        <v>88</v>
      </c>
      <c r="F9" s="271">
        <v>42</v>
      </c>
    </row>
    <row r="10" spans="5:6" x14ac:dyDescent="0.25">
      <c r="E10" s="54" t="s">
        <v>89</v>
      </c>
      <c r="F10" s="271">
        <v>629</v>
      </c>
    </row>
    <row r="14" spans="5:6" x14ac:dyDescent="0.25">
      <c r="E14" s="54" t="s">
        <v>90</v>
      </c>
      <c r="F14" s="271">
        <v>19</v>
      </c>
    </row>
    <row r="15" spans="5:6" x14ac:dyDescent="0.25">
      <c r="E15" s="54" t="s">
        <v>91</v>
      </c>
      <c r="F15" s="271">
        <v>1200</v>
      </c>
    </row>
    <row r="16" spans="5:6" x14ac:dyDescent="0.25">
      <c r="E16" s="54" t="s">
        <v>92</v>
      </c>
      <c r="F16" s="167">
        <v>18</v>
      </c>
    </row>
    <row r="17" spans="5:6" x14ac:dyDescent="0.25">
      <c r="E17" s="54" t="s">
        <v>93</v>
      </c>
      <c r="F17" s="167">
        <v>40</v>
      </c>
    </row>
    <row r="19" spans="5:6" x14ac:dyDescent="0.25">
      <c r="E19" s="54" t="s">
        <v>94</v>
      </c>
      <c r="F19" s="167">
        <v>24</v>
      </c>
    </row>
    <row r="20" spans="5:6" x14ac:dyDescent="0.25">
      <c r="E20" s="54" t="s">
        <v>91</v>
      </c>
      <c r="F20" s="167">
        <f>F15</f>
        <v>1200</v>
      </c>
    </row>
    <row r="21" spans="5:6" x14ac:dyDescent="0.25">
      <c r="E21" s="54" t="s">
        <v>92</v>
      </c>
      <c r="F21" s="167">
        <f>F16</f>
        <v>18</v>
      </c>
    </row>
    <row r="22" spans="5:6" x14ac:dyDescent="0.25">
      <c r="E22" s="54" t="s">
        <v>93</v>
      </c>
      <c r="F22" s="167">
        <f>F17</f>
        <v>40</v>
      </c>
    </row>
    <row r="24" spans="5:6" x14ac:dyDescent="0.25">
      <c r="E24" s="54" t="s">
        <v>94</v>
      </c>
      <c r="F24" s="167">
        <v>22</v>
      </c>
    </row>
    <row r="25" spans="5:6" x14ac:dyDescent="0.25">
      <c r="E25" s="54" t="s">
        <v>91</v>
      </c>
      <c r="F25" s="167">
        <f>F15</f>
        <v>1200</v>
      </c>
    </row>
    <row r="26" spans="5:6" x14ac:dyDescent="0.25">
      <c r="E26" s="54" t="s">
        <v>92</v>
      </c>
      <c r="F26" s="167">
        <f>F16</f>
        <v>18</v>
      </c>
    </row>
    <row r="27" spans="5:6" x14ac:dyDescent="0.25">
      <c r="E27" s="54" t="s">
        <v>93</v>
      </c>
      <c r="F27" s="167">
        <f>F17</f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5"/>
  <dimension ref="A1:WWR75"/>
  <sheetViews>
    <sheetView topLeftCell="A59" workbookViewId="0">
      <selection activeCell="F69" sqref="F69"/>
    </sheetView>
  </sheetViews>
  <sheetFormatPr baseColWidth="10" defaultRowHeight="12.75" x14ac:dyDescent="0.2"/>
  <cols>
    <col min="1" max="1" width="0.42578125" style="165" customWidth="1"/>
    <col min="2" max="2" width="13" style="165" hidden="1" customWidth="1"/>
    <col min="3" max="3" width="1.7109375" style="165" customWidth="1"/>
    <col min="4" max="4" width="0.5703125" style="165" customWidth="1"/>
    <col min="5" max="5" width="2.42578125" style="165" customWidth="1"/>
    <col min="6" max="6" width="15.85546875" style="165" customWidth="1"/>
    <col min="7" max="7" width="12.140625" style="165" customWidth="1"/>
    <col min="8" max="8" width="13" style="165" hidden="1" customWidth="1"/>
    <col min="9" max="9" width="6.140625" style="165" customWidth="1"/>
    <col min="10" max="10" width="2.28515625" style="165" customWidth="1"/>
    <col min="11" max="11" width="0.5703125" style="165" customWidth="1"/>
    <col min="12" max="12" width="3.140625" style="165" customWidth="1"/>
    <col min="13" max="13" width="6.140625" style="165" customWidth="1"/>
    <col min="14" max="14" width="2.85546875" style="165" customWidth="1"/>
    <col min="15" max="15" width="13" style="165" hidden="1" customWidth="1"/>
    <col min="16" max="16" width="4" style="165" customWidth="1"/>
    <col min="17" max="17" width="6.140625" style="165" customWidth="1"/>
    <col min="18" max="18" width="4.42578125" style="165" customWidth="1"/>
    <col min="19" max="19" width="1.5703125" style="165" customWidth="1"/>
    <col min="20" max="20" width="5.140625" style="165" customWidth="1"/>
    <col min="21" max="21" width="1.7109375" style="165" customWidth="1"/>
    <col min="22" max="23" width="6.140625" style="165" customWidth="1"/>
    <col min="24" max="24" width="7.28515625" style="165" customWidth="1"/>
    <col min="25" max="25" width="0.5703125" style="165" customWidth="1"/>
    <col min="26" max="26" width="7.140625" style="165" customWidth="1"/>
    <col min="27" max="27" width="13" style="165" hidden="1" customWidth="1"/>
    <col min="28" max="28" width="4.85546875" style="165" customWidth="1"/>
    <col min="29" max="30" width="6.140625" style="165" customWidth="1"/>
    <col min="31" max="31" width="7.140625" style="165" customWidth="1"/>
    <col min="32" max="32" width="3.7109375" style="165" customWidth="1"/>
    <col min="33" max="33" width="13" style="165" hidden="1" customWidth="1"/>
    <col min="34" max="34" width="0.140625" style="165" customWidth="1"/>
    <col min="35" max="35" width="5.7109375" style="165" customWidth="1"/>
    <col min="36" max="36" width="13" style="165" hidden="1" customWidth="1"/>
    <col min="37" max="256" width="9.140625" style="165" customWidth="1"/>
    <col min="257" max="257" width="0.42578125" style="165" customWidth="1"/>
    <col min="258" max="258" width="13" style="165" hidden="1" customWidth="1"/>
    <col min="259" max="259" width="1.7109375" style="165" customWidth="1"/>
    <col min="260" max="260" width="0.5703125" style="165" customWidth="1"/>
    <col min="261" max="261" width="2.42578125" style="165" customWidth="1"/>
    <col min="262" max="262" width="15.85546875" style="165" customWidth="1"/>
    <col min="263" max="263" width="12.140625" style="165" customWidth="1"/>
    <col min="264" max="264" width="13" style="165" hidden="1" customWidth="1"/>
    <col min="265" max="265" width="6.140625" style="165" customWidth="1"/>
    <col min="266" max="266" width="2.28515625" style="165" customWidth="1"/>
    <col min="267" max="267" width="0.5703125" style="165" customWidth="1"/>
    <col min="268" max="268" width="3.140625" style="165" customWidth="1"/>
    <col min="269" max="269" width="6.140625" style="165" customWidth="1"/>
    <col min="270" max="270" width="2.85546875" style="165" customWidth="1"/>
    <col min="271" max="271" width="13" style="165" hidden="1" customWidth="1"/>
    <col min="272" max="272" width="4" style="165" customWidth="1"/>
    <col min="273" max="273" width="6.140625" style="165" customWidth="1"/>
    <col min="274" max="274" width="4.42578125" style="165" customWidth="1"/>
    <col min="275" max="275" width="1.5703125" style="165" customWidth="1"/>
    <col min="276" max="276" width="5.140625" style="165" customWidth="1"/>
    <col min="277" max="277" width="1.7109375" style="165" customWidth="1"/>
    <col min="278" max="279" width="6.140625" style="165" customWidth="1"/>
    <col min="280" max="280" width="7.28515625" style="165" customWidth="1"/>
    <col min="281" max="281" width="0.5703125" style="165" customWidth="1"/>
    <col min="282" max="282" width="7.140625" style="165" customWidth="1"/>
    <col min="283" max="283" width="13" style="165" hidden="1" customWidth="1"/>
    <col min="284" max="284" width="4.85546875" style="165" customWidth="1"/>
    <col min="285" max="286" width="6.140625" style="165" customWidth="1"/>
    <col min="287" max="287" width="7.140625" style="165" customWidth="1"/>
    <col min="288" max="288" width="3.7109375" style="165" customWidth="1"/>
    <col min="289" max="289" width="13" style="165" hidden="1" customWidth="1"/>
    <col min="290" max="290" width="0.140625" style="165" customWidth="1"/>
    <col min="291" max="291" width="5.7109375" style="165" customWidth="1"/>
    <col min="292" max="292" width="13" style="165" hidden="1" customWidth="1"/>
    <col min="293" max="512" width="9.140625" style="165" customWidth="1"/>
    <col min="513" max="513" width="0.42578125" style="165" customWidth="1"/>
    <col min="514" max="514" width="13" style="165" hidden="1" customWidth="1"/>
    <col min="515" max="515" width="1.7109375" style="165" customWidth="1"/>
    <col min="516" max="516" width="0.5703125" style="165" customWidth="1"/>
    <col min="517" max="517" width="2.42578125" style="165" customWidth="1"/>
    <col min="518" max="518" width="15.85546875" style="165" customWidth="1"/>
    <col min="519" max="519" width="12.140625" style="165" customWidth="1"/>
    <col min="520" max="520" width="13" style="165" hidden="1" customWidth="1"/>
    <col min="521" max="521" width="6.140625" style="165" customWidth="1"/>
    <col min="522" max="522" width="2.28515625" style="165" customWidth="1"/>
    <col min="523" max="523" width="0.5703125" style="165" customWidth="1"/>
    <col min="524" max="524" width="3.140625" style="165" customWidth="1"/>
    <col min="525" max="525" width="6.140625" style="165" customWidth="1"/>
    <col min="526" max="526" width="2.85546875" style="165" customWidth="1"/>
    <col min="527" max="527" width="13" style="165" hidden="1" customWidth="1"/>
    <col min="528" max="528" width="4" style="165" customWidth="1"/>
    <col min="529" max="529" width="6.140625" style="165" customWidth="1"/>
    <col min="530" max="530" width="4.42578125" style="165" customWidth="1"/>
    <col min="531" max="531" width="1.5703125" style="165" customWidth="1"/>
    <col min="532" max="532" width="5.140625" style="165" customWidth="1"/>
    <col min="533" max="533" width="1.7109375" style="165" customWidth="1"/>
    <col min="534" max="535" width="6.140625" style="165" customWidth="1"/>
    <col min="536" max="536" width="7.28515625" style="165" customWidth="1"/>
    <col min="537" max="537" width="0.5703125" style="165" customWidth="1"/>
    <col min="538" max="538" width="7.140625" style="165" customWidth="1"/>
    <col min="539" max="539" width="13" style="165" hidden="1" customWidth="1"/>
    <col min="540" max="540" width="4.85546875" style="165" customWidth="1"/>
    <col min="541" max="542" width="6.140625" style="165" customWidth="1"/>
    <col min="543" max="543" width="7.140625" style="165" customWidth="1"/>
    <col min="544" max="544" width="3.7109375" style="165" customWidth="1"/>
    <col min="545" max="545" width="13" style="165" hidden="1" customWidth="1"/>
    <col min="546" max="546" width="0.140625" style="165" customWidth="1"/>
    <col min="547" max="547" width="5.7109375" style="165" customWidth="1"/>
    <col min="548" max="548" width="13" style="165" hidden="1" customWidth="1"/>
    <col min="549" max="768" width="9.140625" style="165" customWidth="1"/>
    <col min="769" max="769" width="0.42578125" style="165" customWidth="1"/>
    <col min="770" max="770" width="13" style="165" hidden="1" customWidth="1"/>
    <col min="771" max="771" width="1.7109375" style="165" customWidth="1"/>
    <col min="772" max="772" width="0.5703125" style="165" customWidth="1"/>
    <col min="773" max="773" width="2.42578125" style="165" customWidth="1"/>
    <col min="774" max="774" width="15.85546875" style="165" customWidth="1"/>
    <col min="775" max="775" width="12.140625" style="165" customWidth="1"/>
    <col min="776" max="776" width="13" style="165" hidden="1" customWidth="1"/>
    <col min="777" max="777" width="6.140625" style="165" customWidth="1"/>
    <col min="778" max="778" width="2.28515625" style="165" customWidth="1"/>
    <col min="779" max="779" width="0.5703125" style="165" customWidth="1"/>
    <col min="780" max="780" width="3.140625" style="165" customWidth="1"/>
    <col min="781" max="781" width="6.140625" style="165" customWidth="1"/>
    <col min="782" max="782" width="2.85546875" style="165" customWidth="1"/>
    <col min="783" max="783" width="13" style="165" hidden="1" customWidth="1"/>
    <col min="784" max="784" width="4" style="165" customWidth="1"/>
    <col min="785" max="785" width="6.140625" style="165" customWidth="1"/>
    <col min="786" max="786" width="4.42578125" style="165" customWidth="1"/>
    <col min="787" max="787" width="1.5703125" style="165" customWidth="1"/>
    <col min="788" max="788" width="5.140625" style="165" customWidth="1"/>
    <col min="789" max="789" width="1.7109375" style="165" customWidth="1"/>
    <col min="790" max="791" width="6.140625" style="165" customWidth="1"/>
    <col min="792" max="792" width="7.28515625" style="165" customWidth="1"/>
    <col min="793" max="793" width="0.5703125" style="165" customWidth="1"/>
    <col min="794" max="794" width="7.140625" style="165" customWidth="1"/>
    <col min="795" max="795" width="13" style="165" hidden="1" customWidth="1"/>
    <col min="796" max="796" width="4.85546875" style="165" customWidth="1"/>
    <col min="797" max="798" width="6.140625" style="165" customWidth="1"/>
    <col min="799" max="799" width="7.140625" style="165" customWidth="1"/>
    <col min="800" max="800" width="3.7109375" style="165" customWidth="1"/>
    <col min="801" max="801" width="13" style="165" hidden="1" customWidth="1"/>
    <col min="802" max="802" width="0.140625" style="165" customWidth="1"/>
    <col min="803" max="803" width="5.7109375" style="165" customWidth="1"/>
    <col min="804" max="804" width="13" style="165" hidden="1" customWidth="1"/>
    <col min="805" max="1024" width="9.140625" style="165" customWidth="1"/>
    <col min="1025" max="1025" width="0.42578125" style="165" customWidth="1"/>
    <col min="1026" max="1026" width="13" style="165" hidden="1" customWidth="1"/>
    <col min="1027" max="1027" width="1.7109375" style="165" customWidth="1"/>
    <col min="1028" max="1028" width="0.5703125" style="165" customWidth="1"/>
    <col min="1029" max="1029" width="2.42578125" style="165" customWidth="1"/>
    <col min="1030" max="1030" width="15.85546875" style="165" customWidth="1"/>
    <col min="1031" max="1031" width="12.140625" style="165" customWidth="1"/>
    <col min="1032" max="1032" width="13" style="165" hidden="1" customWidth="1"/>
    <col min="1033" max="1033" width="6.140625" style="165" customWidth="1"/>
    <col min="1034" max="1034" width="2.28515625" style="165" customWidth="1"/>
    <col min="1035" max="1035" width="0.5703125" style="165" customWidth="1"/>
    <col min="1036" max="1036" width="3.140625" style="165" customWidth="1"/>
    <col min="1037" max="1037" width="6.140625" style="165" customWidth="1"/>
    <col min="1038" max="1038" width="2.85546875" style="165" customWidth="1"/>
    <col min="1039" max="1039" width="13" style="165" hidden="1" customWidth="1"/>
    <col min="1040" max="1040" width="4" style="165" customWidth="1"/>
    <col min="1041" max="1041" width="6.140625" style="165" customWidth="1"/>
    <col min="1042" max="1042" width="4.42578125" style="165" customWidth="1"/>
    <col min="1043" max="1043" width="1.5703125" style="165" customWidth="1"/>
    <col min="1044" max="1044" width="5.140625" style="165" customWidth="1"/>
    <col min="1045" max="1045" width="1.7109375" style="165" customWidth="1"/>
    <col min="1046" max="1047" width="6.140625" style="165" customWidth="1"/>
    <col min="1048" max="1048" width="7.28515625" style="165" customWidth="1"/>
    <col min="1049" max="1049" width="0.5703125" style="165" customWidth="1"/>
    <col min="1050" max="1050" width="7.140625" style="165" customWidth="1"/>
    <col min="1051" max="1051" width="13" style="165" hidden="1" customWidth="1"/>
    <col min="1052" max="1052" width="4.85546875" style="165" customWidth="1"/>
    <col min="1053" max="1054" width="6.140625" style="165" customWidth="1"/>
    <col min="1055" max="1055" width="7.140625" style="165" customWidth="1"/>
    <col min="1056" max="1056" width="3.7109375" style="165" customWidth="1"/>
    <col min="1057" max="1057" width="13" style="165" hidden="1" customWidth="1"/>
    <col min="1058" max="1058" width="0.140625" style="165" customWidth="1"/>
    <col min="1059" max="1059" width="5.7109375" style="165" customWidth="1"/>
    <col min="1060" max="1060" width="13" style="165" hidden="1" customWidth="1"/>
    <col min="1061" max="1280" width="9.140625" style="165" customWidth="1"/>
    <col min="1281" max="1281" width="0.42578125" style="165" customWidth="1"/>
    <col min="1282" max="1282" width="13" style="165" hidden="1" customWidth="1"/>
    <col min="1283" max="1283" width="1.7109375" style="165" customWidth="1"/>
    <col min="1284" max="1284" width="0.5703125" style="165" customWidth="1"/>
    <col min="1285" max="1285" width="2.42578125" style="165" customWidth="1"/>
    <col min="1286" max="1286" width="15.85546875" style="165" customWidth="1"/>
    <col min="1287" max="1287" width="12.140625" style="165" customWidth="1"/>
    <col min="1288" max="1288" width="13" style="165" hidden="1" customWidth="1"/>
    <col min="1289" max="1289" width="6.140625" style="165" customWidth="1"/>
    <col min="1290" max="1290" width="2.28515625" style="165" customWidth="1"/>
    <col min="1291" max="1291" width="0.5703125" style="165" customWidth="1"/>
    <col min="1292" max="1292" width="3.140625" style="165" customWidth="1"/>
    <col min="1293" max="1293" width="6.140625" style="165" customWidth="1"/>
    <col min="1294" max="1294" width="2.85546875" style="165" customWidth="1"/>
    <col min="1295" max="1295" width="13" style="165" hidden="1" customWidth="1"/>
    <col min="1296" max="1296" width="4" style="165" customWidth="1"/>
    <col min="1297" max="1297" width="6.140625" style="165" customWidth="1"/>
    <col min="1298" max="1298" width="4.42578125" style="165" customWidth="1"/>
    <col min="1299" max="1299" width="1.5703125" style="165" customWidth="1"/>
    <col min="1300" max="1300" width="5.140625" style="165" customWidth="1"/>
    <col min="1301" max="1301" width="1.7109375" style="165" customWidth="1"/>
    <col min="1302" max="1303" width="6.140625" style="165" customWidth="1"/>
    <col min="1304" max="1304" width="7.28515625" style="165" customWidth="1"/>
    <col min="1305" max="1305" width="0.5703125" style="165" customWidth="1"/>
    <col min="1306" max="1306" width="7.140625" style="165" customWidth="1"/>
    <col min="1307" max="1307" width="13" style="165" hidden="1" customWidth="1"/>
    <col min="1308" max="1308" width="4.85546875" style="165" customWidth="1"/>
    <col min="1309" max="1310" width="6.140625" style="165" customWidth="1"/>
    <col min="1311" max="1311" width="7.140625" style="165" customWidth="1"/>
    <col min="1312" max="1312" width="3.7109375" style="165" customWidth="1"/>
    <col min="1313" max="1313" width="13" style="165" hidden="1" customWidth="1"/>
    <col min="1314" max="1314" width="0.140625" style="165" customWidth="1"/>
    <col min="1315" max="1315" width="5.7109375" style="165" customWidth="1"/>
    <col min="1316" max="1316" width="13" style="165" hidden="1" customWidth="1"/>
    <col min="1317" max="1536" width="9.140625" style="165" customWidth="1"/>
    <col min="1537" max="1537" width="0.42578125" style="165" customWidth="1"/>
    <col min="1538" max="1538" width="13" style="165" hidden="1" customWidth="1"/>
    <col min="1539" max="1539" width="1.7109375" style="165" customWidth="1"/>
    <col min="1540" max="1540" width="0.5703125" style="165" customWidth="1"/>
    <col min="1541" max="1541" width="2.42578125" style="165" customWidth="1"/>
    <col min="1542" max="1542" width="15.85546875" style="165" customWidth="1"/>
    <col min="1543" max="1543" width="12.140625" style="165" customWidth="1"/>
    <col min="1544" max="1544" width="13" style="165" hidden="1" customWidth="1"/>
    <col min="1545" max="1545" width="6.140625" style="165" customWidth="1"/>
    <col min="1546" max="1546" width="2.28515625" style="165" customWidth="1"/>
    <col min="1547" max="1547" width="0.5703125" style="165" customWidth="1"/>
    <col min="1548" max="1548" width="3.140625" style="165" customWidth="1"/>
    <col min="1549" max="1549" width="6.140625" style="165" customWidth="1"/>
    <col min="1550" max="1550" width="2.85546875" style="165" customWidth="1"/>
    <col min="1551" max="1551" width="13" style="165" hidden="1" customWidth="1"/>
    <col min="1552" max="1552" width="4" style="165" customWidth="1"/>
    <col min="1553" max="1553" width="6.140625" style="165" customWidth="1"/>
    <col min="1554" max="1554" width="4.42578125" style="165" customWidth="1"/>
    <col min="1555" max="1555" width="1.5703125" style="165" customWidth="1"/>
    <col min="1556" max="1556" width="5.140625" style="165" customWidth="1"/>
    <col min="1557" max="1557" width="1.7109375" style="165" customWidth="1"/>
    <col min="1558" max="1559" width="6.140625" style="165" customWidth="1"/>
    <col min="1560" max="1560" width="7.28515625" style="165" customWidth="1"/>
    <col min="1561" max="1561" width="0.5703125" style="165" customWidth="1"/>
    <col min="1562" max="1562" width="7.140625" style="165" customWidth="1"/>
    <col min="1563" max="1563" width="13" style="165" hidden="1" customWidth="1"/>
    <col min="1564" max="1564" width="4.85546875" style="165" customWidth="1"/>
    <col min="1565" max="1566" width="6.140625" style="165" customWidth="1"/>
    <col min="1567" max="1567" width="7.140625" style="165" customWidth="1"/>
    <col min="1568" max="1568" width="3.7109375" style="165" customWidth="1"/>
    <col min="1569" max="1569" width="13" style="165" hidden="1" customWidth="1"/>
    <col min="1570" max="1570" width="0.140625" style="165" customWidth="1"/>
    <col min="1571" max="1571" width="5.7109375" style="165" customWidth="1"/>
    <col min="1572" max="1572" width="13" style="165" hidden="1" customWidth="1"/>
    <col min="1573" max="1792" width="9.140625" style="165" customWidth="1"/>
    <col min="1793" max="1793" width="0.42578125" style="165" customWidth="1"/>
    <col min="1794" max="1794" width="13" style="165" hidden="1" customWidth="1"/>
    <col min="1795" max="1795" width="1.7109375" style="165" customWidth="1"/>
    <col min="1796" max="1796" width="0.5703125" style="165" customWidth="1"/>
    <col min="1797" max="1797" width="2.42578125" style="165" customWidth="1"/>
    <col min="1798" max="1798" width="15.85546875" style="165" customWidth="1"/>
    <col min="1799" max="1799" width="12.140625" style="165" customWidth="1"/>
    <col min="1800" max="1800" width="13" style="165" hidden="1" customWidth="1"/>
    <col min="1801" max="1801" width="6.140625" style="165" customWidth="1"/>
    <col min="1802" max="1802" width="2.28515625" style="165" customWidth="1"/>
    <col min="1803" max="1803" width="0.5703125" style="165" customWidth="1"/>
    <col min="1804" max="1804" width="3.140625" style="165" customWidth="1"/>
    <col min="1805" max="1805" width="6.140625" style="165" customWidth="1"/>
    <col min="1806" max="1806" width="2.85546875" style="165" customWidth="1"/>
    <col min="1807" max="1807" width="13" style="165" hidden="1" customWidth="1"/>
    <col min="1808" max="1808" width="4" style="165" customWidth="1"/>
    <col min="1809" max="1809" width="6.140625" style="165" customWidth="1"/>
    <col min="1810" max="1810" width="4.42578125" style="165" customWidth="1"/>
    <col min="1811" max="1811" width="1.5703125" style="165" customWidth="1"/>
    <col min="1812" max="1812" width="5.140625" style="165" customWidth="1"/>
    <col min="1813" max="1813" width="1.7109375" style="165" customWidth="1"/>
    <col min="1814" max="1815" width="6.140625" style="165" customWidth="1"/>
    <col min="1816" max="1816" width="7.28515625" style="165" customWidth="1"/>
    <col min="1817" max="1817" width="0.5703125" style="165" customWidth="1"/>
    <col min="1818" max="1818" width="7.140625" style="165" customWidth="1"/>
    <col min="1819" max="1819" width="13" style="165" hidden="1" customWidth="1"/>
    <col min="1820" max="1820" width="4.85546875" style="165" customWidth="1"/>
    <col min="1821" max="1822" width="6.140625" style="165" customWidth="1"/>
    <col min="1823" max="1823" width="7.140625" style="165" customWidth="1"/>
    <col min="1824" max="1824" width="3.7109375" style="165" customWidth="1"/>
    <col min="1825" max="1825" width="13" style="165" hidden="1" customWidth="1"/>
    <col min="1826" max="1826" width="0.140625" style="165" customWidth="1"/>
    <col min="1827" max="1827" width="5.7109375" style="165" customWidth="1"/>
    <col min="1828" max="1828" width="13" style="165" hidden="1" customWidth="1"/>
    <col min="1829" max="2048" width="9.140625" style="165" customWidth="1"/>
    <col min="2049" max="2049" width="0.42578125" style="165" customWidth="1"/>
    <col min="2050" max="2050" width="13" style="165" hidden="1" customWidth="1"/>
    <col min="2051" max="2051" width="1.7109375" style="165" customWidth="1"/>
    <col min="2052" max="2052" width="0.5703125" style="165" customWidth="1"/>
    <col min="2053" max="2053" width="2.42578125" style="165" customWidth="1"/>
    <col min="2054" max="2054" width="15.85546875" style="165" customWidth="1"/>
    <col min="2055" max="2055" width="12.140625" style="165" customWidth="1"/>
    <col min="2056" max="2056" width="13" style="165" hidden="1" customWidth="1"/>
    <col min="2057" max="2057" width="6.140625" style="165" customWidth="1"/>
    <col min="2058" max="2058" width="2.28515625" style="165" customWidth="1"/>
    <col min="2059" max="2059" width="0.5703125" style="165" customWidth="1"/>
    <col min="2060" max="2060" width="3.140625" style="165" customWidth="1"/>
    <col min="2061" max="2061" width="6.140625" style="165" customWidth="1"/>
    <col min="2062" max="2062" width="2.85546875" style="165" customWidth="1"/>
    <col min="2063" max="2063" width="13" style="165" hidden="1" customWidth="1"/>
    <col min="2064" max="2064" width="4" style="165" customWidth="1"/>
    <col min="2065" max="2065" width="6.140625" style="165" customWidth="1"/>
    <col min="2066" max="2066" width="4.42578125" style="165" customWidth="1"/>
    <col min="2067" max="2067" width="1.5703125" style="165" customWidth="1"/>
    <col min="2068" max="2068" width="5.140625" style="165" customWidth="1"/>
    <col min="2069" max="2069" width="1.7109375" style="165" customWidth="1"/>
    <col min="2070" max="2071" width="6.140625" style="165" customWidth="1"/>
    <col min="2072" max="2072" width="7.28515625" style="165" customWidth="1"/>
    <col min="2073" max="2073" width="0.5703125" style="165" customWidth="1"/>
    <col min="2074" max="2074" width="7.140625" style="165" customWidth="1"/>
    <col min="2075" max="2075" width="13" style="165" hidden="1" customWidth="1"/>
    <col min="2076" max="2076" width="4.85546875" style="165" customWidth="1"/>
    <col min="2077" max="2078" width="6.140625" style="165" customWidth="1"/>
    <col min="2079" max="2079" width="7.140625" style="165" customWidth="1"/>
    <col min="2080" max="2080" width="3.7109375" style="165" customWidth="1"/>
    <col min="2081" max="2081" width="13" style="165" hidden="1" customWidth="1"/>
    <col min="2082" max="2082" width="0.140625" style="165" customWidth="1"/>
    <col min="2083" max="2083" width="5.7109375" style="165" customWidth="1"/>
    <col min="2084" max="2084" width="13" style="165" hidden="1" customWidth="1"/>
    <col min="2085" max="2304" width="9.140625" style="165" customWidth="1"/>
    <col min="2305" max="2305" width="0.42578125" style="165" customWidth="1"/>
    <col min="2306" max="2306" width="13" style="165" hidden="1" customWidth="1"/>
    <col min="2307" max="2307" width="1.7109375" style="165" customWidth="1"/>
    <col min="2308" max="2308" width="0.5703125" style="165" customWidth="1"/>
    <col min="2309" max="2309" width="2.42578125" style="165" customWidth="1"/>
    <col min="2310" max="2310" width="15.85546875" style="165" customWidth="1"/>
    <col min="2311" max="2311" width="12.140625" style="165" customWidth="1"/>
    <col min="2312" max="2312" width="13" style="165" hidden="1" customWidth="1"/>
    <col min="2313" max="2313" width="6.140625" style="165" customWidth="1"/>
    <col min="2314" max="2314" width="2.28515625" style="165" customWidth="1"/>
    <col min="2315" max="2315" width="0.5703125" style="165" customWidth="1"/>
    <col min="2316" max="2316" width="3.140625" style="165" customWidth="1"/>
    <col min="2317" max="2317" width="6.140625" style="165" customWidth="1"/>
    <col min="2318" max="2318" width="2.85546875" style="165" customWidth="1"/>
    <col min="2319" max="2319" width="13" style="165" hidden="1" customWidth="1"/>
    <col min="2320" max="2320" width="4" style="165" customWidth="1"/>
    <col min="2321" max="2321" width="6.140625" style="165" customWidth="1"/>
    <col min="2322" max="2322" width="4.42578125" style="165" customWidth="1"/>
    <col min="2323" max="2323" width="1.5703125" style="165" customWidth="1"/>
    <col min="2324" max="2324" width="5.140625" style="165" customWidth="1"/>
    <col min="2325" max="2325" width="1.7109375" style="165" customWidth="1"/>
    <col min="2326" max="2327" width="6.140625" style="165" customWidth="1"/>
    <col min="2328" max="2328" width="7.28515625" style="165" customWidth="1"/>
    <col min="2329" max="2329" width="0.5703125" style="165" customWidth="1"/>
    <col min="2330" max="2330" width="7.140625" style="165" customWidth="1"/>
    <col min="2331" max="2331" width="13" style="165" hidden="1" customWidth="1"/>
    <col min="2332" max="2332" width="4.85546875" style="165" customWidth="1"/>
    <col min="2333" max="2334" width="6.140625" style="165" customWidth="1"/>
    <col min="2335" max="2335" width="7.140625" style="165" customWidth="1"/>
    <col min="2336" max="2336" width="3.7109375" style="165" customWidth="1"/>
    <col min="2337" max="2337" width="13" style="165" hidden="1" customWidth="1"/>
    <col min="2338" max="2338" width="0.140625" style="165" customWidth="1"/>
    <col min="2339" max="2339" width="5.7109375" style="165" customWidth="1"/>
    <col min="2340" max="2340" width="13" style="165" hidden="1" customWidth="1"/>
    <col min="2341" max="2560" width="9.140625" style="165" customWidth="1"/>
    <col min="2561" max="2561" width="0.42578125" style="165" customWidth="1"/>
    <col min="2562" max="2562" width="13" style="165" hidden="1" customWidth="1"/>
    <col min="2563" max="2563" width="1.7109375" style="165" customWidth="1"/>
    <col min="2564" max="2564" width="0.5703125" style="165" customWidth="1"/>
    <col min="2565" max="2565" width="2.42578125" style="165" customWidth="1"/>
    <col min="2566" max="2566" width="15.85546875" style="165" customWidth="1"/>
    <col min="2567" max="2567" width="12.140625" style="165" customWidth="1"/>
    <col min="2568" max="2568" width="13" style="165" hidden="1" customWidth="1"/>
    <col min="2569" max="2569" width="6.140625" style="165" customWidth="1"/>
    <col min="2570" max="2570" width="2.28515625" style="165" customWidth="1"/>
    <col min="2571" max="2571" width="0.5703125" style="165" customWidth="1"/>
    <col min="2572" max="2572" width="3.140625" style="165" customWidth="1"/>
    <col min="2573" max="2573" width="6.140625" style="165" customWidth="1"/>
    <col min="2574" max="2574" width="2.85546875" style="165" customWidth="1"/>
    <col min="2575" max="2575" width="13" style="165" hidden="1" customWidth="1"/>
    <col min="2576" max="2576" width="4" style="165" customWidth="1"/>
    <col min="2577" max="2577" width="6.140625" style="165" customWidth="1"/>
    <col min="2578" max="2578" width="4.42578125" style="165" customWidth="1"/>
    <col min="2579" max="2579" width="1.5703125" style="165" customWidth="1"/>
    <col min="2580" max="2580" width="5.140625" style="165" customWidth="1"/>
    <col min="2581" max="2581" width="1.7109375" style="165" customWidth="1"/>
    <col min="2582" max="2583" width="6.140625" style="165" customWidth="1"/>
    <col min="2584" max="2584" width="7.28515625" style="165" customWidth="1"/>
    <col min="2585" max="2585" width="0.5703125" style="165" customWidth="1"/>
    <col min="2586" max="2586" width="7.140625" style="165" customWidth="1"/>
    <col min="2587" max="2587" width="13" style="165" hidden="1" customWidth="1"/>
    <col min="2588" max="2588" width="4.85546875" style="165" customWidth="1"/>
    <col min="2589" max="2590" width="6.140625" style="165" customWidth="1"/>
    <col min="2591" max="2591" width="7.140625" style="165" customWidth="1"/>
    <col min="2592" max="2592" width="3.7109375" style="165" customWidth="1"/>
    <col min="2593" max="2593" width="13" style="165" hidden="1" customWidth="1"/>
    <col min="2594" max="2594" width="0.140625" style="165" customWidth="1"/>
    <col min="2595" max="2595" width="5.7109375" style="165" customWidth="1"/>
    <col min="2596" max="2596" width="13" style="165" hidden="1" customWidth="1"/>
    <col min="2597" max="2816" width="9.140625" style="165" customWidth="1"/>
    <col min="2817" max="2817" width="0.42578125" style="165" customWidth="1"/>
    <col min="2818" max="2818" width="13" style="165" hidden="1" customWidth="1"/>
    <col min="2819" max="2819" width="1.7109375" style="165" customWidth="1"/>
    <col min="2820" max="2820" width="0.5703125" style="165" customWidth="1"/>
    <col min="2821" max="2821" width="2.42578125" style="165" customWidth="1"/>
    <col min="2822" max="2822" width="15.85546875" style="165" customWidth="1"/>
    <col min="2823" max="2823" width="12.140625" style="165" customWidth="1"/>
    <col min="2824" max="2824" width="13" style="165" hidden="1" customWidth="1"/>
    <col min="2825" max="2825" width="6.140625" style="165" customWidth="1"/>
    <col min="2826" max="2826" width="2.28515625" style="165" customWidth="1"/>
    <col min="2827" max="2827" width="0.5703125" style="165" customWidth="1"/>
    <col min="2828" max="2828" width="3.140625" style="165" customWidth="1"/>
    <col min="2829" max="2829" width="6.140625" style="165" customWidth="1"/>
    <col min="2830" max="2830" width="2.85546875" style="165" customWidth="1"/>
    <col min="2831" max="2831" width="13" style="165" hidden="1" customWidth="1"/>
    <col min="2832" max="2832" width="4" style="165" customWidth="1"/>
    <col min="2833" max="2833" width="6.140625" style="165" customWidth="1"/>
    <col min="2834" max="2834" width="4.42578125" style="165" customWidth="1"/>
    <col min="2835" max="2835" width="1.5703125" style="165" customWidth="1"/>
    <col min="2836" max="2836" width="5.140625" style="165" customWidth="1"/>
    <col min="2837" max="2837" width="1.7109375" style="165" customWidth="1"/>
    <col min="2838" max="2839" width="6.140625" style="165" customWidth="1"/>
    <col min="2840" max="2840" width="7.28515625" style="165" customWidth="1"/>
    <col min="2841" max="2841" width="0.5703125" style="165" customWidth="1"/>
    <col min="2842" max="2842" width="7.140625" style="165" customWidth="1"/>
    <col min="2843" max="2843" width="13" style="165" hidden="1" customWidth="1"/>
    <col min="2844" max="2844" width="4.85546875" style="165" customWidth="1"/>
    <col min="2845" max="2846" width="6.140625" style="165" customWidth="1"/>
    <col min="2847" max="2847" width="7.140625" style="165" customWidth="1"/>
    <col min="2848" max="2848" width="3.7109375" style="165" customWidth="1"/>
    <col min="2849" max="2849" width="13" style="165" hidden="1" customWidth="1"/>
    <col min="2850" max="2850" width="0.140625" style="165" customWidth="1"/>
    <col min="2851" max="2851" width="5.7109375" style="165" customWidth="1"/>
    <col min="2852" max="2852" width="13" style="165" hidden="1" customWidth="1"/>
    <col min="2853" max="3072" width="9.140625" style="165" customWidth="1"/>
    <col min="3073" max="3073" width="0.42578125" style="165" customWidth="1"/>
    <col min="3074" max="3074" width="13" style="165" hidden="1" customWidth="1"/>
    <col min="3075" max="3075" width="1.7109375" style="165" customWidth="1"/>
    <col min="3076" max="3076" width="0.5703125" style="165" customWidth="1"/>
    <col min="3077" max="3077" width="2.42578125" style="165" customWidth="1"/>
    <col min="3078" max="3078" width="15.85546875" style="165" customWidth="1"/>
    <col min="3079" max="3079" width="12.140625" style="165" customWidth="1"/>
    <col min="3080" max="3080" width="13" style="165" hidden="1" customWidth="1"/>
    <col min="3081" max="3081" width="6.140625" style="165" customWidth="1"/>
    <col min="3082" max="3082" width="2.28515625" style="165" customWidth="1"/>
    <col min="3083" max="3083" width="0.5703125" style="165" customWidth="1"/>
    <col min="3084" max="3084" width="3.140625" style="165" customWidth="1"/>
    <col min="3085" max="3085" width="6.140625" style="165" customWidth="1"/>
    <col min="3086" max="3086" width="2.85546875" style="165" customWidth="1"/>
    <col min="3087" max="3087" width="13" style="165" hidden="1" customWidth="1"/>
    <col min="3088" max="3088" width="4" style="165" customWidth="1"/>
    <col min="3089" max="3089" width="6.140625" style="165" customWidth="1"/>
    <col min="3090" max="3090" width="4.42578125" style="165" customWidth="1"/>
    <col min="3091" max="3091" width="1.5703125" style="165" customWidth="1"/>
    <col min="3092" max="3092" width="5.140625" style="165" customWidth="1"/>
    <col min="3093" max="3093" width="1.7109375" style="165" customWidth="1"/>
    <col min="3094" max="3095" width="6.140625" style="165" customWidth="1"/>
    <col min="3096" max="3096" width="7.28515625" style="165" customWidth="1"/>
    <col min="3097" max="3097" width="0.5703125" style="165" customWidth="1"/>
    <col min="3098" max="3098" width="7.140625" style="165" customWidth="1"/>
    <col min="3099" max="3099" width="13" style="165" hidden="1" customWidth="1"/>
    <col min="3100" max="3100" width="4.85546875" style="165" customWidth="1"/>
    <col min="3101" max="3102" width="6.140625" style="165" customWidth="1"/>
    <col min="3103" max="3103" width="7.140625" style="165" customWidth="1"/>
    <col min="3104" max="3104" width="3.7109375" style="165" customWidth="1"/>
    <col min="3105" max="3105" width="13" style="165" hidden="1" customWidth="1"/>
    <col min="3106" max="3106" width="0.140625" style="165" customWidth="1"/>
    <col min="3107" max="3107" width="5.7109375" style="165" customWidth="1"/>
    <col min="3108" max="3108" width="13" style="165" hidden="1" customWidth="1"/>
    <col min="3109" max="3328" width="9.140625" style="165" customWidth="1"/>
    <col min="3329" max="3329" width="0.42578125" style="165" customWidth="1"/>
    <col min="3330" max="3330" width="13" style="165" hidden="1" customWidth="1"/>
    <col min="3331" max="3331" width="1.7109375" style="165" customWidth="1"/>
    <col min="3332" max="3332" width="0.5703125" style="165" customWidth="1"/>
    <col min="3333" max="3333" width="2.42578125" style="165" customWidth="1"/>
    <col min="3334" max="3334" width="15.85546875" style="165" customWidth="1"/>
    <col min="3335" max="3335" width="12.140625" style="165" customWidth="1"/>
    <col min="3336" max="3336" width="13" style="165" hidden="1" customWidth="1"/>
    <col min="3337" max="3337" width="6.140625" style="165" customWidth="1"/>
    <col min="3338" max="3338" width="2.28515625" style="165" customWidth="1"/>
    <col min="3339" max="3339" width="0.5703125" style="165" customWidth="1"/>
    <col min="3340" max="3340" width="3.140625" style="165" customWidth="1"/>
    <col min="3341" max="3341" width="6.140625" style="165" customWidth="1"/>
    <col min="3342" max="3342" width="2.85546875" style="165" customWidth="1"/>
    <col min="3343" max="3343" width="13" style="165" hidden="1" customWidth="1"/>
    <col min="3344" max="3344" width="4" style="165" customWidth="1"/>
    <col min="3345" max="3345" width="6.140625" style="165" customWidth="1"/>
    <col min="3346" max="3346" width="4.42578125" style="165" customWidth="1"/>
    <col min="3347" max="3347" width="1.5703125" style="165" customWidth="1"/>
    <col min="3348" max="3348" width="5.140625" style="165" customWidth="1"/>
    <col min="3349" max="3349" width="1.7109375" style="165" customWidth="1"/>
    <col min="3350" max="3351" width="6.140625" style="165" customWidth="1"/>
    <col min="3352" max="3352" width="7.28515625" style="165" customWidth="1"/>
    <col min="3353" max="3353" width="0.5703125" style="165" customWidth="1"/>
    <col min="3354" max="3354" width="7.140625" style="165" customWidth="1"/>
    <col min="3355" max="3355" width="13" style="165" hidden="1" customWidth="1"/>
    <col min="3356" max="3356" width="4.85546875" style="165" customWidth="1"/>
    <col min="3357" max="3358" width="6.140625" style="165" customWidth="1"/>
    <col min="3359" max="3359" width="7.140625" style="165" customWidth="1"/>
    <col min="3360" max="3360" width="3.7109375" style="165" customWidth="1"/>
    <col min="3361" max="3361" width="13" style="165" hidden="1" customWidth="1"/>
    <col min="3362" max="3362" width="0.140625" style="165" customWidth="1"/>
    <col min="3363" max="3363" width="5.7109375" style="165" customWidth="1"/>
    <col min="3364" max="3364" width="13" style="165" hidden="1" customWidth="1"/>
    <col min="3365" max="3584" width="9.140625" style="165" customWidth="1"/>
    <col min="3585" max="3585" width="0.42578125" style="165" customWidth="1"/>
    <col min="3586" max="3586" width="13" style="165" hidden="1" customWidth="1"/>
    <col min="3587" max="3587" width="1.7109375" style="165" customWidth="1"/>
    <col min="3588" max="3588" width="0.5703125" style="165" customWidth="1"/>
    <col min="3589" max="3589" width="2.42578125" style="165" customWidth="1"/>
    <col min="3590" max="3590" width="15.85546875" style="165" customWidth="1"/>
    <col min="3591" max="3591" width="12.140625" style="165" customWidth="1"/>
    <col min="3592" max="3592" width="13" style="165" hidden="1" customWidth="1"/>
    <col min="3593" max="3593" width="6.140625" style="165" customWidth="1"/>
    <col min="3594" max="3594" width="2.28515625" style="165" customWidth="1"/>
    <col min="3595" max="3595" width="0.5703125" style="165" customWidth="1"/>
    <col min="3596" max="3596" width="3.140625" style="165" customWidth="1"/>
    <col min="3597" max="3597" width="6.140625" style="165" customWidth="1"/>
    <col min="3598" max="3598" width="2.85546875" style="165" customWidth="1"/>
    <col min="3599" max="3599" width="13" style="165" hidden="1" customWidth="1"/>
    <col min="3600" max="3600" width="4" style="165" customWidth="1"/>
    <col min="3601" max="3601" width="6.140625" style="165" customWidth="1"/>
    <col min="3602" max="3602" width="4.42578125" style="165" customWidth="1"/>
    <col min="3603" max="3603" width="1.5703125" style="165" customWidth="1"/>
    <col min="3604" max="3604" width="5.140625" style="165" customWidth="1"/>
    <col min="3605" max="3605" width="1.7109375" style="165" customWidth="1"/>
    <col min="3606" max="3607" width="6.140625" style="165" customWidth="1"/>
    <col min="3608" max="3608" width="7.28515625" style="165" customWidth="1"/>
    <col min="3609" max="3609" width="0.5703125" style="165" customWidth="1"/>
    <col min="3610" max="3610" width="7.140625" style="165" customWidth="1"/>
    <col min="3611" max="3611" width="13" style="165" hidden="1" customWidth="1"/>
    <col min="3612" max="3612" width="4.85546875" style="165" customWidth="1"/>
    <col min="3613" max="3614" width="6.140625" style="165" customWidth="1"/>
    <col min="3615" max="3615" width="7.140625" style="165" customWidth="1"/>
    <col min="3616" max="3616" width="3.7109375" style="165" customWidth="1"/>
    <col min="3617" max="3617" width="13" style="165" hidden="1" customWidth="1"/>
    <col min="3618" max="3618" width="0.140625" style="165" customWidth="1"/>
    <col min="3619" max="3619" width="5.7109375" style="165" customWidth="1"/>
    <col min="3620" max="3620" width="13" style="165" hidden="1" customWidth="1"/>
    <col min="3621" max="3840" width="9.140625" style="165" customWidth="1"/>
    <col min="3841" max="3841" width="0.42578125" style="165" customWidth="1"/>
    <col min="3842" max="3842" width="13" style="165" hidden="1" customWidth="1"/>
    <col min="3843" max="3843" width="1.7109375" style="165" customWidth="1"/>
    <col min="3844" max="3844" width="0.5703125" style="165" customWidth="1"/>
    <col min="3845" max="3845" width="2.42578125" style="165" customWidth="1"/>
    <col min="3846" max="3846" width="15.85546875" style="165" customWidth="1"/>
    <col min="3847" max="3847" width="12.140625" style="165" customWidth="1"/>
    <col min="3848" max="3848" width="13" style="165" hidden="1" customWidth="1"/>
    <col min="3849" max="3849" width="6.140625" style="165" customWidth="1"/>
    <col min="3850" max="3850" width="2.28515625" style="165" customWidth="1"/>
    <col min="3851" max="3851" width="0.5703125" style="165" customWidth="1"/>
    <col min="3852" max="3852" width="3.140625" style="165" customWidth="1"/>
    <col min="3853" max="3853" width="6.140625" style="165" customWidth="1"/>
    <col min="3854" max="3854" width="2.85546875" style="165" customWidth="1"/>
    <col min="3855" max="3855" width="13" style="165" hidden="1" customWidth="1"/>
    <col min="3856" max="3856" width="4" style="165" customWidth="1"/>
    <col min="3857" max="3857" width="6.140625" style="165" customWidth="1"/>
    <col min="3858" max="3858" width="4.42578125" style="165" customWidth="1"/>
    <col min="3859" max="3859" width="1.5703125" style="165" customWidth="1"/>
    <col min="3860" max="3860" width="5.140625" style="165" customWidth="1"/>
    <col min="3861" max="3861" width="1.7109375" style="165" customWidth="1"/>
    <col min="3862" max="3863" width="6.140625" style="165" customWidth="1"/>
    <col min="3864" max="3864" width="7.28515625" style="165" customWidth="1"/>
    <col min="3865" max="3865" width="0.5703125" style="165" customWidth="1"/>
    <col min="3866" max="3866" width="7.140625" style="165" customWidth="1"/>
    <col min="3867" max="3867" width="13" style="165" hidden="1" customWidth="1"/>
    <col min="3868" max="3868" width="4.85546875" style="165" customWidth="1"/>
    <col min="3869" max="3870" width="6.140625" style="165" customWidth="1"/>
    <col min="3871" max="3871" width="7.140625" style="165" customWidth="1"/>
    <col min="3872" max="3872" width="3.7109375" style="165" customWidth="1"/>
    <col min="3873" max="3873" width="13" style="165" hidden="1" customWidth="1"/>
    <col min="3874" max="3874" width="0.140625" style="165" customWidth="1"/>
    <col min="3875" max="3875" width="5.7109375" style="165" customWidth="1"/>
    <col min="3876" max="3876" width="13" style="165" hidden="1" customWidth="1"/>
    <col min="3877" max="4096" width="9.140625" style="165" customWidth="1"/>
    <col min="4097" max="4097" width="0.42578125" style="165" customWidth="1"/>
    <col min="4098" max="4098" width="13" style="165" hidden="1" customWidth="1"/>
    <col min="4099" max="4099" width="1.7109375" style="165" customWidth="1"/>
    <col min="4100" max="4100" width="0.5703125" style="165" customWidth="1"/>
    <col min="4101" max="4101" width="2.42578125" style="165" customWidth="1"/>
    <col min="4102" max="4102" width="15.85546875" style="165" customWidth="1"/>
    <col min="4103" max="4103" width="12.140625" style="165" customWidth="1"/>
    <col min="4104" max="4104" width="13" style="165" hidden="1" customWidth="1"/>
    <col min="4105" max="4105" width="6.140625" style="165" customWidth="1"/>
    <col min="4106" max="4106" width="2.28515625" style="165" customWidth="1"/>
    <col min="4107" max="4107" width="0.5703125" style="165" customWidth="1"/>
    <col min="4108" max="4108" width="3.140625" style="165" customWidth="1"/>
    <col min="4109" max="4109" width="6.140625" style="165" customWidth="1"/>
    <col min="4110" max="4110" width="2.85546875" style="165" customWidth="1"/>
    <col min="4111" max="4111" width="13" style="165" hidden="1" customWidth="1"/>
    <col min="4112" max="4112" width="4" style="165" customWidth="1"/>
    <col min="4113" max="4113" width="6.140625" style="165" customWidth="1"/>
    <col min="4114" max="4114" width="4.42578125" style="165" customWidth="1"/>
    <col min="4115" max="4115" width="1.5703125" style="165" customWidth="1"/>
    <col min="4116" max="4116" width="5.140625" style="165" customWidth="1"/>
    <col min="4117" max="4117" width="1.7109375" style="165" customWidth="1"/>
    <col min="4118" max="4119" width="6.140625" style="165" customWidth="1"/>
    <col min="4120" max="4120" width="7.28515625" style="165" customWidth="1"/>
    <col min="4121" max="4121" width="0.5703125" style="165" customWidth="1"/>
    <col min="4122" max="4122" width="7.140625" style="165" customWidth="1"/>
    <col min="4123" max="4123" width="13" style="165" hidden="1" customWidth="1"/>
    <col min="4124" max="4124" width="4.85546875" style="165" customWidth="1"/>
    <col min="4125" max="4126" width="6.140625" style="165" customWidth="1"/>
    <col min="4127" max="4127" width="7.140625" style="165" customWidth="1"/>
    <col min="4128" max="4128" width="3.7109375" style="165" customWidth="1"/>
    <col min="4129" max="4129" width="13" style="165" hidden="1" customWidth="1"/>
    <col min="4130" max="4130" width="0.140625" style="165" customWidth="1"/>
    <col min="4131" max="4131" width="5.7109375" style="165" customWidth="1"/>
    <col min="4132" max="4132" width="13" style="165" hidden="1" customWidth="1"/>
    <col min="4133" max="4352" width="9.140625" style="165" customWidth="1"/>
    <col min="4353" max="4353" width="0.42578125" style="165" customWidth="1"/>
    <col min="4354" max="4354" width="13" style="165" hidden="1" customWidth="1"/>
    <col min="4355" max="4355" width="1.7109375" style="165" customWidth="1"/>
    <col min="4356" max="4356" width="0.5703125" style="165" customWidth="1"/>
    <col min="4357" max="4357" width="2.42578125" style="165" customWidth="1"/>
    <col min="4358" max="4358" width="15.85546875" style="165" customWidth="1"/>
    <col min="4359" max="4359" width="12.140625" style="165" customWidth="1"/>
    <col min="4360" max="4360" width="13" style="165" hidden="1" customWidth="1"/>
    <col min="4361" max="4361" width="6.140625" style="165" customWidth="1"/>
    <col min="4362" max="4362" width="2.28515625" style="165" customWidth="1"/>
    <col min="4363" max="4363" width="0.5703125" style="165" customWidth="1"/>
    <col min="4364" max="4364" width="3.140625" style="165" customWidth="1"/>
    <col min="4365" max="4365" width="6.140625" style="165" customWidth="1"/>
    <col min="4366" max="4366" width="2.85546875" style="165" customWidth="1"/>
    <col min="4367" max="4367" width="13" style="165" hidden="1" customWidth="1"/>
    <col min="4368" max="4368" width="4" style="165" customWidth="1"/>
    <col min="4369" max="4369" width="6.140625" style="165" customWidth="1"/>
    <col min="4370" max="4370" width="4.42578125" style="165" customWidth="1"/>
    <col min="4371" max="4371" width="1.5703125" style="165" customWidth="1"/>
    <col min="4372" max="4372" width="5.140625" style="165" customWidth="1"/>
    <col min="4373" max="4373" width="1.7109375" style="165" customWidth="1"/>
    <col min="4374" max="4375" width="6.140625" style="165" customWidth="1"/>
    <col min="4376" max="4376" width="7.28515625" style="165" customWidth="1"/>
    <col min="4377" max="4377" width="0.5703125" style="165" customWidth="1"/>
    <col min="4378" max="4378" width="7.140625" style="165" customWidth="1"/>
    <col min="4379" max="4379" width="13" style="165" hidden="1" customWidth="1"/>
    <col min="4380" max="4380" width="4.85546875" style="165" customWidth="1"/>
    <col min="4381" max="4382" width="6.140625" style="165" customWidth="1"/>
    <col min="4383" max="4383" width="7.140625" style="165" customWidth="1"/>
    <col min="4384" max="4384" width="3.7109375" style="165" customWidth="1"/>
    <col min="4385" max="4385" width="13" style="165" hidden="1" customWidth="1"/>
    <col min="4386" max="4386" width="0.140625" style="165" customWidth="1"/>
    <col min="4387" max="4387" width="5.7109375" style="165" customWidth="1"/>
    <col min="4388" max="4388" width="13" style="165" hidden="1" customWidth="1"/>
    <col min="4389" max="4608" width="9.140625" style="165" customWidth="1"/>
    <col min="4609" max="4609" width="0.42578125" style="165" customWidth="1"/>
    <col min="4610" max="4610" width="13" style="165" hidden="1" customWidth="1"/>
    <col min="4611" max="4611" width="1.7109375" style="165" customWidth="1"/>
    <col min="4612" max="4612" width="0.5703125" style="165" customWidth="1"/>
    <col min="4613" max="4613" width="2.42578125" style="165" customWidth="1"/>
    <col min="4614" max="4614" width="15.85546875" style="165" customWidth="1"/>
    <col min="4615" max="4615" width="12.140625" style="165" customWidth="1"/>
    <col min="4616" max="4616" width="13" style="165" hidden="1" customWidth="1"/>
    <col min="4617" max="4617" width="6.140625" style="165" customWidth="1"/>
    <col min="4618" max="4618" width="2.28515625" style="165" customWidth="1"/>
    <col min="4619" max="4619" width="0.5703125" style="165" customWidth="1"/>
    <col min="4620" max="4620" width="3.140625" style="165" customWidth="1"/>
    <col min="4621" max="4621" width="6.140625" style="165" customWidth="1"/>
    <col min="4622" max="4622" width="2.85546875" style="165" customWidth="1"/>
    <col min="4623" max="4623" width="13" style="165" hidden="1" customWidth="1"/>
    <col min="4624" max="4624" width="4" style="165" customWidth="1"/>
    <col min="4625" max="4625" width="6.140625" style="165" customWidth="1"/>
    <col min="4626" max="4626" width="4.42578125" style="165" customWidth="1"/>
    <col min="4627" max="4627" width="1.5703125" style="165" customWidth="1"/>
    <col min="4628" max="4628" width="5.140625" style="165" customWidth="1"/>
    <col min="4629" max="4629" width="1.7109375" style="165" customWidth="1"/>
    <col min="4630" max="4631" width="6.140625" style="165" customWidth="1"/>
    <col min="4632" max="4632" width="7.28515625" style="165" customWidth="1"/>
    <col min="4633" max="4633" width="0.5703125" style="165" customWidth="1"/>
    <col min="4634" max="4634" width="7.140625" style="165" customWidth="1"/>
    <col min="4635" max="4635" width="13" style="165" hidden="1" customWidth="1"/>
    <col min="4636" max="4636" width="4.85546875" style="165" customWidth="1"/>
    <col min="4637" max="4638" width="6.140625" style="165" customWidth="1"/>
    <col min="4639" max="4639" width="7.140625" style="165" customWidth="1"/>
    <col min="4640" max="4640" width="3.7109375" style="165" customWidth="1"/>
    <col min="4641" max="4641" width="13" style="165" hidden="1" customWidth="1"/>
    <col min="4642" max="4642" width="0.140625" style="165" customWidth="1"/>
    <col min="4643" max="4643" width="5.7109375" style="165" customWidth="1"/>
    <col min="4644" max="4644" width="13" style="165" hidden="1" customWidth="1"/>
    <col min="4645" max="4864" width="9.140625" style="165" customWidth="1"/>
    <col min="4865" max="4865" width="0.42578125" style="165" customWidth="1"/>
    <col min="4866" max="4866" width="13" style="165" hidden="1" customWidth="1"/>
    <col min="4867" max="4867" width="1.7109375" style="165" customWidth="1"/>
    <col min="4868" max="4868" width="0.5703125" style="165" customWidth="1"/>
    <col min="4869" max="4869" width="2.42578125" style="165" customWidth="1"/>
    <col min="4870" max="4870" width="15.85546875" style="165" customWidth="1"/>
    <col min="4871" max="4871" width="12.140625" style="165" customWidth="1"/>
    <col min="4872" max="4872" width="13" style="165" hidden="1" customWidth="1"/>
    <col min="4873" max="4873" width="6.140625" style="165" customWidth="1"/>
    <col min="4874" max="4874" width="2.28515625" style="165" customWidth="1"/>
    <col min="4875" max="4875" width="0.5703125" style="165" customWidth="1"/>
    <col min="4876" max="4876" width="3.140625" style="165" customWidth="1"/>
    <col min="4877" max="4877" width="6.140625" style="165" customWidth="1"/>
    <col min="4878" max="4878" width="2.85546875" style="165" customWidth="1"/>
    <col min="4879" max="4879" width="13" style="165" hidden="1" customWidth="1"/>
    <col min="4880" max="4880" width="4" style="165" customWidth="1"/>
    <col min="4881" max="4881" width="6.140625" style="165" customWidth="1"/>
    <col min="4882" max="4882" width="4.42578125" style="165" customWidth="1"/>
    <col min="4883" max="4883" width="1.5703125" style="165" customWidth="1"/>
    <col min="4884" max="4884" width="5.140625" style="165" customWidth="1"/>
    <col min="4885" max="4885" width="1.7109375" style="165" customWidth="1"/>
    <col min="4886" max="4887" width="6.140625" style="165" customWidth="1"/>
    <col min="4888" max="4888" width="7.28515625" style="165" customWidth="1"/>
    <col min="4889" max="4889" width="0.5703125" style="165" customWidth="1"/>
    <col min="4890" max="4890" width="7.140625" style="165" customWidth="1"/>
    <col min="4891" max="4891" width="13" style="165" hidden="1" customWidth="1"/>
    <col min="4892" max="4892" width="4.85546875" style="165" customWidth="1"/>
    <col min="4893" max="4894" width="6.140625" style="165" customWidth="1"/>
    <col min="4895" max="4895" width="7.140625" style="165" customWidth="1"/>
    <col min="4896" max="4896" width="3.7109375" style="165" customWidth="1"/>
    <col min="4897" max="4897" width="13" style="165" hidden="1" customWidth="1"/>
    <col min="4898" max="4898" width="0.140625" style="165" customWidth="1"/>
    <col min="4899" max="4899" width="5.7109375" style="165" customWidth="1"/>
    <col min="4900" max="4900" width="13" style="165" hidden="1" customWidth="1"/>
    <col min="4901" max="5120" width="9.140625" style="165" customWidth="1"/>
    <col min="5121" max="5121" width="0.42578125" style="165" customWidth="1"/>
    <col min="5122" max="5122" width="13" style="165" hidden="1" customWidth="1"/>
    <col min="5123" max="5123" width="1.7109375" style="165" customWidth="1"/>
    <col min="5124" max="5124" width="0.5703125" style="165" customWidth="1"/>
    <col min="5125" max="5125" width="2.42578125" style="165" customWidth="1"/>
    <col min="5126" max="5126" width="15.85546875" style="165" customWidth="1"/>
    <col min="5127" max="5127" width="12.140625" style="165" customWidth="1"/>
    <col min="5128" max="5128" width="13" style="165" hidden="1" customWidth="1"/>
    <col min="5129" max="5129" width="6.140625" style="165" customWidth="1"/>
    <col min="5130" max="5130" width="2.28515625" style="165" customWidth="1"/>
    <col min="5131" max="5131" width="0.5703125" style="165" customWidth="1"/>
    <col min="5132" max="5132" width="3.140625" style="165" customWidth="1"/>
    <col min="5133" max="5133" width="6.140625" style="165" customWidth="1"/>
    <col min="5134" max="5134" width="2.85546875" style="165" customWidth="1"/>
    <col min="5135" max="5135" width="13" style="165" hidden="1" customWidth="1"/>
    <col min="5136" max="5136" width="4" style="165" customWidth="1"/>
    <col min="5137" max="5137" width="6.140625" style="165" customWidth="1"/>
    <col min="5138" max="5138" width="4.42578125" style="165" customWidth="1"/>
    <col min="5139" max="5139" width="1.5703125" style="165" customWidth="1"/>
    <col min="5140" max="5140" width="5.140625" style="165" customWidth="1"/>
    <col min="5141" max="5141" width="1.7109375" style="165" customWidth="1"/>
    <col min="5142" max="5143" width="6.140625" style="165" customWidth="1"/>
    <col min="5144" max="5144" width="7.28515625" style="165" customWidth="1"/>
    <col min="5145" max="5145" width="0.5703125" style="165" customWidth="1"/>
    <col min="5146" max="5146" width="7.140625" style="165" customWidth="1"/>
    <col min="5147" max="5147" width="13" style="165" hidden="1" customWidth="1"/>
    <col min="5148" max="5148" width="4.85546875" style="165" customWidth="1"/>
    <col min="5149" max="5150" width="6.140625" style="165" customWidth="1"/>
    <col min="5151" max="5151" width="7.140625" style="165" customWidth="1"/>
    <col min="5152" max="5152" width="3.7109375" style="165" customWidth="1"/>
    <col min="5153" max="5153" width="13" style="165" hidden="1" customWidth="1"/>
    <col min="5154" max="5154" width="0.140625" style="165" customWidth="1"/>
    <col min="5155" max="5155" width="5.7109375" style="165" customWidth="1"/>
    <col min="5156" max="5156" width="13" style="165" hidden="1" customWidth="1"/>
    <col min="5157" max="5376" width="9.140625" style="165" customWidth="1"/>
    <col min="5377" max="5377" width="0.42578125" style="165" customWidth="1"/>
    <col min="5378" max="5378" width="13" style="165" hidden="1" customWidth="1"/>
    <col min="5379" max="5379" width="1.7109375" style="165" customWidth="1"/>
    <col min="5380" max="5380" width="0.5703125" style="165" customWidth="1"/>
    <col min="5381" max="5381" width="2.42578125" style="165" customWidth="1"/>
    <col min="5382" max="5382" width="15.85546875" style="165" customWidth="1"/>
    <col min="5383" max="5383" width="12.140625" style="165" customWidth="1"/>
    <col min="5384" max="5384" width="13" style="165" hidden="1" customWidth="1"/>
    <col min="5385" max="5385" width="6.140625" style="165" customWidth="1"/>
    <col min="5386" max="5386" width="2.28515625" style="165" customWidth="1"/>
    <col min="5387" max="5387" width="0.5703125" style="165" customWidth="1"/>
    <col min="5388" max="5388" width="3.140625" style="165" customWidth="1"/>
    <col min="5389" max="5389" width="6.140625" style="165" customWidth="1"/>
    <col min="5390" max="5390" width="2.85546875" style="165" customWidth="1"/>
    <col min="5391" max="5391" width="13" style="165" hidden="1" customWidth="1"/>
    <col min="5392" max="5392" width="4" style="165" customWidth="1"/>
    <col min="5393" max="5393" width="6.140625" style="165" customWidth="1"/>
    <col min="5394" max="5394" width="4.42578125" style="165" customWidth="1"/>
    <col min="5395" max="5395" width="1.5703125" style="165" customWidth="1"/>
    <col min="5396" max="5396" width="5.140625" style="165" customWidth="1"/>
    <col min="5397" max="5397" width="1.7109375" style="165" customWidth="1"/>
    <col min="5398" max="5399" width="6.140625" style="165" customWidth="1"/>
    <col min="5400" max="5400" width="7.28515625" style="165" customWidth="1"/>
    <col min="5401" max="5401" width="0.5703125" style="165" customWidth="1"/>
    <col min="5402" max="5402" width="7.140625" style="165" customWidth="1"/>
    <col min="5403" max="5403" width="13" style="165" hidden="1" customWidth="1"/>
    <col min="5404" max="5404" width="4.85546875" style="165" customWidth="1"/>
    <col min="5405" max="5406" width="6.140625" style="165" customWidth="1"/>
    <col min="5407" max="5407" width="7.140625" style="165" customWidth="1"/>
    <col min="5408" max="5408" width="3.7109375" style="165" customWidth="1"/>
    <col min="5409" max="5409" width="13" style="165" hidden="1" customWidth="1"/>
    <col min="5410" max="5410" width="0.140625" style="165" customWidth="1"/>
    <col min="5411" max="5411" width="5.7109375" style="165" customWidth="1"/>
    <col min="5412" max="5412" width="13" style="165" hidden="1" customWidth="1"/>
    <col min="5413" max="5632" width="9.140625" style="165" customWidth="1"/>
    <col min="5633" max="5633" width="0.42578125" style="165" customWidth="1"/>
    <col min="5634" max="5634" width="13" style="165" hidden="1" customWidth="1"/>
    <col min="5635" max="5635" width="1.7109375" style="165" customWidth="1"/>
    <col min="5636" max="5636" width="0.5703125" style="165" customWidth="1"/>
    <col min="5637" max="5637" width="2.42578125" style="165" customWidth="1"/>
    <col min="5638" max="5638" width="15.85546875" style="165" customWidth="1"/>
    <col min="5639" max="5639" width="12.140625" style="165" customWidth="1"/>
    <col min="5640" max="5640" width="13" style="165" hidden="1" customWidth="1"/>
    <col min="5641" max="5641" width="6.140625" style="165" customWidth="1"/>
    <col min="5642" max="5642" width="2.28515625" style="165" customWidth="1"/>
    <col min="5643" max="5643" width="0.5703125" style="165" customWidth="1"/>
    <col min="5644" max="5644" width="3.140625" style="165" customWidth="1"/>
    <col min="5645" max="5645" width="6.140625" style="165" customWidth="1"/>
    <col min="5646" max="5646" width="2.85546875" style="165" customWidth="1"/>
    <col min="5647" max="5647" width="13" style="165" hidden="1" customWidth="1"/>
    <col min="5648" max="5648" width="4" style="165" customWidth="1"/>
    <col min="5649" max="5649" width="6.140625" style="165" customWidth="1"/>
    <col min="5650" max="5650" width="4.42578125" style="165" customWidth="1"/>
    <col min="5651" max="5651" width="1.5703125" style="165" customWidth="1"/>
    <col min="5652" max="5652" width="5.140625" style="165" customWidth="1"/>
    <col min="5653" max="5653" width="1.7109375" style="165" customWidth="1"/>
    <col min="5654" max="5655" width="6.140625" style="165" customWidth="1"/>
    <col min="5656" max="5656" width="7.28515625" style="165" customWidth="1"/>
    <col min="5657" max="5657" width="0.5703125" style="165" customWidth="1"/>
    <col min="5658" max="5658" width="7.140625" style="165" customWidth="1"/>
    <col min="5659" max="5659" width="13" style="165" hidden="1" customWidth="1"/>
    <col min="5660" max="5660" width="4.85546875" style="165" customWidth="1"/>
    <col min="5661" max="5662" width="6.140625" style="165" customWidth="1"/>
    <col min="5663" max="5663" width="7.140625" style="165" customWidth="1"/>
    <col min="5664" max="5664" width="3.7109375" style="165" customWidth="1"/>
    <col min="5665" max="5665" width="13" style="165" hidden="1" customWidth="1"/>
    <col min="5666" max="5666" width="0.140625" style="165" customWidth="1"/>
    <col min="5667" max="5667" width="5.7109375" style="165" customWidth="1"/>
    <col min="5668" max="5668" width="13" style="165" hidden="1" customWidth="1"/>
    <col min="5669" max="5888" width="9.140625" style="165" customWidth="1"/>
    <col min="5889" max="5889" width="0.42578125" style="165" customWidth="1"/>
    <col min="5890" max="5890" width="13" style="165" hidden="1" customWidth="1"/>
    <col min="5891" max="5891" width="1.7109375" style="165" customWidth="1"/>
    <col min="5892" max="5892" width="0.5703125" style="165" customWidth="1"/>
    <col min="5893" max="5893" width="2.42578125" style="165" customWidth="1"/>
    <col min="5894" max="5894" width="15.85546875" style="165" customWidth="1"/>
    <col min="5895" max="5895" width="12.140625" style="165" customWidth="1"/>
    <col min="5896" max="5896" width="13" style="165" hidden="1" customWidth="1"/>
    <col min="5897" max="5897" width="6.140625" style="165" customWidth="1"/>
    <col min="5898" max="5898" width="2.28515625" style="165" customWidth="1"/>
    <col min="5899" max="5899" width="0.5703125" style="165" customWidth="1"/>
    <col min="5900" max="5900" width="3.140625" style="165" customWidth="1"/>
    <col min="5901" max="5901" width="6.140625" style="165" customWidth="1"/>
    <col min="5902" max="5902" width="2.85546875" style="165" customWidth="1"/>
    <col min="5903" max="5903" width="13" style="165" hidden="1" customWidth="1"/>
    <col min="5904" max="5904" width="4" style="165" customWidth="1"/>
    <col min="5905" max="5905" width="6.140625" style="165" customWidth="1"/>
    <col min="5906" max="5906" width="4.42578125" style="165" customWidth="1"/>
    <col min="5907" max="5907" width="1.5703125" style="165" customWidth="1"/>
    <col min="5908" max="5908" width="5.140625" style="165" customWidth="1"/>
    <col min="5909" max="5909" width="1.7109375" style="165" customWidth="1"/>
    <col min="5910" max="5911" width="6.140625" style="165" customWidth="1"/>
    <col min="5912" max="5912" width="7.28515625" style="165" customWidth="1"/>
    <col min="5913" max="5913" width="0.5703125" style="165" customWidth="1"/>
    <col min="5914" max="5914" width="7.140625" style="165" customWidth="1"/>
    <col min="5915" max="5915" width="13" style="165" hidden="1" customWidth="1"/>
    <col min="5916" max="5916" width="4.85546875" style="165" customWidth="1"/>
    <col min="5917" max="5918" width="6.140625" style="165" customWidth="1"/>
    <col min="5919" max="5919" width="7.140625" style="165" customWidth="1"/>
    <col min="5920" max="5920" width="3.7109375" style="165" customWidth="1"/>
    <col min="5921" max="5921" width="13" style="165" hidden="1" customWidth="1"/>
    <col min="5922" max="5922" width="0.140625" style="165" customWidth="1"/>
    <col min="5923" max="5923" width="5.7109375" style="165" customWidth="1"/>
    <col min="5924" max="5924" width="13" style="165" hidden="1" customWidth="1"/>
    <col min="5925" max="6144" width="9.140625" style="165" customWidth="1"/>
    <col min="6145" max="6145" width="0.42578125" style="165" customWidth="1"/>
    <col min="6146" max="6146" width="13" style="165" hidden="1" customWidth="1"/>
    <col min="6147" max="6147" width="1.7109375" style="165" customWidth="1"/>
    <col min="6148" max="6148" width="0.5703125" style="165" customWidth="1"/>
    <col min="6149" max="6149" width="2.42578125" style="165" customWidth="1"/>
    <col min="6150" max="6150" width="15.85546875" style="165" customWidth="1"/>
    <col min="6151" max="6151" width="12.140625" style="165" customWidth="1"/>
    <col min="6152" max="6152" width="13" style="165" hidden="1" customWidth="1"/>
    <col min="6153" max="6153" width="6.140625" style="165" customWidth="1"/>
    <col min="6154" max="6154" width="2.28515625" style="165" customWidth="1"/>
    <col min="6155" max="6155" width="0.5703125" style="165" customWidth="1"/>
    <col min="6156" max="6156" width="3.140625" style="165" customWidth="1"/>
    <col min="6157" max="6157" width="6.140625" style="165" customWidth="1"/>
    <col min="6158" max="6158" width="2.85546875" style="165" customWidth="1"/>
    <col min="6159" max="6159" width="13" style="165" hidden="1" customWidth="1"/>
    <col min="6160" max="6160" width="4" style="165" customWidth="1"/>
    <col min="6161" max="6161" width="6.140625" style="165" customWidth="1"/>
    <col min="6162" max="6162" width="4.42578125" style="165" customWidth="1"/>
    <col min="6163" max="6163" width="1.5703125" style="165" customWidth="1"/>
    <col min="6164" max="6164" width="5.140625" style="165" customWidth="1"/>
    <col min="6165" max="6165" width="1.7109375" style="165" customWidth="1"/>
    <col min="6166" max="6167" width="6.140625" style="165" customWidth="1"/>
    <col min="6168" max="6168" width="7.28515625" style="165" customWidth="1"/>
    <col min="6169" max="6169" width="0.5703125" style="165" customWidth="1"/>
    <col min="6170" max="6170" width="7.140625" style="165" customWidth="1"/>
    <col min="6171" max="6171" width="13" style="165" hidden="1" customWidth="1"/>
    <col min="6172" max="6172" width="4.85546875" style="165" customWidth="1"/>
    <col min="6173" max="6174" width="6.140625" style="165" customWidth="1"/>
    <col min="6175" max="6175" width="7.140625" style="165" customWidth="1"/>
    <col min="6176" max="6176" width="3.7109375" style="165" customWidth="1"/>
    <col min="6177" max="6177" width="13" style="165" hidden="1" customWidth="1"/>
    <col min="6178" max="6178" width="0.140625" style="165" customWidth="1"/>
    <col min="6179" max="6179" width="5.7109375" style="165" customWidth="1"/>
    <col min="6180" max="6180" width="13" style="165" hidden="1" customWidth="1"/>
    <col min="6181" max="6400" width="9.140625" style="165" customWidth="1"/>
    <col min="6401" max="6401" width="0.42578125" style="165" customWidth="1"/>
    <col min="6402" max="6402" width="13" style="165" hidden="1" customWidth="1"/>
    <col min="6403" max="6403" width="1.7109375" style="165" customWidth="1"/>
    <col min="6404" max="6404" width="0.5703125" style="165" customWidth="1"/>
    <col min="6405" max="6405" width="2.42578125" style="165" customWidth="1"/>
    <col min="6406" max="6406" width="15.85546875" style="165" customWidth="1"/>
    <col min="6407" max="6407" width="12.140625" style="165" customWidth="1"/>
    <col min="6408" max="6408" width="13" style="165" hidden="1" customWidth="1"/>
    <col min="6409" max="6409" width="6.140625" style="165" customWidth="1"/>
    <col min="6410" max="6410" width="2.28515625" style="165" customWidth="1"/>
    <col min="6411" max="6411" width="0.5703125" style="165" customWidth="1"/>
    <col min="6412" max="6412" width="3.140625" style="165" customWidth="1"/>
    <col min="6413" max="6413" width="6.140625" style="165" customWidth="1"/>
    <col min="6414" max="6414" width="2.85546875" style="165" customWidth="1"/>
    <col min="6415" max="6415" width="13" style="165" hidden="1" customWidth="1"/>
    <col min="6416" max="6416" width="4" style="165" customWidth="1"/>
    <col min="6417" max="6417" width="6.140625" style="165" customWidth="1"/>
    <col min="6418" max="6418" width="4.42578125" style="165" customWidth="1"/>
    <col min="6419" max="6419" width="1.5703125" style="165" customWidth="1"/>
    <col min="6420" max="6420" width="5.140625" style="165" customWidth="1"/>
    <col min="6421" max="6421" width="1.7109375" style="165" customWidth="1"/>
    <col min="6422" max="6423" width="6.140625" style="165" customWidth="1"/>
    <col min="6424" max="6424" width="7.28515625" style="165" customWidth="1"/>
    <col min="6425" max="6425" width="0.5703125" style="165" customWidth="1"/>
    <col min="6426" max="6426" width="7.140625" style="165" customWidth="1"/>
    <col min="6427" max="6427" width="13" style="165" hidden="1" customWidth="1"/>
    <col min="6428" max="6428" width="4.85546875" style="165" customWidth="1"/>
    <col min="6429" max="6430" width="6.140625" style="165" customWidth="1"/>
    <col min="6431" max="6431" width="7.140625" style="165" customWidth="1"/>
    <col min="6432" max="6432" width="3.7109375" style="165" customWidth="1"/>
    <col min="6433" max="6433" width="13" style="165" hidden="1" customWidth="1"/>
    <col min="6434" max="6434" width="0.140625" style="165" customWidth="1"/>
    <col min="6435" max="6435" width="5.7109375" style="165" customWidth="1"/>
    <col min="6436" max="6436" width="13" style="165" hidden="1" customWidth="1"/>
    <col min="6437" max="6656" width="9.140625" style="165" customWidth="1"/>
    <col min="6657" max="6657" width="0.42578125" style="165" customWidth="1"/>
    <col min="6658" max="6658" width="13" style="165" hidden="1" customWidth="1"/>
    <col min="6659" max="6659" width="1.7109375" style="165" customWidth="1"/>
    <col min="6660" max="6660" width="0.5703125" style="165" customWidth="1"/>
    <col min="6661" max="6661" width="2.42578125" style="165" customWidth="1"/>
    <col min="6662" max="6662" width="15.85546875" style="165" customWidth="1"/>
    <col min="6663" max="6663" width="12.140625" style="165" customWidth="1"/>
    <col min="6664" max="6664" width="13" style="165" hidden="1" customWidth="1"/>
    <col min="6665" max="6665" width="6.140625" style="165" customWidth="1"/>
    <col min="6666" max="6666" width="2.28515625" style="165" customWidth="1"/>
    <col min="6667" max="6667" width="0.5703125" style="165" customWidth="1"/>
    <col min="6668" max="6668" width="3.140625" style="165" customWidth="1"/>
    <col min="6669" max="6669" width="6.140625" style="165" customWidth="1"/>
    <col min="6670" max="6670" width="2.85546875" style="165" customWidth="1"/>
    <col min="6671" max="6671" width="13" style="165" hidden="1" customWidth="1"/>
    <col min="6672" max="6672" width="4" style="165" customWidth="1"/>
    <col min="6673" max="6673" width="6.140625" style="165" customWidth="1"/>
    <col min="6674" max="6674" width="4.42578125" style="165" customWidth="1"/>
    <col min="6675" max="6675" width="1.5703125" style="165" customWidth="1"/>
    <col min="6676" max="6676" width="5.140625" style="165" customWidth="1"/>
    <col min="6677" max="6677" width="1.7109375" style="165" customWidth="1"/>
    <col min="6678" max="6679" width="6.140625" style="165" customWidth="1"/>
    <col min="6680" max="6680" width="7.28515625" style="165" customWidth="1"/>
    <col min="6681" max="6681" width="0.5703125" style="165" customWidth="1"/>
    <col min="6682" max="6682" width="7.140625" style="165" customWidth="1"/>
    <col min="6683" max="6683" width="13" style="165" hidden="1" customWidth="1"/>
    <col min="6684" max="6684" width="4.85546875" style="165" customWidth="1"/>
    <col min="6685" max="6686" width="6.140625" style="165" customWidth="1"/>
    <col min="6687" max="6687" width="7.140625" style="165" customWidth="1"/>
    <col min="6688" max="6688" width="3.7109375" style="165" customWidth="1"/>
    <col min="6689" max="6689" width="13" style="165" hidden="1" customWidth="1"/>
    <col min="6690" max="6690" width="0.140625" style="165" customWidth="1"/>
    <col min="6691" max="6691" width="5.7109375" style="165" customWidth="1"/>
    <col min="6692" max="6692" width="13" style="165" hidden="1" customWidth="1"/>
    <col min="6693" max="6912" width="9.140625" style="165" customWidth="1"/>
    <col min="6913" max="6913" width="0.42578125" style="165" customWidth="1"/>
    <col min="6914" max="6914" width="13" style="165" hidden="1" customWidth="1"/>
    <col min="6915" max="6915" width="1.7109375" style="165" customWidth="1"/>
    <col min="6916" max="6916" width="0.5703125" style="165" customWidth="1"/>
    <col min="6917" max="6917" width="2.42578125" style="165" customWidth="1"/>
    <col min="6918" max="6918" width="15.85546875" style="165" customWidth="1"/>
    <col min="6919" max="6919" width="12.140625" style="165" customWidth="1"/>
    <col min="6920" max="6920" width="13" style="165" hidden="1" customWidth="1"/>
    <col min="6921" max="6921" width="6.140625" style="165" customWidth="1"/>
    <col min="6922" max="6922" width="2.28515625" style="165" customWidth="1"/>
    <col min="6923" max="6923" width="0.5703125" style="165" customWidth="1"/>
    <col min="6924" max="6924" width="3.140625" style="165" customWidth="1"/>
    <col min="6925" max="6925" width="6.140625" style="165" customWidth="1"/>
    <col min="6926" max="6926" width="2.85546875" style="165" customWidth="1"/>
    <col min="6927" max="6927" width="13" style="165" hidden="1" customWidth="1"/>
    <col min="6928" max="6928" width="4" style="165" customWidth="1"/>
    <col min="6929" max="6929" width="6.140625" style="165" customWidth="1"/>
    <col min="6930" max="6930" width="4.42578125" style="165" customWidth="1"/>
    <col min="6931" max="6931" width="1.5703125" style="165" customWidth="1"/>
    <col min="6932" max="6932" width="5.140625" style="165" customWidth="1"/>
    <col min="6933" max="6933" width="1.7109375" style="165" customWidth="1"/>
    <col min="6934" max="6935" width="6.140625" style="165" customWidth="1"/>
    <col min="6936" max="6936" width="7.28515625" style="165" customWidth="1"/>
    <col min="6937" max="6937" width="0.5703125" style="165" customWidth="1"/>
    <col min="6938" max="6938" width="7.140625" style="165" customWidth="1"/>
    <col min="6939" max="6939" width="13" style="165" hidden="1" customWidth="1"/>
    <col min="6940" max="6940" width="4.85546875" style="165" customWidth="1"/>
    <col min="6941" max="6942" width="6.140625" style="165" customWidth="1"/>
    <col min="6943" max="6943" width="7.140625" style="165" customWidth="1"/>
    <col min="6944" max="6944" width="3.7109375" style="165" customWidth="1"/>
    <col min="6945" max="6945" width="13" style="165" hidden="1" customWidth="1"/>
    <col min="6946" max="6946" width="0.140625" style="165" customWidth="1"/>
    <col min="6947" max="6947" width="5.7109375" style="165" customWidth="1"/>
    <col min="6948" max="6948" width="13" style="165" hidden="1" customWidth="1"/>
    <col min="6949" max="7168" width="9.140625" style="165" customWidth="1"/>
    <col min="7169" max="7169" width="0.42578125" style="165" customWidth="1"/>
    <col min="7170" max="7170" width="13" style="165" hidden="1" customWidth="1"/>
    <col min="7171" max="7171" width="1.7109375" style="165" customWidth="1"/>
    <col min="7172" max="7172" width="0.5703125" style="165" customWidth="1"/>
    <col min="7173" max="7173" width="2.42578125" style="165" customWidth="1"/>
    <col min="7174" max="7174" width="15.85546875" style="165" customWidth="1"/>
    <col min="7175" max="7175" width="12.140625" style="165" customWidth="1"/>
    <col min="7176" max="7176" width="13" style="165" hidden="1" customWidth="1"/>
    <col min="7177" max="7177" width="6.140625" style="165" customWidth="1"/>
    <col min="7178" max="7178" width="2.28515625" style="165" customWidth="1"/>
    <col min="7179" max="7179" width="0.5703125" style="165" customWidth="1"/>
    <col min="7180" max="7180" width="3.140625" style="165" customWidth="1"/>
    <col min="7181" max="7181" width="6.140625" style="165" customWidth="1"/>
    <col min="7182" max="7182" width="2.85546875" style="165" customWidth="1"/>
    <col min="7183" max="7183" width="13" style="165" hidden="1" customWidth="1"/>
    <col min="7184" max="7184" width="4" style="165" customWidth="1"/>
    <col min="7185" max="7185" width="6.140625" style="165" customWidth="1"/>
    <col min="7186" max="7186" width="4.42578125" style="165" customWidth="1"/>
    <col min="7187" max="7187" width="1.5703125" style="165" customWidth="1"/>
    <col min="7188" max="7188" width="5.140625" style="165" customWidth="1"/>
    <col min="7189" max="7189" width="1.7109375" style="165" customWidth="1"/>
    <col min="7190" max="7191" width="6.140625" style="165" customWidth="1"/>
    <col min="7192" max="7192" width="7.28515625" style="165" customWidth="1"/>
    <col min="7193" max="7193" width="0.5703125" style="165" customWidth="1"/>
    <col min="7194" max="7194" width="7.140625" style="165" customWidth="1"/>
    <col min="7195" max="7195" width="13" style="165" hidden="1" customWidth="1"/>
    <col min="7196" max="7196" width="4.85546875" style="165" customWidth="1"/>
    <col min="7197" max="7198" width="6.140625" style="165" customWidth="1"/>
    <col min="7199" max="7199" width="7.140625" style="165" customWidth="1"/>
    <col min="7200" max="7200" width="3.7109375" style="165" customWidth="1"/>
    <col min="7201" max="7201" width="13" style="165" hidden="1" customWidth="1"/>
    <col min="7202" max="7202" width="0.140625" style="165" customWidth="1"/>
    <col min="7203" max="7203" width="5.7109375" style="165" customWidth="1"/>
    <col min="7204" max="7204" width="13" style="165" hidden="1" customWidth="1"/>
    <col min="7205" max="7424" width="9.140625" style="165" customWidth="1"/>
    <col min="7425" max="7425" width="0.42578125" style="165" customWidth="1"/>
    <col min="7426" max="7426" width="13" style="165" hidden="1" customWidth="1"/>
    <col min="7427" max="7427" width="1.7109375" style="165" customWidth="1"/>
    <col min="7428" max="7428" width="0.5703125" style="165" customWidth="1"/>
    <col min="7429" max="7429" width="2.42578125" style="165" customWidth="1"/>
    <col min="7430" max="7430" width="15.85546875" style="165" customWidth="1"/>
    <col min="7431" max="7431" width="12.140625" style="165" customWidth="1"/>
    <col min="7432" max="7432" width="13" style="165" hidden="1" customWidth="1"/>
    <col min="7433" max="7433" width="6.140625" style="165" customWidth="1"/>
    <col min="7434" max="7434" width="2.28515625" style="165" customWidth="1"/>
    <col min="7435" max="7435" width="0.5703125" style="165" customWidth="1"/>
    <col min="7436" max="7436" width="3.140625" style="165" customWidth="1"/>
    <col min="7437" max="7437" width="6.140625" style="165" customWidth="1"/>
    <col min="7438" max="7438" width="2.85546875" style="165" customWidth="1"/>
    <col min="7439" max="7439" width="13" style="165" hidden="1" customWidth="1"/>
    <col min="7440" max="7440" width="4" style="165" customWidth="1"/>
    <col min="7441" max="7441" width="6.140625" style="165" customWidth="1"/>
    <col min="7442" max="7442" width="4.42578125" style="165" customWidth="1"/>
    <col min="7443" max="7443" width="1.5703125" style="165" customWidth="1"/>
    <col min="7444" max="7444" width="5.140625" style="165" customWidth="1"/>
    <col min="7445" max="7445" width="1.7109375" style="165" customWidth="1"/>
    <col min="7446" max="7447" width="6.140625" style="165" customWidth="1"/>
    <col min="7448" max="7448" width="7.28515625" style="165" customWidth="1"/>
    <col min="7449" max="7449" width="0.5703125" style="165" customWidth="1"/>
    <col min="7450" max="7450" width="7.140625" style="165" customWidth="1"/>
    <col min="7451" max="7451" width="13" style="165" hidden="1" customWidth="1"/>
    <col min="7452" max="7452" width="4.85546875" style="165" customWidth="1"/>
    <col min="7453" max="7454" width="6.140625" style="165" customWidth="1"/>
    <col min="7455" max="7455" width="7.140625" style="165" customWidth="1"/>
    <col min="7456" max="7456" width="3.7109375" style="165" customWidth="1"/>
    <col min="7457" max="7457" width="13" style="165" hidden="1" customWidth="1"/>
    <col min="7458" max="7458" width="0.140625" style="165" customWidth="1"/>
    <col min="7459" max="7459" width="5.7109375" style="165" customWidth="1"/>
    <col min="7460" max="7460" width="13" style="165" hidden="1" customWidth="1"/>
    <col min="7461" max="7680" width="9.140625" style="165" customWidth="1"/>
    <col min="7681" max="7681" width="0.42578125" style="165" customWidth="1"/>
    <col min="7682" max="7682" width="13" style="165" hidden="1" customWidth="1"/>
    <col min="7683" max="7683" width="1.7109375" style="165" customWidth="1"/>
    <col min="7684" max="7684" width="0.5703125" style="165" customWidth="1"/>
    <col min="7685" max="7685" width="2.42578125" style="165" customWidth="1"/>
    <col min="7686" max="7686" width="15.85546875" style="165" customWidth="1"/>
    <col min="7687" max="7687" width="12.140625" style="165" customWidth="1"/>
    <col min="7688" max="7688" width="13" style="165" hidden="1" customWidth="1"/>
    <col min="7689" max="7689" width="6.140625" style="165" customWidth="1"/>
    <col min="7690" max="7690" width="2.28515625" style="165" customWidth="1"/>
    <col min="7691" max="7691" width="0.5703125" style="165" customWidth="1"/>
    <col min="7692" max="7692" width="3.140625" style="165" customWidth="1"/>
    <col min="7693" max="7693" width="6.140625" style="165" customWidth="1"/>
    <col min="7694" max="7694" width="2.85546875" style="165" customWidth="1"/>
    <col min="7695" max="7695" width="13" style="165" hidden="1" customWidth="1"/>
    <col min="7696" max="7696" width="4" style="165" customWidth="1"/>
    <col min="7697" max="7697" width="6.140625" style="165" customWidth="1"/>
    <col min="7698" max="7698" width="4.42578125" style="165" customWidth="1"/>
    <col min="7699" max="7699" width="1.5703125" style="165" customWidth="1"/>
    <col min="7700" max="7700" width="5.140625" style="165" customWidth="1"/>
    <col min="7701" max="7701" width="1.7109375" style="165" customWidth="1"/>
    <col min="7702" max="7703" width="6.140625" style="165" customWidth="1"/>
    <col min="7704" max="7704" width="7.28515625" style="165" customWidth="1"/>
    <col min="7705" max="7705" width="0.5703125" style="165" customWidth="1"/>
    <col min="7706" max="7706" width="7.140625" style="165" customWidth="1"/>
    <col min="7707" max="7707" width="13" style="165" hidden="1" customWidth="1"/>
    <col min="7708" max="7708" width="4.85546875" style="165" customWidth="1"/>
    <col min="7709" max="7710" width="6.140625" style="165" customWidth="1"/>
    <col min="7711" max="7711" width="7.140625" style="165" customWidth="1"/>
    <col min="7712" max="7712" width="3.7109375" style="165" customWidth="1"/>
    <col min="7713" max="7713" width="13" style="165" hidden="1" customWidth="1"/>
    <col min="7714" max="7714" width="0.140625" style="165" customWidth="1"/>
    <col min="7715" max="7715" width="5.7109375" style="165" customWidth="1"/>
    <col min="7716" max="7716" width="13" style="165" hidden="1" customWidth="1"/>
    <col min="7717" max="7936" width="9.140625" style="165" customWidth="1"/>
    <col min="7937" max="7937" width="0.42578125" style="165" customWidth="1"/>
    <col min="7938" max="7938" width="13" style="165" hidden="1" customWidth="1"/>
    <col min="7939" max="7939" width="1.7109375" style="165" customWidth="1"/>
    <col min="7940" max="7940" width="0.5703125" style="165" customWidth="1"/>
    <col min="7941" max="7941" width="2.42578125" style="165" customWidth="1"/>
    <col min="7942" max="7942" width="15.85546875" style="165" customWidth="1"/>
    <col min="7943" max="7943" width="12.140625" style="165" customWidth="1"/>
    <col min="7944" max="7944" width="13" style="165" hidden="1" customWidth="1"/>
    <col min="7945" max="7945" width="6.140625" style="165" customWidth="1"/>
    <col min="7946" max="7946" width="2.28515625" style="165" customWidth="1"/>
    <col min="7947" max="7947" width="0.5703125" style="165" customWidth="1"/>
    <col min="7948" max="7948" width="3.140625" style="165" customWidth="1"/>
    <col min="7949" max="7949" width="6.140625" style="165" customWidth="1"/>
    <col min="7950" max="7950" width="2.85546875" style="165" customWidth="1"/>
    <col min="7951" max="7951" width="13" style="165" hidden="1" customWidth="1"/>
    <col min="7952" max="7952" width="4" style="165" customWidth="1"/>
    <col min="7953" max="7953" width="6.140625" style="165" customWidth="1"/>
    <col min="7954" max="7954" width="4.42578125" style="165" customWidth="1"/>
    <col min="7955" max="7955" width="1.5703125" style="165" customWidth="1"/>
    <col min="7956" max="7956" width="5.140625" style="165" customWidth="1"/>
    <col min="7957" max="7957" width="1.7109375" style="165" customWidth="1"/>
    <col min="7958" max="7959" width="6.140625" style="165" customWidth="1"/>
    <col min="7960" max="7960" width="7.28515625" style="165" customWidth="1"/>
    <col min="7961" max="7961" width="0.5703125" style="165" customWidth="1"/>
    <col min="7962" max="7962" width="7.140625" style="165" customWidth="1"/>
    <col min="7963" max="7963" width="13" style="165" hidden="1" customWidth="1"/>
    <col min="7964" max="7964" width="4.85546875" style="165" customWidth="1"/>
    <col min="7965" max="7966" width="6.140625" style="165" customWidth="1"/>
    <col min="7967" max="7967" width="7.140625" style="165" customWidth="1"/>
    <col min="7968" max="7968" width="3.7109375" style="165" customWidth="1"/>
    <col min="7969" max="7969" width="13" style="165" hidden="1" customWidth="1"/>
    <col min="7970" max="7970" width="0.140625" style="165" customWidth="1"/>
    <col min="7971" max="7971" width="5.7109375" style="165" customWidth="1"/>
    <col min="7972" max="7972" width="13" style="165" hidden="1" customWidth="1"/>
    <col min="7973" max="8192" width="9.140625" style="165" customWidth="1"/>
    <col min="8193" max="8193" width="0.42578125" style="165" customWidth="1"/>
    <col min="8194" max="8194" width="13" style="165" hidden="1" customWidth="1"/>
    <col min="8195" max="8195" width="1.7109375" style="165" customWidth="1"/>
    <col min="8196" max="8196" width="0.5703125" style="165" customWidth="1"/>
    <col min="8197" max="8197" width="2.42578125" style="165" customWidth="1"/>
    <col min="8198" max="8198" width="15.85546875" style="165" customWidth="1"/>
    <col min="8199" max="8199" width="12.140625" style="165" customWidth="1"/>
    <col min="8200" max="8200" width="13" style="165" hidden="1" customWidth="1"/>
    <col min="8201" max="8201" width="6.140625" style="165" customWidth="1"/>
    <col min="8202" max="8202" width="2.28515625" style="165" customWidth="1"/>
    <col min="8203" max="8203" width="0.5703125" style="165" customWidth="1"/>
    <col min="8204" max="8204" width="3.140625" style="165" customWidth="1"/>
    <col min="8205" max="8205" width="6.140625" style="165" customWidth="1"/>
    <col min="8206" max="8206" width="2.85546875" style="165" customWidth="1"/>
    <col min="8207" max="8207" width="13" style="165" hidden="1" customWidth="1"/>
    <col min="8208" max="8208" width="4" style="165" customWidth="1"/>
    <col min="8209" max="8209" width="6.140625" style="165" customWidth="1"/>
    <col min="8210" max="8210" width="4.42578125" style="165" customWidth="1"/>
    <col min="8211" max="8211" width="1.5703125" style="165" customWidth="1"/>
    <col min="8212" max="8212" width="5.140625" style="165" customWidth="1"/>
    <col min="8213" max="8213" width="1.7109375" style="165" customWidth="1"/>
    <col min="8214" max="8215" width="6.140625" style="165" customWidth="1"/>
    <col min="8216" max="8216" width="7.28515625" style="165" customWidth="1"/>
    <col min="8217" max="8217" width="0.5703125" style="165" customWidth="1"/>
    <col min="8218" max="8218" width="7.140625" style="165" customWidth="1"/>
    <col min="8219" max="8219" width="13" style="165" hidden="1" customWidth="1"/>
    <col min="8220" max="8220" width="4.85546875" style="165" customWidth="1"/>
    <col min="8221" max="8222" width="6.140625" style="165" customWidth="1"/>
    <col min="8223" max="8223" width="7.140625" style="165" customWidth="1"/>
    <col min="8224" max="8224" width="3.7109375" style="165" customWidth="1"/>
    <col min="8225" max="8225" width="13" style="165" hidden="1" customWidth="1"/>
    <col min="8226" max="8226" width="0.140625" style="165" customWidth="1"/>
    <col min="8227" max="8227" width="5.7109375" style="165" customWidth="1"/>
    <col min="8228" max="8228" width="13" style="165" hidden="1" customWidth="1"/>
    <col min="8229" max="8448" width="9.140625" style="165" customWidth="1"/>
    <col min="8449" max="8449" width="0.42578125" style="165" customWidth="1"/>
    <col min="8450" max="8450" width="13" style="165" hidden="1" customWidth="1"/>
    <col min="8451" max="8451" width="1.7109375" style="165" customWidth="1"/>
    <col min="8452" max="8452" width="0.5703125" style="165" customWidth="1"/>
    <col min="8453" max="8453" width="2.42578125" style="165" customWidth="1"/>
    <col min="8454" max="8454" width="15.85546875" style="165" customWidth="1"/>
    <col min="8455" max="8455" width="12.140625" style="165" customWidth="1"/>
    <col min="8456" max="8456" width="13" style="165" hidden="1" customWidth="1"/>
    <col min="8457" max="8457" width="6.140625" style="165" customWidth="1"/>
    <col min="8458" max="8458" width="2.28515625" style="165" customWidth="1"/>
    <col min="8459" max="8459" width="0.5703125" style="165" customWidth="1"/>
    <col min="8460" max="8460" width="3.140625" style="165" customWidth="1"/>
    <col min="8461" max="8461" width="6.140625" style="165" customWidth="1"/>
    <col min="8462" max="8462" width="2.85546875" style="165" customWidth="1"/>
    <col min="8463" max="8463" width="13" style="165" hidden="1" customWidth="1"/>
    <col min="8464" max="8464" width="4" style="165" customWidth="1"/>
    <col min="8465" max="8465" width="6.140625" style="165" customWidth="1"/>
    <col min="8466" max="8466" width="4.42578125" style="165" customWidth="1"/>
    <col min="8467" max="8467" width="1.5703125" style="165" customWidth="1"/>
    <col min="8468" max="8468" width="5.140625" style="165" customWidth="1"/>
    <col min="8469" max="8469" width="1.7109375" style="165" customWidth="1"/>
    <col min="8470" max="8471" width="6.140625" style="165" customWidth="1"/>
    <col min="8472" max="8472" width="7.28515625" style="165" customWidth="1"/>
    <col min="8473" max="8473" width="0.5703125" style="165" customWidth="1"/>
    <col min="8474" max="8474" width="7.140625" style="165" customWidth="1"/>
    <col min="8475" max="8475" width="13" style="165" hidden="1" customWidth="1"/>
    <col min="8476" max="8476" width="4.85546875" style="165" customWidth="1"/>
    <col min="8477" max="8478" width="6.140625" style="165" customWidth="1"/>
    <col min="8479" max="8479" width="7.140625" style="165" customWidth="1"/>
    <col min="8480" max="8480" width="3.7109375" style="165" customWidth="1"/>
    <col min="8481" max="8481" width="13" style="165" hidden="1" customWidth="1"/>
    <col min="8482" max="8482" width="0.140625" style="165" customWidth="1"/>
    <col min="8483" max="8483" width="5.7109375" style="165" customWidth="1"/>
    <col min="8484" max="8484" width="13" style="165" hidden="1" customWidth="1"/>
    <col min="8485" max="8704" width="9.140625" style="165" customWidth="1"/>
    <col min="8705" max="8705" width="0.42578125" style="165" customWidth="1"/>
    <col min="8706" max="8706" width="13" style="165" hidden="1" customWidth="1"/>
    <col min="8707" max="8707" width="1.7109375" style="165" customWidth="1"/>
    <col min="8708" max="8708" width="0.5703125" style="165" customWidth="1"/>
    <col min="8709" max="8709" width="2.42578125" style="165" customWidth="1"/>
    <col min="8710" max="8710" width="15.85546875" style="165" customWidth="1"/>
    <col min="8711" max="8711" width="12.140625" style="165" customWidth="1"/>
    <col min="8712" max="8712" width="13" style="165" hidden="1" customWidth="1"/>
    <col min="8713" max="8713" width="6.140625" style="165" customWidth="1"/>
    <col min="8714" max="8714" width="2.28515625" style="165" customWidth="1"/>
    <col min="8715" max="8715" width="0.5703125" style="165" customWidth="1"/>
    <col min="8716" max="8716" width="3.140625" style="165" customWidth="1"/>
    <col min="8717" max="8717" width="6.140625" style="165" customWidth="1"/>
    <col min="8718" max="8718" width="2.85546875" style="165" customWidth="1"/>
    <col min="8719" max="8719" width="13" style="165" hidden="1" customWidth="1"/>
    <col min="8720" max="8720" width="4" style="165" customWidth="1"/>
    <col min="8721" max="8721" width="6.140625" style="165" customWidth="1"/>
    <col min="8722" max="8722" width="4.42578125" style="165" customWidth="1"/>
    <col min="8723" max="8723" width="1.5703125" style="165" customWidth="1"/>
    <col min="8724" max="8724" width="5.140625" style="165" customWidth="1"/>
    <col min="8725" max="8725" width="1.7109375" style="165" customWidth="1"/>
    <col min="8726" max="8727" width="6.140625" style="165" customWidth="1"/>
    <col min="8728" max="8728" width="7.28515625" style="165" customWidth="1"/>
    <col min="8729" max="8729" width="0.5703125" style="165" customWidth="1"/>
    <col min="8730" max="8730" width="7.140625" style="165" customWidth="1"/>
    <col min="8731" max="8731" width="13" style="165" hidden="1" customWidth="1"/>
    <col min="8732" max="8732" width="4.85546875" style="165" customWidth="1"/>
    <col min="8733" max="8734" width="6.140625" style="165" customWidth="1"/>
    <col min="8735" max="8735" width="7.140625" style="165" customWidth="1"/>
    <col min="8736" max="8736" width="3.7109375" style="165" customWidth="1"/>
    <col min="8737" max="8737" width="13" style="165" hidden="1" customWidth="1"/>
    <col min="8738" max="8738" width="0.140625" style="165" customWidth="1"/>
    <col min="8739" max="8739" width="5.7109375" style="165" customWidth="1"/>
    <col min="8740" max="8740" width="13" style="165" hidden="1" customWidth="1"/>
    <col min="8741" max="8960" width="9.140625" style="165" customWidth="1"/>
    <col min="8961" max="8961" width="0.42578125" style="165" customWidth="1"/>
    <col min="8962" max="8962" width="13" style="165" hidden="1" customWidth="1"/>
    <col min="8963" max="8963" width="1.7109375" style="165" customWidth="1"/>
    <col min="8964" max="8964" width="0.5703125" style="165" customWidth="1"/>
    <col min="8965" max="8965" width="2.42578125" style="165" customWidth="1"/>
    <col min="8966" max="8966" width="15.85546875" style="165" customWidth="1"/>
    <col min="8967" max="8967" width="12.140625" style="165" customWidth="1"/>
    <col min="8968" max="8968" width="13" style="165" hidden="1" customWidth="1"/>
    <col min="8969" max="8969" width="6.140625" style="165" customWidth="1"/>
    <col min="8970" max="8970" width="2.28515625" style="165" customWidth="1"/>
    <col min="8971" max="8971" width="0.5703125" style="165" customWidth="1"/>
    <col min="8972" max="8972" width="3.140625" style="165" customWidth="1"/>
    <col min="8973" max="8973" width="6.140625" style="165" customWidth="1"/>
    <col min="8974" max="8974" width="2.85546875" style="165" customWidth="1"/>
    <col min="8975" max="8975" width="13" style="165" hidden="1" customWidth="1"/>
    <col min="8976" max="8976" width="4" style="165" customWidth="1"/>
    <col min="8977" max="8977" width="6.140625" style="165" customWidth="1"/>
    <col min="8978" max="8978" width="4.42578125" style="165" customWidth="1"/>
    <col min="8979" max="8979" width="1.5703125" style="165" customWidth="1"/>
    <col min="8980" max="8980" width="5.140625" style="165" customWidth="1"/>
    <col min="8981" max="8981" width="1.7109375" style="165" customWidth="1"/>
    <col min="8982" max="8983" width="6.140625" style="165" customWidth="1"/>
    <col min="8984" max="8984" width="7.28515625" style="165" customWidth="1"/>
    <col min="8985" max="8985" width="0.5703125" style="165" customWidth="1"/>
    <col min="8986" max="8986" width="7.140625" style="165" customWidth="1"/>
    <col min="8987" max="8987" width="13" style="165" hidden="1" customWidth="1"/>
    <col min="8988" max="8988" width="4.85546875" style="165" customWidth="1"/>
    <col min="8989" max="8990" width="6.140625" style="165" customWidth="1"/>
    <col min="8991" max="8991" width="7.140625" style="165" customWidth="1"/>
    <col min="8992" max="8992" width="3.7109375" style="165" customWidth="1"/>
    <col min="8993" max="8993" width="13" style="165" hidden="1" customWidth="1"/>
    <col min="8994" max="8994" width="0.140625" style="165" customWidth="1"/>
    <col min="8995" max="8995" width="5.7109375" style="165" customWidth="1"/>
    <col min="8996" max="8996" width="13" style="165" hidden="1" customWidth="1"/>
    <col min="8997" max="9216" width="9.140625" style="165" customWidth="1"/>
    <col min="9217" max="9217" width="0.42578125" style="165" customWidth="1"/>
    <col min="9218" max="9218" width="13" style="165" hidden="1" customWidth="1"/>
    <col min="9219" max="9219" width="1.7109375" style="165" customWidth="1"/>
    <col min="9220" max="9220" width="0.5703125" style="165" customWidth="1"/>
    <col min="9221" max="9221" width="2.42578125" style="165" customWidth="1"/>
    <col min="9222" max="9222" width="15.85546875" style="165" customWidth="1"/>
    <col min="9223" max="9223" width="12.140625" style="165" customWidth="1"/>
    <col min="9224" max="9224" width="13" style="165" hidden="1" customWidth="1"/>
    <col min="9225" max="9225" width="6.140625" style="165" customWidth="1"/>
    <col min="9226" max="9226" width="2.28515625" style="165" customWidth="1"/>
    <col min="9227" max="9227" width="0.5703125" style="165" customWidth="1"/>
    <col min="9228" max="9228" width="3.140625" style="165" customWidth="1"/>
    <col min="9229" max="9229" width="6.140625" style="165" customWidth="1"/>
    <col min="9230" max="9230" width="2.85546875" style="165" customWidth="1"/>
    <col min="9231" max="9231" width="13" style="165" hidden="1" customWidth="1"/>
    <col min="9232" max="9232" width="4" style="165" customWidth="1"/>
    <col min="9233" max="9233" width="6.140625" style="165" customWidth="1"/>
    <col min="9234" max="9234" width="4.42578125" style="165" customWidth="1"/>
    <col min="9235" max="9235" width="1.5703125" style="165" customWidth="1"/>
    <col min="9236" max="9236" width="5.140625" style="165" customWidth="1"/>
    <col min="9237" max="9237" width="1.7109375" style="165" customWidth="1"/>
    <col min="9238" max="9239" width="6.140625" style="165" customWidth="1"/>
    <col min="9240" max="9240" width="7.28515625" style="165" customWidth="1"/>
    <col min="9241" max="9241" width="0.5703125" style="165" customWidth="1"/>
    <col min="9242" max="9242" width="7.140625" style="165" customWidth="1"/>
    <col min="9243" max="9243" width="13" style="165" hidden="1" customWidth="1"/>
    <col min="9244" max="9244" width="4.85546875" style="165" customWidth="1"/>
    <col min="9245" max="9246" width="6.140625" style="165" customWidth="1"/>
    <col min="9247" max="9247" width="7.140625" style="165" customWidth="1"/>
    <col min="9248" max="9248" width="3.7109375" style="165" customWidth="1"/>
    <col min="9249" max="9249" width="13" style="165" hidden="1" customWidth="1"/>
    <col min="9250" max="9250" width="0.140625" style="165" customWidth="1"/>
    <col min="9251" max="9251" width="5.7109375" style="165" customWidth="1"/>
    <col min="9252" max="9252" width="13" style="165" hidden="1" customWidth="1"/>
    <col min="9253" max="9472" width="9.140625" style="165" customWidth="1"/>
    <col min="9473" max="9473" width="0.42578125" style="165" customWidth="1"/>
    <col min="9474" max="9474" width="13" style="165" hidden="1" customWidth="1"/>
    <col min="9475" max="9475" width="1.7109375" style="165" customWidth="1"/>
    <col min="9476" max="9476" width="0.5703125" style="165" customWidth="1"/>
    <col min="9477" max="9477" width="2.42578125" style="165" customWidth="1"/>
    <col min="9478" max="9478" width="15.85546875" style="165" customWidth="1"/>
    <col min="9479" max="9479" width="12.140625" style="165" customWidth="1"/>
    <col min="9480" max="9480" width="13" style="165" hidden="1" customWidth="1"/>
    <col min="9481" max="9481" width="6.140625" style="165" customWidth="1"/>
    <col min="9482" max="9482" width="2.28515625" style="165" customWidth="1"/>
    <col min="9483" max="9483" width="0.5703125" style="165" customWidth="1"/>
    <col min="9484" max="9484" width="3.140625" style="165" customWidth="1"/>
    <col min="9485" max="9485" width="6.140625" style="165" customWidth="1"/>
    <col min="9486" max="9486" width="2.85546875" style="165" customWidth="1"/>
    <col min="9487" max="9487" width="13" style="165" hidden="1" customWidth="1"/>
    <col min="9488" max="9488" width="4" style="165" customWidth="1"/>
    <col min="9489" max="9489" width="6.140625" style="165" customWidth="1"/>
    <col min="9490" max="9490" width="4.42578125" style="165" customWidth="1"/>
    <col min="9491" max="9491" width="1.5703125" style="165" customWidth="1"/>
    <col min="9492" max="9492" width="5.140625" style="165" customWidth="1"/>
    <col min="9493" max="9493" width="1.7109375" style="165" customWidth="1"/>
    <col min="9494" max="9495" width="6.140625" style="165" customWidth="1"/>
    <col min="9496" max="9496" width="7.28515625" style="165" customWidth="1"/>
    <col min="9497" max="9497" width="0.5703125" style="165" customWidth="1"/>
    <col min="9498" max="9498" width="7.140625" style="165" customWidth="1"/>
    <col min="9499" max="9499" width="13" style="165" hidden="1" customWidth="1"/>
    <col min="9500" max="9500" width="4.85546875" style="165" customWidth="1"/>
    <col min="9501" max="9502" width="6.140625" style="165" customWidth="1"/>
    <col min="9503" max="9503" width="7.140625" style="165" customWidth="1"/>
    <col min="9504" max="9504" width="3.7109375" style="165" customWidth="1"/>
    <col min="9505" max="9505" width="13" style="165" hidden="1" customWidth="1"/>
    <col min="9506" max="9506" width="0.140625" style="165" customWidth="1"/>
    <col min="9507" max="9507" width="5.7109375" style="165" customWidth="1"/>
    <col min="9508" max="9508" width="13" style="165" hidden="1" customWidth="1"/>
    <col min="9509" max="9728" width="9.140625" style="165" customWidth="1"/>
    <col min="9729" max="9729" width="0.42578125" style="165" customWidth="1"/>
    <col min="9730" max="9730" width="13" style="165" hidden="1" customWidth="1"/>
    <col min="9731" max="9731" width="1.7109375" style="165" customWidth="1"/>
    <col min="9732" max="9732" width="0.5703125" style="165" customWidth="1"/>
    <col min="9733" max="9733" width="2.42578125" style="165" customWidth="1"/>
    <col min="9734" max="9734" width="15.85546875" style="165" customWidth="1"/>
    <col min="9735" max="9735" width="12.140625" style="165" customWidth="1"/>
    <col min="9736" max="9736" width="13" style="165" hidden="1" customWidth="1"/>
    <col min="9737" max="9737" width="6.140625" style="165" customWidth="1"/>
    <col min="9738" max="9738" width="2.28515625" style="165" customWidth="1"/>
    <col min="9739" max="9739" width="0.5703125" style="165" customWidth="1"/>
    <col min="9740" max="9740" width="3.140625" style="165" customWidth="1"/>
    <col min="9741" max="9741" width="6.140625" style="165" customWidth="1"/>
    <col min="9742" max="9742" width="2.85546875" style="165" customWidth="1"/>
    <col min="9743" max="9743" width="13" style="165" hidden="1" customWidth="1"/>
    <col min="9744" max="9744" width="4" style="165" customWidth="1"/>
    <col min="9745" max="9745" width="6.140625" style="165" customWidth="1"/>
    <col min="9746" max="9746" width="4.42578125" style="165" customWidth="1"/>
    <col min="9747" max="9747" width="1.5703125" style="165" customWidth="1"/>
    <col min="9748" max="9748" width="5.140625" style="165" customWidth="1"/>
    <col min="9749" max="9749" width="1.7109375" style="165" customWidth="1"/>
    <col min="9750" max="9751" width="6.140625" style="165" customWidth="1"/>
    <col min="9752" max="9752" width="7.28515625" style="165" customWidth="1"/>
    <col min="9753" max="9753" width="0.5703125" style="165" customWidth="1"/>
    <col min="9754" max="9754" width="7.140625" style="165" customWidth="1"/>
    <col min="9755" max="9755" width="13" style="165" hidden="1" customWidth="1"/>
    <col min="9756" max="9756" width="4.85546875" style="165" customWidth="1"/>
    <col min="9757" max="9758" width="6.140625" style="165" customWidth="1"/>
    <col min="9759" max="9759" width="7.140625" style="165" customWidth="1"/>
    <col min="9760" max="9760" width="3.7109375" style="165" customWidth="1"/>
    <col min="9761" max="9761" width="13" style="165" hidden="1" customWidth="1"/>
    <col min="9762" max="9762" width="0.140625" style="165" customWidth="1"/>
    <col min="9763" max="9763" width="5.7109375" style="165" customWidth="1"/>
    <col min="9764" max="9764" width="13" style="165" hidden="1" customWidth="1"/>
    <col min="9765" max="9984" width="9.140625" style="165" customWidth="1"/>
    <col min="9985" max="9985" width="0.42578125" style="165" customWidth="1"/>
    <col min="9986" max="9986" width="13" style="165" hidden="1" customWidth="1"/>
    <col min="9987" max="9987" width="1.7109375" style="165" customWidth="1"/>
    <col min="9988" max="9988" width="0.5703125" style="165" customWidth="1"/>
    <col min="9989" max="9989" width="2.42578125" style="165" customWidth="1"/>
    <col min="9990" max="9990" width="15.85546875" style="165" customWidth="1"/>
    <col min="9991" max="9991" width="12.140625" style="165" customWidth="1"/>
    <col min="9992" max="9992" width="13" style="165" hidden="1" customWidth="1"/>
    <col min="9993" max="9993" width="6.140625" style="165" customWidth="1"/>
    <col min="9994" max="9994" width="2.28515625" style="165" customWidth="1"/>
    <col min="9995" max="9995" width="0.5703125" style="165" customWidth="1"/>
    <col min="9996" max="9996" width="3.140625" style="165" customWidth="1"/>
    <col min="9997" max="9997" width="6.140625" style="165" customWidth="1"/>
    <col min="9998" max="9998" width="2.85546875" style="165" customWidth="1"/>
    <col min="9999" max="9999" width="13" style="165" hidden="1" customWidth="1"/>
    <col min="10000" max="10000" width="4" style="165" customWidth="1"/>
    <col min="10001" max="10001" width="6.140625" style="165" customWidth="1"/>
    <col min="10002" max="10002" width="4.42578125" style="165" customWidth="1"/>
    <col min="10003" max="10003" width="1.5703125" style="165" customWidth="1"/>
    <col min="10004" max="10004" width="5.140625" style="165" customWidth="1"/>
    <col min="10005" max="10005" width="1.7109375" style="165" customWidth="1"/>
    <col min="10006" max="10007" width="6.140625" style="165" customWidth="1"/>
    <col min="10008" max="10008" width="7.28515625" style="165" customWidth="1"/>
    <col min="10009" max="10009" width="0.5703125" style="165" customWidth="1"/>
    <col min="10010" max="10010" width="7.140625" style="165" customWidth="1"/>
    <col min="10011" max="10011" width="13" style="165" hidden="1" customWidth="1"/>
    <col min="10012" max="10012" width="4.85546875" style="165" customWidth="1"/>
    <col min="10013" max="10014" width="6.140625" style="165" customWidth="1"/>
    <col min="10015" max="10015" width="7.140625" style="165" customWidth="1"/>
    <col min="10016" max="10016" width="3.7109375" style="165" customWidth="1"/>
    <col min="10017" max="10017" width="13" style="165" hidden="1" customWidth="1"/>
    <col min="10018" max="10018" width="0.140625" style="165" customWidth="1"/>
    <col min="10019" max="10019" width="5.7109375" style="165" customWidth="1"/>
    <col min="10020" max="10020" width="13" style="165" hidden="1" customWidth="1"/>
    <col min="10021" max="10240" width="9.140625" style="165" customWidth="1"/>
    <col min="10241" max="10241" width="0.42578125" style="165" customWidth="1"/>
    <col min="10242" max="10242" width="13" style="165" hidden="1" customWidth="1"/>
    <col min="10243" max="10243" width="1.7109375" style="165" customWidth="1"/>
    <col min="10244" max="10244" width="0.5703125" style="165" customWidth="1"/>
    <col min="10245" max="10245" width="2.42578125" style="165" customWidth="1"/>
    <col min="10246" max="10246" width="15.85546875" style="165" customWidth="1"/>
    <col min="10247" max="10247" width="12.140625" style="165" customWidth="1"/>
    <col min="10248" max="10248" width="13" style="165" hidden="1" customWidth="1"/>
    <col min="10249" max="10249" width="6.140625" style="165" customWidth="1"/>
    <col min="10250" max="10250" width="2.28515625" style="165" customWidth="1"/>
    <col min="10251" max="10251" width="0.5703125" style="165" customWidth="1"/>
    <col min="10252" max="10252" width="3.140625" style="165" customWidth="1"/>
    <col min="10253" max="10253" width="6.140625" style="165" customWidth="1"/>
    <col min="10254" max="10254" width="2.85546875" style="165" customWidth="1"/>
    <col min="10255" max="10255" width="13" style="165" hidden="1" customWidth="1"/>
    <col min="10256" max="10256" width="4" style="165" customWidth="1"/>
    <col min="10257" max="10257" width="6.140625" style="165" customWidth="1"/>
    <col min="10258" max="10258" width="4.42578125" style="165" customWidth="1"/>
    <col min="10259" max="10259" width="1.5703125" style="165" customWidth="1"/>
    <col min="10260" max="10260" width="5.140625" style="165" customWidth="1"/>
    <col min="10261" max="10261" width="1.7109375" style="165" customWidth="1"/>
    <col min="10262" max="10263" width="6.140625" style="165" customWidth="1"/>
    <col min="10264" max="10264" width="7.28515625" style="165" customWidth="1"/>
    <col min="10265" max="10265" width="0.5703125" style="165" customWidth="1"/>
    <col min="10266" max="10266" width="7.140625" style="165" customWidth="1"/>
    <col min="10267" max="10267" width="13" style="165" hidden="1" customWidth="1"/>
    <col min="10268" max="10268" width="4.85546875" style="165" customWidth="1"/>
    <col min="10269" max="10270" width="6.140625" style="165" customWidth="1"/>
    <col min="10271" max="10271" width="7.140625" style="165" customWidth="1"/>
    <col min="10272" max="10272" width="3.7109375" style="165" customWidth="1"/>
    <col min="10273" max="10273" width="13" style="165" hidden="1" customWidth="1"/>
    <col min="10274" max="10274" width="0.140625" style="165" customWidth="1"/>
    <col min="10275" max="10275" width="5.7109375" style="165" customWidth="1"/>
    <col min="10276" max="10276" width="13" style="165" hidden="1" customWidth="1"/>
    <col min="10277" max="10496" width="9.140625" style="165" customWidth="1"/>
    <col min="10497" max="10497" width="0.42578125" style="165" customWidth="1"/>
    <col min="10498" max="10498" width="13" style="165" hidden="1" customWidth="1"/>
    <col min="10499" max="10499" width="1.7109375" style="165" customWidth="1"/>
    <col min="10500" max="10500" width="0.5703125" style="165" customWidth="1"/>
    <col min="10501" max="10501" width="2.42578125" style="165" customWidth="1"/>
    <col min="10502" max="10502" width="15.85546875" style="165" customWidth="1"/>
    <col min="10503" max="10503" width="12.140625" style="165" customWidth="1"/>
    <col min="10504" max="10504" width="13" style="165" hidden="1" customWidth="1"/>
    <col min="10505" max="10505" width="6.140625" style="165" customWidth="1"/>
    <col min="10506" max="10506" width="2.28515625" style="165" customWidth="1"/>
    <col min="10507" max="10507" width="0.5703125" style="165" customWidth="1"/>
    <col min="10508" max="10508" width="3.140625" style="165" customWidth="1"/>
    <col min="10509" max="10509" width="6.140625" style="165" customWidth="1"/>
    <col min="10510" max="10510" width="2.85546875" style="165" customWidth="1"/>
    <col min="10511" max="10511" width="13" style="165" hidden="1" customWidth="1"/>
    <col min="10512" max="10512" width="4" style="165" customWidth="1"/>
    <col min="10513" max="10513" width="6.140625" style="165" customWidth="1"/>
    <col min="10514" max="10514" width="4.42578125" style="165" customWidth="1"/>
    <col min="10515" max="10515" width="1.5703125" style="165" customWidth="1"/>
    <col min="10516" max="10516" width="5.140625" style="165" customWidth="1"/>
    <col min="10517" max="10517" width="1.7109375" style="165" customWidth="1"/>
    <col min="10518" max="10519" width="6.140625" style="165" customWidth="1"/>
    <col min="10520" max="10520" width="7.28515625" style="165" customWidth="1"/>
    <col min="10521" max="10521" width="0.5703125" style="165" customWidth="1"/>
    <col min="10522" max="10522" width="7.140625" style="165" customWidth="1"/>
    <col min="10523" max="10523" width="13" style="165" hidden="1" customWidth="1"/>
    <col min="10524" max="10524" width="4.85546875" style="165" customWidth="1"/>
    <col min="10525" max="10526" width="6.140625" style="165" customWidth="1"/>
    <col min="10527" max="10527" width="7.140625" style="165" customWidth="1"/>
    <col min="10528" max="10528" width="3.7109375" style="165" customWidth="1"/>
    <col min="10529" max="10529" width="13" style="165" hidden="1" customWidth="1"/>
    <col min="10530" max="10530" width="0.140625" style="165" customWidth="1"/>
    <col min="10531" max="10531" width="5.7109375" style="165" customWidth="1"/>
    <col min="10532" max="10532" width="13" style="165" hidden="1" customWidth="1"/>
    <col min="10533" max="10752" width="9.140625" style="165" customWidth="1"/>
    <col min="10753" max="10753" width="0.42578125" style="165" customWidth="1"/>
    <col min="10754" max="10754" width="13" style="165" hidden="1" customWidth="1"/>
    <col min="10755" max="10755" width="1.7109375" style="165" customWidth="1"/>
    <col min="10756" max="10756" width="0.5703125" style="165" customWidth="1"/>
    <col min="10757" max="10757" width="2.42578125" style="165" customWidth="1"/>
    <col min="10758" max="10758" width="15.85546875" style="165" customWidth="1"/>
    <col min="10759" max="10759" width="12.140625" style="165" customWidth="1"/>
    <col min="10760" max="10760" width="13" style="165" hidden="1" customWidth="1"/>
    <col min="10761" max="10761" width="6.140625" style="165" customWidth="1"/>
    <col min="10762" max="10762" width="2.28515625" style="165" customWidth="1"/>
    <col min="10763" max="10763" width="0.5703125" style="165" customWidth="1"/>
    <col min="10764" max="10764" width="3.140625" style="165" customWidth="1"/>
    <col min="10765" max="10765" width="6.140625" style="165" customWidth="1"/>
    <col min="10766" max="10766" width="2.85546875" style="165" customWidth="1"/>
    <col min="10767" max="10767" width="13" style="165" hidden="1" customWidth="1"/>
    <col min="10768" max="10768" width="4" style="165" customWidth="1"/>
    <col min="10769" max="10769" width="6.140625" style="165" customWidth="1"/>
    <col min="10770" max="10770" width="4.42578125" style="165" customWidth="1"/>
    <col min="10771" max="10771" width="1.5703125" style="165" customWidth="1"/>
    <col min="10772" max="10772" width="5.140625" style="165" customWidth="1"/>
    <col min="10773" max="10773" width="1.7109375" style="165" customWidth="1"/>
    <col min="10774" max="10775" width="6.140625" style="165" customWidth="1"/>
    <col min="10776" max="10776" width="7.28515625" style="165" customWidth="1"/>
    <col min="10777" max="10777" width="0.5703125" style="165" customWidth="1"/>
    <col min="10778" max="10778" width="7.140625" style="165" customWidth="1"/>
    <col min="10779" max="10779" width="13" style="165" hidden="1" customWidth="1"/>
    <col min="10780" max="10780" width="4.85546875" style="165" customWidth="1"/>
    <col min="10781" max="10782" width="6.140625" style="165" customWidth="1"/>
    <col min="10783" max="10783" width="7.140625" style="165" customWidth="1"/>
    <col min="10784" max="10784" width="3.7109375" style="165" customWidth="1"/>
    <col min="10785" max="10785" width="13" style="165" hidden="1" customWidth="1"/>
    <col min="10786" max="10786" width="0.140625" style="165" customWidth="1"/>
    <col min="10787" max="10787" width="5.7109375" style="165" customWidth="1"/>
    <col min="10788" max="10788" width="13" style="165" hidden="1" customWidth="1"/>
    <col min="10789" max="11008" width="9.140625" style="165" customWidth="1"/>
    <col min="11009" max="11009" width="0.42578125" style="165" customWidth="1"/>
    <col min="11010" max="11010" width="13" style="165" hidden="1" customWidth="1"/>
    <col min="11011" max="11011" width="1.7109375" style="165" customWidth="1"/>
    <col min="11012" max="11012" width="0.5703125" style="165" customWidth="1"/>
    <col min="11013" max="11013" width="2.42578125" style="165" customWidth="1"/>
    <col min="11014" max="11014" width="15.85546875" style="165" customWidth="1"/>
    <col min="11015" max="11015" width="12.140625" style="165" customWidth="1"/>
    <col min="11016" max="11016" width="13" style="165" hidden="1" customWidth="1"/>
    <col min="11017" max="11017" width="6.140625" style="165" customWidth="1"/>
    <col min="11018" max="11018" width="2.28515625" style="165" customWidth="1"/>
    <col min="11019" max="11019" width="0.5703125" style="165" customWidth="1"/>
    <col min="11020" max="11020" width="3.140625" style="165" customWidth="1"/>
    <col min="11021" max="11021" width="6.140625" style="165" customWidth="1"/>
    <col min="11022" max="11022" width="2.85546875" style="165" customWidth="1"/>
    <col min="11023" max="11023" width="13" style="165" hidden="1" customWidth="1"/>
    <col min="11024" max="11024" width="4" style="165" customWidth="1"/>
    <col min="11025" max="11025" width="6.140625" style="165" customWidth="1"/>
    <col min="11026" max="11026" width="4.42578125" style="165" customWidth="1"/>
    <col min="11027" max="11027" width="1.5703125" style="165" customWidth="1"/>
    <col min="11028" max="11028" width="5.140625" style="165" customWidth="1"/>
    <col min="11029" max="11029" width="1.7109375" style="165" customWidth="1"/>
    <col min="11030" max="11031" width="6.140625" style="165" customWidth="1"/>
    <col min="11032" max="11032" width="7.28515625" style="165" customWidth="1"/>
    <col min="11033" max="11033" width="0.5703125" style="165" customWidth="1"/>
    <col min="11034" max="11034" width="7.140625" style="165" customWidth="1"/>
    <col min="11035" max="11035" width="13" style="165" hidden="1" customWidth="1"/>
    <col min="11036" max="11036" width="4.85546875" style="165" customWidth="1"/>
    <col min="11037" max="11038" width="6.140625" style="165" customWidth="1"/>
    <col min="11039" max="11039" width="7.140625" style="165" customWidth="1"/>
    <col min="11040" max="11040" width="3.7109375" style="165" customWidth="1"/>
    <col min="11041" max="11041" width="13" style="165" hidden="1" customWidth="1"/>
    <col min="11042" max="11042" width="0.140625" style="165" customWidth="1"/>
    <col min="11043" max="11043" width="5.7109375" style="165" customWidth="1"/>
    <col min="11044" max="11044" width="13" style="165" hidden="1" customWidth="1"/>
    <col min="11045" max="11264" width="9.140625" style="165" customWidth="1"/>
    <col min="11265" max="11265" width="0.42578125" style="165" customWidth="1"/>
    <col min="11266" max="11266" width="13" style="165" hidden="1" customWidth="1"/>
    <col min="11267" max="11267" width="1.7109375" style="165" customWidth="1"/>
    <col min="11268" max="11268" width="0.5703125" style="165" customWidth="1"/>
    <col min="11269" max="11269" width="2.42578125" style="165" customWidth="1"/>
    <col min="11270" max="11270" width="15.85546875" style="165" customWidth="1"/>
    <col min="11271" max="11271" width="12.140625" style="165" customWidth="1"/>
    <col min="11272" max="11272" width="13" style="165" hidden="1" customWidth="1"/>
    <col min="11273" max="11273" width="6.140625" style="165" customWidth="1"/>
    <col min="11274" max="11274" width="2.28515625" style="165" customWidth="1"/>
    <col min="11275" max="11275" width="0.5703125" style="165" customWidth="1"/>
    <col min="11276" max="11276" width="3.140625" style="165" customWidth="1"/>
    <col min="11277" max="11277" width="6.140625" style="165" customWidth="1"/>
    <col min="11278" max="11278" width="2.85546875" style="165" customWidth="1"/>
    <col min="11279" max="11279" width="13" style="165" hidden="1" customWidth="1"/>
    <col min="11280" max="11280" width="4" style="165" customWidth="1"/>
    <col min="11281" max="11281" width="6.140625" style="165" customWidth="1"/>
    <col min="11282" max="11282" width="4.42578125" style="165" customWidth="1"/>
    <col min="11283" max="11283" width="1.5703125" style="165" customWidth="1"/>
    <col min="11284" max="11284" width="5.140625" style="165" customWidth="1"/>
    <col min="11285" max="11285" width="1.7109375" style="165" customWidth="1"/>
    <col min="11286" max="11287" width="6.140625" style="165" customWidth="1"/>
    <col min="11288" max="11288" width="7.28515625" style="165" customWidth="1"/>
    <col min="11289" max="11289" width="0.5703125" style="165" customWidth="1"/>
    <col min="11290" max="11290" width="7.140625" style="165" customWidth="1"/>
    <col min="11291" max="11291" width="13" style="165" hidden="1" customWidth="1"/>
    <col min="11292" max="11292" width="4.85546875" style="165" customWidth="1"/>
    <col min="11293" max="11294" width="6.140625" style="165" customWidth="1"/>
    <col min="11295" max="11295" width="7.140625" style="165" customWidth="1"/>
    <col min="11296" max="11296" width="3.7109375" style="165" customWidth="1"/>
    <col min="11297" max="11297" width="13" style="165" hidden="1" customWidth="1"/>
    <col min="11298" max="11298" width="0.140625" style="165" customWidth="1"/>
    <col min="11299" max="11299" width="5.7109375" style="165" customWidth="1"/>
    <col min="11300" max="11300" width="13" style="165" hidden="1" customWidth="1"/>
    <col min="11301" max="11520" width="9.140625" style="165" customWidth="1"/>
    <col min="11521" max="11521" width="0.42578125" style="165" customWidth="1"/>
    <col min="11522" max="11522" width="13" style="165" hidden="1" customWidth="1"/>
    <col min="11523" max="11523" width="1.7109375" style="165" customWidth="1"/>
    <col min="11524" max="11524" width="0.5703125" style="165" customWidth="1"/>
    <col min="11525" max="11525" width="2.42578125" style="165" customWidth="1"/>
    <col min="11526" max="11526" width="15.85546875" style="165" customWidth="1"/>
    <col min="11527" max="11527" width="12.140625" style="165" customWidth="1"/>
    <col min="11528" max="11528" width="13" style="165" hidden="1" customWidth="1"/>
    <col min="11529" max="11529" width="6.140625" style="165" customWidth="1"/>
    <col min="11530" max="11530" width="2.28515625" style="165" customWidth="1"/>
    <col min="11531" max="11531" width="0.5703125" style="165" customWidth="1"/>
    <col min="11532" max="11532" width="3.140625" style="165" customWidth="1"/>
    <col min="11533" max="11533" width="6.140625" style="165" customWidth="1"/>
    <col min="11534" max="11534" width="2.85546875" style="165" customWidth="1"/>
    <col min="11535" max="11535" width="13" style="165" hidden="1" customWidth="1"/>
    <col min="11536" max="11536" width="4" style="165" customWidth="1"/>
    <col min="11537" max="11537" width="6.140625" style="165" customWidth="1"/>
    <col min="11538" max="11538" width="4.42578125" style="165" customWidth="1"/>
    <col min="11539" max="11539" width="1.5703125" style="165" customWidth="1"/>
    <col min="11540" max="11540" width="5.140625" style="165" customWidth="1"/>
    <col min="11541" max="11541" width="1.7109375" style="165" customWidth="1"/>
    <col min="11542" max="11543" width="6.140625" style="165" customWidth="1"/>
    <col min="11544" max="11544" width="7.28515625" style="165" customWidth="1"/>
    <col min="11545" max="11545" width="0.5703125" style="165" customWidth="1"/>
    <col min="11546" max="11546" width="7.140625" style="165" customWidth="1"/>
    <col min="11547" max="11547" width="13" style="165" hidden="1" customWidth="1"/>
    <col min="11548" max="11548" width="4.85546875" style="165" customWidth="1"/>
    <col min="11549" max="11550" width="6.140625" style="165" customWidth="1"/>
    <col min="11551" max="11551" width="7.140625" style="165" customWidth="1"/>
    <col min="11552" max="11552" width="3.7109375" style="165" customWidth="1"/>
    <col min="11553" max="11553" width="13" style="165" hidden="1" customWidth="1"/>
    <col min="11554" max="11554" width="0.140625" style="165" customWidth="1"/>
    <col min="11555" max="11555" width="5.7109375" style="165" customWidth="1"/>
    <col min="11556" max="11556" width="13" style="165" hidden="1" customWidth="1"/>
    <col min="11557" max="11776" width="9.140625" style="165" customWidth="1"/>
    <col min="11777" max="11777" width="0.42578125" style="165" customWidth="1"/>
    <col min="11778" max="11778" width="13" style="165" hidden="1" customWidth="1"/>
    <col min="11779" max="11779" width="1.7109375" style="165" customWidth="1"/>
    <col min="11780" max="11780" width="0.5703125" style="165" customWidth="1"/>
    <col min="11781" max="11781" width="2.42578125" style="165" customWidth="1"/>
    <col min="11782" max="11782" width="15.85546875" style="165" customWidth="1"/>
    <col min="11783" max="11783" width="12.140625" style="165" customWidth="1"/>
    <col min="11784" max="11784" width="13" style="165" hidden="1" customWidth="1"/>
    <col min="11785" max="11785" width="6.140625" style="165" customWidth="1"/>
    <col min="11786" max="11786" width="2.28515625" style="165" customWidth="1"/>
    <col min="11787" max="11787" width="0.5703125" style="165" customWidth="1"/>
    <col min="11788" max="11788" width="3.140625" style="165" customWidth="1"/>
    <col min="11789" max="11789" width="6.140625" style="165" customWidth="1"/>
    <col min="11790" max="11790" width="2.85546875" style="165" customWidth="1"/>
    <col min="11791" max="11791" width="13" style="165" hidden="1" customWidth="1"/>
    <col min="11792" max="11792" width="4" style="165" customWidth="1"/>
    <col min="11793" max="11793" width="6.140625" style="165" customWidth="1"/>
    <col min="11794" max="11794" width="4.42578125" style="165" customWidth="1"/>
    <col min="11795" max="11795" width="1.5703125" style="165" customWidth="1"/>
    <col min="11796" max="11796" width="5.140625" style="165" customWidth="1"/>
    <col min="11797" max="11797" width="1.7109375" style="165" customWidth="1"/>
    <col min="11798" max="11799" width="6.140625" style="165" customWidth="1"/>
    <col min="11800" max="11800" width="7.28515625" style="165" customWidth="1"/>
    <col min="11801" max="11801" width="0.5703125" style="165" customWidth="1"/>
    <col min="11802" max="11802" width="7.140625" style="165" customWidth="1"/>
    <col min="11803" max="11803" width="13" style="165" hidden="1" customWidth="1"/>
    <col min="11804" max="11804" width="4.85546875" style="165" customWidth="1"/>
    <col min="11805" max="11806" width="6.140625" style="165" customWidth="1"/>
    <col min="11807" max="11807" width="7.140625" style="165" customWidth="1"/>
    <col min="11808" max="11808" width="3.7109375" style="165" customWidth="1"/>
    <col min="11809" max="11809" width="13" style="165" hidden="1" customWidth="1"/>
    <col min="11810" max="11810" width="0.140625" style="165" customWidth="1"/>
    <col min="11811" max="11811" width="5.7109375" style="165" customWidth="1"/>
    <col min="11812" max="11812" width="13" style="165" hidden="1" customWidth="1"/>
    <col min="11813" max="12032" width="9.140625" style="165" customWidth="1"/>
    <col min="12033" max="12033" width="0.42578125" style="165" customWidth="1"/>
    <col min="12034" max="12034" width="13" style="165" hidden="1" customWidth="1"/>
    <col min="12035" max="12035" width="1.7109375" style="165" customWidth="1"/>
    <col min="12036" max="12036" width="0.5703125" style="165" customWidth="1"/>
    <col min="12037" max="12037" width="2.42578125" style="165" customWidth="1"/>
    <col min="12038" max="12038" width="15.85546875" style="165" customWidth="1"/>
    <col min="12039" max="12039" width="12.140625" style="165" customWidth="1"/>
    <col min="12040" max="12040" width="13" style="165" hidden="1" customWidth="1"/>
    <col min="12041" max="12041" width="6.140625" style="165" customWidth="1"/>
    <col min="12042" max="12042" width="2.28515625" style="165" customWidth="1"/>
    <col min="12043" max="12043" width="0.5703125" style="165" customWidth="1"/>
    <col min="12044" max="12044" width="3.140625" style="165" customWidth="1"/>
    <col min="12045" max="12045" width="6.140625" style="165" customWidth="1"/>
    <col min="12046" max="12046" width="2.85546875" style="165" customWidth="1"/>
    <col min="12047" max="12047" width="13" style="165" hidden="1" customWidth="1"/>
    <col min="12048" max="12048" width="4" style="165" customWidth="1"/>
    <col min="12049" max="12049" width="6.140625" style="165" customWidth="1"/>
    <col min="12050" max="12050" width="4.42578125" style="165" customWidth="1"/>
    <col min="12051" max="12051" width="1.5703125" style="165" customWidth="1"/>
    <col min="12052" max="12052" width="5.140625" style="165" customWidth="1"/>
    <col min="12053" max="12053" width="1.7109375" style="165" customWidth="1"/>
    <col min="12054" max="12055" width="6.140625" style="165" customWidth="1"/>
    <col min="12056" max="12056" width="7.28515625" style="165" customWidth="1"/>
    <col min="12057" max="12057" width="0.5703125" style="165" customWidth="1"/>
    <col min="12058" max="12058" width="7.140625" style="165" customWidth="1"/>
    <col min="12059" max="12059" width="13" style="165" hidden="1" customWidth="1"/>
    <col min="12060" max="12060" width="4.85546875" style="165" customWidth="1"/>
    <col min="12061" max="12062" width="6.140625" style="165" customWidth="1"/>
    <col min="12063" max="12063" width="7.140625" style="165" customWidth="1"/>
    <col min="12064" max="12064" width="3.7109375" style="165" customWidth="1"/>
    <col min="12065" max="12065" width="13" style="165" hidden="1" customWidth="1"/>
    <col min="12066" max="12066" width="0.140625" style="165" customWidth="1"/>
    <col min="12067" max="12067" width="5.7109375" style="165" customWidth="1"/>
    <col min="12068" max="12068" width="13" style="165" hidden="1" customWidth="1"/>
    <col min="12069" max="12288" width="9.140625" style="165" customWidth="1"/>
    <col min="12289" max="12289" width="0.42578125" style="165" customWidth="1"/>
    <col min="12290" max="12290" width="13" style="165" hidden="1" customWidth="1"/>
    <col min="12291" max="12291" width="1.7109375" style="165" customWidth="1"/>
    <col min="12292" max="12292" width="0.5703125" style="165" customWidth="1"/>
    <col min="12293" max="12293" width="2.42578125" style="165" customWidth="1"/>
    <col min="12294" max="12294" width="15.85546875" style="165" customWidth="1"/>
    <col min="12295" max="12295" width="12.140625" style="165" customWidth="1"/>
    <col min="12296" max="12296" width="13" style="165" hidden="1" customWidth="1"/>
    <col min="12297" max="12297" width="6.140625" style="165" customWidth="1"/>
    <col min="12298" max="12298" width="2.28515625" style="165" customWidth="1"/>
    <col min="12299" max="12299" width="0.5703125" style="165" customWidth="1"/>
    <col min="12300" max="12300" width="3.140625" style="165" customWidth="1"/>
    <col min="12301" max="12301" width="6.140625" style="165" customWidth="1"/>
    <col min="12302" max="12302" width="2.85546875" style="165" customWidth="1"/>
    <col min="12303" max="12303" width="13" style="165" hidden="1" customWidth="1"/>
    <col min="12304" max="12304" width="4" style="165" customWidth="1"/>
    <col min="12305" max="12305" width="6.140625" style="165" customWidth="1"/>
    <col min="12306" max="12306" width="4.42578125" style="165" customWidth="1"/>
    <col min="12307" max="12307" width="1.5703125" style="165" customWidth="1"/>
    <col min="12308" max="12308" width="5.140625" style="165" customWidth="1"/>
    <col min="12309" max="12309" width="1.7109375" style="165" customWidth="1"/>
    <col min="12310" max="12311" width="6.140625" style="165" customWidth="1"/>
    <col min="12312" max="12312" width="7.28515625" style="165" customWidth="1"/>
    <col min="12313" max="12313" width="0.5703125" style="165" customWidth="1"/>
    <col min="12314" max="12314" width="7.140625" style="165" customWidth="1"/>
    <col min="12315" max="12315" width="13" style="165" hidden="1" customWidth="1"/>
    <col min="12316" max="12316" width="4.85546875" style="165" customWidth="1"/>
    <col min="12317" max="12318" width="6.140625" style="165" customWidth="1"/>
    <col min="12319" max="12319" width="7.140625" style="165" customWidth="1"/>
    <col min="12320" max="12320" width="3.7109375" style="165" customWidth="1"/>
    <col min="12321" max="12321" width="13" style="165" hidden="1" customWidth="1"/>
    <col min="12322" max="12322" width="0.140625" style="165" customWidth="1"/>
    <col min="12323" max="12323" width="5.7109375" style="165" customWidth="1"/>
    <col min="12324" max="12324" width="13" style="165" hidden="1" customWidth="1"/>
    <col min="12325" max="12544" width="9.140625" style="165" customWidth="1"/>
    <col min="12545" max="12545" width="0.42578125" style="165" customWidth="1"/>
    <col min="12546" max="12546" width="13" style="165" hidden="1" customWidth="1"/>
    <col min="12547" max="12547" width="1.7109375" style="165" customWidth="1"/>
    <col min="12548" max="12548" width="0.5703125" style="165" customWidth="1"/>
    <col min="12549" max="12549" width="2.42578125" style="165" customWidth="1"/>
    <col min="12550" max="12550" width="15.85546875" style="165" customWidth="1"/>
    <col min="12551" max="12551" width="12.140625" style="165" customWidth="1"/>
    <col min="12552" max="12552" width="13" style="165" hidden="1" customWidth="1"/>
    <col min="12553" max="12553" width="6.140625" style="165" customWidth="1"/>
    <col min="12554" max="12554" width="2.28515625" style="165" customWidth="1"/>
    <col min="12555" max="12555" width="0.5703125" style="165" customWidth="1"/>
    <col min="12556" max="12556" width="3.140625" style="165" customWidth="1"/>
    <col min="12557" max="12557" width="6.140625" style="165" customWidth="1"/>
    <col min="12558" max="12558" width="2.85546875" style="165" customWidth="1"/>
    <col min="12559" max="12559" width="13" style="165" hidden="1" customWidth="1"/>
    <col min="12560" max="12560" width="4" style="165" customWidth="1"/>
    <col min="12561" max="12561" width="6.140625" style="165" customWidth="1"/>
    <col min="12562" max="12562" width="4.42578125" style="165" customWidth="1"/>
    <col min="12563" max="12563" width="1.5703125" style="165" customWidth="1"/>
    <col min="12564" max="12564" width="5.140625" style="165" customWidth="1"/>
    <col min="12565" max="12565" width="1.7109375" style="165" customWidth="1"/>
    <col min="12566" max="12567" width="6.140625" style="165" customWidth="1"/>
    <col min="12568" max="12568" width="7.28515625" style="165" customWidth="1"/>
    <col min="12569" max="12569" width="0.5703125" style="165" customWidth="1"/>
    <col min="12570" max="12570" width="7.140625" style="165" customWidth="1"/>
    <col min="12571" max="12571" width="13" style="165" hidden="1" customWidth="1"/>
    <col min="12572" max="12572" width="4.85546875" style="165" customWidth="1"/>
    <col min="12573" max="12574" width="6.140625" style="165" customWidth="1"/>
    <col min="12575" max="12575" width="7.140625" style="165" customWidth="1"/>
    <col min="12576" max="12576" width="3.7109375" style="165" customWidth="1"/>
    <col min="12577" max="12577" width="13" style="165" hidden="1" customWidth="1"/>
    <col min="12578" max="12578" width="0.140625" style="165" customWidth="1"/>
    <col min="12579" max="12579" width="5.7109375" style="165" customWidth="1"/>
    <col min="12580" max="12580" width="13" style="165" hidden="1" customWidth="1"/>
    <col min="12581" max="12800" width="9.140625" style="165" customWidth="1"/>
    <col min="12801" max="12801" width="0.42578125" style="165" customWidth="1"/>
    <col min="12802" max="12802" width="13" style="165" hidden="1" customWidth="1"/>
    <col min="12803" max="12803" width="1.7109375" style="165" customWidth="1"/>
    <col min="12804" max="12804" width="0.5703125" style="165" customWidth="1"/>
    <col min="12805" max="12805" width="2.42578125" style="165" customWidth="1"/>
    <col min="12806" max="12806" width="15.85546875" style="165" customWidth="1"/>
    <col min="12807" max="12807" width="12.140625" style="165" customWidth="1"/>
    <col min="12808" max="12808" width="13" style="165" hidden="1" customWidth="1"/>
    <col min="12809" max="12809" width="6.140625" style="165" customWidth="1"/>
    <col min="12810" max="12810" width="2.28515625" style="165" customWidth="1"/>
    <col min="12811" max="12811" width="0.5703125" style="165" customWidth="1"/>
    <col min="12812" max="12812" width="3.140625" style="165" customWidth="1"/>
    <col min="12813" max="12813" width="6.140625" style="165" customWidth="1"/>
    <col min="12814" max="12814" width="2.85546875" style="165" customWidth="1"/>
    <col min="12815" max="12815" width="13" style="165" hidden="1" customWidth="1"/>
    <col min="12816" max="12816" width="4" style="165" customWidth="1"/>
    <col min="12817" max="12817" width="6.140625" style="165" customWidth="1"/>
    <col min="12818" max="12818" width="4.42578125" style="165" customWidth="1"/>
    <col min="12819" max="12819" width="1.5703125" style="165" customWidth="1"/>
    <col min="12820" max="12820" width="5.140625" style="165" customWidth="1"/>
    <col min="12821" max="12821" width="1.7109375" style="165" customWidth="1"/>
    <col min="12822" max="12823" width="6.140625" style="165" customWidth="1"/>
    <col min="12824" max="12824" width="7.28515625" style="165" customWidth="1"/>
    <col min="12825" max="12825" width="0.5703125" style="165" customWidth="1"/>
    <col min="12826" max="12826" width="7.140625" style="165" customWidth="1"/>
    <col min="12827" max="12827" width="13" style="165" hidden="1" customWidth="1"/>
    <col min="12828" max="12828" width="4.85546875" style="165" customWidth="1"/>
    <col min="12829" max="12830" width="6.140625" style="165" customWidth="1"/>
    <col min="12831" max="12831" width="7.140625" style="165" customWidth="1"/>
    <col min="12832" max="12832" width="3.7109375" style="165" customWidth="1"/>
    <col min="12833" max="12833" width="13" style="165" hidden="1" customWidth="1"/>
    <col min="12834" max="12834" width="0.140625" style="165" customWidth="1"/>
    <col min="12835" max="12835" width="5.7109375" style="165" customWidth="1"/>
    <col min="12836" max="12836" width="13" style="165" hidden="1" customWidth="1"/>
    <col min="12837" max="13056" width="9.140625" style="165" customWidth="1"/>
    <col min="13057" max="13057" width="0.42578125" style="165" customWidth="1"/>
    <col min="13058" max="13058" width="13" style="165" hidden="1" customWidth="1"/>
    <col min="13059" max="13059" width="1.7109375" style="165" customWidth="1"/>
    <col min="13060" max="13060" width="0.5703125" style="165" customWidth="1"/>
    <col min="13061" max="13061" width="2.42578125" style="165" customWidth="1"/>
    <col min="13062" max="13062" width="15.85546875" style="165" customWidth="1"/>
    <col min="13063" max="13063" width="12.140625" style="165" customWidth="1"/>
    <col min="13064" max="13064" width="13" style="165" hidden="1" customWidth="1"/>
    <col min="13065" max="13065" width="6.140625" style="165" customWidth="1"/>
    <col min="13066" max="13066" width="2.28515625" style="165" customWidth="1"/>
    <col min="13067" max="13067" width="0.5703125" style="165" customWidth="1"/>
    <col min="13068" max="13068" width="3.140625" style="165" customWidth="1"/>
    <col min="13069" max="13069" width="6.140625" style="165" customWidth="1"/>
    <col min="13070" max="13070" width="2.85546875" style="165" customWidth="1"/>
    <col min="13071" max="13071" width="13" style="165" hidden="1" customWidth="1"/>
    <col min="13072" max="13072" width="4" style="165" customWidth="1"/>
    <col min="13073" max="13073" width="6.140625" style="165" customWidth="1"/>
    <col min="13074" max="13074" width="4.42578125" style="165" customWidth="1"/>
    <col min="13075" max="13075" width="1.5703125" style="165" customWidth="1"/>
    <col min="13076" max="13076" width="5.140625" style="165" customWidth="1"/>
    <col min="13077" max="13077" width="1.7109375" style="165" customWidth="1"/>
    <col min="13078" max="13079" width="6.140625" style="165" customWidth="1"/>
    <col min="13080" max="13080" width="7.28515625" style="165" customWidth="1"/>
    <col min="13081" max="13081" width="0.5703125" style="165" customWidth="1"/>
    <col min="13082" max="13082" width="7.140625" style="165" customWidth="1"/>
    <col min="13083" max="13083" width="13" style="165" hidden="1" customWidth="1"/>
    <col min="13084" max="13084" width="4.85546875" style="165" customWidth="1"/>
    <col min="13085" max="13086" width="6.140625" style="165" customWidth="1"/>
    <col min="13087" max="13087" width="7.140625" style="165" customWidth="1"/>
    <col min="13088" max="13088" width="3.7109375" style="165" customWidth="1"/>
    <col min="13089" max="13089" width="13" style="165" hidden="1" customWidth="1"/>
    <col min="13090" max="13090" width="0.140625" style="165" customWidth="1"/>
    <col min="13091" max="13091" width="5.7109375" style="165" customWidth="1"/>
    <col min="13092" max="13092" width="13" style="165" hidden="1" customWidth="1"/>
    <col min="13093" max="13312" width="9.140625" style="165" customWidth="1"/>
    <col min="13313" max="13313" width="0.42578125" style="165" customWidth="1"/>
    <col min="13314" max="13314" width="13" style="165" hidden="1" customWidth="1"/>
    <col min="13315" max="13315" width="1.7109375" style="165" customWidth="1"/>
    <col min="13316" max="13316" width="0.5703125" style="165" customWidth="1"/>
    <col min="13317" max="13317" width="2.42578125" style="165" customWidth="1"/>
    <col min="13318" max="13318" width="15.85546875" style="165" customWidth="1"/>
    <col min="13319" max="13319" width="12.140625" style="165" customWidth="1"/>
    <col min="13320" max="13320" width="13" style="165" hidden="1" customWidth="1"/>
    <col min="13321" max="13321" width="6.140625" style="165" customWidth="1"/>
    <col min="13322" max="13322" width="2.28515625" style="165" customWidth="1"/>
    <col min="13323" max="13323" width="0.5703125" style="165" customWidth="1"/>
    <col min="13324" max="13324" width="3.140625" style="165" customWidth="1"/>
    <col min="13325" max="13325" width="6.140625" style="165" customWidth="1"/>
    <col min="13326" max="13326" width="2.85546875" style="165" customWidth="1"/>
    <col min="13327" max="13327" width="13" style="165" hidden="1" customWidth="1"/>
    <col min="13328" max="13328" width="4" style="165" customWidth="1"/>
    <col min="13329" max="13329" width="6.140625" style="165" customWidth="1"/>
    <col min="13330" max="13330" width="4.42578125" style="165" customWidth="1"/>
    <col min="13331" max="13331" width="1.5703125" style="165" customWidth="1"/>
    <col min="13332" max="13332" width="5.140625" style="165" customWidth="1"/>
    <col min="13333" max="13333" width="1.7109375" style="165" customWidth="1"/>
    <col min="13334" max="13335" width="6.140625" style="165" customWidth="1"/>
    <col min="13336" max="13336" width="7.28515625" style="165" customWidth="1"/>
    <col min="13337" max="13337" width="0.5703125" style="165" customWidth="1"/>
    <col min="13338" max="13338" width="7.140625" style="165" customWidth="1"/>
    <col min="13339" max="13339" width="13" style="165" hidden="1" customWidth="1"/>
    <col min="13340" max="13340" width="4.85546875" style="165" customWidth="1"/>
    <col min="13341" max="13342" width="6.140625" style="165" customWidth="1"/>
    <col min="13343" max="13343" width="7.140625" style="165" customWidth="1"/>
    <col min="13344" max="13344" width="3.7109375" style="165" customWidth="1"/>
    <col min="13345" max="13345" width="13" style="165" hidden="1" customWidth="1"/>
    <col min="13346" max="13346" width="0.140625" style="165" customWidth="1"/>
    <col min="13347" max="13347" width="5.7109375" style="165" customWidth="1"/>
    <col min="13348" max="13348" width="13" style="165" hidden="1" customWidth="1"/>
    <col min="13349" max="13568" width="9.140625" style="165" customWidth="1"/>
    <col min="13569" max="13569" width="0.42578125" style="165" customWidth="1"/>
    <col min="13570" max="13570" width="13" style="165" hidden="1" customWidth="1"/>
    <col min="13571" max="13571" width="1.7109375" style="165" customWidth="1"/>
    <col min="13572" max="13572" width="0.5703125" style="165" customWidth="1"/>
    <col min="13573" max="13573" width="2.42578125" style="165" customWidth="1"/>
    <col min="13574" max="13574" width="15.85546875" style="165" customWidth="1"/>
    <col min="13575" max="13575" width="12.140625" style="165" customWidth="1"/>
    <col min="13576" max="13576" width="13" style="165" hidden="1" customWidth="1"/>
    <col min="13577" max="13577" width="6.140625" style="165" customWidth="1"/>
    <col min="13578" max="13578" width="2.28515625" style="165" customWidth="1"/>
    <col min="13579" max="13579" width="0.5703125" style="165" customWidth="1"/>
    <col min="13580" max="13580" width="3.140625" style="165" customWidth="1"/>
    <col min="13581" max="13581" width="6.140625" style="165" customWidth="1"/>
    <col min="13582" max="13582" width="2.85546875" style="165" customWidth="1"/>
    <col min="13583" max="13583" width="13" style="165" hidden="1" customWidth="1"/>
    <col min="13584" max="13584" width="4" style="165" customWidth="1"/>
    <col min="13585" max="13585" width="6.140625" style="165" customWidth="1"/>
    <col min="13586" max="13586" width="4.42578125" style="165" customWidth="1"/>
    <col min="13587" max="13587" width="1.5703125" style="165" customWidth="1"/>
    <col min="13588" max="13588" width="5.140625" style="165" customWidth="1"/>
    <col min="13589" max="13589" width="1.7109375" style="165" customWidth="1"/>
    <col min="13590" max="13591" width="6.140625" style="165" customWidth="1"/>
    <col min="13592" max="13592" width="7.28515625" style="165" customWidth="1"/>
    <col min="13593" max="13593" width="0.5703125" style="165" customWidth="1"/>
    <col min="13594" max="13594" width="7.140625" style="165" customWidth="1"/>
    <col min="13595" max="13595" width="13" style="165" hidden="1" customWidth="1"/>
    <col min="13596" max="13596" width="4.85546875" style="165" customWidth="1"/>
    <col min="13597" max="13598" width="6.140625" style="165" customWidth="1"/>
    <col min="13599" max="13599" width="7.140625" style="165" customWidth="1"/>
    <col min="13600" max="13600" width="3.7109375" style="165" customWidth="1"/>
    <col min="13601" max="13601" width="13" style="165" hidden="1" customWidth="1"/>
    <col min="13602" max="13602" width="0.140625" style="165" customWidth="1"/>
    <col min="13603" max="13603" width="5.7109375" style="165" customWidth="1"/>
    <col min="13604" max="13604" width="13" style="165" hidden="1" customWidth="1"/>
    <col min="13605" max="13824" width="9.140625" style="165" customWidth="1"/>
    <col min="13825" max="13825" width="0.42578125" style="165" customWidth="1"/>
    <col min="13826" max="13826" width="13" style="165" hidden="1" customWidth="1"/>
    <col min="13827" max="13827" width="1.7109375" style="165" customWidth="1"/>
    <col min="13828" max="13828" width="0.5703125" style="165" customWidth="1"/>
    <col min="13829" max="13829" width="2.42578125" style="165" customWidth="1"/>
    <col min="13830" max="13830" width="15.85546875" style="165" customWidth="1"/>
    <col min="13831" max="13831" width="12.140625" style="165" customWidth="1"/>
    <col min="13832" max="13832" width="13" style="165" hidden="1" customWidth="1"/>
    <col min="13833" max="13833" width="6.140625" style="165" customWidth="1"/>
    <col min="13834" max="13834" width="2.28515625" style="165" customWidth="1"/>
    <col min="13835" max="13835" width="0.5703125" style="165" customWidth="1"/>
    <col min="13836" max="13836" width="3.140625" style="165" customWidth="1"/>
    <col min="13837" max="13837" width="6.140625" style="165" customWidth="1"/>
    <col min="13838" max="13838" width="2.85546875" style="165" customWidth="1"/>
    <col min="13839" max="13839" width="13" style="165" hidden="1" customWidth="1"/>
    <col min="13840" max="13840" width="4" style="165" customWidth="1"/>
    <col min="13841" max="13841" width="6.140625" style="165" customWidth="1"/>
    <col min="13842" max="13842" width="4.42578125" style="165" customWidth="1"/>
    <col min="13843" max="13843" width="1.5703125" style="165" customWidth="1"/>
    <col min="13844" max="13844" width="5.140625" style="165" customWidth="1"/>
    <col min="13845" max="13845" width="1.7109375" style="165" customWidth="1"/>
    <col min="13846" max="13847" width="6.140625" style="165" customWidth="1"/>
    <col min="13848" max="13848" width="7.28515625" style="165" customWidth="1"/>
    <col min="13849" max="13849" width="0.5703125" style="165" customWidth="1"/>
    <col min="13850" max="13850" width="7.140625" style="165" customWidth="1"/>
    <col min="13851" max="13851" width="13" style="165" hidden="1" customWidth="1"/>
    <col min="13852" max="13852" width="4.85546875" style="165" customWidth="1"/>
    <col min="13853" max="13854" width="6.140625" style="165" customWidth="1"/>
    <col min="13855" max="13855" width="7.140625" style="165" customWidth="1"/>
    <col min="13856" max="13856" width="3.7109375" style="165" customWidth="1"/>
    <col min="13857" max="13857" width="13" style="165" hidden="1" customWidth="1"/>
    <col min="13858" max="13858" width="0.140625" style="165" customWidth="1"/>
    <col min="13859" max="13859" width="5.7109375" style="165" customWidth="1"/>
    <col min="13860" max="13860" width="13" style="165" hidden="1" customWidth="1"/>
    <col min="13861" max="14080" width="9.140625" style="165" customWidth="1"/>
    <col min="14081" max="14081" width="0.42578125" style="165" customWidth="1"/>
    <col min="14082" max="14082" width="13" style="165" hidden="1" customWidth="1"/>
    <col min="14083" max="14083" width="1.7109375" style="165" customWidth="1"/>
    <col min="14084" max="14084" width="0.5703125" style="165" customWidth="1"/>
    <col min="14085" max="14085" width="2.42578125" style="165" customWidth="1"/>
    <col min="14086" max="14086" width="15.85546875" style="165" customWidth="1"/>
    <col min="14087" max="14087" width="12.140625" style="165" customWidth="1"/>
    <col min="14088" max="14088" width="13" style="165" hidden="1" customWidth="1"/>
    <col min="14089" max="14089" width="6.140625" style="165" customWidth="1"/>
    <col min="14090" max="14090" width="2.28515625" style="165" customWidth="1"/>
    <col min="14091" max="14091" width="0.5703125" style="165" customWidth="1"/>
    <col min="14092" max="14092" width="3.140625" style="165" customWidth="1"/>
    <col min="14093" max="14093" width="6.140625" style="165" customWidth="1"/>
    <col min="14094" max="14094" width="2.85546875" style="165" customWidth="1"/>
    <col min="14095" max="14095" width="13" style="165" hidden="1" customWidth="1"/>
    <col min="14096" max="14096" width="4" style="165" customWidth="1"/>
    <col min="14097" max="14097" width="6.140625" style="165" customWidth="1"/>
    <col min="14098" max="14098" width="4.42578125" style="165" customWidth="1"/>
    <col min="14099" max="14099" width="1.5703125" style="165" customWidth="1"/>
    <col min="14100" max="14100" width="5.140625" style="165" customWidth="1"/>
    <col min="14101" max="14101" width="1.7109375" style="165" customWidth="1"/>
    <col min="14102" max="14103" width="6.140625" style="165" customWidth="1"/>
    <col min="14104" max="14104" width="7.28515625" style="165" customWidth="1"/>
    <col min="14105" max="14105" width="0.5703125" style="165" customWidth="1"/>
    <col min="14106" max="14106" width="7.140625" style="165" customWidth="1"/>
    <col min="14107" max="14107" width="13" style="165" hidden="1" customWidth="1"/>
    <col min="14108" max="14108" width="4.85546875" style="165" customWidth="1"/>
    <col min="14109" max="14110" width="6.140625" style="165" customWidth="1"/>
    <col min="14111" max="14111" width="7.140625" style="165" customWidth="1"/>
    <col min="14112" max="14112" width="3.7109375" style="165" customWidth="1"/>
    <col min="14113" max="14113" width="13" style="165" hidden="1" customWidth="1"/>
    <col min="14114" max="14114" width="0.140625" style="165" customWidth="1"/>
    <col min="14115" max="14115" width="5.7109375" style="165" customWidth="1"/>
    <col min="14116" max="14116" width="13" style="165" hidden="1" customWidth="1"/>
    <col min="14117" max="14336" width="9.140625" style="165" customWidth="1"/>
    <col min="14337" max="14337" width="0.42578125" style="165" customWidth="1"/>
    <col min="14338" max="14338" width="13" style="165" hidden="1" customWidth="1"/>
    <col min="14339" max="14339" width="1.7109375" style="165" customWidth="1"/>
    <col min="14340" max="14340" width="0.5703125" style="165" customWidth="1"/>
    <col min="14341" max="14341" width="2.42578125" style="165" customWidth="1"/>
    <col min="14342" max="14342" width="15.85546875" style="165" customWidth="1"/>
    <col min="14343" max="14343" width="12.140625" style="165" customWidth="1"/>
    <col min="14344" max="14344" width="13" style="165" hidden="1" customWidth="1"/>
    <col min="14345" max="14345" width="6.140625" style="165" customWidth="1"/>
    <col min="14346" max="14346" width="2.28515625" style="165" customWidth="1"/>
    <col min="14347" max="14347" width="0.5703125" style="165" customWidth="1"/>
    <col min="14348" max="14348" width="3.140625" style="165" customWidth="1"/>
    <col min="14349" max="14349" width="6.140625" style="165" customWidth="1"/>
    <col min="14350" max="14350" width="2.85546875" style="165" customWidth="1"/>
    <col min="14351" max="14351" width="13" style="165" hidden="1" customWidth="1"/>
    <col min="14352" max="14352" width="4" style="165" customWidth="1"/>
    <col min="14353" max="14353" width="6.140625" style="165" customWidth="1"/>
    <col min="14354" max="14354" width="4.42578125" style="165" customWidth="1"/>
    <col min="14355" max="14355" width="1.5703125" style="165" customWidth="1"/>
    <col min="14356" max="14356" width="5.140625" style="165" customWidth="1"/>
    <col min="14357" max="14357" width="1.7109375" style="165" customWidth="1"/>
    <col min="14358" max="14359" width="6.140625" style="165" customWidth="1"/>
    <col min="14360" max="14360" width="7.28515625" style="165" customWidth="1"/>
    <col min="14361" max="14361" width="0.5703125" style="165" customWidth="1"/>
    <col min="14362" max="14362" width="7.140625" style="165" customWidth="1"/>
    <col min="14363" max="14363" width="13" style="165" hidden="1" customWidth="1"/>
    <col min="14364" max="14364" width="4.85546875" style="165" customWidth="1"/>
    <col min="14365" max="14366" width="6.140625" style="165" customWidth="1"/>
    <col min="14367" max="14367" width="7.140625" style="165" customWidth="1"/>
    <col min="14368" max="14368" width="3.7109375" style="165" customWidth="1"/>
    <col min="14369" max="14369" width="13" style="165" hidden="1" customWidth="1"/>
    <col min="14370" max="14370" width="0.140625" style="165" customWidth="1"/>
    <col min="14371" max="14371" width="5.7109375" style="165" customWidth="1"/>
    <col min="14372" max="14372" width="13" style="165" hidden="1" customWidth="1"/>
    <col min="14373" max="14592" width="9.140625" style="165" customWidth="1"/>
    <col min="14593" max="14593" width="0.42578125" style="165" customWidth="1"/>
    <col min="14594" max="14594" width="13" style="165" hidden="1" customWidth="1"/>
    <col min="14595" max="14595" width="1.7109375" style="165" customWidth="1"/>
    <col min="14596" max="14596" width="0.5703125" style="165" customWidth="1"/>
    <col min="14597" max="14597" width="2.42578125" style="165" customWidth="1"/>
    <col min="14598" max="14598" width="15.85546875" style="165" customWidth="1"/>
    <col min="14599" max="14599" width="12.140625" style="165" customWidth="1"/>
    <col min="14600" max="14600" width="13" style="165" hidden="1" customWidth="1"/>
    <col min="14601" max="14601" width="6.140625" style="165" customWidth="1"/>
    <col min="14602" max="14602" width="2.28515625" style="165" customWidth="1"/>
    <col min="14603" max="14603" width="0.5703125" style="165" customWidth="1"/>
    <col min="14604" max="14604" width="3.140625" style="165" customWidth="1"/>
    <col min="14605" max="14605" width="6.140625" style="165" customWidth="1"/>
    <col min="14606" max="14606" width="2.85546875" style="165" customWidth="1"/>
    <col min="14607" max="14607" width="13" style="165" hidden="1" customWidth="1"/>
    <col min="14608" max="14608" width="4" style="165" customWidth="1"/>
    <col min="14609" max="14609" width="6.140625" style="165" customWidth="1"/>
    <col min="14610" max="14610" width="4.42578125" style="165" customWidth="1"/>
    <col min="14611" max="14611" width="1.5703125" style="165" customWidth="1"/>
    <col min="14612" max="14612" width="5.140625" style="165" customWidth="1"/>
    <col min="14613" max="14613" width="1.7109375" style="165" customWidth="1"/>
    <col min="14614" max="14615" width="6.140625" style="165" customWidth="1"/>
    <col min="14616" max="14616" width="7.28515625" style="165" customWidth="1"/>
    <col min="14617" max="14617" width="0.5703125" style="165" customWidth="1"/>
    <col min="14618" max="14618" width="7.140625" style="165" customWidth="1"/>
    <col min="14619" max="14619" width="13" style="165" hidden="1" customWidth="1"/>
    <col min="14620" max="14620" width="4.85546875" style="165" customWidth="1"/>
    <col min="14621" max="14622" width="6.140625" style="165" customWidth="1"/>
    <col min="14623" max="14623" width="7.140625" style="165" customWidth="1"/>
    <col min="14624" max="14624" width="3.7109375" style="165" customWidth="1"/>
    <col min="14625" max="14625" width="13" style="165" hidden="1" customWidth="1"/>
    <col min="14626" max="14626" width="0.140625" style="165" customWidth="1"/>
    <col min="14627" max="14627" width="5.7109375" style="165" customWidth="1"/>
    <col min="14628" max="14628" width="13" style="165" hidden="1" customWidth="1"/>
    <col min="14629" max="14848" width="9.140625" style="165" customWidth="1"/>
    <col min="14849" max="14849" width="0.42578125" style="165" customWidth="1"/>
    <col min="14850" max="14850" width="13" style="165" hidden="1" customWidth="1"/>
    <col min="14851" max="14851" width="1.7109375" style="165" customWidth="1"/>
    <col min="14852" max="14852" width="0.5703125" style="165" customWidth="1"/>
    <col min="14853" max="14853" width="2.42578125" style="165" customWidth="1"/>
    <col min="14854" max="14854" width="15.85546875" style="165" customWidth="1"/>
    <col min="14855" max="14855" width="12.140625" style="165" customWidth="1"/>
    <col min="14856" max="14856" width="13" style="165" hidden="1" customWidth="1"/>
    <col min="14857" max="14857" width="6.140625" style="165" customWidth="1"/>
    <col min="14858" max="14858" width="2.28515625" style="165" customWidth="1"/>
    <col min="14859" max="14859" width="0.5703125" style="165" customWidth="1"/>
    <col min="14860" max="14860" width="3.140625" style="165" customWidth="1"/>
    <col min="14861" max="14861" width="6.140625" style="165" customWidth="1"/>
    <col min="14862" max="14862" width="2.85546875" style="165" customWidth="1"/>
    <col min="14863" max="14863" width="13" style="165" hidden="1" customWidth="1"/>
    <col min="14864" max="14864" width="4" style="165" customWidth="1"/>
    <col min="14865" max="14865" width="6.140625" style="165" customWidth="1"/>
    <col min="14866" max="14866" width="4.42578125" style="165" customWidth="1"/>
    <col min="14867" max="14867" width="1.5703125" style="165" customWidth="1"/>
    <col min="14868" max="14868" width="5.140625" style="165" customWidth="1"/>
    <col min="14869" max="14869" width="1.7109375" style="165" customWidth="1"/>
    <col min="14870" max="14871" width="6.140625" style="165" customWidth="1"/>
    <col min="14872" max="14872" width="7.28515625" style="165" customWidth="1"/>
    <col min="14873" max="14873" width="0.5703125" style="165" customWidth="1"/>
    <col min="14874" max="14874" width="7.140625" style="165" customWidth="1"/>
    <col min="14875" max="14875" width="13" style="165" hidden="1" customWidth="1"/>
    <col min="14876" max="14876" width="4.85546875" style="165" customWidth="1"/>
    <col min="14877" max="14878" width="6.140625" style="165" customWidth="1"/>
    <col min="14879" max="14879" width="7.140625" style="165" customWidth="1"/>
    <col min="14880" max="14880" width="3.7109375" style="165" customWidth="1"/>
    <col min="14881" max="14881" width="13" style="165" hidden="1" customWidth="1"/>
    <col min="14882" max="14882" width="0.140625" style="165" customWidth="1"/>
    <col min="14883" max="14883" width="5.7109375" style="165" customWidth="1"/>
    <col min="14884" max="14884" width="13" style="165" hidden="1" customWidth="1"/>
    <col min="14885" max="15104" width="9.140625" style="165" customWidth="1"/>
    <col min="15105" max="15105" width="0.42578125" style="165" customWidth="1"/>
    <col min="15106" max="15106" width="13" style="165" hidden="1" customWidth="1"/>
    <col min="15107" max="15107" width="1.7109375" style="165" customWidth="1"/>
    <col min="15108" max="15108" width="0.5703125" style="165" customWidth="1"/>
    <col min="15109" max="15109" width="2.42578125" style="165" customWidth="1"/>
    <col min="15110" max="15110" width="15.85546875" style="165" customWidth="1"/>
    <col min="15111" max="15111" width="12.140625" style="165" customWidth="1"/>
    <col min="15112" max="15112" width="13" style="165" hidden="1" customWidth="1"/>
    <col min="15113" max="15113" width="6.140625" style="165" customWidth="1"/>
    <col min="15114" max="15114" width="2.28515625" style="165" customWidth="1"/>
    <col min="15115" max="15115" width="0.5703125" style="165" customWidth="1"/>
    <col min="15116" max="15116" width="3.140625" style="165" customWidth="1"/>
    <col min="15117" max="15117" width="6.140625" style="165" customWidth="1"/>
    <col min="15118" max="15118" width="2.85546875" style="165" customWidth="1"/>
    <col min="15119" max="15119" width="13" style="165" hidden="1" customWidth="1"/>
    <col min="15120" max="15120" width="4" style="165" customWidth="1"/>
    <col min="15121" max="15121" width="6.140625" style="165" customWidth="1"/>
    <col min="15122" max="15122" width="4.42578125" style="165" customWidth="1"/>
    <col min="15123" max="15123" width="1.5703125" style="165" customWidth="1"/>
    <col min="15124" max="15124" width="5.140625" style="165" customWidth="1"/>
    <col min="15125" max="15125" width="1.7109375" style="165" customWidth="1"/>
    <col min="15126" max="15127" width="6.140625" style="165" customWidth="1"/>
    <col min="15128" max="15128" width="7.28515625" style="165" customWidth="1"/>
    <col min="15129" max="15129" width="0.5703125" style="165" customWidth="1"/>
    <col min="15130" max="15130" width="7.140625" style="165" customWidth="1"/>
    <col min="15131" max="15131" width="13" style="165" hidden="1" customWidth="1"/>
    <col min="15132" max="15132" width="4.85546875" style="165" customWidth="1"/>
    <col min="15133" max="15134" width="6.140625" style="165" customWidth="1"/>
    <col min="15135" max="15135" width="7.140625" style="165" customWidth="1"/>
    <col min="15136" max="15136" width="3.7109375" style="165" customWidth="1"/>
    <col min="15137" max="15137" width="13" style="165" hidden="1" customWidth="1"/>
    <col min="15138" max="15138" width="0.140625" style="165" customWidth="1"/>
    <col min="15139" max="15139" width="5.7109375" style="165" customWidth="1"/>
    <col min="15140" max="15140" width="13" style="165" hidden="1" customWidth="1"/>
    <col min="15141" max="15360" width="9.140625" style="165" customWidth="1"/>
    <col min="15361" max="15361" width="0.42578125" style="165" customWidth="1"/>
    <col min="15362" max="15362" width="13" style="165" hidden="1" customWidth="1"/>
    <col min="15363" max="15363" width="1.7109375" style="165" customWidth="1"/>
    <col min="15364" max="15364" width="0.5703125" style="165" customWidth="1"/>
    <col min="15365" max="15365" width="2.42578125" style="165" customWidth="1"/>
    <col min="15366" max="15366" width="15.85546875" style="165" customWidth="1"/>
    <col min="15367" max="15367" width="12.140625" style="165" customWidth="1"/>
    <col min="15368" max="15368" width="13" style="165" hidden="1" customWidth="1"/>
    <col min="15369" max="15369" width="6.140625" style="165" customWidth="1"/>
    <col min="15370" max="15370" width="2.28515625" style="165" customWidth="1"/>
    <col min="15371" max="15371" width="0.5703125" style="165" customWidth="1"/>
    <col min="15372" max="15372" width="3.140625" style="165" customWidth="1"/>
    <col min="15373" max="15373" width="6.140625" style="165" customWidth="1"/>
    <col min="15374" max="15374" width="2.85546875" style="165" customWidth="1"/>
    <col min="15375" max="15375" width="13" style="165" hidden="1" customWidth="1"/>
    <col min="15376" max="15376" width="4" style="165" customWidth="1"/>
    <col min="15377" max="15377" width="6.140625" style="165" customWidth="1"/>
    <col min="15378" max="15378" width="4.42578125" style="165" customWidth="1"/>
    <col min="15379" max="15379" width="1.5703125" style="165" customWidth="1"/>
    <col min="15380" max="15380" width="5.140625" style="165" customWidth="1"/>
    <col min="15381" max="15381" width="1.7109375" style="165" customWidth="1"/>
    <col min="15382" max="15383" width="6.140625" style="165" customWidth="1"/>
    <col min="15384" max="15384" width="7.28515625" style="165" customWidth="1"/>
    <col min="15385" max="15385" width="0.5703125" style="165" customWidth="1"/>
    <col min="15386" max="15386" width="7.140625" style="165" customWidth="1"/>
    <col min="15387" max="15387" width="13" style="165" hidden="1" customWidth="1"/>
    <col min="15388" max="15388" width="4.85546875" style="165" customWidth="1"/>
    <col min="15389" max="15390" width="6.140625" style="165" customWidth="1"/>
    <col min="15391" max="15391" width="7.140625" style="165" customWidth="1"/>
    <col min="15392" max="15392" width="3.7109375" style="165" customWidth="1"/>
    <col min="15393" max="15393" width="13" style="165" hidden="1" customWidth="1"/>
    <col min="15394" max="15394" width="0.140625" style="165" customWidth="1"/>
    <col min="15395" max="15395" width="5.7109375" style="165" customWidth="1"/>
    <col min="15396" max="15396" width="13" style="165" hidden="1" customWidth="1"/>
    <col min="15397" max="15616" width="9.140625" style="165" customWidth="1"/>
    <col min="15617" max="15617" width="0.42578125" style="165" customWidth="1"/>
    <col min="15618" max="15618" width="13" style="165" hidden="1" customWidth="1"/>
    <col min="15619" max="15619" width="1.7109375" style="165" customWidth="1"/>
    <col min="15620" max="15620" width="0.5703125" style="165" customWidth="1"/>
    <col min="15621" max="15621" width="2.42578125" style="165" customWidth="1"/>
    <col min="15622" max="15622" width="15.85546875" style="165" customWidth="1"/>
    <col min="15623" max="15623" width="12.140625" style="165" customWidth="1"/>
    <col min="15624" max="15624" width="13" style="165" hidden="1" customWidth="1"/>
    <col min="15625" max="15625" width="6.140625" style="165" customWidth="1"/>
    <col min="15626" max="15626" width="2.28515625" style="165" customWidth="1"/>
    <col min="15627" max="15627" width="0.5703125" style="165" customWidth="1"/>
    <col min="15628" max="15628" width="3.140625" style="165" customWidth="1"/>
    <col min="15629" max="15629" width="6.140625" style="165" customWidth="1"/>
    <col min="15630" max="15630" width="2.85546875" style="165" customWidth="1"/>
    <col min="15631" max="15631" width="13" style="165" hidden="1" customWidth="1"/>
    <col min="15632" max="15632" width="4" style="165" customWidth="1"/>
    <col min="15633" max="15633" width="6.140625" style="165" customWidth="1"/>
    <col min="15634" max="15634" width="4.42578125" style="165" customWidth="1"/>
    <col min="15635" max="15635" width="1.5703125" style="165" customWidth="1"/>
    <col min="15636" max="15636" width="5.140625" style="165" customWidth="1"/>
    <col min="15637" max="15637" width="1.7109375" style="165" customWidth="1"/>
    <col min="15638" max="15639" width="6.140625" style="165" customWidth="1"/>
    <col min="15640" max="15640" width="7.28515625" style="165" customWidth="1"/>
    <col min="15641" max="15641" width="0.5703125" style="165" customWidth="1"/>
    <col min="15642" max="15642" width="7.140625" style="165" customWidth="1"/>
    <col min="15643" max="15643" width="13" style="165" hidden="1" customWidth="1"/>
    <col min="15644" max="15644" width="4.85546875" style="165" customWidth="1"/>
    <col min="15645" max="15646" width="6.140625" style="165" customWidth="1"/>
    <col min="15647" max="15647" width="7.140625" style="165" customWidth="1"/>
    <col min="15648" max="15648" width="3.7109375" style="165" customWidth="1"/>
    <col min="15649" max="15649" width="13" style="165" hidden="1" customWidth="1"/>
    <col min="15650" max="15650" width="0.140625" style="165" customWidth="1"/>
    <col min="15651" max="15651" width="5.7109375" style="165" customWidth="1"/>
    <col min="15652" max="15652" width="13" style="165" hidden="1" customWidth="1"/>
    <col min="15653" max="15872" width="9.140625" style="165" customWidth="1"/>
    <col min="15873" max="15873" width="0.42578125" style="165" customWidth="1"/>
    <col min="15874" max="15874" width="13" style="165" hidden="1" customWidth="1"/>
    <col min="15875" max="15875" width="1.7109375" style="165" customWidth="1"/>
    <col min="15876" max="15876" width="0.5703125" style="165" customWidth="1"/>
    <col min="15877" max="15877" width="2.42578125" style="165" customWidth="1"/>
    <col min="15878" max="15878" width="15.85546875" style="165" customWidth="1"/>
    <col min="15879" max="15879" width="12.140625" style="165" customWidth="1"/>
    <col min="15880" max="15880" width="13" style="165" hidden="1" customWidth="1"/>
    <col min="15881" max="15881" width="6.140625" style="165" customWidth="1"/>
    <col min="15882" max="15882" width="2.28515625" style="165" customWidth="1"/>
    <col min="15883" max="15883" width="0.5703125" style="165" customWidth="1"/>
    <col min="15884" max="15884" width="3.140625" style="165" customWidth="1"/>
    <col min="15885" max="15885" width="6.140625" style="165" customWidth="1"/>
    <col min="15886" max="15886" width="2.85546875" style="165" customWidth="1"/>
    <col min="15887" max="15887" width="13" style="165" hidden="1" customWidth="1"/>
    <col min="15888" max="15888" width="4" style="165" customWidth="1"/>
    <col min="15889" max="15889" width="6.140625" style="165" customWidth="1"/>
    <col min="15890" max="15890" width="4.42578125" style="165" customWidth="1"/>
    <col min="15891" max="15891" width="1.5703125" style="165" customWidth="1"/>
    <col min="15892" max="15892" width="5.140625" style="165" customWidth="1"/>
    <col min="15893" max="15893" width="1.7109375" style="165" customWidth="1"/>
    <col min="15894" max="15895" width="6.140625" style="165" customWidth="1"/>
    <col min="15896" max="15896" width="7.28515625" style="165" customWidth="1"/>
    <col min="15897" max="15897" width="0.5703125" style="165" customWidth="1"/>
    <col min="15898" max="15898" width="7.140625" style="165" customWidth="1"/>
    <col min="15899" max="15899" width="13" style="165" hidden="1" customWidth="1"/>
    <col min="15900" max="15900" width="4.85546875" style="165" customWidth="1"/>
    <col min="15901" max="15902" width="6.140625" style="165" customWidth="1"/>
    <col min="15903" max="15903" width="7.140625" style="165" customWidth="1"/>
    <col min="15904" max="15904" width="3.7109375" style="165" customWidth="1"/>
    <col min="15905" max="15905" width="13" style="165" hidden="1" customWidth="1"/>
    <col min="15906" max="15906" width="0.140625" style="165" customWidth="1"/>
    <col min="15907" max="15907" width="5.7109375" style="165" customWidth="1"/>
    <col min="15908" max="15908" width="13" style="165" hidden="1" customWidth="1"/>
    <col min="15909" max="16128" width="9.140625" style="165" customWidth="1"/>
    <col min="16129" max="16129" width="0.42578125" style="165" customWidth="1"/>
    <col min="16130" max="16130" width="13" style="165" hidden="1" customWidth="1"/>
    <col min="16131" max="16131" width="1.7109375" style="165" customWidth="1"/>
    <col min="16132" max="16132" width="0.5703125" style="165" customWidth="1"/>
    <col min="16133" max="16133" width="2.42578125" style="165" customWidth="1"/>
    <col min="16134" max="16134" width="15.85546875" style="165" customWidth="1"/>
    <col min="16135" max="16135" width="12.140625" style="165" customWidth="1"/>
    <col min="16136" max="16136" width="13" style="165" hidden="1" customWidth="1"/>
    <col min="16137" max="16137" width="6.140625" style="165" customWidth="1"/>
    <col min="16138" max="16138" width="2.28515625" style="165" customWidth="1"/>
    <col min="16139" max="16139" width="0.5703125" style="165" customWidth="1"/>
    <col min="16140" max="16140" width="3.140625" style="165" customWidth="1"/>
    <col min="16141" max="16141" width="6.140625" style="165" customWidth="1"/>
    <col min="16142" max="16142" width="2.85546875" style="165" customWidth="1"/>
    <col min="16143" max="16143" width="13" style="165" hidden="1" customWidth="1"/>
    <col min="16144" max="16144" width="4" style="165" customWidth="1"/>
    <col min="16145" max="16145" width="6.140625" style="165" customWidth="1"/>
    <col min="16146" max="16146" width="4.42578125" style="165" customWidth="1"/>
    <col min="16147" max="16147" width="1.5703125" style="165" customWidth="1"/>
    <col min="16148" max="16148" width="5.140625" style="165" customWidth="1"/>
    <col min="16149" max="16149" width="1.7109375" style="165" customWidth="1"/>
    <col min="16150" max="16151" width="6.140625" style="165" customWidth="1"/>
    <col min="16152" max="16152" width="7.28515625" style="165" customWidth="1"/>
    <col min="16153" max="16153" width="0.5703125" style="165" customWidth="1"/>
    <col min="16154" max="16154" width="7.140625" style="165" customWidth="1"/>
    <col min="16155" max="16155" width="13" style="165" hidden="1" customWidth="1"/>
    <col min="16156" max="16156" width="4.85546875" style="165" customWidth="1"/>
    <col min="16157" max="16158" width="6.140625" style="165" customWidth="1"/>
    <col min="16159" max="16159" width="7.140625" style="165" customWidth="1"/>
    <col min="16160" max="16160" width="3.7109375" style="165" customWidth="1"/>
    <col min="16161" max="16161" width="13" style="165" hidden="1" customWidth="1"/>
    <col min="16162" max="16162" width="0.140625" style="165" customWidth="1"/>
    <col min="16163" max="16163" width="5.7109375" style="165" customWidth="1"/>
    <col min="16164" max="16164" width="13" style="165" hidden="1" customWidth="1"/>
    <col min="16165" max="16384" width="9.140625" style="165" customWidth="1"/>
  </cols>
  <sheetData>
    <row r="1" spans="1:35" ht="15" customHeight="1" x14ac:dyDescent="0.2"/>
    <row r="2" spans="1:35" ht="20.85" customHeight="1" x14ac:dyDescent="0.25">
      <c r="E2" s="353"/>
      <c r="F2" s="353"/>
      <c r="G2" s="353"/>
      <c r="H2" s="353"/>
      <c r="I2" s="353"/>
      <c r="J2" s="353"/>
      <c r="U2" s="356" t="s">
        <v>9</v>
      </c>
      <c r="V2" s="319"/>
      <c r="W2" s="319"/>
      <c r="X2" s="319"/>
      <c r="Y2" s="319"/>
      <c r="Z2" s="319"/>
      <c r="AA2" s="319"/>
      <c r="AB2" s="319"/>
      <c r="AC2" s="319"/>
      <c r="AD2" s="319"/>
      <c r="AE2" s="319"/>
      <c r="AF2" s="319"/>
    </row>
    <row r="3" spans="1:35" ht="2.1" customHeight="1" x14ac:dyDescent="0.2">
      <c r="E3" s="353"/>
      <c r="F3" s="353"/>
      <c r="G3" s="353"/>
      <c r="H3" s="353"/>
      <c r="I3" s="353"/>
      <c r="J3" s="353"/>
    </row>
    <row r="4" spans="1:35" ht="20.85" customHeight="1" x14ac:dyDescent="0.25">
      <c r="E4" s="353"/>
      <c r="F4" s="353"/>
      <c r="G4" s="353"/>
      <c r="H4" s="353"/>
      <c r="I4" s="353"/>
      <c r="J4" s="353"/>
      <c r="U4" s="350" t="s">
        <v>10</v>
      </c>
      <c r="V4" s="319"/>
      <c r="W4" s="319"/>
      <c r="X4" s="319"/>
      <c r="Y4" s="319"/>
      <c r="Z4" s="319"/>
      <c r="AA4" s="319"/>
      <c r="AB4" s="319"/>
      <c r="AC4" s="319"/>
      <c r="AD4" s="319"/>
      <c r="AE4" s="319"/>
      <c r="AF4" s="319"/>
    </row>
    <row r="5" spans="1:35" ht="2.85" customHeight="1" x14ac:dyDescent="0.2">
      <c r="E5" s="353"/>
      <c r="F5" s="353"/>
      <c r="G5" s="353"/>
      <c r="H5" s="353"/>
      <c r="I5" s="353"/>
      <c r="J5" s="353"/>
    </row>
    <row r="6" spans="1:35" ht="14.85" customHeight="1" x14ac:dyDescent="0.25">
      <c r="E6" s="353"/>
      <c r="F6" s="353"/>
      <c r="G6" s="353"/>
      <c r="H6" s="353"/>
      <c r="I6" s="353"/>
      <c r="J6" s="353"/>
      <c r="L6" s="355" t="s">
        <v>11</v>
      </c>
      <c r="M6" s="319"/>
      <c r="N6" s="319"/>
      <c r="O6" s="318" t="s">
        <v>12</v>
      </c>
      <c r="P6" s="319"/>
      <c r="Q6" s="319"/>
      <c r="R6" s="319"/>
      <c r="S6" s="319"/>
      <c r="T6" s="319"/>
      <c r="U6" s="319"/>
      <c r="V6" s="319"/>
      <c r="W6" s="319"/>
      <c r="X6" s="319"/>
      <c r="Y6" s="319"/>
      <c r="Z6" s="319"/>
      <c r="AA6" s="319"/>
      <c r="AB6" s="319"/>
      <c r="AC6" s="319"/>
      <c r="AD6" s="319"/>
      <c r="AE6" s="319"/>
      <c r="AF6" s="319"/>
    </row>
    <row r="7" spans="1:35" ht="14.1" customHeight="1" x14ac:dyDescent="0.25">
      <c r="E7" s="353"/>
      <c r="F7" s="353"/>
      <c r="G7" s="353"/>
      <c r="H7" s="353"/>
      <c r="I7" s="353"/>
      <c r="J7" s="353"/>
      <c r="L7" s="355" t="s">
        <v>13</v>
      </c>
      <c r="M7" s="319"/>
      <c r="N7" s="319"/>
      <c r="O7" s="340">
        <v>45366.668890821762</v>
      </c>
      <c r="P7" s="319"/>
      <c r="Q7" s="319"/>
      <c r="R7" s="319"/>
      <c r="S7" s="319"/>
      <c r="T7" s="319"/>
      <c r="U7" s="319"/>
      <c r="V7" s="319"/>
      <c r="W7" s="319"/>
      <c r="X7" s="319"/>
      <c r="Y7" s="319"/>
      <c r="Z7" s="319"/>
      <c r="AA7" s="319"/>
      <c r="AB7" s="319"/>
      <c r="AC7" s="319"/>
      <c r="AD7" s="319"/>
      <c r="AE7" s="319"/>
      <c r="AF7" s="319"/>
    </row>
    <row r="8" spans="1:35" ht="14.1" customHeight="1" x14ac:dyDescent="0.2">
      <c r="E8" s="353"/>
      <c r="F8" s="353"/>
      <c r="G8" s="353"/>
      <c r="H8" s="353"/>
      <c r="I8" s="353"/>
      <c r="J8" s="353"/>
      <c r="L8" s="355" t="s">
        <v>14</v>
      </c>
      <c r="M8" s="319"/>
      <c r="N8" s="319"/>
      <c r="O8" s="318" t="s">
        <v>15</v>
      </c>
      <c r="P8" s="319"/>
      <c r="Q8" s="319"/>
      <c r="R8" s="319"/>
      <c r="S8" s="319"/>
      <c r="T8" s="319"/>
      <c r="U8" s="319"/>
      <c r="V8" s="319"/>
      <c r="W8" s="319"/>
      <c r="X8" s="319"/>
      <c r="Y8" s="319"/>
      <c r="Z8" s="319"/>
      <c r="AA8" s="319"/>
      <c r="AB8" s="319"/>
      <c r="AC8" s="319"/>
      <c r="AD8" s="319"/>
      <c r="AE8" s="319"/>
      <c r="AF8" s="319"/>
    </row>
    <row r="9" spans="1:35" x14ac:dyDescent="0.2">
      <c r="L9" s="319"/>
      <c r="M9" s="319"/>
      <c r="N9" s="319"/>
      <c r="O9" s="319"/>
      <c r="P9" s="319"/>
      <c r="Q9" s="319"/>
      <c r="R9" s="319"/>
      <c r="S9" s="319"/>
      <c r="T9" s="319"/>
      <c r="U9" s="319"/>
      <c r="V9" s="319"/>
      <c r="W9" s="319"/>
      <c r="X9" s="319"/>
      <c r="Y9" s="319"/>
      <c r="Z9" s="319"/>
      <c r="AA9" s="319"/>
      <c r="AB9" s="319"/>
      <c r="AC9" s="319"/>
      <c r="AD9" s="319"/>
      <c r="AE9" s="319"/>
      <c r="AF9" s="319"/>
    </row>
    <row r="10" spans="1:35" ht="2.4500000000000002" customHeight="1" x14ac:dyDescent="0.2"/>
    <row r="11" spans="1:35" ht="18.2" customHeight="1" x14ac:dyDescent="0.25">
      <c r="D11" s="351" t="s">
        <v>16</v>
      </c>
      <c r="E11" s="333"/>
      <c r="F11" s="333"/>
      <c r="G11" s="333"/>
      <c r="H11" s="333"/>
      <c r="I11" s="333"/>
      <c r="J11" s="333"/>
      <c r="K11" s="333"/>
      <c r="L11" s="333"/>
      <c r="M11" s="333"/>
      <c r="N11" s="333"/>
      <c r="O11" s="334"/>
      <c r="P11" s="332" t="s">
        <v>95</v>
      </c>
      <c r="Q11" s="333"/>
      <c r="R11" s="333"/>
      <c r="S11" s="333"/>
      <c r="T11" s="333"/>
      <c r="U11" s="333"/>
      <c r="V11" s="333"/>
      <c r="W11" s="333"/>
      <c r="X11" s="333"/>
      <c r="Y11" s="334"/>
      <c r="Z11" s="352" t="s">
        <v>96</v>
      </c>
      <c r="AA11" s="333"/>
      <c r="AB11" s="333"/>
      <c r="AC11" s="333"/>
      <c r="AD11" s="333"/>
      <c r="AE11" s="333"/>
      <c r="AF11" s="333"/>
      <c r="AG11" s="333"/>
      <c r="AH11" s="333"/>
      <c r="AI11" s="334"/>
    </row>
    <row r="12" spans="1:35" ht="0.95" customHeight="1" x14ac:dyDescent="0.2"/>
    <row r="13" spans="1:35" ht="17.100000000000001" customHeight="1" x14ac:dyDescent="0.25">
      <c r="B13" s="361" t="s">
        <v>19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19"/>
      <c r="M13" s="319"/>
      <c r="N13" s="319"/>
      <c r="O13" s="319"/>
      <c r="P13" s="319"/>
      <c r="Q13" s="319"/>
      <c r="R13" s="319"/>
      <c r="S13" s="319"/>
      <c r="T13" s="319"/>
      <c r="U13" s="319"/>
      <c r="V13" s="319"/>
      <c r="W13" s="319"/>
      <c r="X13" s="319"/>
      <c r="Y13" s="319"/>
      <c r="Z13" s="319"/>
      <c r="AA13" s="319"/>
      <c r="AB13" s="319"/>
      <c r="AC13" s="319"/>
      <c r="AD13" s="319"/>
      <c r="AE13" s="319"/>
      <c r="AF13" s="319"/>
      <c r="AG13" s="319"/>
      <c r="AH13" s="319"/>
      <c r="AI13" s="319"/>
    </row>
    <row r="14" spans="1:35" ht="3.2" customHeight="1" x14ac:dyDescent="0.2"/>
    <row r="15" spans="1:35" ht="15" customHeight="1" x14ac:dyDescent="0.25">
      <c r="A15" s="166"/>
      <c r="C15" s="378" t="s">
        <v>20</v>
      </c>
      <c r="D15" s="369"/>
      <c r="E15" s="369"/>
      <c r="F15" s="369"/>
      <c r="G15" s="369"/>
      <c r="H15" s="369"/>
      <c r="I15" s="369"/>
      <c r="J15" s="369"/>
      <c r="K15" s="369"/>
      <c r="L15" s="369"/>
      <c r="M15" s="369"/>
      <c r="N15" s="369"/>
      <c r="O15" s="369"/>
      <c r="P15" s="370"/>
      <c r="Q15" s="378" t="s">
        <v>21</v>
      </c>
      <c r="R15" s="369"/>
      <c r="S15" s="369"/>
      <c r="T15" s="369"/>
      <c r="U15" s="370"/>
      <c r="V15" s="378" t="s">
        <v>22</v>
      </c>
      <c r="W15" s="369"/>
      <c r="X15" s="370"/>
      <c r="Y15" s="378" t="s">
        <v>23</v>
      </c>
      <c r="Z15" s="369"/>
      <c r="AA15" s="369"/>
      <c r="AB15" s="370"/>
      <c r="AC15" s="378" t="s">
        <v>24</v>
      </c>
      <c r="AD15" s="369"/>
      <c r="AE15" s="370"/>
      <c r="AF15" s="380" t="s">
        <v>25</v>
      </c>
      <c r="AG15" s="375"/>
      <c r="AH15" s="375"/>
      <c r="AI15" s="381"/>
    </row>
    <row r="16" spans="1:35" ht="18" customHeight="1" x14ac:dyDescent="0.25">
      <c r="A16" s="166"/>
      <c r="C16" s="376" t="s">
        <v>26</v>
      </c>
      <c r="D16" s="369"/>
      <c r="E16" s="370"/>
      <c r="F16" s="288" t="s">
        <v>27</v>
      </c>
      <c r="G16" s="376" t="s">
        <v>28</v>
      </c>
      <c r="H16" s="370"/>
      <c r="I16" s="288" t="s">
        <v>29</v>
      </c>
      <c r="J16" s="376" t="s">
        <v>30</v>
      </c>
      <c r="K16" s="369"/>
      <c r="L16" s="370"/>
      <c r="M16" s="288" t="s">
        <v>31</v>
      </c>
      <c r="N16" s="376" t="s">
        <v>32</v>
      </c>
      <c r="O16" s="369"/>
      <c r="P16" s="370"/>
      <c r="Q16" s="288" t="s">
        <v>30</v>
      </c>
      <c r="R16" s="376" t="s">
        <v>31</v>
      </c>
      <c r="S16" s="370"/>
      <c r="T16" s="376" t="s">
        <v>32</v>
      </c>
      <c r="U16" s="370"/>
      <c r="V16" s="288" t="s">
        <v>30</v>
      </c>
      <c r="W16" s="288" t="s">
        <v>31</v>
      </c>
      <c r="X16" s="288" t="s">
        <v>32</v>
      </c>
      <c r="Y16" s="372" t="s">
        <v>33</v>
      </c>
      <c r="Z16" s="338"/>
      <c r="AA16" s="338"/>
      <c r="AB16" s="339"/>
      <c r="AC16" s="288" t="s">
        <v>30</v>
      </c>
      <c r="AD16" s="288" t="s">
        <v>31</v>
      </c>
      <c r="AE16" s="288" t="s">
        <v>32</v>
      </c>
      <c r="AF16" s="372" t="s">
        <v>34</v>
      </c>
      <c r="AG16" s="338"/>
      <c r="AH16" s="338"/>
      <c r="AI16" s="339"/>
    </row>
    <row r="17" spans="1:35" ht="15" customHeight="1" x14ac:dyDescent="0.25">
      <c r="A17" s="327"/>
      <c r="C17" s="385" t="s">
        <v>97</v>
      </c>
      <c r="D17" s="375"/>
      <c r="E17" s="375"/>
      <c r="F17" s="375"/>
      <c r="G17" s="375"/>
      <c r="H17" s="381"/>
      <c r="I17" s="379"/>
      <c r="J17" s="375"/>
      <c r="K17" s="375"/>
      <c r="L17" s="375"/>
      <c r="M17" s="375"/>
      <c r="N17" s="375"/>
      <c r="O17" s="375"/>
      <c r="P17" s="375"/>
      <c r="Q17" s="375"/>
      <c r="R17" s="375"/>
      <c r="S17" s="375"/>
      <c r="T17" s="375"/>
      <c r="U17" s="375"/>
      <c r="V17" s="375"/>
      <c r="W17" s="375"/>
      <c r="X17" s="375"/>
      <c r="Y17" s="375"/>
      <c r="Z17" s="375"/>
      <c r="AA17" s="375"/>
      <c r="AB17" s="375"/>
      <c r="AC17" s="375"/>
      <c r="AD17" s="375"/>
      <c r="AE17" s="375"/>
      <c r="AF17" s="375"/>
      <c r="AG17" s="375"/>
      <c r="AH17" s="375"/>
      <c r="AI17" s="375"/>
    </row>
    <row r="18" spans="1:35" ht="18" customHeight="1" x14ac:dyDescent="0.25">
      <c r="A18" s="328"/>
      <c r="C18" s="364">
        <v>2</v>
      </c>
      <c r="D18" s="365"/>
      <c r="E18" s="366"/>
      <c r="F18" s="291" t="s">
        <v>36</v>
      </c>
      <c r="G18" s="367" t="s">
        <v>40</v>
      </c>
      <c r="H18" s="366"/>
      <c r="I18" s="290" t="s">
        <v>38</v>
      </c>
      <c r="J18" s="364">
        <v>1892186</v>
      </c>
      <c r="K18" s="365"/>
      <c r="L18" s="366"/>
      <c r="M18" s="290">
        <v>1892194</v>
      </c>
      <c r="N18" s="364">
        <v>9</v>
      </c>
      <c r="O18" s="365"/>
      <c r="P18" s="366"/>
      <c r="Q18" s="290">
        <v>1892186</v>
      </c>
      <c r="R18" s="364">
        <v>1892194</v>
      </c>
      <c r="S18" s="366"/>
      <c r="T18" s="364">
        <v>9</v>
      </c>
      <c r="U18" s="366"/>
      <c r="V18" s="290"/>
      <c r="W18" s="290"/>
      <c r="X18" s="290"/>
      <c r="Y18" s="364"/>
      <c r="Z18" s="365"/>
      <c r="AA18" s="365"/>
      <c r="AB18" s="366"/>
      <c r="AC18" s="290"/>
      <c r="AD18" s="290"/>
      <c r="AE18" s="290"/>
      <c r="AF18" s="364">
        <v>9</v>
      </c>
      <c r="AG18" s="365"/>
      <c r="AH18" s="365"/>
      <c r="AI18" s="366"/>
    </row>
    <row r="19" spans="1:35" ht="18" customHeight="1" x14ac:dyDescent="0.25">
      <c r="A19" s="328"/>
      <c r="C19" s="364">
        <v>2</v>
      </c>
      <c r="D19" s="365"/>
      <c r="E19" s="366"/>
      <c r="F19" s="291" t="s">
        <v>36</v>
      </c>
      <c r="G19" s="367" t="s">
        <v>40</v>
      </c>
      <c r="H19" s="366"/>
      <c r="I19" s="290" t="s">
        <v>38</v>
      </c>
      <c r="J19" s="364">
        <v>1892503</v>
      </c>
      <c r="K19" s="365"/>
      <c r="L19" s="366"/>
      <c r="M19" s="290">
        <v>1892508</v>
      </c>
      <c r="N19" s="364">
        <v>6</v>
      </c>
      <c r="O19" s="365"/>
      <c r="P19" s="366"/>
      <c r="Q19" s="290">
        <v>1892503</v>
      </c>
      <c r="R19" s="364">
        <v>1892508</v>
      </c>
      <c r="S19" s="366"/>
      <c r="T19" s="364">
        <v>6</v>
      </c>
      <c r="U19" s="366"/>
      <c r="V19" s="290"/>
      <c r="W19" s="290"/>
      <c r="X19" s="290"/>
      <c r="Y19" s="364"/>
      <c r="Z19" s="365"/>
      <c r="AA19" s="365"/>
      <c r="AB19" s="366"/>
      <c r="AC19" s="290"/>
      <c r="AD19" s="290"/>
      <c r="AE19" s="290"/>
      <c r="AF19" s="364">
        <v>6</v>
      </c>
      <c r="AG19" s="365"/>
      <c r="AH19" s="365"/>
      <c r="AI19" s="366"/>
    </row>
    <row r="20" spans="1:35" ht="18" customHeight="1" x14ac:dyDescent="0.25">
      <c r="A20" s="328"/>
      <c r="C20" s="364">
        <v>2</v>
      </c>
      <c r="D20" s="365"/>
      <c r="E20" s="366"/>
      <c r="F20" s="291" t="s">
        <v>36</v>
      </c>
      <c r="G20" s="367" t="s">
        <v>40</v>
      </c>
      <c r="H20" s="366"/>
      <c r="I20" s="290" t="s">
        <v>38</v>
      </c>
      <c r="J20" s="364">
        <v>1892509</v>
      </c>
      <c r="K20" s="365"/>
      <c r="L20" s="366"/>
      <c r="M20" s="290">
        <v>1892570</v>
      </c>
      <c r="N20" s="364">
        <v>62</v>
      </c>
      <c r="O20" s="365"/>
      <c r="P20" s="366"/>
      <c r="Q20" s="290"/>
      <c r="R20" s="364"/>
      <c r="S20" s="366"/>
      <c r="T20" s="364"/>
      <c r="U20" s="366"/>
      <c r="V20" s="290"/>
      <c r="W20" s="290"/>
      <c r="X20" s="290"/>
      <c r="Y20" s="364"/>
      <c r="Z20" s="365"/>
      <c r="AA20" s="365"/>
      <c r="AB20" s="366"/>
      <c r="AC20" s="290">
        <v>1892509</v>
      </c>
      <c r="AD20" s="290">
        <v>1892570</v>
      </c>
      <c r="AE20" s="290">
        <v>62</v>
      </c>
      <c r="AF20" s="364">
        <v>62</v>
      </c>
      <c r="AG20" s="365"/>
      <c r="AH20" s="365"/>
      <c r="AI20" s="366"/>
    </row>
    <row r="21" spans="1:35" ht="18" customHeight="1" x14ac:dyDescent="0.25">
      <c r="A21" s="328"/>
      <c r="C21" s="364">
        <v>2</v>
      </c>
      <c r="D21" s="365"/>
      <c r="E21" s="366"/>
      <c r="F21" s="291" t="s">
        <v>36</v>
      </c>
      <c r="G21" s="367" t="s">
        <v>98</v>
      </c>
      <c r="H21" s="366"/>
      <c r="I21" s="290" t="s">
        <v>99</v>
      </c>
      <c r="J21" s="364">
        <v>846604</v>
      </c>
      <c r="K21" s="365"/>
      <c r="L21" s="366"/>
      <c r="M21" s="290">
        <v>846612</v>
      </c>
      <c r="N21" s="364">
        <v>9</v>
      </c>
      <c r="O21" s="365"/>
      <c r="P21" s="366"/>
      <c r="Q21" s="290">
        <v>846604</v>
      </c>
      <c r="R21" s="364">
        <v>846612</v>
      </c>
      <c r="S21" s="366"/>
      <c r="T21" s="364">
        <v>9</v>
      </c>
      <c r="U21" s="366"/>
      <c r="V21" s="290"/>
      <c r="W21" s="290"/>
      <c r="X21" s="290"/>
      <c r="Y21" s="364"/>
      <c r="Z21" s="365"/>
      <c r="AA21" s="365"/>
      <c r="AB21" s="366"/>
      <c r="AC21" s="290"/>
      <c r="AD21" s="290"/>
      <c r="AE21" s="290"/>
      <c r="AF21" s="364">
        <v>9</v>
      </c>
      <c r="AG21" s="365"/>
      <c r="AH21" s="365"/>
      <c r="AI21" s="366"/>
    </row>
    <row r="22" spans="1:35" ht="18" customHeight="1" x14ac:dyDescent="0.25">
      <c r="A22" s="328"/>
      <c r="C22" s="364">
        <v>2</v>
      </c>
      <c r="D22" s="365"/>
      <c r="E22" s="366"/>
      <c r="F22" s="291" t="s">
        <v>36</v>
      </c>
      <c r="G22" s="367" t="s">
        <v>98</v>
      </c>
      <c r="H22" s="366"/>
      <c r="I22" s="290" t="s">
        <v>99</v>
      </c>
      <c r="J22" s="364">
        <v>931921</v>
      </c>
      <c r="K22" s="365"/>
      <c r="L22" s="366"/>
      <c r="M22" s="290">
        <v>931926</v>
      </c>
      <c r="N22" s="364">
        <v>6</v>
      </c>
      <c r="O22" s="365"/>
      <c r="P22" s="366"/>
      <c r="Q22" s="290">
        <v>931921</v>
      </c>
      <c r="R22" s="364">
        <v>931926</v>
      </c>
      <c r="S22" s="366"/>
      <c r="T22" s="364">
        <v>6</v>
      </c>
      <c r="U22" s="366"/>
      <c r="V22" s="290"/>
      <c r="W22" s="290"/>
      <c r="X22" s="290"/>
      <c r="Y22" s="364"/>
      <c r="Z22" s="365"/>
      <c r="AA22" s="365"/>
      <c r="AB22" s="366"/>
      <c r="AC22" s="290"/>
      <c r="AD22" s="290"/>
      <c r="AE22" s="290"/>
      <c r="AF22" s="364">
        <v>6</v>
      </c>
      <c r="AG22" s="365"/>
      <c r="AH22" s="365"/>
      <c r="AI22" s="366"/>
    </row>
    <row r="23" spans="1:35" ht="18" customHeight="1" x14ac:dyDescent="0.25">
      <c r="A23" s="328"/>
      <c r="C23" s="364">
        <v>2</v>
      </c>
      <c r="D23" s="365"/>
      <c r="E23" s="366"/>
      <c r="F23" s="291" t="s">
        <v>36</v>
      </c>
      <c r="G23" s="367" t="s">
        <v>98</v>
      </c>
      <c r="H23" s="366"/>
      <c r="I23" s="290" t="s">
        <v>99</v>
      </c>
      <c r="J23" s="364">
        <v>931927</v>
      </c>
      <c r="K23" s="365"/>
      <c r="L23" s="366"/>
      <c r="M23" s="290">
        <v>931988</v>
      </c>
      <c r="N23" s="364">
        <v>62</v>
      </c>
      <c r="O23" s="365"/>
      <c r="P23" s="366"/>
      <c r="Q23" s="290"/>
      <c r="R23" s="364"/>
      <c r="S23" s="366"/>
      <c r="T23" s="364"/>
      <c r="U23" s="366"/>
      <c r="V23" s="290"/>
      <c r="W23" s="290"/>
      <c r="X23" s="290"/>
      <c r="Y23" s="364"/>
      <c r="Z23" s="365"/>
      <c r="AA23" s="365"/>
      <c r="AB23" s="366"/>
      <c r="AC23" s="290">
        <v>931927</v>
      </c>
      <c r="AD23" s="290">
        <v>931988</v>
      </c>
      <c r="AE23" s="290">
        <v>62</v>
      </c>
      <c r="AF23" s="364">
        <v>62</v>
      </c>
      <c r="AG23" s="365"/>
      <c r="AH23" s="365"/>
      <c r="AI23" s="366"/>
    </row>
    <row r="24" spans="1:35" ht="15" customHeight="1" x14ac:dyDescent="0.25">
      <c r="A24" s="328"/>
      <c r="C24" s="364"/>
      <c r="D24" s="365"/>
      <c r="E24" s="366"/>
      <c r="F24" s="291"/>
      <c r="G24" s="367"/>
      <c r="H24" s="366"/>
      <c r="I24" s="290"/>
      <c r="J24" s="364"/>
      <c r="K24" s="365"/>
      <c r="L24" s="366"/>
      <c r="M24" s="290"/>
      <c r="N24" s="364"/>
      <c r="O24" s="365"/>
      <c r="P24" s="366"/>
      <c r="Q24" s="290"/>
      <c r="R24" s="364"/>
      <c r="S24" s="366"/>
      <c r="T24" s="364"/>
      <c r="U24" s="366"/>
      <c r="V24" s="290"/>
      <c r="W24" s="290"/>
      <c r="X24" s="290"/>
      <c r="Y24" s="364"/>
      <c r="Z24" s="365"/>
      <c r="AA24" s="365"/>
      <c r="AB24" s="366"/>
      <c r="AC24" s="290"/>
      <c r="AD24" s="290"/>
      <c r="AE24" s="290"/>
      <c r="AF24" s="364"/>
      <c r="AG24" s="365"/>
      <c r="AH24" s="365"/>
      <c r="AI24" s="366"/>
    </row>
    <row r="25" spans="1:35" ht="18" customHeight="1" x14ac:dyDescent="0.25">
      <c r="A25" s="328"/>
      <c r="C25" s="364">
        <v>7</v>
      </c>
      <c r="D25" s="365"/>
      <c r="E25" s="366"/>
      <c r="F25" s="291" t="s">
        <v>71</v>
      </c>
      <c r="G25" s="367" t="s">
        <v>40</v>
      </c>
      <c r="H25" s="366"/>
      <c r="I25" s="290" t="s">
        <v>38</v>
      </c>
      <c r="J25" s="364">
        <v>1892368</v>
      </c>
      <c r="K25" s="365"/>
      <c r="L25" s="366"/>
      <c r="M25" s="290">
        <v>1892406</v>
      </c>
      <c r="N25" s="364">
        <v>39</v>
      </c>
      <c r="O25" s="365"/>
      <c r="P25" s="366"/>
      <c r="Q25" s="290">
        <v>1892368</v>
      </c>
      <c r="R25" s="364">
        <v>1892406</v>
      </c>
      <c r="S25" s="366"/>
      <c r="T25" s="364">
        <v>39</v>
      </c>
      <c r="U25" s="366"/>
      <c r="V25" s="290"/>
      <c r="W25" s="290"/>
      <c r="X25" s="290"/>
      <c r="Y25" s="364"/>
      <c r="Z25" s="365"/>
      <c r="AA25" s="365"/>
      <c r="AB25" s="366"/>
      <c r="AC25" s="290"/>
      <c r="AD25" s="290"/>
      <c r="AE25" s="290"/>
      <c r="AF25" s="364">
        <v>39</v>
      </c>
      <c r="AG25" s="365"/>
      <c r="AH25" s="365"/>
      <c r="AI25" s="366"/>
    </row>
    <row r="26" spans="1:35" ht="18" customHeight="1" x14ac:dyDescent="0.25">
      <c r="A26" s="328"/>
      <c r="C26" s="364">
        <v>7</v>
      </c>
      <c r="D26" s="365"/>
      <c r="E26" s="366"/>
      <c r="F26" s="291" t="s">
        <v>71</v>
      </c>
      <c r="G26" s="367" t="s">
        <v>40</v>
      </c>
      <c r="H26" s="366"/>
      <c r="I26" s="290" t="s">
        <v>38</v>
      </c>
      <c r="J26" s="364">
        <v>1892651</v>
      </c>
      <c r="K26" s="365"/>
      <c r="L26" s="366"/>
      <c r="M26" s="290">
        <v>1892662</v>
      </c>
      <c r="N26" s="364">
        <v>12</v>
      </c>
      <c r="O26" s="365"/>
      <c r="P26" s="366"/>
      <c r="Q26" s="290">
        <v>1892651</v>
      </c>
      <c r="R26" s="364">
        <v>1892662</v>
      </c>
      <c r="S26" s="366"/>
      <c r="T26" s="364">
        <v>12</v>
      </c>
      <c r="U26" s="366"/>
      <c r="V26" s="290"/>
      <c r="W26" s="290"/>
      <c r="X26" s="290"/>
      <c r="Y26" s="364"/>
      <c r="Z26" s="365"/>
      <c r="AA26" s="365"/>
      <c r="AB26" s="366"/>
      <c r="AC26" s="290"/>
      <c r="AD26" s="290"/>
      <c r="AE26" s="290"/>
      <c r="AF26" s="364">
        <v>12</v>
      </c>
      <c r="AG26" s="365"/>
      <c r="AH26" s="365"/>
      <c r="AI26" s="366"/>
    </row>
    <row r="27" spans="1:35" ht="18" customHeight="1" x14ac:dyDescent="0.25">
      <c r="A27" s="328"/>
      <c r="C27" s="364">
        <v>7</v>
      </c>
      <c r="D27" s="365"/>
      <c r="E27" s="366"/>
      <c r="F27" s="291" t="s">
        <v>71</v>
      </c>
      <c r="G27" s="367" t="s">
        <v>40</v>
      </c>
      <c r="H27" s="366"/>
      <c r="I27" s="290" t="s">
        <v>38</v>
      </c>
      <c r="J27" s="364">
        <v>1892663</v>
      </c>
      <c r="K27" s="365"/>
      <c r="L27" s="366"/>
      <c r="M27" s="290">
        <v>1892688</v>
      </c>
      <c r="N27" s="364">
        <v>26</v>
      </c>
      <c r="O27" s="365"/>
      <c r="P27" s="366"/>
      <c r="Q27" s="290"/>
      <c r="R27" s="364"/>
      <c r="S27" s="366"/>
      <c r="T27" s="364"/>
      <c r="U27" s="366"/>
      <c r="V27" s="290"/>
      <c r="W27" s="290"/>
      <c r="X27" s="290"/>
      <c r="Y27" s="364"/>
      <c r="Z27" s="365"/>
      <c r="AA27" s="365"/>
      <c r="AB27" s="366"/>
      <c r="AC27" s="290">
        <v>1892663</v>
      </c>
      <c r="AD27" s="290">
        <v>1892688</v>
      </c>
      <c r="AE27" s="290">
        <v>26</v>
      </c>
      <c r="AF27" s="364">
        <v>26</v>
      </c>
      <c r="AG27" s="365"/>
      <c r="AH27" s="365"/>
      <c r="AI27" s="366"/>
    </row>
    <row r="28" spans="1:35" ht="18" customHeight="1" x14ac:dyDescent="0.25">
      <c r="A28" s="328"/>
      <c r="C28" s="364">
        <v>7</v>
      </c>
      <c r="D28" s="365"/>
      <c r="E28" s="366"/>
      <c r="F28" s="291" t="s">
        <v>71</v>
      </c>
      <c r="G28" s="367" t="s">
        <v>98</v>
      </c>
      <c r="H28" s="366"/>
      <c r="I28" s="290" t="s">
        <v>99</v>
      </c>
      <c r="J28" s="364">
        <v>931804</v>
      </c>
      <c r="K28" s="365"/>
      <c r="L28" s="366"/>
      <c r="M28" s="290">
        <v>931840</v>
      </c>
      <c r="N28" s="364">
        <v>37</v>
      </c>
      <c r="O28" s="365"/>
      <c r="P28" s="366"/>
      <c r="Q28" s="290">
        <v>931804</v>
      </c>
      <c r="R28" s="364">
        <v>931840</v>
      </c>
      <c r="S28" s="366"/>
      <c r="T28" s="364">
        <v>37</v>
      </c>
      <c r="U28" s="366"/>
      <c r="V28" s="290"/>
      <c r="W28" s="290"/>
      <c r="X28" s="290"/>
      <c r="Y28" s="364"/>
      <c r="Z28" s="365"/>
      <c r="AA28" s="365"/>
      <c r="AB28" s="366"/>
      <c r="AC28" s="290"/>
      <c r="AD28" s="290"/>
      <c r="AE28" s="290"/>
      <c r="AF28" s="364">
        <v>37</v>
      </c>
      <c r="AG28" s="365"/>
      <c r="AH28" s="365"/>
      <c r="AI28" s="366"/>
    </row>
    <row r="29" spans="1:35" ht="18" customHeight="1" x14ac:dyDescent="0.25">
      <c r="A29" s="328"/>
      <c r="C29" s="364">
        <v>7</v>
      </c>
      <c r="D29" s="365"/>
      <c r="E29" s="366"/>
      <c r="F29" s="291" t="s">
        <v>71</v>
      </c>
      <c r="G29" s="367" t="s">
        <v>98</v>
      </c>
      <c r="H29" s="366"/>
      <c r="I29" s="290" t="s">
        <v>99</v>
      </c>
      <c r="J29" s="364">
        <v>936069</v>
      </c>
      <c r="K29" s="365"/>
      <c r="L29" s="366"/>
      <c r="M29" s="290">
        <v>936082</v>
      </c>
      <c r="N29" s="364">
        <v>14</v>
      </c>
      <c r="O29" s="365"/>
      <c r="P29" s="366"/>
      <c r="Q29" s="290">
        <v>936069</v>
      </c>
      <c r="R29" s="364">
        <v>936082</v>
      </c>
      <c r="S29" s="366"/>
      <c r="T29" s="364">
        <v>14</v>
      </c>
      <c r="U29" s="366"/>
      <c r="V29" s="290"/>
      <c r="W29" s="290"/>
      <c r="X29" s="290"/>
      <c r="Y29" s="364"/>
      <c r="Z29" s="365"/>
      <c r="AA29" s="365"/>
      <c r="AB29" s="366"/>
      <c r="AC29" s="290"/>
      <c r="AD29" s="290"/>
      <c r="AE29" s="290"/>
      <c r="AF29" s="364">
        <v>14</v>
      </c>
      <c r="AG29" s="365"/>
      <c r="AH29" s="365"/>
      <c r="AI29" s="366"/>
    </row>
    <row r="30" spans="1:35" ht="18" customHeight="1" x14ac:dyDescent="0.25">
      <c r="A30" s="328"/>
      <c r="C30" s="364">
        <v>7</v>
      </c>
      <c r="D30" s="365"/>
      <c r="E30" s="366"/>
      <c r="F30" s="291" t="s">
        <v>71</v>
      </c>
      <c r="G30" s="367" t="s">
        <v>98</v>
      </c>
      <c r="H30" s="366"/>
      <c r="I30" s="290" t="s">
        <v>99</v>
      </c>
      <c r="J30" s="364">
        <v>936083</v>
      </c>
      <c r="K30" s="365"/>
      <c r="L30" s="366"/>
      <c r="M30" s="290">
        <v>936108</v>
      </c>
      <c r="N30" s="364">
        <v>26</v>
      </c>
      <c r="O30" s="365"/>
      <c r="P30" s="366"/>
      <c r="Q30" s="290"/>
      <c r="R30" s="364"/>
      <c r="S30" s="366"/>
      <c r="T30" s="364"/>
      <c r="U30" s="366"/>
      <c r="V30" s="290"/>
      <c r="W30" s="290"/>
      <c r="X30" s="290"/>
      <c r="Y30" s="364"/>
      <c r="Z30" s="365"/>
      <c r="AA30" s="365"/>
      <c r="AB30" s="366"/>
      <c r="AC30" s="290">
        <v>936083</v>
      </c>
      <c r="AD30" s="290">
        <v>936108</v>
      </c>
      <c r="AE30" s="290">
        <v>26</v>
      </c>
      <c r="AF30" s="364">
        <v>26</v>
      </c>
      <c r="AG30" s="365"/>
      <c r="AH30" s="365"/>
      <c r="AI30" s="366"/>
    </row>
    <row r="31" spans="1:35" ht="15" customHeight="1" x14ac:dyDescent="0.25">
      <c r="A31" s="328"/>
      <c r="C31" s="364"/>
      <c r="D31" s="365"/>
      <c r="E31" s="366"/>
      <c r="F31" s="291"/>
      <c r="G31" s="367"/>
      <c r="H31" s="366"/>
      <c r="I31" s="290"/>
      <c r="J31" s="364"/>
      <c r="K31" s="365"/>
      <c r="L31" s="366"/>
      <c r="M31" s="290"/>
      <c r="N31" s="364"/>
      <c r="O31" s="365"/>
      <c r="P31" s="366"/>
      <c r="Q31" s="290"/>
      <c r="R31" s="364"/>
      <c r="S31" s="366"/>
      <c r="T31" s="364"/>
      <c r="U31" s="366"/>
      <c r="V31" s="290"/>
      <c r="W31" s="290"/>
      <c r="X31" s="290"/>
      <c r="Y31" s="364"/>
      <c r="Z31" s="365"/>
      <c r="AA31" s="365"/>
      <c r="AB31" s="366"/>
      <c r="AC31" s="290"/>
      <c r="AD31" s="290"/>
      <c r="AE31" s="290"/>
      <c r="AF31" s="364"/>
      <c r="AG31" s="365"/>
      <c r="AH31" s="365"/>
      <c r="AI31" s="366"/>
    </row>
    <row r="32" spans="1:35" ht="18" customHeight="1" x14ac:dyDescent="0.25">
      <c r="A32" s="328"/>
      <c r="C32" s="364">
        <v>1</v>
      </c>
      <c r="D32" s="365"/>
      <c r="E32" s="366"/>
      <c r="F32" s="291" t="s">
        <v>100</v>
      </c>
      <c r="G32" s="367" t="s">
        <v>40</v>
      </c>
      <c r="H32" s="366"/>
      <c r="I32" s="290" t="s">
        <v>38</v>
      </c>
      <c r="J32" s="364">
        <v>1892096</v>
      </c>
      <c r="K32" s="365"/>
      <c r="L32" s="366"/>
      <c r="M32" s="290">
        <v>1892119</v>
      </c>
      <c r="N32" s="364">
        <v>24</v>
      </c>
      <c r="O32" s="365"/>
      <c r="P32" s="366"/>
      <c r="Q32" s="290">
        <v>1892096</v>
      </c>
      <c r="R32" s="364">
        <v>1892119</v>
      </c>
      <c r="S32" s="366"/>
      <c r="T32" s="364">
        <v>24</v>
      </c>
      <c r="U32" s="366"/>
      <c r="V32" s="290"/>
      <c r="W32" s="290"/>
      <c r="X32" s="290"/>
      <c r="Y32" s="364"/>
      <c r="Z32" s="365"/>
      <c r="AA32" s="365"/>
      <c r="AB32" s="366"/>
      <c r="AC32" s="290"/>
      <c r="AD32" s="290"/>
      <c r="AE32" s="290"/>
      <c r="AF32" s="364">
        <v>24</v>
      </c>
      <c r="AG32" s="365"/>
      <c r="AH32" s="365"/>
      <c r="AI32" s="366"/>
    </row>
    <row r="33" spans="1:35" ht="18" customHeight="1" x14ac:dyDescent="0.25">
      <c r="A33" s="328"/>
      <c r="C33" s="364">
        <v>1</v>
      </c>
      <c r="D33" s="365"/>
      <c r="E33" s="366"/>
      <c r="F33" s="291" t="s">
        <v>100</v>
      </c>
      <c r="G33" s="367" t="s">
        <v>40</v>
      </c>
      <c r="H33" s="366"/>
      <c r="I33" s="290" t="s">
        <v>38</v>
      </c>
      <c r="J33" s="364">
        <v>1892120</v>
      </c>
      <c r="K33" s="365"/>
      <c r="L33" s="366"/>
      <c r="M33" s="290">
        <v>1892127</v>
      </c>
      <c r="N33" s="364">
        <v>8</v>
      </c>
      <c r="O33" s="365"/>
      <c r="P33" s="366"/>
      <c r="Q33" s="290"/>
      <c r="R33" s="364"/>
      <c r="S33" s="366"/>
      <c r="T33" s="364"/>
      <c r="U33" s="366"/>
      <c r="V33" s="290"/>
      <c r="W33" s="290"/>
      <c r="X33" s="290"/>
      <c r="Y33" s="364"/>
      <c r="Z33" s="365"/>
      <c r="AA33" s="365"/>
      <c r="AB33" s="366"/>
      <c r="AC33" s="290">
        <v>1892120</v>
      </c>
      <c r="AD33" s="290">
        <v>1892127</v>
      </c>
      <c r="AE33" s="290">
        <v>8</v>
      </c>
      <c r="AF33" s="364">
        <v>8</v>
      </c>
      <c r="AG33" s="365"/>
      <c r="AH33" s="365"/>
      <c r="AI33" s="366"/>
    </row>
    <row r="34" spans="1:35" ht="18" customHeight="1" x14ac:dyDescent="0.25">
      <c r="A34" s="328"/>
      <c r="C34" s="364">
        <v>1</v>
      </c>
      <c r="D34" s="365"/>
      <c r="E34" s="366"/>
      <c r="F34" s="291" t="s">
        <v>100</v>
      </c>
      <c r="G34" s="367" t="s">
        <v>40</v>
      </c>
      <c r="H34" s="366"/>
      <c r="I34" s="290" t="s">
        <v>38</v>
      </c>
      <c r="J34" s="364">
        <v>1892463</v>
      </c>
      <c r="K34" s="365"/>
      <c r="L34" s="366"/>
      <c r="M34" s="290">
        <v>1892502</v>
      </c>
      <c r="N34" s="364">
        <v>40</v>
      </c>
      <c r="O34" s="365"/>
      <c r="P34" s="366"/>
      <c r="Q34" s="290"/>
      <c r="R34" s="364"/>
      <c r="S34" s="366"/>
      <c r="T34" s="364"/>
      <c r="U34" s="366"/>
      <c r="V34" s="290"/>
      <c r="W34" s="290"/>
      <c r="X34" s="290"/>
      <c r="Y34" s="364"/>
      <c r="Z34" s="365"/>
      <c r="AA34" s="365"/>
      <c r="AB34" s="366"/>
      <c r="AC34" s="290">
        <v>1892463</v>
      </c>
      <c r="AD34" s="290">
        <v>1892502</v>
      </c>
      <c r="AE34" s="290">
        <v>40</v>
      </c>
      <c r="AF34" s="364">
        <v>40</v>
      </c>
      <c r="AG34" s="365"/>
      <c r="AH34" s="365"/>
      <c r="AI34" s="366"/>
    </row>
    <row r="35" spans="1:35" ht="18" customHeight="1" x14ac:dyDescent="0.25">
      <c r="A35" s="328"/>
      <c r="C35" s="364">
        <v>1</v>
      </c>
      <c r="D35" s="365"/>
      <c r="E35" s="366"/>
      <c r="F35" s="291" t="s">
        <v>100</v>
      </c>
      <c r="G35" s="367" t="s">
        <v>98</v>
      </c>
      <c r="H35" s="366"/>
      <c r="I35" s="290" t="s">
        <v>99</v>
      </c>
      <c r="J35" s="364">
        <v>846513</v>
      </c>
      <c r="K35" s="365"/>
      <c r="L35" s="366"/>
      <c r="M35" s="290">
        <v>846536</v>
      </c>
      <c r="N35" s="364">
        <v>24</v>
      </c>
      <c r="O35" s="365"/>
      <c r="P35" s="366"/>
      <c r="Q35" s="290">
        <v>846513</v>
      </c>
      <c r="R35" s="364">
        <v>846536</v>
      </c>
      <c r="S35" s="366"/>
      <c r="T35" s="364">
        <v>24</v>
      </c>
      <c r="U35" s="366"/>
      <c r="V35" s="290"/>
      <c r="W35" s="290"/>
      <c r="X35" s="290"/>
      <c r="Y35" s="364"/>
      <c r="Z35" s="365"/>
      <c r="AA35" s="365"/>
      <c r="AB35" s="366"/>
      <c r="AC35" s="290"/>
      <c r="AD35" s="290"/>
      <c r="AE35" s="290"/>
      <c r="AF35" s="364">
        <v>24</v>
      </c>
      <c r="AG35" s="365"/>
      <c r="AH35" s="365"/>
      <c r="AI35" s="366"/>
    </row>
    <row r="36" spans="1:35" ht="18" customHeight="1" x14ac:dyDescent="0.25">
      <c r="A36" s="328"/>
      <c r="C36" s="364">
        <v>1</v>
      </c>
      <c r="D36" s="365"/>
      <c r="E36" s="366"/>
      <c r="F36" s="291" t="s">
        <v>100</v>
      </c>
      <c r="G36" s="367" t="s">
        <v>98</v>
      </c>
      <c r="H36" s="366"/>
      <c r="I36" s="290" t="s">
        <v>99</v>
      </c>
      <c r="J36" s="364">
        <v>846537</v>
      </c>
      <c r="K36" s="365"/>
      <c r="L36" s="366"/>
      <c r="M36" s="290">
        <v>846544</v>
      </c>
      <c r="N36" s="364">
        <v>8</v>
      </c>
      <c r="O36" s="365"/>
      <c r="P36" s="366"/>
      <c r="Q36" s="290"/>
      <c r="R36" s="364"/>
      <c r="S36" s="366"/>
      <c r="T36" s="364"/>
      <c r="U36" s="366"/>
      <c r="V36" s="290"/>
      <c r="W36" s="290"/>
      <c r="X36" s="290"/>
      <c r="Y36" s="364"/>
      <c r="Z36" s="365"/>
      <c r="AA36" s="365"/>
      <c r="AB36" s="366"/>
      <c r="AC36" s="290">
        <v>846537</v>
      </c>
      <c r="AD36" s="290">
        <v>846544</v>
      </c>
      <c r="AE36" s="290">
        <v>8</v>
      </c>
      <c r="AF36" s="364">
        <v>8</v>
      </c>
      <c r="AG36" s="365"/>
      <c r="AH36" s="365"/>
      <c r="AI36" s="366"/>
    </row>
    <row r="37" spans="1:35" ht="18" customHeight="1" x14ac:dyDescent="0.25">
      <c r="A37" s="328"/>
      <c r="C37" s="364">
        <v>1</v>
      </c>
      <c r="D37" s="365"/>
      <c r="E37" s="366"/>
      <c r="F37" s="291" t="s">
        <v>100</v>
      </c>
      <c r="G37" s="367" t="s">
        <v>98</v>
      </c>
      <c r="H37" s="366"/>
      <c r="I37" s="290" t="s">
        <v>99</v>
      </c>
      <c r="J37" s="364">
        <v>931881</v>
      </c>
      <c r="K37" s="365"/>
      <c r="L37" s="366"/>
      <c r="M37" s="290">
        <v>931920</v>
      </c>
      <c r="N37" s="364">
        <v>40</v>
      </c>
      <c r="O37" s="365"/>
      <c r="P37" s="366"/>
      <c r="Q37" s="290"/>
      <c r="R37" s="364"/>
      <c r="S37" s="366"/>
      <c r="T37" s="364"/>
      <c r="U37" s="366"/>
      <c r="V37" s="290"/>
      <c r="W37" s="290"/>
      <c r="X37" s="290"/>
      <c r="Y37" s="364"/>
      <c r="Z37" s="365"/>
      <c r="AA37" s="365"/>
      <c r="AB37" s="366"/>
      <c r="AC37" s="290">
        <v>931881</v>
      </c>
      <c r="AD37" s="290">
        <v>931920</v>
      </c>
      <c r="AE37" s="290">
        <v>40</v>
      </c>
      <c r="AF37" s="364">
        <v>40</v>
      </c>
      <c r="AG37" s="365"/>
      <c r="AH37" s="365"/>
      <c r="AI37" s="366"/>
    </row>
    <row r="38" spans="1:35" ht="15" customHeight="1" x14ac:dyDescent="0.25">
      <c r="A38" s="328"/>
      <c r="C38" s="364"/>
      <c r="D38" s="365"/>
      <c r="E38" s="366"/>
      <c r="F38" s="291"/>
      <c r="G38" s="367"/>
      <c r="H38" s="366"/>
      <c r="I38" s="290"/>
      <c r="J38" s="364"/>
      <c r="K38" s="365"/>
      <c r="L38" s="366"/>
      <c r="M38" s="290"/>
      <c r="N38" s="364"/>
      <c r="O38" s="365"/>
      <c r="P38" s="366"/>
      <c r="Q38" s="290"/>
      <c r="R38" s="364"/>
      <c r="S38" s="366"/>
      <c r="T38" s="364"/>
      <c r="U38" s="366"/>
      <c r="V38" s="290"/>
      <c r="W38" s="290"/>
      <c r="X38" s="290"/>
      <c r="Y38" s="364"/>
      <c r="Z38" s="365"/>
      <c r="AA38" s="365"/>
      <c r="AB38" s="366"/>
      <c r="AC38" s="290"/>
      <c r="AD38" s="290"/>
      <c r="AE38" s="290"/>
      <c r="AF38" s="364"/>
      <c r="AG38" s="365"/>
      <c r="AH38" s="365"/>
      <c r="AI38" s="366"/>
    </row>
    <row r="39" spans="1:35" ht="18" customHeight="1" x14ac:dyDescent="0.25">
      <c r="A39" s="328"/>
      <c r="C39" s="364">
        <v>3</v>
      </c>
      <c r="D39" s="365"/>
      <c r="E39" s="366"/>
      <c r="F39" s="291" t="s">
        <v>51</v>
      </c>
      <c r="G39" s="367" t="s">
        <v>40</v>
      </c>
      <c r="H39" s="366"/>
      <c r="I39" s="290" t="s">
        <v>38</v>
      </c>
      <c r="J39" s="364">
        <v>1892212</v>
      </c>
      <c r="K39" s="365"/>
      <c r="L39" s="366"/>
      <c r="M39" s="290">
        <v>1892234</v>
      </c>
      <c r="N39" s="364">
        <v>23</v>
      </c>
      <c r="O39" s="365"/>
      <c r="P39" s="366"/>
      <c r="Q39" s="290">
        <v>1892212</v>
      </c>
      <c r="R39" s="364">
        <v>1892234</v>
      </c>
      <c r="S39" s="366"/>
      <c r="T39" s="364">
        <v>23</v>
      </c>
      <c r="U39" s="366"/>
      <c r="V39" s="290"/>
      <c r="W39" s="290"/>
      <c r="X39" s="290"/>
      <c r="Y39" s="364"/>
      <c r="Z39" s="365"/>
      <c r="AA39" s="365"/>
      <c r="AB39" s="366"/>
      <c r="AC39" s="290"/>
      <c r="AD39" s="290"/>
      <c r="AE39" s="290"/>
      <c r="AF39" s="364">
        <v>23</v>
      </c>
      <c r="AG39" s="365"/>
      <c r="AH39" s="365"/>
      <c r="AI39" s="366"/>
    </row>
    <row r="40" spans="1:35" ht="18" customHeight="1" x14ac:dyDescent="0.25">
      <c r="A40" s="328"/>
      <c r="C40" s="364">
        <v>3</v>
      </c>
      <c r="D40" s="365"/>
      <c r="E40" s="366"/>
      <c r="F40" s="291" t="s">
        <v>51</v>
      </c>
      <c r="G40" s="367" t="s">
        <v>40</v>
      </c>
      <c r="H40" s="366"/>
      <c r="I40" s="290" t="s">
        <v>38</v>
      </c>
      <c r="J40" s="364">
        <v>1892571</v>
      </c>
      <c r="K40" s="365"/>
      <c r="L40" s="366"/>
      <c r="M40" s="290">
        <v>1892590</v>
      </c>
      <c r="N40" s="364">
        <v>20</v>
      </c>
      <c r="O40" s="365"/>
      <c r="P40" s="366"/>
      <c r="Q40" s="290">
        <v>1892571</v>
      </c>
      <c r="R40" s="364">
        <v>1892590</v>
      </c>
      <c r="S40" s="366"/>
      <c r="T40" s="364">
        <v>20</v>
      </c>
      <c r="U40" s="366"/>
      <c r="V40" s="290"/>
      <c r="W40" s="290"/>
      <c r="X40" s="290"/>
      <c r="Y40" s="364"/>
      <c r="Z40" s="365"/>
      <c r="AA40" s="365"/>
      <c r="AB40" s="366"/>
      <c r="AC40" s="290"/>
      <c r="AD40" s="290"/>
      <c r="AE40" s="290"/>
      <c r="AF40" s="364">
        <v>20</v>
      </c>
      <c r="AG40" s="365"/>
      <c r="AH40" s="365"/>
      <c r="AI40" s="366"/>
    </row>
    <row r="41" spans="1:35" ht="18" customHeight="1" x14ac:dyDescent="0.25">
      <c r="A41" s="328"/>
      <c r="C41" s="364">
        <v>3</v>
      </c>
      <c r="D41" s="365"/>
      <c r="E41" s="366"/>
      <c r="F41" s="291" t="s">
        <v>51</v>
      </c>
      <c r="G41" s="367" t="s">
        <v>40</v>
      </c>
      <c r="H41" s="366"/>
      <c r="I41" s="290" t="s">
        <v>38</v>
      </c>
      <c r="J41" s="364">
        <v>1892591</v>
      </c>
      <c r="K41" s="365"/>
      <c r="L41" s="366"/>
      <c r="M41" s="290">
        <v>1892610</v>
      </c>
      <c r="N41" s="364">
        <v>20</v>
      </c>
      <c r="O41" s="365"/>
      <c r="P41" s="366"/>
      <c r="Q41" s="290"/>
      <c r="R41" s="364"/>
      <c r="S41" s="366"/>
      <c r="T41" s="364"/>
      <c r="U41" s="366"/>
      <c r="V41" s="290"/>
      <c r="W41" s="290"/>
      <c r="X41" s="290"/>
      <c r="Y41" s="364"/>
      <c r="Z41" s="365"/>
      <c r="AA41" s="365"/>
      <c r="AB41" s="366"/>
      <c r="AC41" s="290">
        <v>1892591</v>
      </c>
      <c r="AD41" s="290">
        <v>1892610</v>
      </c>
      <c r="AE41" s="290">
        <v>20</v>
      </c>
      <c r="AF41" s="364">
        <v>20</v>
      </c>
      <c r="AG41" s="365"/>
      <c r="AH41" s="365"/>
      <c r="AI41" s="366"/>
    </row>
    <row r="42" spans="1:35" ht="18" customHeight="1" x14ac:dyDescent="0.25">
      <c r="A42" s="328"/>
      <c r="C42" s="364">
        <v>3</v>
      </c>
      <c r="D42" s="365"/>
      <c r="E42" s="366"/>
      <c r="F42" s="291" t="s">
        <v>51</v>
      </c>
      <c r="G42" s="367" t="s">
        <v>98</v>
      </c>
      <c r="H42" s="366"/>
      <c r="I42" s="290" t="s">
        <v>99</v>
      </c>
      <c r="J42" s="364">
        <v>846630</v>
      </c>
      <c r="K42" s="365"/>
      <c r="L42" s="366"/>
      <c r="M42" s="290">
        <v>846652</v>
      </c>
      <c r="N42" s="364">
        <v>23</v>
      </c>
      <c r="O42" s="365"/>
      <c r="P42" s="366"/>
      <c r="Q42" s="290">
        <v>846630</v>
      </c>
      <c r="R42" s="364">
        <v>846652</v>
      </c>
      <c r="S42" s="366"/>
      <c r="T42" s="364">
        <v>23</v>
      </c>
      <c r="U42" s="366"/>
      <c r="V42" s="290"/>
      <c r="W42" s="290"/>
      <c r="X42" s="290"/>
      <c r="Y42" s="364"/>
      <c r="Z42" s="365"/>
      <c r="AA42" s="365"/>
      <c r="AB42" s="366"/>
      <c r="AC42" s="290"/>
      <c r="AD42" s="290"/>
      <c r="AE42" s="290"/>
      <c r="AF42" s="364">
        <v>23</v>
      </c>
      <c r="AG42" s="365"/>
      <c r="AH42" s="365"/>
      <c r="AI42" s="366"/>
    </row>
    <row r="43" spans="1:35" ht="18" customHeight="1" x14ac:dyDescent="0.25">
      <c r="A43" s="328"/>
      <c r="C43" s="364">
        <v>3</v>
      </c>
      <c r="D43" s="365"/>
      <c r="E43" s="366"/>
      <c r="F43" s="291" t="s">
        <v>51</v>
      </c>
      <c r="G43" s="367" t="s">
        <v>98</v>
      </c>
      <c r="H43" s="366"/>
      <c r="I43" s="290" t="s">
        <v>99</v>
      </c>
      <c r="J43" s="364">
        <v>931989</v>
      </c>
      <c r="K43" s="365"/>
      <c r="L43" s="366"/>
      <c r="M43" s="290">
        <v>932000</v>
      </c>
      <c r="N43" s="364">
        <v>12</v>
      </c>
      <c r="O43" s="365"/>
      <c r="P43" s="366"/>
      <c r="Q43" s="290">
        <v>931989</v>
      </c>
      <c r="R43" s="364">
        <v>932000</v>
      </c>
      <c r="S43" s="366"/>
      <c r="T43" s="364">
        <v>12</v>
      </c>
      <c r="U43" s="366"/>
      <c r="V43" s="290"/>
      <c r="W43" s="290"/>
      <c r="X43" s="290"/>
      <c r="Y43" s="364"/>
      <c r="Z43" s="365"/>
      <c r="AA43" s="365"/>
      <c r="AB43" s="366"/>
      <c r="AC43" s="290"/>
      <c r="AD43" s="290"/>
      <c r="AE43" s="290"/>
      <c r="AF43" s="364">
        <v>12</v>
      </c>
      <c r="AG43" s="365"/>
      <c r="AH43" s="365"/>
      <c r="AI43" s="366"/>
    </row>
    <row r="44" spans="1:35" ht="18" customHeight="1" x14ac:dyDescent="0.25">
      <c r="A44" s="328"/>
      <c r="C44" s="364">
        <v>3</v>
      </c>
      <c r="D44" s="365"/>
      <c r="E44" s="366"/>
      <c r="F44" s="291" t="s">
        <v>51</v>
      </c>
      <c r="G44" s="367" t="s">
        <v>98</v>
      </c>
      <c r="H44" s="366"/>
      <c r="I44" s="290" t="s">
        <v>99</v>
      </c>
      <c r="J44" s="364">
        <v>936001</v>
      </c>
      <c r="K44" s="365"/>
      <c r="L44" s="366"/>
      <c r="M44" s="290">
        <v>936008</v>
      </c>
      <c r="N44" s="364">
        <v>8</v>
      </c>
      <c r="O44" s="365"/>
      <c r="P44" s="366"/>
      <c r="Q44" s="290">
        <v>936001</v>
      </c>
      <c r="R44" s="364">
        <v>936008</v>
      </c>
      <c r="S44" s="366"/>
      <c r="T44" s="364">
        <v>8</v>
      </c>
      <c r="U44" s="366"/>
      <c r="V44" s="290"/>
      <c r="W44" s="290"/>
      <c r="X44" s="290"/>
      <c r="Y44" s="364"/>
      <c r="Z44" s="365"/>
      <c r="AA44" s="365"/>
      <c r="AB44" s="366"/>
      <c r="AC44" s="290"/>
      <c r="AD44" s="290"/>
      <c r="AE44" s="290"/>
      <c r="AF44" s="364">
        <v>8</v>
      </c>
      <c r="AG44" s="365"/>
      <c r="AH44" s="365"/>
      <c r="AI44" s="366"/>
    </row>
    <row r="45" spans="1:35" ht="18" customHeight="1" x14ac:dyDescent="0.25">
      <c r="A45" s="328"/>
      <c r="C45" s="364">
        <v>3</v>
      </c>
      <c r="D45" s="365"/>
      <c r="E45" s="366"/>
      <c r="F45" s="291" t="s">
        <v>51</v>
      </c>
      <c r="G45" s="367" t="s">
        <v>98</v>
      </c>
      <c r="H45" s="366"/>
      <c r="I45" s="290" t="s">
        <v>99</v>
      </c>
      <c r="J45" s="364">
        <v>936009</v>
      </c>
      <c r="K45" s="365"/>
      <c r="L45" s="366"/>
      <c r="M45" s="290">
        <v>936028</v>
      </c>
      <c r="N45" s="364">
        <v>20</v>
      </c>
      <c r="O45" s="365"/>
      <c r="P45" s="366"/>
      <c r="Q45" s="290"/>
      <c r="R45" s="364"/>
      <c r="S45" s="366"/>
      <c r="T45" s="364"/>
      <c r="U45" s="366"/>
      <c r="V45" s="290"/>
      <c r="W45" s="290"/>
      <c r="X45" s="290"/>
      <c r="Y45" s="364"/>
      <c r="Z45" s="365"/>
      <c r="AA45" s="365"/>
      <c r="AB45" s="366"/>
      <c r="AC45" s="290">
        <v>936009</v>
      </c>
      <c r="AD45" s="290">
        <v>936028</v>
      </c>
      <c r="AE45" s="290">
        <v>20</v>
      </c>
      <c r="AF45" s="364">
        <v>20</v>
      </c>
      <c r="AG45" s="365"/>
      <c r="AH45" s="365"/>
      <c r="AI45" s="366"/>
    </row>
    <row r="46" spans="1:35" ht="15" customHeight="1" x14ac:dyDescent="0.25">
      <c r="A46" s="328"/>
      <c r="C46" s="364"/>
      <c r="D46" s="365"/>
      <c r="E46" s="366"/>
      <c r="F46" s="291"/>
      <c r="G46" s="367"/>
      <c r="H46" s="366"/>
      <c r="I46" s="290"/>
      <c r="J46" s="364"/>
      <c r="K46" s="365"/>
      <c r="L46" s="366"/>
      <c r="M46" s="290"/>
      <c r="N46" s="364"/>
      <c r="O46" s="365"/>
      <c r="P46" s="366"/>
      <c r="Q46" s="290"/>
      <c r="R46" s="364"/>
      <c r="S46" s="366"/>
      <c r="T46" s="364"/>
      <c r="U46" s="366"/>
      <c r="V46" s="290"/>
      <c r="W46" s="290"/>
      <c r="X46" s="290"/>
      <c r="Y46" s="364"/>
      <c r="Z46" s="365"/>
      <c r="AA46" s="365"/>
      <c r="AB46" s="366"/>
      <c r="AC46" s="290"/>
      <c r="AD46" s="290"/>
      <c r="AE46" s="290"/>
      <c r="AF46" s="364"/>
      <c r="AG46" s="365"/>
      <c r="AH46" s="365"/>
      <c r="AI46" s="366"/>
    </row>
    <row r="47" spans="1:35" ht="18" customHeight="1" x14ac:dyDescent="0.25">
      <c r="A47" s="328"/>
      <c r="C47" s="364">
        <v>5</v>
      </c>
      <c r="D47" s="365"/>
      <c r="E47" s="366"/>
      <c r="F47" s="291" t="s">
        <v>42</v>
      </c>
      <c r="G47" s="367" t="s">
        <v>40</v>
      </c>
      <c r="H47" s="366"/>
      <c r="I47" s="290" t="s">
        <v>38</v>
      </c>
      <c r="J47" s="364">
        <v>1892023</v>
      </c>
      <c r="K47" s="365"/>
      <c r="L47" s="366"/>
      <c r="M47" s="290">
        <v>1892023</v>
      </c>
      <c r="N47" s="364">
        <v>1</v>
      </c>
      <c r="O47" s="365"/>
      <c r="P47" s="366"/>
      <c r="Q47" s="290">
        <v>1892023</v>
      </c>
      <c r="R47" s="364">
        <v>1892023</v>
      </c>
      <c r="S47" s="366"/>
      <c r="T47" s="364">
        <v>1</v>
      </c>
      <c r="U47" s="366"/>
      <c r="V47" s="290"/>
      <c r="W47" s="290"/>
      <c r="X47" s="290"/>
      <c r="Y47" s="364"/>
      <c r="Z47" s="365"/>
      <c r="AA47" s="365"/>
      <c r="AB47" s="366"/>
      <c r="AC47" s="290"/>
      <c r="AD47" s="290"/>
      <c r="AE47" s="290"/>
      <c r="AF47" s="364">
        <v>1</v>
      </c>
      <c r="AG47" s="365"/>
      <c r="AH47" s="365"/>
      <c r="AI47" s="366"/>
    </row>
    <row r="48" spans="1:35" ht="18" customHeight="1" x14ac:dyDescent="0.25">
      <c r="A48" s="328"/>
      <c r="C48" s="364">
        <v>5</v>
      </c>
      <c r="D48" s="365"/>
      <c r="E48" s="366"/>
      <c r="F48" s="291" t="s">
        <v>42</v>
      </c>
      <c r="G48" s="367" t="s">
        <v>40</v>
      </c>
      <c r="H48" s="366"/>
      <c r="I48" s="290" t="s">
        <v>38</v>
      </c>
      <c r="J48" s="364">
        <v>1892303</v>
      </c>
      <c r="K48" s="365"/>
      <c r="L48" s="366"/>
      <c r="M48" s="290">
        <v>1892338</v>
      </c>
      <c r="N48" s="364">
        <v>36</v>
      </c>
      <c r="O48" s="365"/>
      <c r="P48" s="366"/>
      <c r="Q48" s="290">
        <v>1892303</v>
      </c>
      <c r="R48" s="364">
        <v>1892338</v>
      </c>
      <c r="S48" s="366"/>
      <c r="T48" s="364">
        <v>36</v>
      </c>
      <c r="U48" s="366"/>
      <c r="V48" s="290"/>
      <c r="W48" s="290"/>
      <c r="X48" s="290"/>
      <c r="Y48" s="364"/>
      <c r="Z48" s="365"/>
      <c r="AA48" s="365"/>
      <c r="AB48" s="366"/>
      <c r="AC48" s="290"/>
      <c r="AD48" s="290"/>
      <c r="AE48" s="290"/>
      <c r="AF48" s="364">
        <v>36</v>
      </c>
      <c r="AG48" s="365"/>
      <c r="AH48" s="365"/>
      <c r="AI48" s="366"/>
    </row>
    <row r="49" spans="1:35" ht="18" customHeight="1" x14ac:dyDescent="0.25">
      <c r="A49" s="328"/>
      <c r="C49" s="364">
        <v>5</v>
      </c>
      <c r="D49" s="365"/>
      <c r="E49" s="366"/>
      <c r="F49" s="291" t="s">
        <v>42</v>
      </c>
      <c r="G49" s="367" t="s">
        <v>40</v>
      </c>
      <c r="H49" s="366"/>
      <c r="I49" s="290" t="s">
        <v>38</v>
      </c>
      <c r="J49" s="364">
        <v>1892339</v>
      </c>
      <c r="K49" s="365"/>
      <c r="L49" s="366"/>
      <c r="M49" s="290">
        <v>1892363</v>
      </c>
      <c r="N49" s="364">
        <v>25</v>
      </c>
      <c r="O49" s="365"/>
      <c r="P49" s="366"/>
      <c r="Q49" s="290"/>
      <c r="R49" s="364"/>
      <c r="S49" s="366"/>
      <c r="T49" s="364"/>
      <c r="U49" s="366"/>
      <c r="V49" s="290"/>
      <c r="W49" s="290"/>
      <c r="X49" s="290"/>
      <c r="Y49" s="364"/>
      <c r="Z49" s="365"/>
      <c r="AA49" s="365"/>
      <c r="AB49" s="366"/>
      <c r="AC49" s="290">
        <v>1892339</v>
      </c>
      <c r="AD49" s="290">
        <v>1892363</v>
      </c>
      <c r="AE49" s="290">
        <v>25</v>
      </c>
      <c r="AF49" s="364">
        <v>25</v>
      </c>
      <c r="AG49" s="365"/>
      <c r="AH49" s="365"/>
      <c r="AI49" s="366"/>
    </row>
    <row r="50" spans="1:35" ht="18" customHeight="1" x14ac:dyDescent="0.25">
      <c r="A50" s="328"/>
      <c r="C50" s="364">
        <v>5</v>
      </c>
      <c r="D50" s="365"/>
      <c r="E50" s="366"/>
      <c r="F50" s="291" t="s">
        <v>42</v>
      </c>
      <c r="G50" s="367" t="s">
        <v>98</v>
      </c>
      <c r="H50" s="366"/>
      <c r="I50" s="290" t="s">
        <v>99</v>
      </c>
      <c r="J50" s="364">
        <v>846435</v>
      </c>
      <c r="K50" s="365"/>
      <c r="L50" s="366"/>
      <c r="M50" s="290">
        <v>846436</v>
      </c>
      <c r="N50" s="364">
        <v>2</v>
      </c>
      <c r="O50" s="365"/>
      <c r="P50" s="366"/>
      <c r="Q50" s="290">
        <v>846435</v>
      </c>
      <c r="R50" s="364">
        <v>846436</v>
      </c>
      <c r="S50" s="366"/>
      <c r="T50" s="364">
        <v>2</v>
      </c>
      <c r="U50" s="366"/>
      <c r="V50" s="290"/>
      <c r="W50" s="290"/>
      <c r="X50" s="290"/>
      <c r="Y50" s="364"/>
      <c r="Z50" s="365"/>
      <c r="AA50" s="365"/>
      <c r="AB50" s="366"/>
      <c r="AC50" s="290"/>
      <c r="AD50" s="290"/>
      <c r="AE50" s="290"/>
      <c r="AF50" s="364">
        <v>2</v>
      </c>
      <c r="AG50" s="365"/>
      <c r="AH50" s="365"/>
      <c r="AI50" s="366"/>
    </row>
    <row r="51" spans="1:35" ht="18" customHeight="1" x14ac:dyDescent="0.25">
      <c r="A51" s="328"/>
      <c r="C51" s="364">
        <v>5</v>
      </c>
      <c r="D51" s="365"/>
      <c r="E51" s="366"/>
      <c r="F51" s="291" t="s">
        <v>42</v>
      </c>
      <c r="G51" s="367" t="s">
        <v>98</v>
      </c>
      <c r="H51" s="366"/>
      <c r="I51" s="290" t="s">
        <v>99</v>
      </c>
      <c r="J51" s="364">
        <v>846721</v>
      </c>
      <c r="K51" s="365"/>
      <c r="L51" s="366"/>
      <c r="M51" s="290">
        <v>846755</v>
      </c>
      <c r="N51" s="364">
        <v>35</v>
      </c>
      <c r="O51" s="365"/>
      <c r="P51" s="366"/>
      <c r="Q51" s="290">
        <v>846721</v>
      </c>
      <c r="R51" s="364">
        <v>846755</v>
      </c>
      <c r="S51" s="366"/>
      <c r="T51" s="364">
        <v>35</v>
      </c>
      <c r="U51" s="366"/>
      <c r="V51" s="290"/>
      <c r="W51" s="290"/>
      <c r="X51" s="290"/>
      <c r="Y51" s="364"/>
      <c r="Z51" s="365"/>
      <c r="AA51" s="365"/>
      <c r="AB51" s="366"/>
      <c r="AC51" s="290"/>
      <c r="AD51" s="290"/>
      <c r="AE51" s="290"/>
      <c r="AF51" s="364">
        <v>35</v>
      </c>
      <c r="AG51" s="365"/>
      <c r="AH51" s="365"/>
      <c r="AI51" s="366"/>
    </row>
    <row r="52" spans="1:35" ht="18" customHeight="1" x14ac:dyDescent="0.25">
      <c r="A52" s="328"/>
      <c r="C52" s="364">
        <v>5</v>
      </c>
      <c r="D52" s="365"/>
      <c r="E52" s="366"/>
      <c r="F52" s="291" t="s">
        <v>42</v>
      </c>
      <c r="G52" s="367" t="s">
        <v>98</v>
      </c>
      <c r="H52" s="366"/>
      <c r="I52" s="290" t="s">
        <v>99</v>
      </c>
      <c r="J52" s="364">
        <v>846756</v>
      </c>
      <c r="K52" s="365"/>
      <c r="L52" s="366"/>
      <c r="M52" s="290">
        <v>846780</v>
      </c>
      <c r="N52" s="364">
        <v>25</v>
      </c>
      <c r="O52" s="365"/>
      <c r="P52" s="366"/>
      <c r="Q52" s="290"/>
      <c r="R52" s="364"/>
      <c r="S52" s="366"/>
      <c r="T52" s="364"/>
      <c r="U52" s="366"/>
      <c r="V52" s="290"/>
      <c r="W52" s="290"/>
      <c r="X52" s="290"/>
      <c r="Y52" s="364"/>
      <c r="Z52" s="365"/>
      <c r="AA52" s="365"/>
      <c r="AB52" s="366"/>
      <c r="AC52" s="290">
        <v>846756</v>
      </c>
      <c r="AD52" s="290">
        <v>846780</v>
      </c>
      <c r="AE52" s="290">
        <v>25</v>
      </c>
      <c r="AF52" s="364">
        <v>25</v>
      </c>
      <c r="AG52" s="365"/>
      <c r="AH52" s="365"/>
      <c r="AI52" s="366"/>
    </row>
    <row r="53" spans="1:35" ht="15" customHeight="1" x14ac:dyDescent="0.25">
      <c r="A53" s="328"/>
      <c r="C53" s="364"/>
      <c r="D53" s="365"/>
      <c r="E53" s="366"/>
      <c r="F53" s="291"/>
      <c r="G53" s="367"/>
      <c r="H53" s="366"/>
      <c r="I53" s="290"/>
      <c r="J53" s="364"/>
      <c r="K53" s="365"/>
      <c r="L53" s="366"/>
      <c r="M53" s="290"/>
      <c r="N53" s="364"/>
      <c r="O53" s="365"/>
      <c r="P53" s="366"/>
      <c r="Q53" s="290"/>
      <c r="R53" s="364"/>
      <c r="S53" s="366"/>
      <c r="T53" s="364"/>
      <c r="U53" s="366"/>
      <c r="V53" s="290"/>
      <c r="W53" s="290"/>
      <c r="X53" s="290"/>
      <c r="Y53" s="364"/>
      <c r="Z53" s="365"/>
      <c r="AA53" s="365"/>
      <c r="AB53" s="366"/>
      <c r="AC53" s="290"/>
      <c r="AD53" s="290"/>
      <c r="AE53" s="290"/>
      <c r="AF53" s="364"/>
      <c r="AG53" s="365"/>
      <c r="AH53" s="365"/>
      <c r="AI53" s="366"/>
    </row>
    <row r="54" spans="1:35" ht="18" customHeight="1" x14ac:dyDescent="0.25">
      <c r="A54" s="328"/>
      <c r="C54" s="364">
        <v>4</v>
      </c>
      <c r="D54" s="365"/>
      <c r="E54" s="366"/>
      <c r="F54" s="291" t="s">
        <v>43</v>
      </c>
      <c r="G54" s="367" t="s">
        <v>40</v>
      </c>
      <c r="H54" s="366"/>
      <c r="I54" s="290" t="s">
        <v>38</v>
      </c>
      <c r="J54" s="364">
        <v>1892281</v>
      </c>
      <c r="K54" s="365"/>
      <c r="L54" s="366"/>
      <c r="M54" s="290">
        <v>1892302</v>
      </c>
      <c r="N54" s="364">
        <v>22</v>
      </c>
      <c r="O54" s="365"/>
      <c r="P54" s="366"/>
      <c r="Q54" s="290">
        <v>1892281</v>
      </c>
      <c r="R54" s="364">
        <v>1892302</v>
      </c>
      <c r="S54" s="366"/>
      <c r="T54" s="364">
        <v>22</v>
      </c>
      <c r="U54" s="366"/>
      <c r="V54" s="290"/>
      <c r="W54" s="290"/>
      <c r="X54" s="290"/>
      <c r="Y54" s="364"/>
      <c r="Z54" s="365"/>
      <c r="AA54" s="365"/>
      <c r="AB54" s="366"/>
      <c r="AC54" s="290"/>
      <c r="AD54" s="290"/>
      <c r="AE54" s="290"/>
      <c r="AF54" s="364">
        <v>22</v>
      </c>
      <c r="AG54" s="365"/>
      <c r="AH54" s="365"/>
      <c r="AI54" s="366"/>
    </row>
    <row r="55" spans="1:35" ht="18" customHeight="1" x14ac:dyDescent="0.25">
      <c r="A55" s="328"/>
      <c r="C55" s="364">
        <v>4</v>
      </c>
      <c r="D55" s="365"/>
      <c r="E55" s="366"/>
      <c r="F55" s="291" t="s">
        <v>43</v>
      </c>
      <c r="G55" s="367" t="s">
        <v>40</v>
      </c>
      <c r="H55" s="366"/>
      <c r="I55" s="290" t="s">
        <v>38</v>
      </c>
      <c r="J55" s="364">
        <v>1892611</v>
      </c>
      <c r="K55" s="365"/>
      <c r="L55" s="366"/>
      <c r="M55" s="290">
        <v>1892613</v>
      </c>
      <c r="N55" s="364">
        <v>3</v>
      </c>
      <c r="O55" s="365"/>
      <c r="P55" s="366"/>
      <c r="Q55" s="290">
        <v>1892611</v>
      </c>
      <c r="R55" s="364">
        <v>1892613</v>
      </c>
      <c r="S55" s="366"/>
      <c r="T55" s="364">
        <v>3</v>
      </c>
      <c r="U55" s="366"/>
      <c r="V55" s="290"/>
      <c r="W55" s="290"/>
      <c r="X55" s="290"/>
      <c r="Y55" s="364"/>
      <c r="Z55" s="365"/>
      <c r="AA55" s="365"/>
      <c r="AB55" s="366"/>
      <c r="AC55" s="290"/>
      <c r="AD55" s="290"/>
      <c r="AE55" s="290"/>
      <c r="AF55" s="364">
        <v>3</v>
      </c>
      <c r="AG55" s="365"/>
      <c r="AH55" s="365"/>
      <c r="AI55" s="366"/>
    </row>
    <row r="56" spans="1:35" ht="18" customHeight="1" x14ac:dyDescent="0.25">
      <c r="A56" s="328"/>
      <c r="C56" s="364">
        <v>4</v>
      </c>
      <c r="D56" s="365"/>
      <c r="E56" s="366"/>
      <c r="F56" s="291" t="s">
        <v>43</v>
      </c>
      <c r="G56" s="367" t="s">
        <v>40</v>
      </c>
      <c r="H56" s="366"/>
      <c r="I56" s="290" t="s">
        <v>38</v>
      </c>
      <c r="J56" s="364">
        <v>1892614</v>
      </c>
      <c r="K56" s="365"/>
      <c r="L56" s="366"/>
      <c r="M56" s="290">
        <v>1892650</v>
      </c>
      <c r="N56" s="364">
        <v>37</v>
      </c>
      <c r="O56" s="365"/>
      <c r="P56" s="366"/>
      <c r="Q56" s="290"/>
      <c r="R56" s="364"/>
      <c r="S56" s="366"/>
      <c r="T56" s="364"/>
      <c r="U56" s="366"/>
      <c r="V56" s="290"/>
      <c r="W56" s="290"/>
      <c r="X56" s="290"/>
      <c r="Y56" s="364"/>
      <c r="Z56" s="365"/>
      <c r="AA56" s="365"/>
      <c r="AB56" s="366"/>
      <c r="AC56" s="290">
        <v>1892614</v>
      </c>
      <c r="AD56" s="290">
        <v>1892650</v>
      </c>
      <c r="AE56" s="290">
        <v>37</v>
      </c>
      <c r="AF56" s="364">
        <v>37</v>
      </c>
      <c r="AG56" s="365"/>
      <c r="AH56" s="365"/>
      <c r="AI56" s="366"/>
    </row>
    <row r="57" spans="1:35" ht="18" customHeight="1" x14ac:dyDescent="0.25">
      <c r="A57" s="328"/>
      <c r="C57" s="364">
        <v>4</v>
      </c>
      <c r="D57" s="365"/>
      <c r="E57" s="366"/>
      <c r="F57" s="291" t="s">
        <v>43</v>
      </c>
      <c r="G57" s="367" t="s">
        <v>98</v>
      </c>
      <c r="H57" s="366"/>
      <c r="I57" s="290" t="s">
        <v>99</v>
      </c>
      <c r="J57" s="364">
        <v>846699</v>
      </c>
      <c r="K57" s="365"/>
      <c r="L57" s="366"/>
      <c r="M57" s="290">
        <v>846720</v>
      </c>
      <c r="N57" s="364">
        <v>22</v>
      </c>
      <c r="O57" s="365"/>
      <c r="P57" s="366"/>
      <c r="Q57" s="290">
        <v>846699</v>
      </c>
      <c r="R57" s="364">
        <v>846720</v>
      </c>
      <c r="S57" s="366"/>
      <c r="T57" s="364">
        <v>22</v>
      </c>
      <c r="U57" s="366"/>
      <c r="V57" s="290"/>
      <c r="W57" s="290"/>
      <c r="X57" s="290"/>
      <c r="Y57" s="364"/>
      <c r="Z57" s="365"/>
      <c r="AA57" s="365"/>
      <c r="AB57" s="366"/>
      <c r="AC57" s="290"/>
      <c r="AD57" s="290"/>
      <c r="AE57" s="290"/>
      <c r="AF57" s="364">
        <v>22</v>
      </c>
      <c r="AG57" s="365"/>
      <c r="AH57" s="365"/>
      <c r="AI57" s="366"/>
    </row>
    <row r="58" spans="1:35" ht="18" customHeight="1" x14ac:dyDescent="0.25">
      <c r="A58" s="328"/>
      <c r="C58" s="364">
        <v>4</v>
      </c>
      <c r="D58" s="365"/>
      <c r="E58" s="366"/>
      <c r="F58" s="291" t="s">
        <v>43</v>
      </c>
      <c r="G58" s="367" t="s">
        <v>98</v>
      </c>
      <c r="H58" s="366"/>
      <c r="I58" s="290" t="s">
        <v>99</v>
      </c>
      <c r="J58" s="364">
        <v>936029</v>
      </c>
      <c r="K58" s="365"/>
      <c r="L58" s="366"/>
      <c r="M58" s="290">
        <v>936031</v>
      </c>
      <c r="N58" s="364">
        <v>3</v>
      </c>
      <c r="O58" s="365"/>
      <c r="P58" s="366"/>
      <c r="Q58" s="290">
        <v>936029</v>
      </c>
      <c r="R58" s="364">
        <v>936031</v>
      </c>
      <c r="S58" s="366"/>
      <c r="T58" s="364">
        <v>3</v>
      </c>
      <c r="U58" s="366"/>
      <c r="V58" s="290"/>
      <c r="W58" s="290"/>
      <c r="X58" s="290"/>
      <c r="Y58" s="364"/>
      <c r="Z58" s="365"/>
      <c r="AA58" s="365"/>
      <c r="AB58" s="366"/>
      <c r="AC58" s="290"/>
      <c r="AD58" s="290"/>
      <c r="AE58" s="290"/>
      <c r="AF58" s="364">
        <v>3</v>
      </c>
      <c r="AG58" s="365"/>
      <c r="AH58" s="365"/>
      <c r="AI58" s="366"/>
    </row>
    <row r="59" spans="1:35" ht="18" customHeight="1" x14ac:dyDescent="0.25">
      <c r="A59" s="328"/>
      <c r="C59" s="364">
        <v>4</v>
      </c>
      <c r="D59" s="365"/>
      <c r="E59" s="366"/>
      <c r="F59" s="291" t="s">
        <v>43</v>
      </c>
      <c r="G59" s="367" t="s">
        <v>98</v>
      </c>
      <c r="H59" s="366"/>
      <c r="I59" s="290" t="s">
        <v>99</v>
      </c>
      <c r="J59" s="364">
        <v>936032</v>
      </c>
      <c r="K59" s="365"/>
      <c r="L59" s="366"/>
      <c r="M59" s="290">
        <v>936068</v>
      </c>
      <c r="N59" s="364">
        <v>37</v>
      </c>
      <c r="O59" s="365"/>
      <c r="P59" s="366"/>
      <c r="Q59" s="290"/>
      <c r="R59" s="364"/>
      <c r="S59" s="366"/>
      <c r="T59" s="364"/>
      <c r="U59" s="366"/>
      <c r="V59" s="290"/>
      <c r="W59" s="290"/>
      <c r="X59" s="290"/>
      <c r="Y59" s="364"/>
      <c r="Z59" s="365"/>
      <c r="AA59" s="365"/>
      <c r="AB59" s="366"/>
      <c r="AC59" s="290">
        <v>936032</v>
      </c>
      <c r="AD59" s="290">
        <v>936068</v>
      </c>
      <c r="AE59" s="290">
        <v>37</v>
      </c>
      <c r="AF59" s="364">
        <v>37</v>
      </c>
      <c r="AG59" s="365"/>
      <c r="AH59" s="365"/>
      <c r="AI59" s="366"/>
    </row>
    <row r="60" spans="1:35" ht="15" customHeight="1" x14ac:dyDescent="0.25">
      <c r="A60" s="328"/>
      <c r="C60" s="364"/>
      <c r="D60" s="365"/>
      <c r="E60" s="366"/>
      <c r="F60" s="291"/>
      <c r="G60" s="367"/>
      <c r="H60" s="366"/>
      <c r="I60" s="290"/>
      <c r="J60" s="364"/>
      <c r="K60" s="365"/>
      <c r="L60" s="366"/>
      <c r="M60" s="290"/>
      <c r="N60" s="364"/>
      <c r="O60" s="365"/>
      <c r="P60" s="366"/>
      <c r="Q60" s="290"/>
      <c r="R60" s="364"/>
      <c r="S60" s="366"/>
      <c r="T60" s="364"/>
      <c r="U60" s="366"/>
      <c r="V60" s="290"/>
      <c r="W60" s="290"/>
      <c r="X60" s="290"/>
      <c r="Y60" s="364"/>
      <c r="Z60" s="365"/>
      <c r="AA60" s="365"/>
      <c r="AB60" s="366"/>
      <c r="AC60" s="290"/>
      <c r="AD60" s="290"/>
      <c r="AE60" s="290"/>
      <c r="AF60" s="364"/>
      <c r="AG60" s="365"/>
      <c r="AH60" s="365"/>
      <c r="AI60" s="366"/>
    </row>
    <row r="61" spans="1:35" ht="15" customHeight="1" x14ac:dyDescent="0.25">
      <c r="A61" s="328"/>
      <c r="C61" s="364"/>
      <c r="D61" s="365"/>
      <c r="E61" s="366"/>
      <c r="F61" s="291" t="s">
        <v>101</v>
      </c>
      <c r="G61" s="367" t="s">
        <v>102</v>
      </c>
      <c r="H61" s="366"/>
      <c r="I61" s="290" t="s">
        <v>103</v>
      </c>
      <c r="J61" s="364">
        <v>306962</v>
      </c>
      <c r="K61" s="365"/>
      <c r="L61" s="366"/>
      <c r="M61" s="290">
        <v>306968</v>
      </c>
      <c r="N61" s="364">
        <v>7</v>
      </c>
      <c r="O61" s="365"/>
      <c r="P61" s="366"/>
      <c r="Q61" s="290">
        <v>306962</v>
      </c>
      <c r="R61" s="364">
        <v>306968</v>
      </c>
      <c r="S61" s="366"/>
      <c r="T61" s="364">
        <v>7</v>
      </c>
      <c r="U61" s="366"/>
      <c r="V61" s="290"/>
      <c r="W61" s="290"/>
      <c r="X61" s="290"/>
      <c r="Y61" s="364"/>
      <c r="Z61" s="365"/>
      <c r="AA61" s="365"/>
      <c r="AB61" s="366"/>
      <c r="AC61" s="290"/>
      <c r="AD61" s="290"/>
      <c r="AE61" s="290"/>
      <c r="AF61" s="364">
        <v>7</v>
      </c>
      <c r="AG61" s="365"/>
      <c r="AH61" s="365"/>
      <c r="AI61" s="366"/>
    </row>
    <row r="62" spans="1:35" ht="15" customHeight="1" x14ac:dyDescent="0.25">
      <c r="A62" s="328"/>
      <c r="C62" s="364"/>
      <c r="D62" s="365"/>
      <c r="E62" s="366"/>
      <c r="F62" s="291" t="s">
        <v>101</v>
      </c>
      <c r="G62" s="367" t="s">
        <v>102</v>
      </c>
      <c r="H62" s="366"/>
      <c r="I62" s="290" t="s">
        <v>103</v>
      </c>
      <c r="J62" s="364">
        <v>306969</v>
      </c>
      <c r="K62" s="365"/>
      <c r="L62" s="366"/>
      <c r="M62" s="290">
        <v>306980</v>
      </c>
      <c r="N62" s="364">
        <v>12</v>
      </c>
      <c r="O62" s="365"/>
      <c r="P62" s="366"/>
      <c r="Q62" s="290"/>
      <c r="R62" s="364"/>
      <c r="S62" s="366"/>
      <c r="T62" s="364"/>
      <c r="U62" s="366"/>
      <c r="V62" s="290"/>
      <c r="W62" s="290"/>
      <c r="X62" s="290"/>
      <c r="Y62" s="364"/>
      <c r="Z62" s="365"/>
      <c r="AA62" s="365"/>
      <c r="AB62" s="366"/>
      <c r="AC62" s="290">
        <v>306969</v>
      </c>
      <c r="AD62" s="290">
        <v>306980</v>
      </c>
      <c r="AE62" s="290">
        <v>12</v>
      </c>
      <c r="AF62" s="364">
        <v>12</v>
      </c>
      <c r="AG62" s="365"/>
      <c r="AH62" s="365"/>
      <c r="AI62" s="366"/>
    </row>
    <row r="63" spans="1:35" ht="15" customHeight="1" x14ac:dyDescent="0.25">
      <c r="A63" s="328"/>
      <c r="C63" s="364"/>
      <c r="D63" s="365"/>
      <c r="E63" s="366"/>
      <c r="F63" s="291"/>
      <c r="G63" s="367"/>
      <c r="H63" s="366"/>
      <c r="I63" s="290"/>
      <c r="J63" s="364"/>
      <c r="K63" s="365"/>
      <c r="L63" s="366"/>
      <c r="M63" s="290"/>
      <c r="N63" s="364"/>
      <c r="O63" s="365"/>
      <c r="P63" s="366"/>
      <c r="Q63" s="290"/>
      <c r="R63" s="364"/>
      <c r="S63" s="366"/>
      <c r="T63" s="364"/>
      <c r="U63" s="366"/>
      <c r="V63" s="290"/>
      <c r="W63" s="290"/>
      <c r="X63" s="290"/>
      <c r="Y63" s="364"/>
      <c r="Z63" s="365"/>
      <c r="AA63" s="365"/>
      <c r="AB63" s="366"/>
      <c r="AC63" s="290"/>
      <c r="AD63" s="290"/>
      <c r="AE63" s="290"/>
      <c r="AF63" s="364"/>
      <c r="AG63" s="365"/>
      <c r="AH63" s="365"/>
      <c r="AI63" s="366"/>
    </row>
    <row r="64" spans="1:35" ht="18" customHeight="1" x14ac:dyDescent="0.25">
      <c r="A64" s="328"/>
      <c r="C64" s="364">
        <v>8</v>
      </c>
      <c r="D64" s="365"/>
      <c r="E64" s="366"/>
      <c r="F64" s="291" t="s">
        <v>45</v>
      </c>
      <c r="G64" s="367" t="s">
        <v>40</v>
      </c>
      <c r="H64" s="366"/>
      <c r="I64" s="290" t="s">
        <v>38</v>
      </c>
      <c r="J64" s="364">
        <v>1892442</v>
      </c>
      <c r="K64" s="365"/>
      <c r="L64" s="366"/>
      <c r="M64" s="290">
        <v>1892462</v>
      </c>
      <c r="N64" s="364">
        <v>21</v>
      </c>
      <c r="O64" s="365"/>
      <c r="P64" s="366"/>
      <c r="Q64" s="290">
        <v>1892442</v>
      </c>
      <c r="R64" s="364">
        <v>1892462</v>
      </c>
      <c r="S64" s="366"/>
      <c r="T64" s="364">
        <v>21</v>
      </c>
      <c r="U64" s="366"/>
      <c r="V64" s="290"/>
      <c r="W64" s="290"/>
      <c r="X64" s="290"/>
      <c r="Y64" s="364"/>
      <c r="Z64" s="365"/>
      <c r="AA64" s="365"/>
      <c r="AB64" s="366"/>
      <c r="AC64" s="290"/>
      <c r="AD64" s="290"/>
      <c r="AE64" s="290"/>
      <c r="AF64" s="364">
        <v>21</v>
      </c>
      <c r="AG64" s="365"/>
      <c r="AH64" s="365"/>
      <c r="AI64" s="366"/>
    </row>
    <row r="65" spans="1:35" ht="18" customHeight="1" x14ac:dyDescent="0.25">
      <c r="A65" s="328"/>
      <c r="C65" s="364">
        <v>8</v>
      </c>
      <c r="D65" s="365"/>
      <c r="E65" s="366"/>
      <c r="F65" s="291" t="s">
        <v>45</v>
      </c>
      <c r="G65" s="367" t="s">
        <v>40</v>
      </c>
      <c r="H65" s="366"/>
      <c r="I65" s="290" t="s">
        <v>38</v>
      </c>
      <c r="J65" s="364">
        <v>1892689</v>
      </c>
      <c r="K65" s="365"/>
      <c r="L65" s="366"/>
      <c r="M65" s="290">
        <v>1892721</v>
      </c>
      <c r="N65" s="364">
        <v>33</v>
      </c>
      <c r="O65" s="365"/>
      <c r="P65" s="366"/>
      <c r="Q65" s="290">
        <v>1892689</v>
      </c>
      <c r="R65" s="364">
        <v>1892721</v>
      </c>
      <c r="S65" s="366"/>
      <c r="T65" s="364">
        <v>33</v>
      </c>
      <c r="U65" s="366"/>
      <c r="V65" s="290"/>
      <c r="W65" s="290"/>
      <c r="X65" s="290"/>
      <c r="Y65" s="364"/>
      <c r="Z65" s="365"/>
      <c r="AA65" s="365"/>
      <c r="AB65" s="366"/>
      <c r="AC65" s="290"/>
      <c r="AD65" s="290"/>
      <c r="AE65" s="290"/>
      <c r="AF65" s="364">
        <v>33</v>
      </c>
      <c r="AG65" s="365"/>
      <c r="AH65" s="365"/>
      <c r="AI65" s="366"/>
    </row>
    <row r="66" spans="1:35" ht="18" customHeight="1" x14ac:dyDescent="0.25">
      <c r="A66" s="328"/>
      <c r="C66" s="364">
        <v>8</v>
      </c>
      <c r="D66" s="365"/>
      <c r="E66" s="366"/>
      <c r="F66" s="291" t="s">
        <v>45</v>
      </c>
      <c r="G66" s="367" t="s">
        <v>40</v>
      </c>
      <c r="H66" s="366"/>
      <c r="I66" s="290" t="s">
        <v>38</v>
      </c>
      <c r="J66" s="364">
        <v>1892722</v>
      </c>
      <c r="K66" s="365"/>
      <c r="L66" s="366"/>
      <c r="M66" s="290">
        <v>1892736</v>
      </c>
      <c r="N66" s="364">
        <v>15</v>
      </c>
      <c r="O66" s="365"/>
      <c r="P66" s="366"/>
      <c r="Q66" s="290"/>
      <c r="R66" s="364"/>
      <c r="S66" s="366"/>
      <c r="T66" s="364"/>
      <c r="U66" s="366"/>
      <c r="V66" s="290"/>
      <c r="W66" s="290"/>
      <c r="X66" s="290"/>
      <c r="Y66" s="364"/>
      <c r="Z66" s="365"/>
      <c r="AA66" s="365"/>
      <c r="AB66" s="366"/>
      <c r="AC66" s="290">
        <v>1892722</v>
      </c>
      <c r="AD66" s="290">
        <v>1892736</v>
      </c>
      <c r="AE66" s="290">
        <v>15</v>
      </c>
      <c r="AF66" s="364">
        <v>15</v>
      </c>
      <c r="AG66" s="365"/>
      <c r="AH66" s="365"/>
      <c r="AI66" s="366"/>
    </row>
    <row r="67" spans="1:35" ht="18" customHeight="1" x14ac:dyDescent="0.25">
      <c r="A67" s="328"/>
      <c r="C67" s="364">
        <v>8</v>
      </c>
      <c r="D67" s="365"/>
      <c r="E67" s="366"/>
      <c r="F67" s="291" t="s">
        <v>45</v>
      </c>
      <c r="G67" s="367" t="s">
        <v>98</v>
      </c>
      <c r="H67" s="366"/>
      <c r="I67" s="290" t="s">
        <v>99</v>
      </c>
      <c r="J67" s="364">
        <v>931860</v>
      </c>
      <c r="K67" s="365"/>
      <c r="L67" s="366"/>
      <c r="M67" s="290">
        <v>931880</v>
      </c>
      <c r="N67" s="364">
        <v>21</v>
      </c>
      <c r="O67" s="365"/>
      <c r="P67" s="366"/>
      <c r="Q67" s="290">
        <v>931860</v>
      </c>
      <c r="R67" s="364">
        <v>931880</v>
      </c>
      <c r="S67" s="366"/>
      <c r="T67" s="364">
        <v>21</v>
      </c>
      <c r="U67" s="366"/>
      <c r="V67" s="290"/>
      <c r="W67" s="290"/>
      <c r="X67" s="290"/>
      <c r="Y67" s="364"/>
      <c r="Z67" s="365"/>
      <c r="AA67" s="365"/>
      <c r="AB67" s="366"/>
      <c r="AC67" s="290"/>
      <c r="AD67" s="290"/>
      <c r="AE67" s="290"/>
      <c r="AF67" s="364">
        <v>21</v>
      </c>
      <c r="AG67" s="365"/>
      <c r="AH67" s="365"/>
      <c r="AI67" s="366"/>
    </row>
    <row r="68" spans="1:35" ht="18" customHeight="1" x14ac:dyDescent="0.25">
      <c r="A68" s="328"/>
      <c r="C68" s="364">
        <v>8</v>
      </c>
      <c r="D68" s="365"/>
      <c r="E68" s="366"/>
      <c r="F68" s="291" t="s">
        <v>45</v>
      </c>
      <c r="G68" s="367" t="s">
        <v>98</v>
      </c>
      <c r="H68" s="366"/>
      <c r="I68" s="290" t="s">
        <v>99</v>
      </c>
      <c r="J68" s="364">
        <v>936109</v>
      </c>
      <c r="K68" s="365"/>
      <c r="L68" s="366"/>
      <c r="M68" s="290">
        <v>936141</v>
      </c>
      <c r="N68" s="364">
        <v>33</v>
      </c>
      <c r="O68" s="365"/>
      <c r="P68" s="366"/>
      <c r="Q68" s="290">
        <v>936109</v>
      </c>
      <c r="R68" s="364">
        <v>936141</v>
      </c>
      <c r="S68" s="366"/>
      <c r="T68" s="364">
        <v>33</v>
      </c>
      <c r="U68" s="366"/>
      <c r="V68" s="290"/>
      <c r="W68" s="290"/>
      <c r="X68" s="290"/>
      <c r="Y68" s="364"/>
      <c r="Z68" s="365"/>
      <c r="AA68" s="365"/>
      <c r="AB68" s="366"/>
      <c r="AC68" s="290"/>
      <c r="AD68" s="290"/>
      <c r="AE68" s="290"/>
      <c r="AF68" s="364">
        <v>33</v>
      </c>
      <c r="AG68" s="365"/>
      <c r="AH68" s="365"/>
      <c r="AI68" s="366"/>
    </row>
    <row r="69" spans="1:35" ht="18" customHeight="1" x14ac:dyDescent="0.25">
      <c r="A69" s="328"/>
      <c r="C69" s="364">
        <v>8</v>
      </c>
      <c r="D69" s="365"/>
      <c r="E69" s="366"/>
      <c r="F69" s="291" t="s">
        <v>45</v>
      </c>
      <c r="G69" s="367" t="s">
        <v>98</v>
      </c>
      <c r="H69" s="366"/>
      <c r="I69" s="290" t="s">
        <v>99</v>
      </c>
      <c r="J69" s="364">
        <v>936142</v>
      </c>
      <c r="K69" s="365"/>
      <c r="L69" s="366"/>
      <c r="M69" s="290">
        <v>936156</v>
      </c>
      <c r="N69" s="364">
        <v>15</v>
      </c>
      <c r="O69" s="365"/>
      <c r="P69" s="366"/>
      <c r="Q69" s="290"/>
      <c r="R69" s="364"/>
      <c r="S69" s="366"/>
      <c r="T69" s="364"/>
      <c r="U69" s="366"/>
      <c r="V69" s="290"/>
      <c r="W69" s="290"/>
      <c r="X69" s="290"/>
      <c r="Y69" s="364"/>
      <c r="Z69" s="365"/>
      <c r="AA69" s="365"/>
      <c r="AB69" s="366"/>
      <c r="AC69" s="290">
        <v>936142</v>
      </c>
      <c r="AD69" s="290">
        <v>936156</v>
      </c>
      <c r="AE69" s="290">
        <v>15</v>
      </c>
      <c r="AF69" s="364">
        <v>15</v>
      </c>
      <c r="AG69" s="365"/>
      <c r="AH69" s="365"/>
      <c r="AI69" s="366"/>
    </row>
    <row r="70" spans="1:35" ht="15" customHeight="1" x14ac:dyDescent="0.25">
      <c r="A70" s="329"/>
      <c r="C70" s="364"/>
      <c r="D70" s="365"/>
      <c r="E70" s="366"/>
      <c r="F70" s="291"/>
      <c r="G70" s="367"/>
      <c r="H70" s="366"/>
      <c r="I70" s="290"/>
      <c r="J70" s="364"/>
      <c r="K70" s="365"/>
      <c r="L70" s="366"/>
      <c r="M70" s="290"/>
      <c r="N70" s="364"/>
      <c r="O70" s="365"/>
      <c r="P70" s="366"/>
      <c r="Q70" s="290"/>
      <c r="R70" s="364"/>
      <c r="S70" s="366"/>
      <c r="T70" s="364"/>
      <c r="U70" s="366"/>
      <c r="V70" s="290"/>
      <c r="W70" s="290"/>
      <c r="X70" s="290"/>
      <c r="Y70" s="364"/>
      <c r="Z70" s="365"/>
      <c r="AA70" s="365"/>
      <c r="AB70" s="366"/>
      <c r="AC70" s="290"/>
      <c r="AD70" s="290"/>
      <c r="AE70" s="290"/>
      <c r="AF70" s="364"/>
      <c r="AG70" s="365"/>
      <c r="AH70" s="365"/>
      <c r="AI70" s="366"/>
    </row>
    <row r="71" spans="1:35" ht="15" customHeight="1" x14ac:dyDescent="0.25">
      <c r="A71" s="166"/>
      <c r="C71" s="368" t="s">
        <v>61</v>
      </c>
      <c r="D71" s="369"/>
      <c r="E71" s="369"/>
      <c r="F71" s="369"/>
      <c r="G71" s="369"/>
      <c r="H71" s="369"/>
      <c r="I71" s="369"/>
      <c r="J71" s="369"/>
      <c r="K71" s="369"/>
      <c r="L71" s="369"/>
      <c r="M71" s="370"/>
      <c r="N71" s="382">
        <v>983</v>
      </c>
      <c r="O71" s="369"/>
      <c r="P71" s="370"/>
      <c r="Q71" s="376" t="s">
        <v>62</v>
      </c>
      <c r="R71" s="369"/>
      <c r="S71" s="370"/>
      <c r="T71" s="382">
        <v>505</v>
      </c>
      <c r="U71" s="370"/>
      <c r="V71" s="384" t="s">
        <v>63</v>
      </c>
      <c r="W71" s="375"/>
      <c r="X71" s="289"/>
      <c r="Y71" s="377" t="s">
        <v>64</v>
      </c>
      <c r="Z71" s="375"/>
      <c r="AA71" s="375"/>
      <c r="AB71" s="375"/>
      <c r="AC71" s="375"/>
      <c r="AD71" s="375"/>
      <c r="AE71" s="289">
        <v>478</v>
      </c>
      <c r="AF71" s="383">
        <v>983</v>
      </c>
      <c r="AG71" s="375"/>
      <c r="AH71" s="375"/>
      <c r="AI71" s="375"/>
    </row>
    <row r="72" spans="1:35" ht="15" customHeight="1" x14ac:dyDescent="0.25">
      <c r="A72" s="166"/>
      <c r="C72" s="368" t="s">
        <v>65</v>
      </c>
      <c r="D72" s="369"/>
      <c r="E72" s="369"/>
      <c r="F72" s="369"/>
      <c r="G72" s="369"/>
      <c r="H72" s="369"/>
      <c r="I72" s="369"/>
      <c r="J72" s="369"/>
      <c r="K72" s="369"/>
      <c r="L72" s="369"/>
      <c r="M72" s="369"/>
      <c r="N72" s="369"/>
      <c r="O72" s="369"/>
      <c r="P72" s="369"/>
      <c r="Q72" s="370"/>
      <c r="R72" s="382">
        <v>252.5</v>
      </c>
      <c r="S72" s="369"/>
      <c r="T72" s="369"/>
      <c r="U72" s="370"/>
      <c r="V72" s="374"/>
      <c r="W72" s="375"/>
      <c r="X72" s="375"/>
      <c r="Y72" s="375"/>
      <c r="Z72" s="375"/>
      <c r="AA72" s="375"/>
      <c r="AB72" s="375"/>
      <c r="AC72" s="375"/>
      <c r="AD72" s="375"/>
      <c r="AE72" s="375"/>
      <c r="AF72" s="375"/>
      <c r="AG72" s="375"/>
      <c r="AH72" s="375"/>
      <c r="AI72" s="375"/>
    </row>
    <row r="73" spans="1:35" ht="8.65" customHeight="1" x14ac:dyDescent="0.2"/>
    <row r="74" spans="1:35" ht="16.7" customHeight="1" x14ac:dyDescent="0.25">
      <c r="H74" s="373" t="s">
        <v>66</v>
      </c>
      <c r="I74" s="369"/>
      <c r="J74" s="369"/>
      <c r="K74" s="369"/>
      <c r="L74" s="369"/>
      <c r="M74" s="369"/>
      <c r="N74" s="369"/>
      <c r="O74" s="369"/>
      <c r="P74" s="369"/>
      <c r="Q74" s="369"/>
      <c r="R74" s="370"/>
      <c r="S74" s="373" t="s">
        <v>67</v>
      </c>
      <c r="T74" s="369"/>
      <c r="U74" s="369"/>
      <c r="V74" s="369"/>
      <c r="W74" s="369"/>
      <c r="X74" s="369"/>
      <c r="Y74" s="369"/>
      <c r="Z74" s="370"/>
    </row>
    <row r="75" spans="1:35" ht="63.2" customHeight="1" x14ac:dyDescent="0.25">
      <c r="H75" s="371"/>
      <c r="I75" s="365"/>
      <c r="J75" s="365"/>
      <c r="K75" s="365"/>
      <c r="L75" s="365"/>
      <c r="M75" s="365"/>
      <c r="N75" s="365"/>
      <c r="O75" s="365"/>
      <c r="P75" s="365"/>
      <c r="Q75" s="365"/>
      <c r="R75" s="366"/>
      <c r="S75" s="371"/>
      <c r="T75" s="365"/>
      <c r="U75" s="365"/>
      <c r="V75" s="365"/>
      <c r="W75" s="365"/>
      <c r="X75" s="365"/>
      <c r="Y75" s="365"/>
      <c r="Z75" s="366"/>
    </row>
  </sheetData>
  <mergeCells count="468">
    <mergeCell ref="T20:U20"/>
    <mergeCell ref="N29:P29"/>
    <mergeCell ref="J31:L31"/>
    <mergeCell ref="R37:S37"/>
    <mergeCell ref="N31:P31"/>
    <mergeCell ref="L6:N6"/>
    <mergeCell ref="C66:E66"/>
    <mergeCell ref="N24:P24"/>
    <mergeCell ref="J62:L62"/>
    <mergeCell ref="C53:E53"/>
    <mergeCell ref="G45:H45"/>
    <mergeCell ref="N26:P26"/>
    <mergeCell ref="J64:L64"/>
    <mergeCell ref="G55:H55"/>
    <mergeCell ref="G47:H47"/>
    <mergeCell ref="T36:U36"/>
    <mergeCell ref="G46:H46"/>
    <mergeCell ref="B13:AI13"/>
    <mergeCell ref="C17:H17"/>
    <mergeCell ref="J56:L56"/>
    <mergeCell ref="R35:S35"/>
    <mergeCell ref="C63:E63"/>
    <mergeCell ref="N21:P21"/>
    <mergeCell ref="AF42:AI42"/>
    <mergeCell ref="U4:AF4"/>
    <mergeCell ref="R66:S66"/>
    <mergeCell ref="R53:S53"/>
    <mergeCell ref="AF63:AI63"/>
    <mergeCell ref="G32:H32"/>
    <mergeCell ref="R68:S68"/>
    <mergeCell ref="R46:S46"/>
    <mergeCell ref="T19:U19"/>
    <mergeCell ref="J59:L59"/>
    <mergeCell ref="T46:U46"/>
    <mergeCell ref="Y40:AB40"/>
    <mergeCell ref="G63:H63"/>
    <mergeCell ref="G50:H50"/>
    <mergeCell ref="J34:L34"/>
    <mergeCell ref="R61:S61"/>
    <mergeCell ref="R48:S48"/>
    <mergeCell ref="T48:U48"/>
    <mergeCell ref="J49:L49"/>
    <mergeCell ref="G52:H52"/>
    <mergeCell ref="J36:L36"/>
    <mergeCell ref="G27:H27"/>
    <mergeCell ref="Y26:AB26"/>
    <mergeCell ref="J28:L28"/>
    <mergeCell ref="J30:L30"/>
    <mergeCell ref="S75:Z75"/>
    <mergeCell ref="C50:E50"/>
    <mergeCell ref="Y27:AB27"/>
    <mergeCell ref="G42:H42"/>
    <mergeCell ref="N23:P23"/>
    <mergeCell ref="G39:H39"/>
    <mergeCell ref="J54:L54"/>
    <mergeCell ref="G37:H37"/>
    <mergeCell ref="Y35:AB35"/>
    <mergeCell ref="C68:E68"/>
    <mergeCell ref="V71:W71"/>
    <mergeCell ref="C52:E52"/>
    <mergeCell ref="C39:E39"/>
    <mergeCell ref="C70:E70"/>
    <mergeCell ref="C32:E32"/>
    <mergeCell ref="R72:U72"/>
    <mergeCell ref="J41:L41"/>
    <mergeCell ref="N33:P33"/>
    <mergeCell ref="S74:Z74"/>
    <mergeCell ref="T28:U28"/>
    <mergeCell ref="C64:E64"/>
    <mergeCell ref="R52:S52"/>
    <mergeCell ref="R39:S39"/>
    <mergeCell ref="G56:H56"/>
    <mergeCell ref="AF51:AI51"/>
    <mergeCell ref="T27:U27"/>
    <mergeCell ref="N71:P71"/>
    <mergeCell ref="N58:P58"/>
    <mergeCell ref="AF40:AI40"/>
    <mergeCell ref="R63:S63"/>
    <mergeCell ref="G40:H40"/>
    <mergeCell ref="R16:S16"/>
    <mergeCell ref="AF71:AI71"/>
    <mergeCell ref="AF37:AI37"/>
    <mergeCell ref="AF24:AI24"/>
    <mergeCell ref="R45:S45"/>
    <mergeCell ref="G49:H49"/>
    <mergeCell ref="J33:L33"/>
    <mergeCell ref="G24:H24"/>
    <mergeCell ref="AF66:AI66"/>
    <mergeCell ref="R47:S47"/>
    <mergeCell ref="AF53:AI53"/>
    <mergeCell ref="T22:U22"/>
    <mergeCell ref="G26:H26"/>
    <mergeCell ref="AF68:AI68"/>
    <mergeCell ref="AF31:AI31"/>
    <mergeCell ref="T38:U38"/>
    <mergeCell ref="G70:H70"/>
    <mergeCell ref="L7:N7"/>
    <mergeCell ref="N63:P63"/>
    <mergeCell ref="N50:P50"/>
    <mergeCell ref="O6:AF6"/>
    <mergeCell ref="Y69:AB69"/>
    <mergeCell ref="AF21:AI21"/>
    <mergeCell ref="C29:E29"/>
    <mergeCell ref="C65:E65"/>
    <mergeCell ref="G21:H21"/>
    <mergeCell ref="C44:E44"/>
    <mergeCell ref="AF23:AI23"/>
    <mergeCell ref="R44:S44"/>
    <mergeCell ref="AF50:AI50"/>
    <mergeCell ref="C31:E31"/>
    <mergeCell ref="J27:L27"/>
    <mergeCell ref="G23:H23"/>
    <mergeCell ref="AF52:AI52"/>
    <mergeCell ref="J25:L25"/>
    <mergeCell ref="C60:E60"/>
    <mergeCell ref="AF18:AI18"/>
    <mergeCell ref="N60:P60"/>
    <mergeCell ref="Y38:AB38"/>
    <mergeCell ref="AF34:AI34"/>
    <mergeCell ref="G18:H18"/>
    <mergeCell ref="V15:X15"/>
    <mergeCell ref="N64:P64"/>
    <mergeCell ref="Y66:AB66"/>
    <mergeCell ref="T63:U63"/>
    <mergeCell ref="Y53:AB53"/>
    <mergeCell ref="AF56:AI56"/>
    <mergeCell ref="AF43:AI43"/>
    <mergeCell ref="Y68:AB68"/>
    <mergeCell ref="T71:U71"/>
    <mergeCell ref="Y55:AB55"/>
    <mergeCell ref="T40:U40"/>
    <mergeCell ref="T69:U69"/>
    <mergeCell ref="Y37:AB37"/>
    <mergeCell ref="R29:S29"/>
    <mergeCell ref="N52:P52"/>
    <mergeCell ref="T45:U45"/>
    <mergeCell ref="N39:P39"/>
    <mergeCell ref="R31:S31"/>
    <mergeCell ref="T59:U59"/>
    <mergeCell ref="R24:S24"/>
    <mergeCell ref="AF39:AI39"/>
    <mergeCell ref="T53:U53"/>
    <mergeCell ref="N70:P70"/>
    <mergeCell ref="R70:S70"/>
    <mergeCell ref="Z11:AI11"/>
    <mergeCell ref="C38:E38"/>
    <mergeCell ref="N49:P49"/>
    <mergeCell ref="R42:S42"/>
    <mergeCell ref="E2:J8"/>
    <mergeCell ref="N36:P36"/>
    <mergeCell ref="G65:H65"/>
    <mergeCell ref="AF25:AI25"/>
    <mergeCell ref="J67:L67"/>
    <mergeCell ref="C33:E33"/>
    <mergeCell ref="G25:H25"/>
    <mergeCell ref="T37:U37"/>
    <mergeCell ref="AF30:AI30"/>
    <mergeCell ref="C35:E35"/>
    <mergeCell ref="G60:H60"/>
    <mergeCell ref="R23:S23"/>
    <mergeCell ref="N62:P62"/>
    <mergeCell ref="C28:E28"/>
    <mergeCell ref="J18:L18"/>
    <mergeCell ref="C30:E30"/>
    <mergeCell ref="J57:L57"/>
    <mergeCell ref="J19:L19"/>
    <mergeCell ref="C54:E54"/>
    <mergeCell ref="C41:E41"/>
    <mergeCell ref="J16:L16"/>
    <mergeCell ref="T68:U68"/>
    <mergeCell ref="Y42:AB42"/>
    <mergeCell ref="T55:U55"/>
    <mergeCell ref="N59:P59"/>
    <mergeCell ref="J43:L43"/>
    <mergeCell ref="N34:P34"/>
    <mergeCell ref="J69:L69"/>
    <mergeCell ref="G53:H53"/>
    <mergeCell ref="G28:H28"/>
    <mergeCell ref="Y63:AB63"/>
    <mergeCell ref="R26:S26"/>
    <mergeCell ref="T26:U26"/>
    <mergeCell ref="G30:H30"/>
    <mergeCell ref="Y67:AB67"/>
    <mergeCell ref="Y24:AB24"/>
    <mergeCell ref="G34:H34"/>
    <mergeCell ref="R32:S32"/>
    <mergeCell ref="T61:U61"/>
    <mergeCell ref="T16:U16"/>
    <mergeCell ref="T52:U52"/>
    <mergeCell ref="G31:H31"/>
    <mergeCell ref="T18:U18"/>
    <mergeCell ref="Y28:AB28"/>
    <mergeCell ref="AF15:AI15"/>
    <mergeCell ref="Y16:AB16"/>
    <mergeCell ref="R58:S58"/>
    <mergeCell ref="R33:S33"/>
    <mergeCell ref="Y52:AB52"/>
    <mergeCell ref="C20:E20"/>
    <mergeCell ref="C25:E25"/>
    <mergeCell ref="T24:U24"/>
    <mergeCell ref="Y18:AB18"/>
    <mergeCell ref="Y45:AB45"/>
    <mergeCell ref="C22:E22"/>
    <mergeCell ref="AF35:AI35"/>
    <mergeCell ref="C56:E56"/>
    <mergeCell ref="C43:E43"/>
    <mergeCell ref="AF49:AI49"/>
    <mergeCell ref="C57:E57"/>
    <mergeCell ref="C49:E49"/>
    <mergeCell ref="N55:P55"/>
    <mergeCell ref="C42:E42"/>
    <mergeCell ref="J38:L38"/>
    <mergeCell ref="Y19:AB19"/>
    <mergeCell ref="G44:H44"/>
    <mergeCell ref="AF55:AI55"/>
    <mergeCell ref="J40:L40"/>
    <mergeCell ref="D11:O11"/>
    <mergeCell ref="T49:U49"/>
    <mergeCell ref="Y70:AB70"/>
    <mergeCell ref="J35:L35"/>
    <mergeCell ref="T42:U42"/>
    <mergeCell ref="Y32:AB32"/>
    <mergeCell ref="N28:P28"/>
    <mergeCell ref="J66:L66"/>
    <mergeCell ref="Y47:AB47"/>
    <mergeCell ref="T50:U50"/>
    <mergeCell ref="G57:H57"/>
    <mergeCell ref="T44:U44"/>
    <mergeCell ref="N30:P30"/>
    <mergeCell ref="R55:S55"/>
    <mergeCell ref="J46:L46"/>
    <mergeCell ref="Q15:U15"/>
    <mergeCell ref="Y21:AB21"/>
    <mergeCell ref="J61:L61"/>
    <mergeCell ref="R62:S62"/>
    <mergeCell ref="N25:P25"/>
    <mergeCell ref="G54:H54"/>
    <mergeCell ref="Y31:AB31"/>
    <mergeCell ref="T34:U34"/>
    <mergeCell ref="G41:H41"/>
    <mergeCell ref="T39:U39"/>
    <mergeCell ref="G43:H43"/>
    <mergeCell ref="T30:U30"/>
    <mergeCell ref="J45:L45"/>
    <mergeCell ref="T32:U32"/>
    <mergeCell ref="G36:H36"/>
    <mergeCell ref="T47:U47"/>
    <mergeCell ref="N38:P38"/>
    <mergeCell ref="R65:S65"/>
    <mergeCell ref="J51:L51"/>
    <mergeCell ref="R50:S50"/>
    <mergeCell ref="T41:U41"/>
    <mergeCell ref="Y44:AB44"/>
    <mergeCell ref="C16:E16"/>
    <mergeCell ref="U2:AF2"/>
    <mergeCell ref="Y49:AB49"/>
    <mergeCell ref="R64:S64"/>
    <mergeCell ref="R57:S57"/>
    <mergeCell ref="AF28:AI28"/>
    <mergeCell ref="R49:S49"/>
    <mergeCell ref="C36:E36"/>
    <mergeCell ref="J32:L32"/>
    <mergeCell ref="J47:L47"/>
    <mergeCell ref="Y30:AB30"/>
    <mergeCell ref="N27:P27"/>
    <mergeCell ref="Y54:AB54"/>
    <mergeCell ref="Y29:AB29"/>
    <mergeCell ref="AF54:AI54"/>
    <mergeCell ref="C62:E62"/>
    <mergeCell ref="P11:Y11"/>
    <mergeCell ref="AF58:AI58"/>
    <mergeCell ref="AF60:AI60"/>
    <mergeCell ref="C15:P15"/>
    <mergeCell ref="J20:L20"/>
    <mergeCell ref="J22:L22"/>
    <mergeCell ref="R21:S21"/>
    <mergeCell ref="T21:U21"/>
    <mergeCell ref="I17:AI17"/>
    <mergeCell ref="AF57:AI57"/>
    <mergeCell ref="J42:L42"/>
    <mergeCell ref="G33:H33"/>
    <mergeCell ref="C71:M71"/>
    <mergeCell ref="T66:U66"/>
    <mergeCell ref="J44:L44"/>
    <mergeCell ref="T31:U31"/>
    <mergeCell ref="G35:H35"/>
    <mergeCell ref="Q71:S71"/>
    <mergeCell ref="J37:L37"/>
    <mergeCell ref="N37:P37"/>
    <mergeCell ref="AF70:AI70"/>
    <mergeCell ref="C67:E67"/>
    <mergeCell ref="N65:P65"/>
    <mergeCell ref="C69:E69"/>
    <mergeCell ref="C19:E19"/>
    <mergeCell ref="AF29:AI29"/>
    <mergeCell ref="T23:U23"/>
    <mergeCell ref="AF65:AI65"/>
    <mergeCell ref="G29:H29"/>
    <mergeCell ref="AF44:AI44"/>
    <mergeCell ref="C58:E58"/>
    <mergeCell ref="AF22:AI22"/>
    <mergeCell ref="L8:N9"/>
    <mergeCell ref="Y20:AB20"/>
    <mergeCell ref="N54:P54"/>
    <mergeCell ref="O7:AF7"/>
    <mergeCell ref="N41:P41"/>
    <mergeCell ref="N16:P16"/>
    <mergeCell ref="Y60:AB60"/>
    <mergeCell ref="C45:E45"/>
    <mergeCell ref="Y22:AB22"/>
    <mergeCell ref="N51:P51"/>
    <mergeCell ref="N56:P56"/>
    <mergeCell ref="N43:P43"/>
    <mergeCell ref="C47:E47"/>
    <mergeCell ref="AF41:AI41"/>
    <mergeCell ref="C40:E40"/>
    <mergeCell ref="R28:S28"/>
    <mergeCell ref="C51:E51"/>
    <mergeCell ref="R30:S30"/>
    <mergeCell ref="AF36:AI36"/>
    <mergeCell ref="Y15:AB15"/>
    <mergeCell ref="Y58:AB58"/>
    <mergeCell ref="R54:S54"/>
    <mergeCell ref="R41:S41"/>
    <mergeCell ref="AC15:AE15"/>
    <mergeCell ref="N68:P68"/>
    <mergeCell ref="N46:P46"/>
    <mergeCell ref="Y65:AB65"/>
    <mergeCell ref="R38:S38"/>
    <mergeCell ref="Y57:AB57"/>
    <mergeCell ref="N61:P61"/>
    <mergeCell ref="AF47:AI47"/>
    <mergeCell ref="N48:P48"/>
    <mergeCell ref="Y23:AB23"/>
    <mergeCell ref="AF19:AI19"/>
    <mergeCell ref="R40:S40"/>
    <mergeCell ref="AF46:AI46"/>
    <mergeCell ref="T65:U65"/>
    <mergeCell ref="AF61:AI61"/>
    <mergeCell ref="AF48:AI48"/>
    <mergeCell ref="N67:P67"/>
    <mergeCell ref="AF67:AI67"/>
    <mergeCell ref="R56:S56"/>
    <mergeCell ref="AF62:AI62"/>
    <mergeCell ref="T56:U56"/>
    <mergeCell ref="R43:S43"/>
    <mergeCell ref="T43:U43"/>
    <mergeCell ref="AF64:AI64"/>
    <mergeCell ref="A17:A70"/>
    <mergeCell ref="G16:H16"/>
    <mergeCell ref="N22:P22"/>
    <mergeCell ref="J60:L60"/>
    <mergeCell ref="Y71:AD71"/>
    <mergeCell ref="AF45:AI45"/>
    <mergeCell ref="C26:E26"/>
    <mergeCell ref="AF20:AI20"/>
    <mergeCell ref="J53:L53"/>
    <mergeCell ref="T57:U57"/>
    <mergeCell ref="C55:E55"/>
    <mergeCell ref="T29:U29"/>
    <mergeCell ref="J55:L55"/>
    <mergeCell ref="Y33:AB33"/>
    <mergeCell ref="T58:U58"/>
    <mergeCell ref="T54:U54"/>
    <mergeCell ref="N40:P40"/>
    <mergeCell ref="G69:H69"/>
    <mergeCell ref="R27:S27"/>
    <mergeCell ref="C37:E37"/>
    <mergeCell ref="R20:S20"/>
    <mergeCell ref="J58:L58"/>
    <mergeCell ref="Y39:AB39"/>
    <mergeCell ref="N35:P35"/>
    <mergeCell ref="C72:Q72"/>
    <mergeCell ref="N45:P45"/>
    <mergeCell ref="Y64:AB64"/>
    <mergeCell ref="N20:P20"/>
    <mergeCell ref="H75:R75"/>
    <mergeCell ref="AF16:AI16"/>
    <mergeCell ref="Y51:AB51"/>
    <mergeCell ref="C24:E24"/>
    <mergeCell ref="N47:P47"/>
    <mergeCell ref="H74:R74"/>
    <mergeCell ref="T60:U60"/>
    <mergeCell ref="G64:H64"/>
    <mergeCell ref="R22:S22"/>
    <mergeCell ref="G51:H51"/>
    <mergeCell ref="N66:P66"/>
    <mergeCell ref="N53:P53"/>
    <mergeCell ref="J68:L68"/>
    <mergeCell ref="C27:E27"/>
    <mergeCell ref="V72:AI72"/>
    <mergeCell ref="G19:H19"/>
    <mergeCell ref="J21:L21"/>
    <mergeCell ref="J23:L23"/>
    <mergeCell ref="N69:P69"/>
    <mergeCell ref="AF69:AI69"/>
    <mergeCell ref="J70:L70"/>
    <mergeCell ref="G67:H67"/>
    <mergeCell ref="G61:H61"/>
    <mergeCell ref="R19:S19"/>
    <mergeCell ref="G48:H48"/>
    <mergeCell ref="T35:U35"/>
    <mergeCell ref="J63:L63"/>
    <mergeCell ref="AF27:AI27"/>
    <mergeCell ref="G62:H62"/>
    <mergeCell ref="Y62:AB62"/>
    <mergeCell ref="T70:U70"/>
    <mergeCell ref="J29:L29"/>
    <mergeCell ref="G20:H20"/>
    <mergeCell ref="G22:H22"/>
    <mergeCell ref="J24:L24"/>
    <mergeCell ref="J26:L26"/>
    <mergeCell ref="AF38:AI38"/>
    <mergeCell ref="R59:S59"/>
    <mergeCell ref="R34:S34"/>
    <mergeCell ref="N57:P57"/>
    <mergeCell ref="R25:S25"/>
    <mergeCell ref="G38:H38"/>
    <mergeCell ref="T25:U25"/>
    <mergeCell ref="R36:S36"/>
    <mergeCell ref="C34:E34"/>
    <mergeCell ref="N32:P32"/>
    <mergeCell ref="Y59:AB59"/>
    <mergeCell ref="Y34:AB34"/>
    <mergeCell ref="AF59:AI59"/>
    <mergeCell ref="R18:S18"/>
    <mergeCell ref="Y25:AB25"/>
    <mergeCell ref="T67:U67"/>
    <mergeCell ref="G59:H59"/>
    <mergeCell ref="Y36:AB36"/>
    <mergeCell ref="AF32:AI32"/>
    <mergeCell ref="T33:U33"/>
    <mergeCell ref="AF26:AI26"/>
    <mergeCell ref="J65:L65"/>
    <mergeCell ref="N18:P18"/>
    <mergeCell ref="C59:E59"/>
    <mergeCell ref="C46:E46"/>
    <mergeCell ref="C61:E61"/>
    <mergeCell ref="C48:E48"/>
    <mergeCell ref="AF33:AI33"/>
    <mergeCell ref="G58:H58"/>
    <mergeCell ref="J48:L48"/>
    <mergeCell ref="Y50:AB50"/>
    <mergeCell ref="R60:S60"/>
    <mergeCell ref="Y46:AB46"/>
    <mergeCell ref="O8:AF9"/>
    <mergeCell ref="N42:P42"/>
    <mergeCell ref="R67:S67"/>
    <mergeCell ref="Y61:AB61"/>
    <mergeCell ref="Y48:AB48"/>
    <mergeCell ref="C21:E21"/>
    <mergeCell ref="N44:P44"/>
    <mergeCell ref="R69:S69"/>
    <mergeCell ref="Y41:AB41"/>
    <mergeCell ref="N19:P19"/>
    <mergeCell ref="C23:E23"/>
    <mergeCell ref="T62:U62"/>
    <mergeCell ref="Y56:AB56"/>
    <mergeCell ref="G66:H66"/>
    <mergeCell ref="J50:L50"/>
    <mergeCell ref="Y43:AB43"/>
    <mergeCell ref="T64:U64"/>
    <mergeCell ref="R51:S51"/>
    <mergeCell ref="G68:H68"/>
    <mergeCell ref="T51:U51"/>
    <mergeCell ref="J52:L52"/>
    <mergeCell ref="C18:E18"/>
    <mergeCell ref="J39:L3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356"/>
  <sheetViews>
    <sheetView tabSelected="1" workbookViewId="0">
      <selection activeCell="I14" sqref="I14"/>
    </sheetView>
  </sheetViews>
  <sheetFormatPr baseColWidth="10" defaultColWidth="9.140625" defaultRowHeight="15" x14ac:dyDescent="0.25"/>
  <sheetData>
    <row r="1" spans="1:20" x14ac:dyDescent="0.25">
      <c r="A1" s="308"/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91" t="s">
        <v>324</v>
      </c>
      <c r="P1" s="392"/>
      <c r="Q1" s="392"/>
      <c r="R1" s="392"/>
      <c r="S1" s="392"/>
      <c r="T1" s="393"/>
    </row>
    <row r="2" spans="1:20" ht="22.5" x14ac:dyDescent="0.25">
      <c r="A2" s="404" t="s">
        <v>107</v>
      </c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  <c r="R2" s="314"/>
      <c r="S2" s="314"/>
      <c r="T2" s="405"/>
    </row>
    <row r="3" spans="1:20" x14ac:dyDescent="0.25">
      <c r="A3" s="406" t="s">
        <v>108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405"/>
    </row>
    <row r="4" spans="1:20" x14ac:dyDescent="0.25">
      <c r="A4" s="407" t="s">
        <v>254</v>
      </c>
      <c r="B4" s="392"/>
      <c r="C4" s="392"/>
      <c r="D4" s="392"/>
      <c r="E4" s="392"/>
      <c r="F4" s="392"/>
      <c r="G4" s="392"/>
      <c r="H4" s="392"/>
      <c r="I4" s="392"/>
      <c r="J4" s="392"/>
      <c r="K4" s="392"/>
      <c r="L4" s="392"/>
      <c r="M4" s="392"/>
      <c r="N4" s="392"/>
      <c r="O4" s="392"/>
      <c r="P4" s="392"/>
      <c r="Q4" s="392"/>
      <c r="R4" s="392"/>
      <c r="S4" s="392"/>
      <c r="T4" s="393"/>
    </row>
    <row r="5" spans="1:20" ht="21.75" thickBot="1" x14ac:dyDescent="0.3">
      <c r="A5" s="394" t="s">
        <v>255</v>
      </c>
      <c r="B5" s="392"/>
      <c r="C5" s="392"/>
      <c r="D5" s="392"/>
      <c r="E5" s="395" t="s">
        <v>256</v>
      </c>
      <c r="F5" s="387"/>
      <c r="G5" s="387"/>
      <c r="H5" s="387"/>
      <c r="I5" s="387"/>
      <c r="J5" s="387"/>
      <c r="K5" s="387"/>
      <c r="L5" s="387"/>
      <c r="M5" s="387"/>
      <c r="N5" s="387"/>
      <c r="O5" s="387"/>
      <c r="P5" s="387"/>
      <c r="Q5" s="396" t="s">
        <v>257</v>
      </c>
      <c r="R5" s="393"/>
      <c r="S5" s="397" t="s">
        <v>323</v>
      </c>
      <c r="T5" s="398"/>
    </row>
    <row r="6" spans="1:20" ht="15.75" x14ac:dyDescent="0.25">
      <c r="A6" s="310"/>
      <c r="B6" s="169"/>
      <c r="C6" s="169"/>
      <c r="D6" s="169"/>
      <c r="E6" s="399" t="s">
        <v>20</v>
      </c>
      <c r="F6" s="387"/>
      <c r="G6" s="316"/>
      <c r="H6" s="400" t="s">
        <v>184</v>
      </c>
      <c r="I6" s="387"/>
      <c r="J6" s="316"/>
      <c r="K6" s="401" t="s">
        <v>185</v>
      </c>
      <c r="L6" s="387"/>
      <c r="M6" s="387"/>
      <c r="N6" s="316"/>
      <c r="O6" s="400" t="s">
        <v>24</v>
      </c>
      <c r="P6" s="387"/>
      <c r="Q6" s="316"/>
      <c r="R6" s="402" t="s">
        <v>258</v>
      </c>
      <c r="S6" s="402" t="s">
        <v>259</v>
      </c>
      <c r="T6" s="402" t="s">
        <v>260</v>
      </c>
    </row>
    <row r="7" spans="1:20" x14ac:dyDescent="0.25">
      <c r="A7" s="170" t="s">
        <v>26</v>
      </c>
      <c r="B7" s="170" t="s">
        <v>27</v>
      </c>
      <c r="C7" s="170" t="s">
        <v>28</v>
      </c>
      <c r="D7" s="170" t="s">
        <v>29</v>
      </c>
      <c r="E7" s="170" t="s">
        <v>30</v>
      </c>
      <c r="F7" s="170" t="s">
        <v>31</v>
      </c>
      <c r="G7" s="171" t="s">
        <v>32</v>
      </c>
      <c r="H7" s="170" t="s">
        <v>30</v>
      </c>
      <c r="I7" s="170" t="s">
        <v>31</v>
      </c>
      <c r="J7" s="171" t="s">
        <v>32</v>
      </c>
      <c r="K7" s="170" t="s">
        <v>30</v>
      </c>
      <c r="L7" s="170" t="s">
        <v>31</v>
      </c>
      <c r="M7" s="171" t="s">
        <v>32</v>
      </c>
      <c r="N7" s="172" t="s">
        <v>261</v>
      </c>
      <c r="O7" s="170" t="s">
        <v>30</v>
      </c>
      <c r="P7" s="170" t="s">
        <v>31</v>
      </c>
      <c r="Q7" s="171" t="s">
        <v>32</v>
      </c>
      <c r="R7" s="403"/>
      <c r="S7" s="403"/>
      <c r="T7" s="403"/>
    </row>
    <row r="8" spans="1:20" x14ac:dyDescent="0.25">
      <c r="A8" s="497"/>
      <c r="B8" s="497" t="s">
        <v>36</v>
      </c>
      <c r="C8" s="497" t="s">
        <v>37</v>
      </c>
      <c r="D8" s="497" t="s">
        <v>38</v>
      </c>
      <c r="E8" s="497">
        <v>1710387</v>
      </c>
      <c r="F8" s="497">
        <v>1710416</v>
      </c>
      <c r="G8" s="497">
        <v>30</v>
      </c>
      <c r="H8" s="497">
        <v>1710387</v>
      </c>
      <c r="I8" s="497">
        <v>1710416</v>
      </c>
      <c r="J8" s="497">
        <v>30</v>
      </c>
      <c r="K8" s="497"/>
      <c r="L8" s="497"/>
      <c r="M8" s="497"/>
      <c r="N8" s="497"/>
      <c r="O8" s="497">
        <v>1710886</v>
      </c>
      <c r="P8" s="497">
        <v>1710896</v>
      </c>
      <c r="Q8" s="497">
        <v>11</v>
      </c>
      <c r="R8" s="497">
        <f>J8+M8+Q8</f>
        <v>41</v>
      </c>
      <c r="S8" s="497"/>
      <c r="T8" s="497"/>
    </row>
    <row r="9" spans="1:20" x14ac:dyDescent="0.25">
      <c r="A9" s="497"/>
      <c r="B9" s="497" t="s">
        <v>36</v>
      </c>
      <c r="C9" s="497" t="s">
        <v>37</v>
      </c>
      <c r="D9" s="497" t="s">
        <v>38</v>
      </c>
      <c r="E9" s="497">
        <v>1710857</v>
      </c>
      <c r="F9" s="497">
        <v>1710896</v>
      </c>
      <c r="G9" s="497">
        <v>40</v>
      </c>
      <c r="H9" s="497">
        <v>1710857</v>
      </c>
      <c r="I9" s="497">
        <v>1710885</v>
      </c>
      <c r="J9" s="497">
        <v>29</v>
      </c>
      <c r="K9" s="497"/>
      <c r="L9" s="497"/>
      <c r="M9" s="497"/>
      <c r="N9" s="497"/>
      <c r="O9" s="497"/>
      <c r="P9" s="497"/>
      <c r="Q9" s="497"/>
      <c r="R9" s="497">
        <f>J9+M9+Q9</f>
        <v>29</v>
      </c>
      <c r="S9" s="497"/>
      <c r="T9" s="497"/>
    </row>
    <row r="10" spans="1:20" x14ac:dyDescent="0.25">
      <c r="A10" s="497"/>
      <c r="B10" s="497" t="s">
        <v>36</v>
      </c>
      <c r="C10" s="497" t="s">
        <v>40</v>
      </c>
      <c r="D10" s="497" t="s">
        <v>38</v>
      </c>
      <c r="E10" s="497">
        <v>2339275</v>
      </c>
      <c r="F10" s="497">
        <v>2339314</v>
      </c>
      <c r="G10" s="497">
        <v>40</v>
      </c>
      <c r="H10" s="497">
        <v>2339010</v>
      </c>
      <c r="I10" s="497">
        <v>2339039</v>
      </c>
      <c r="J10" s="497">
        <v>30</v>
      </c>
      <c r="K10" s="497"/>
      <c r="L10" s="497"/>
      <c r="M10" s="497"/>
      <c r="N10" s="497"/>
      <c r="O10" s="497">
        <v>2339304</v>
      </c>
      <c r="P10" s="497">
        <v>2339314</v>
      </c>
      <c r="Q10" s="497">
        <v>11</v>
      </c>
      <c r="R10" s="497">
        <f>J10+M10+Q10</f>
        <v>41</v>
      </c>
      <c r="S10" s="497"/>
      <c r="T10" s="497"/>
    </row>
    <row r="11" spans="1:20" x14ac:dyDescent="0.25">
      <c r="A11" s="497"/>
      <c r="B11" s="497" t="s">
        <v>36</v>
      </c>
      <c r="C11" s="497" t="s">
        <v>40</v>
      </c>
      <c r="D11" s="497" t="s">
        <v>38</v>
      </c>
      <c r="E11" s="497">
        <v>2339010</v>
      </c>
      <c r="F11" s="497">
        <v>2339039</v>
      </c>
      <c r="G11" s="497">
        <v>30</v>
      </c>
      <c r="H11" s="497">
        <v>2339275</v>
      </c>
      <c r="I11" s="497">
        <v>2339303</v>
      </c>
      <c r="J11" s="497">
        <v>29</v>
      </c>
      <c r="K11" s="497"/>
      <c r="L11" s="497"/>
      <c r="M11" s="497"/>
      <c r="N11" s="497"/>
      <c r="O11" s="497"/>
      <c r="P11" s="497"/>
      <c r="Q11" s="497"/>
      <c r="R11" s="497">
        <f>J11+M11+Q11</f>
        <v>29</v>
      </c>
      <c r="S11" s="497"/>
      <c r="T11" s="497"/>
    </row>
    <row r="12" spans="1:20" x14ac:dyDescent="0.25">
      <c r="A12" s="497"/>
      <c r="B12" s="497" t="s">
        <v>71</v>
      </c>
      <c r="C12" s="497" t="s">
        <v>98</v>
      </c>
      <c r="D12" s="497" t="s">
        <v>99</v>
      </c>
      <c r="E12" s="497">
        <v>1374373</v>
      </c>
      <c r="F12" s="497">
        <v>1374420</v>
      </c>
      <c r="G12" s="497">
        <v>48</v>
      </c>
      <c r="H12" s="497">
        <v>1374373</v>
      </c>
      <c r="I12" s="497">
        <v>1374388</v>
      </c>
      <c r="J12" s="497">
        <v>16</v>
      </c>
      <c r="K12" s="497">
        <v>1372216</v>
      </c>
      <c r="L12" s="497">
        <v>1372216</v>
      </c>
      <c r="M12" s="497">
        <v>1</v>
      </c>
      <c r="N12" s="497"/>
      <c r="O12" s="497">
        <v>1374389</v>
      </c>
      <c r="P12" s="497">
        <v>1374420</v>
      </c>
      <c r="Q12" s="497">
        <v>32</v>
      </c>
      <c r="R12" s="497">
        <f>J12+M12+Q12</f>
        <v>49</v>
      </c>
      <c r="S12" s="497"/>
      <c r="T12" s="497"/>
    </row>
    <row r="13" spans="1:20" x14ac:dyDescent="0.25">
      <c r="A13" s="497"/>
      <c r="B13" s="497" t="s">
        <v>71</v>
      </c>
      <c r="C13" s="497" t="s">
        <v>98</v>
      </c>
      <c r="D13" s="497" t="s">
        <v>99</v>
      </c>
      <c r="E13" s="497">
        <v>1372216</v>
      </c>
      <c r="F13" s="497">
        <v>1372240</v>
      </c>
      <c r="G13" s="497">
        <v>25</v>
      </c>
      <c r="H13" s="497">
        <v>1372217</v>
      </c>
      <c r="I13" s="497">
        <v>1372240</v>
      </c>
      <c r="J13" s="497">
        <v>24</v>
      </c>
      <c r="K13" s="497"/>
      <c r="L13" s="497"/>
      <c r="M13" s="497"/>
      <c r="N13" s="497"/>
      <c r="O13" s="497"/>
      <c r="P13" s="497"/>
      <c r="Q13" s="497"/>
      <c r="R13" s="497">
        <f>J13+M13+Q13</f>
        <v>24</v>
      </c>
      <c r="S13" s="497"/>
      <c r="T13" s="497"/>
    </row>
    <row r="14" spans="1:20" x14ac:dyDescent="0.25">
      <c r="A14" s="497"/>
      <c r="B14" s="497" t="s">
        <v>71</v>
      </c>
      <c r="C14" s="497" t="s">
        <v>40</v>
      </c>
      <c r="D14" s="497" t="s">
        <v>38</v>
      </c>
      <c r="E14" s="497">
        <v>2511919</v>
      </c>
      <c r="F14" s="497">
        <v>2511966</v>
      </c>
      <c r="G14" s="497">
        <v>48</v>
      </c>
      <c r="H14" s="497">
        <v>2336631</v>
      </c>
      <c r="I14" s="497">
        <v>2336658</v>
      </c>
      <c r="J14" s="497">
        <v>28</v>
      </c>
      <c r="K14" s="497"/>
      <c r="L14" s="497"/>
      <c r="M14" s="497"/>
      <c r="N14" s="497"/>
      <c r="O14" s="497">
        <v>2511931</v>
      </c>
      <c r="P14" s="497">
        <v>2511966</v>
      </c>
      <c r="Q14" s="497">
        <v>36</v>
      </c>
      <c r="R14" s="497">
        <f>J14+M14+Q14</f>
        <v>64</v>
      </c>
      <c r="S14" s="497"/>
      <c r="T14" s="497"/>
    </row>
    <row r="15" spans="1:20" x14ac:dyDescent="0.25">
      <c r="A15" s="497"/>
      <c r="B15" s="497" t="s">
        <v>71</v>
      </c>
      <c r="C15" s="497" t="s">
        <v>40</v>
      </c>
      <c r="D15" s="497" t="s">
        <v>38</v>
      </c>
      <c r="E15" s="497">
        <v>2336631</v>
      </c>
      <c r="F15" s="497">
        <v>2336658</v>
      </c>
      <c r="G15" s="497">
        <v>28</v>
      </c>
      <c r="H15" s="497">
        <v>2511919</v>
      </c>
      <c r="I15" s="497">
        <v>2511930</v>
      </c>
      <c r="J15" s="497">
        <v>12</v>
      </c>
      <c r="K15" s="497"/>
      <c r="L15" s="497"/>
      <c r="M15" s="497"/>
      <c r="N15" s="497"/>
      <c r="O15" s="497"/>
      <c r="P15" s="497"/>
      <c r="Q15" s="497"/>
      <c r="R15" s="497">
        <f>J15+M15+Q15</f>
        <v>12</v>
      </c>
      <c r="S15" s="497"/>
      <c r="T15" s="497"/>
    </row>
    <row r="16" spans="1:20" x14ac:dyDescent="0.25">
      <c r="A16" s="497"/>
      <c r="B16" s="497" t="s">
        <v>322</v>
      </c>
      <c r="C16" s="497" t="s">
        <v>37</v>
      </c>
      <c r="D16" s="497" t="s">
        <v>38</v>
      </c>
      <c r="E16" s="497">
        <v>1710329</v>
      </c>
      <c r="F16" s="497">
        <v>1710356</v>
      </c>
      <c r="G16" s="497">
        <v>28</v>
      </c>
      <c r="H16" s="497">
        <v>1710329</v>
      </c>
      <c r="I16" s="497">
        <v>1710356</v>
      </c>
      <c r="J16" s="497">
        <v>28</v>
      </c>
      <c r="K16" s="497"/>
      <c r="L16" s="497"/>
      <c r="M16" s="497"/>
      <c r="N16" s="497"/>
      <c r="O16" s="497">
        <v>1710829</v>
      </c>
      <c r="P16" s="497">
        <v>1710856</v>
      </c>
      <c r="Q16" s="497">
        <v>28</v>
      </c>
      <c r="R16" s="497">
        <f>J16+M16+Q16</f>
        <v>56</v>
      </c>
      <c r="S16" s="497"/>
      <c r="T16" s="497"/>
    </row>
    <row r="17" spans="1:20" x14ac:dyDescent="0.25">
      <c r="A17" s="497"/>
      <c r="B17" s="497" t="s">
        <v>322</v>
      </c>
      <c r="C17" s="497" t="s">
        <v>37</v>
      </c>
      <c r="D17" s="497" t="s">
        <v>38</v>
      </c>
      <c r="E17" s="497">
        <v>1710817</v>
      </c>
      <c r="F17" s="497">
        <v>1710856</v>
      </c>
      <c r="G17" s="497">
        <v>40</v>
      </c>
      <c r="H17" s="497">
        <v>1710817</v>
      </c>
      <c r="I17" s="497">
        <v>1710828</v>
      </c>
      <c r="J17" s="497">
        <v>12</v>
      </c>
      <c r="K17" s="497"/>
      <c r="L17" s="497"/>
      <c r="M17" s="497"/>
      <c r="N17" s="497"/>
      <c r="O17" s="497"/>
      <c r="P17" s="497"/>
      <c r="Q17" s="497"/>
      <c r="R17" s="497">
        <f>J17+M17+Q17</f>
        <v>12</v>
      </c>
      <c r="S17" s="497"/>
      <c r="T17" s="497"/>
    </row>
    <row r="18" spans="1:20" x14ac:dyDescent="0.25">
      <c r="A18" s="497"/>
      <c r="B18" s="497" t="s">
        <v>322</v>
      </c>
      <c r="C18" s="497" t="s">
        <v>40</v>
      </c>
      <c r="D18" s="497" t="s">
        <v>38</v>
      </c>
      <c r="E18" s="497">
        <v>2339235</v>
      </c>
      <c r="F18" s="497">
        <v>2339274</v>
      </c>
      <c r="G18" s="497">
        <v>40</v>
      </c>
      <c r="H18" s="497">
        <v>2338952</v>
      </c>
      <c r="I18" s="497">
        <v>2338979</v>
      </c>
      <c r="J18" s="497">
        <v>28</v>
      </c>
      <c r="K18" s="497"/>
      <c r="L18" s="497"/>
      <c r="M18" s="497"/>
      <c r="N18" s="497"/>
      <c r="O18" s="497">
        <v>2339247</v>
      </c>
      <c r="P18" s="497">
        <v>2339274</v>
      </c>
      <c r="Q18" s="497">
        <v>28</v>
      </c>
      <c r="R18" s="497">
        <f>J18+M18+Q18</f>
        <v>56</v>
      </c>
      <c r="S18" s="497"/>
      <c r="T18" s="497"/>
    </row>
    <row r="19" spans="1:20" x14ac:dyDescent="0.25">
      <c r="A19" s="497"/>
      <c r="B19" s="497" t="s">
        <v>322</v>
      </c>
      <c r="C19" s="497" t="s">
        <v>40</v>
      </c>
      <c r="D19" s="497" t="s">
        <v>38</v>
      </c>
      <c r="E19" s="497">
        <v>2338952</v>
      </c>
      <c r="F19" s="497">
        <v>2338979</v>
      </c>
      <c r="G19" s="497">
        <v>28</v>
      </c>
      <c r="H19" s="497">
        <v>2339235</v>
      </c>
      <c r="I19" s="497">
        <v>2339246</v>
      </c>
      <c r="J19" s="497">
        <v>12</v>
      </c>
      <c r="K19" s="497"/>
      <c r="L19" s="497"/>
      <c r="M19" s="497"/>
      <c r="N19" s="497"/>
      <c r="O19" s="497"/>
      <c r="P19" s="497"/>
      <c r="Q19" s="497"/>
      <c r="R19" s="497">
        <f>J19+M19+Q19</f>
        <v>12</v>
      </c>
      <c r="S19" s="497"/>
      <c r="T19" s="497"/>
    </row>
    <row r="20" spans="1:20" x14ac:dyDescent="0.25">
      <c r="A20" s="497"/>
      <c r="B20" s="497" t="s">
        <v>51</v>
      </c>
      <c r="C20" s="497" t="s">
        <v>37</v>
      </c>
      <c r="D20" s="497" t="s">
        <v>38</v>
      </c>
      <c r="E20" s="497">
        <v>1710440</v>
      </c>
      <c r="F20" s="497">
        <v>1710476</v>
      </c>
      <c r="G20" s="497">
        <v>37</v>
      </c>
      <c r="H20" s="497">
        <v>1710777</v>
      </c>
      <c r="I20" s="497">
        <v>1710790</v>
      </c>
      <c r="J20" s="497">
        <v>14</v>
      </c>
      <c r="K20" s="497"/>
      <c r="L20" s="497"/>
      <c r="M20" s="497"/>
      <c r="N20" s="497"/>
      <c r="O20" s="497">
        <v>1710791</v>
      </c>
      <c r="P20" s="497">
        <v>1710816</v>
      </c>
      <c r="Q20" s="497">
        <v>26</v>
      </c>
      <c r="R20" s="497">
        <f>J20+M20+Q20</f>
        <v>40</v>
      </c>
      <c r="S20" s="497"/>
      <c r="T20" s="497"/>
    </row>
    <row r="21" spans="1:20" x14ac:dyDescent="0.25">
      <c r="A21" s="497"/>
      <c r="B21" s="497" t="s">
        <v>51</v>
      </c>
      <c r="C21" s="497" t="s">
        <v>37</v>
      </c>
      <c r="D21" s="497" t="s">
        <v>38</v>
      </c>
      <c r="E21" s="497">
        <v>1710777</v>
      </c>
      <c r="F21" s="497">
        <v>1710816</v>
      </c>
      <c r="G21" s="497">
        <v>40</v>
      </c>
      <c r="H21" s="497">
        <v>1710440</v>
      </c>
      <c r="I21" s="497">
        <v>1710476</v>
      </c>
      <c r="J21" s="497">
        <v>37</v>
      </c>
      <c r="K21" s="497"/>
      <c r="L21" s="497"/>
      <c r="M21" s="497"/>
      <c r="N21" s="497"/>
      <c r="O21" s="497"/>
      <c r="P21" s="497"/>
      <c r="Q21" s="497"/>
      <c r="R21" s="497">
        <f>J21+M21+Q21</f>
        <v>37</v>
      </c>
      <c r="S21" s="497"/>
      <c r="T21" s="497"/>
    </row>
    <row r="22" spans="1:20" x14ac:dyDescent="0.25">
      <c r="A22" s="497"/>
      <c r="B22" s="497" t="s">
        <v>51</v>
      </c>
      <c r="C22" s="497" t="s">
        <v>40</v>
      </c>
      <c r="D22" s="497" t="s">
        <v>38</v>
      </c>
      <c r="E22" s="497">
        <v>2339155</v>
      </c>
      <c r="F22" s="497">
        <v>2339194</v>
      </c>
      <c r="G22" s="497">
        <v>40</v>
      </c>
      <c r="H22" s="497">
        <v>2339063</v>
      </c>
      <c r="I22" s="497">
        <v>2339099</v>
      </c>
      <c r="J22" s="497">
        <v>37</v>
      </c>
      <c r="K22" s="497"/>
      <c r="L22" s="497"/>
      <c r="M22" s="497"/>
      <c r="N22" s="497"/>
      <c r="O22" s="497">
        <v>2339169</v>
      </c>
      <c r="P22" s="497">
        <v>2339194</v>
      </c>
      <c r="Q22" s="497">
        <v>26</v>
      </c>
      <c r="R22" s="497">
        <f>J22+M22+Q22</f>
        <v>63</v>
      </c>
      <c r="S22" s="497"/>
      <c r="T22" s="497"/>
    </row>
    <row r="23" spans="1:20" x14ac:dyDescent="0.25">
      <c r="A23" s="497"/>
      <c r="B23" s="497" t="s">
        <v>51</v>
      </c>
      <c r="C23" s="497" t="s">
        <v>40</v>
      </c>
      <c r="D23" s="497" t="s">
        <v>38</v>
      </c>
      <c r="E23" s="497">
        <v>2339063</v>
      </c>
      <c r="F23" s="497">
        <v>2339099</v>
      </c>
      <c r="G23" s="497">
        <v>37</v>
      </c>
      <c r="H23" s="497">
        <v>2339155</v>
      </c>
      <c r="I23" s="497">
        <v>2339168</v>
      </c>
      <c r="J23" s="497">
        <v>14</v>
      </c>
      <c r="K23" s="497"/>
      <c r="L23" s="497"/>
      <c r="M23" s="497"/>
      <c r="N23" s="497"/>
      <c r="O23" s="497"/>
      <c r="P23" s="497"/>
      <c r="Q23" s="497"/>
      <c r="R23" s="497">
        <f>J23+M23+Q23</f>
        <v>14</v>
      </c>
      <c r="S23" s="497"/>
      <c r="T23" s="497"/>
    </row>
    <row r="24" spans="1:20" x14ac:dyDescent="0.25">
      <c r="A24" s="497"/>
      <c r="B24" s="497" t="s">
        <v>42</v>
      </c>
      <c r="C24" s="497" t="s">
        <v>37</v>
      </c>
      <c r="D24" s="497" t="s">
        <v>38</v>
      </c>
      <c r="E24" s="497">
        <v>1710949</v>
      </c>
      <c r="F24" s="497">
        <v>1711000</v>
      </c>
      <c r="G24" s="497">
        <v>52</v>
      </c>
      <c r="H24" s="497"/>
      <c r="I24" s="497"/>
      <c r="J24" s="497"/>
      <c r="K24" s="497"/>
      <c r="L24" s="497"/>
      <c r="M24" s="497"/>
      <c r="N24" s="497"/>
      <c r="O24" s="497">
        <v>1710949</v>
      </c>
      <c r="P24" s="497">
        <v>1711000</v>
      </c>
      <c r="Q24" s="497">
        <v>52</v>
      </c>
      <c r="R24" s="497">
        <f>J24+M24+Q24</f>
        <v>52</v>
      </c>
      <c r="S24" s="497"/>
      <c r="T24" s="497"/>
    </row>
    <row r="25" spans="1:20" x14ac:dyDescent="0.25">
      <c r="A25" s="497"/>
      <c r="B25" s="497" t="s">
        <v>42</v>
      </c>
      <c r="C25" s="497" t="s">
        <v>40</v>
      </c>
      <c r="D25" s="497" t="s">
        <v>38</v>
      </c>
      <c r="E25" s="497">
        <v>2511901</v>
      </c>
      <c r="F25" s="497">
        <v>2511918</v>
      </c>
      <c r="G25" s="497">
        <v>18</v>
      </c>
      <c r="H25" s="497"/>
      <c r="I25" s="497"/>
      <c r="J25" s="497"/>
      <c r="K25" s="497"/>
      <c r="L25" s="497"/>
      <c r="M25" s="497"/>
      <c r="N25" s="497"/>
      <c r="O25" s="497">
        <v>2339367</v>
      </c>
      <c r="P25" s="497">
        <v>2339400</v>
      </c>
      <c r="Q25" s="497">
        <v>34</v>
      </c>
      <c r="R25" s="497">
        <f>J25+M25+Q25</f>
        <v>34</v>
      </c>
      <c r="S25" s="497"/>
      <c r="T25" s="497"/>
    </row>
    <row r="26" spans="1:20" x14ac:dyDescent="0.25">
      <c r="A26" s="497"/>
      <c r="B26" s="497" t="s">
        <v>42</v>
      </c>
      <c r="C26" s="497" t="s">
        <v>40</v>
      </c>
      <c r="D26" s="497" t="s">
        <v>38</v>
      </c>
      <c r="E26" s="497">
        <v>2339367</v>
      </c>
      <c r="F26" s="497">
        <v>2339400</v>
      </c>
      <c r="G26" s="497">
        <v>34</v>
      </c>
      <c r="H26" s="497"/>
      <c r="I26" s="497"/>
      <c r="J26" s="497"/>
      <c r="K26" s="497"/>
      <c r="L26" s="497"/>
      <c r="M26" s="497"/>
      <c r="N26" s="497"/>
      <c r="O26" s="497">
        <v>2511901</v>
      </c>
      <c r="P26" s="497">
        <v>2511918</v>
      </c>
      <c r="Q26" s="497">
        <v>18</v>
      </c>
      <c r="R26" s="497">
        <f>J26+M26+Q26</f>
        <v>18</v>
      </c>
      <c r="S26" s="497"/>
      <c r="T26" s="497"/>
    </row>
    <row r="27" spans="1:20" x14ac:dyDescent="0.25">
      <c r="A27" s="497"/>
      <c r="B27" s="497" t="s">
        <v>43</v>
      </c>
      <c r="C27" s="497" t="s">
        <v>37</v>
      </c>
      <c r="D27" s="497" t="s">
        <v>38</v>
      </c>
      <c r="E27" s="497">
        <v>1710897</v>
      </c>
      <c r="F27" s="497">
        <v>1710948</v>
      </c>
      <c r="G27" s="497">
        <v>52</v>
      </c>
      <c r="H27" s="497">
        <v>1710897</v>
      </c>
      <c r="I27" s="497">
        <v>1710923</v>
      </c>
      <c r="J27" s="497">
        <v>27</v>
      </c>
      <c r="K27" s="497"/>
      <c r="L27" s="497"/>
      <c r="M27" s="497"/>
      <c r="N27" s="497"/>
      <c r="O27" s="497">
        <v>1710924</v>
      </c>
      <c r="P27" s="497">
        <v>1710948</v>
      </c>
      <c r="Q27" s="497">
        <v>25</v>
      </c>
      <c r="R27" s="497">
        <f>J27+M27+Q27</f>
        <v>52</v>
      </c>
      <c r="S27" s="497"/>
      <c r="T27" s="497"/>
    </row>
    <row r="28" spans="1:20" x14ac:dyDescent="0.25">
      <c r="A28" s="497"/>
      <c r="B28" s="497" t="s">
        <v>43</v>
      </c>
      <c r="C28" s="497" t="s">
        <v>40</v>
      </c>
      <c r="D28" s="497" t="s">
        <v>38</v>
      </c>
      <c r="E28" s="497">
        <v>2339315</v>
      </c>
      <c r="F28" s="497">
        <v>2339366</v>
      </c>
      <c r="G28" s="497">
        <v>52</v>
      </c>
      <c r="H28" s="497">
        <v>2339315</v>
      </c>
      <c r="I28" s="497">
        <v>2339341</v>
      </c>
      <c r="J28" s="497">
        <v>27</v>
      </c>
      <c r="K28" s="497"/>
      <c r="L28" s="497"/>
      <c r="M28" s="497"/>
      <c r="N28" s="497"/>
      <c r="O28" s="497">
        <v>2339342</v>
      </c>
      <c r="P28" s="497">
        <v>2339366</v>
      </c>
      <c r="Q28" s="497">
        <v>25</v>
      </c>
      <c r="R28" s="497">
        <f>J28+M28+Q28</f>
        <v>52</v>
      </c>
      <c r="S28" s="497"/>
      <c r="T28" s="497"/>
    </row>
    <row r="29" spans="1:20" x14ac:dyDescent="0.25">
      <c r="A29" s="386" t="s">
        <v>104</v>
      </c>
      <c r="B29" s="387"/>
      <c r="C29" s="387"/>
      <c r="D29" s="387"/>
      <c r="E29" s="311"/>
      <c r="F29" s="312"/>
      <c r="G29" s="173">
        <f>SUM(G8:G28)</f>
        <v>787</v>
      </c>
      <c r="H29" s="311"/>
      <c r="I29" s="312"/>
      <c r="J29" s="174">
        <f>SUM(J8:J28)</f>
        <v>434</v>
      </c>
      <c r="K29" s="311"/>
      <c r="L29" s="312"/>
      <c r="M29" s="174">
        <f>SUM(M8:M28)</f>
        <v>1</v>
      </c>
      <c r="N29" s="175">
        <v>828</v>
      </c>
      <c r="O29" s="311"/>
      <c r="P29" s="312"/>
      <c r="Q29" s="174">
        <f>SUM(Q8:Q28)</f>
        <v>352</v>
      </c>
      <c r="R29" s="176">
        <f>SUM(R8:R28)</f>
        <v>787</v>
      </c>
      <c r="S29" s="177">
        <f>SUM(S8:S28)</f>
        <v>0</v>
      </c>
      <c r="T29" s="174">
        <f>SUM(T8:T28)</f>
        <v>0</v>
      </c>
    </row>
    <row r="30" spans="1:20" ht="15.75" x14ac:dyDescent="0.25">
      <c r="A30" s="388" t="s">
        <v>65</v>
      </c>
      <c r="B30" s="387"/>
      <c r="C30" s="387"/>
      <c r="D30" s="387"/>
      <c r="E30" s="387"/>
      <c r="F30" s="387"/>
      <c r="G30" s="387"/>
      <c r="H30" s="316"/>
      <c r="I30" s="389">
        <f>J29/2</f>
        <v>217</v>
      </c>
      <c r="J30" s="316"/>
      <c r="K30" s="388" t="s">
        <v>105</v>
      </c>
      <c r="L30" s="387"/>
      <c r="M30" s="387"/>
      <c r="N30" s="387"/>
      <c r="O30" s="387"/>
      <c r="P30" s="387"/>
      <c r="Q30" s="316"/>
      <c r="R30" s="390">
        <f>S29+T29</f>
        <v>0</v>
      </c>
      <c r="S30" s="387"/>
      <c r="T30" s="316"/>
    </row>
    <row r="32" spans="1:20" x14ac:dyDescent="0.25">
      <c r="A32" s="308"/>
      <c r="B32" s="309"/>
      <c r="C32" s="309"/>
      <c r="D32" s="309"/>
      <c r="E32" s="309"/>
      <c r="F32" s="309"/>
      <c r="G32" s="309"/>
      <c r="H32" s="309"/>
      <c r="I32" s="309"/>
      <c r="J32" s="309"/>
      <c r="K32" s="309"/>
      <c r="L32" s="309"/>
      <c r="M32" s="309"/>
      <c r="N32" s="309"/>
      <c r="O32" s="391" t="s">
        <v>326</v>
      </c>
      <c r="P32" s="392"/>
      <c r="Q32" s="392"/>
      <c r="R32" s="392"/>
      <c r="S32" s="392"/>
      <c r="T32" s="393"/>
    </row>
    <row r="33" spans="1:20" ht="22.5" x14ac:dyDescent="0.25">
      <c r="A33" s="404" t="s">
        <v>107</v>
      </c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4"/>
      <c r="M33" s="314"/>
      <c r="N33" s="314"/>
      <c r="O33" s="314"/>
      <c r="P33" s="314"/>
      <c r="Q33" s="314"/>
      <c r="R33" s="314"/>
      <c r="S33" s="314"/>
      <c r="T33" s="405"/>
    </row>
    <row r="34" spans="1:20" x14ac:dyDescent="0.25">
      <c r="A34" s="406" t="s">
        <v>108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405"/>
    </row>
    <row r="35" spans="1:20" x14ac:dyDescent="0.25">
      <c r="A35" s="407" t="s">
        <v>254</v>
      </c>
      <c r="B35" s="392"/>
      <c r="C35" s="392"/>
      <c r="D35" s="392"/>
      <c r="E35" s="392"/>
      <c r="F35" s="392"/>
      <c r="G35" s="392"/>
      <c r="H35" s="392"/>
      <c r="I35" s="392"/>
      <c r="J35" s="392"/>
      <c r="K35" s="392"/>
      <c r="L35" s="392"/>
      <c r="M35" s="392"/>
      <c r="N35" s="392"/>
      <c r="O35" s="392"/>
      <c r="P35" s="392"/>
      <c r="Q35" s="392"/>
      <c r="R35" s="392"/>
      <c r="S35" s="392"/>
      <c r="T35" s="393"/>
    </row>
    <row r="36" spans="1:20" ht="21.75" thickBot="1" x14ac:dyDescent="0.3">
      <c r="A36" s="394" t="s">
        <v>255</v>
      </c>
      <c r="B36" s="392"/>
      <c r="C36" s="392"/>
      <c r="D36" s="392"/>
      <c r="E36" s="395" t="s">
        <v>256</v>
      </c>
      <c r="F36" s="387"/>
      <c r="G36" s="387"/>
      <c r="H36" s="387"/>
      <c r="I36" s="387"/>
      <c r="J36" s="387"/>
      <c r="K36" s="387"/>
      <c r="L36" s="387"/>
      <c r="M36" s="387"/>
      <c r="N36" s="387"/>
      <c r="O36" s="387"/>
      <c r="P36" s="387"/>
      <c r="Q36" s="396" t="s">
        <v>257</v>
      </c>
      <c r="R36" s="393"/>
      <c r="S36" s="397" t="s">
        <v>325</v>
      </c>
      <c r="T36" s="398"/>
    </row>
    <row r="37" spans="1:20" ht="15.75" x14ac:dyDescent="0.25">
      <c r="A37" s="310"/>
      <c r="B37" s="169"/>
      <c r="C37" s="169"/>
      <c r="D37" s="169"/>
      <c r="E37" s="399" t="s">
        <v>20</v>
      </c>
      <c r="F37" s="387"/>
      <c r="G37" s="316"/>
      <c r="H37" s="400" t="s">
        <v>184</v>
      </c>
      <c r="I37" s="387"/>
      <c r="J37" s="316"/>
      <c r="K37" s="401" t="s">
        <v>185</v>
      </c>
      <c r="L37" s="387"/>
      <c r="M37" s="387"/>
      <c r="N37" s="316"/>
      <c r="O37" s="400" t="s">
        <v>24</v>
      </c>
      <c r="P37" s="387"/>
      <c r="Q37" s="316"/>
      <c r="R37" s="402" t="s">
        <v>258</v>
      </c>
      <c r="S37" s="402" t="s">
        <v>259</v>
      </c>
      <c r="T37" s="402" t="s">
        <v>260</v>
      </c>
    </row>
    <row r="38" spans="1:20" x14ac:dyDescent="0.25">
      <c r="A38" s="170" t="s">
        <v>26</v>
      </c>
      <c r="B38" s="170" t="s">
        <v>27</v>
      </c>
      <c r="C38" s="170" t="s">
        <v>28</v>
      </c>
      <c r="D38" s="170" t="s">
        <v>29</v>
      </c>
      <c r="E38" s="170" t="s">
        <v>30</v>
      </c>
      <c r="F38" s="170" t="s">
        <v>31</v>
      </c>
      <c r="G38" s="171" t="s">
        <v>32</v>
      </c>
      <c r="H38" s="170" t="s">
        <v>30</v>
      </c>
      <c r="I38" s="170" t="s">
        <v>31</v>
      </c>
      <c r="J38" s="171" t="s">
        <v>32</v>
      </c>
      <c r="K38" s="170" t="s">
        <v>30</v>
      </c>
      <c r="L38" s="170" t="s">
        <v>31</v>
      </c>
      <c r="M38" s="171" t="s">
        <v>32</v>
      </c>
      <c r="N38" s="172" t="s">
        <v>261</v>
      </c>
      <c r="O38" s="170" t="s">
        <v>30</v>
      </c>
      <c r="P38" s="170" t="s">
        <v>31</v>
      </c>
      <c r="Q38" s="171" t="s">
        <v>32</v>
      </c>
      <c r="R38" s="403"/>
      <c r="S38" s="403"/>
      <c r="T38" s="403"/>
    </row>
    <row r="39" spans="1:20" x14ac:dyDescent="0.25">
      <c r="A39" s="497"/>
      <c r="B39" s="497" t="s">
        <v>36</v>
      </c>
      <c r="C39" s="497" t="s">
        <v>98</v>
      </c>
      <c r="D39" s="497" t="s">
        <v>99</v>
      </c>
      <c r="E39" s="497">
        <v>1374297</v>
      </c>
      <c r="F39" s="497">
        <v>1374332</v>
      </c>
      <c r="G39" s="497">
        <v>36</v>
      </c>
      <c r="H39" s="497">
        <v>1374297</v>
      </c>
      <c r="I39" s="497">
        <v>1374314</v>
      </c>
      <c r="J39" s="497">
        <v>18</v>
      </c>
      <c r="K39" s="497"/>
      <c r="L39" s="497"/>
      <c r="M39" s="497"/>
      <c r="N39" s="497"/>
      <c r="O39" s="497">
        <v>1374315</v>
      </c>
      <c r="P39" s="497">
        <v>1374332</v>
      </c>
      <c r="Q39" s="497">
        <v>18</v>
      </c>
      <c r="R39" s="497">
        <f>J39+M39+Q39</f>
        <v>36</v>
      </c>
      <c r="S39" s="497"/>
      <c r="T39" s="497"/>
    </row>
    <row r="40" spans="1:20" x14ac:dyDescent="0.25">
      <c r="A40" s="497"/>
      <c r="B40" s="497" t="s">
        <v>36</v>
      </c>
      <c r="C40" s="497" t="s">
        <v>40</v>
      </c>
      <c r="D40" s="497" t="s">
        <v>38</v>
      </c>
      <c r="E40" s="497">
        <v>2339195</v>
      </c>
      <c r="F40" s="497">
        <v>2339230</v>
      </c>
      <c r="G40" s="497">
        <v>36</v>
      </c>
      <c r="H40" s="497">
        <v>2339195</v>
      </c>
      <c r="I40" s="497">
        <v>2339212</v>
      </c>
      <c r="J40" s="497">
        <v>18</v>
      </c>
      <c r="K40" s="497"/>
      <c r="L40" s="497"/>
      <c r="M40" s="497"/>
      <c r="N40" s="497"/>
      <c r="O40" s="497">
        <v>2339213</v>
      </c>
      <c r="P40" s="497">
        <v>2339230</v>
      </c>
      <c r="Q40" s="497">
        <v>18</v>
      </c>
      <c r="R40" s="497">
        <f>J40+M40+Q40</f>
        <v>36</v>
      </c>
      <c r="S40" s="497"/>
      <c r="T40" s="497"/>
    </row>
    <row r="41" spans="1:20" x14ac:dyDescent="0.25">
      <c r="A41" s="497"/>
      <c r="B41" s="497" t="s">
        <v>36</v>
      </c>
      <c r="C41" s="497" t="s">
        <v>37</v>
      </c>
      <c r="D41" s="497" t="s">
        <v>38</v>
      </c>
      <c r="E41" s="497">
        <v>1710961</v>
      </c>
      <c r="F41" s="497">
        <v>1710980</v>
      </c>
      <c r="G41" s="497">
        <v>20</v>
      </c>
      <c r="H41" s="497">
        <v>1710961</v>
      </c>
      <c r="I41" s="497">
        <v>1710980</v>
      </c>
      <c r="J41" s="497">
        <v>20</v>
      </c>
      <c r="K41" s="497"/>
      <c r="L41" s="497"/>
      <c r="M41" s="497"/>
      <c r="N41" s="497"/>
      <c r="O41" s="497"/>
      <c r="P41" s="497"/>
      <c r="Q41" s="497"/>
      <c r="R41" s="497">
        <f>J41+M41+Q41</f>
        <v>20</v>
      </c>
      <c r="S41" s="497"/>
      <c r="T41" s="497"/>
    </row>
    <row r="42" spans="1:20" x14ac:dyDescent="0.25">
      <c r="A42" s="497"/>
      <c r="B42" s="497" t="s">
        <v>36</v>
      </c>
      <c r="C42" s="497" t="s">
        <v>37</v>
      </c>
      <c r="D42" s="497" t="s">
        <v>38</v>
      </c>
      <c r="E42" s="497">
        <v>1710886</v>
      </c>
      <c r="F42" s="497">
        <v>1710896</v>
      </c>
      <c r="G42" s="497">
        <v>11</v>
      </c>
      <c r="H42" s="497">
        <v>1710886</v>
      </c>
      <c r="I42" s="497">
        <v>1710896</v>
      </c>
      <c r="J42" s="497">
        <v>11</v>
      </c>
      <c r="K42" s="497"/>
      <c r="L42" s="497"/>
      <c r="M42" s="497"/>
      <c r="N42" s="497"/>
      <c r="O42" s="497"/>
      <c r="P42" s="497"/>
      <c r="Q42" s="497"/>
      <c r="R42" s="497">
        <f>J42+M42+Q42</f>
        <v>11</v>
      </c>
      <c r="S42" s="497"/>
      <c r="T42" s="497"/>
    </row>
    <row r="43" spans="1:20" x14ac:dyDescent="0.25">
      <c r="A43" s="497"/>
      <c r="B43" s="497" t="s">
        <v>36</v>
      </c>
      <c r="C43" s="497" t="s">
        <v>40</v>
      </c>
      <c r="D43" s="497" t="s">
        <v>38</v>
      </c>
      <c r="E43" s="497">
        <v>2339304</v>
      </c>
      <c r="F43" s="497">
        <v>2339314</v>
      </c>
      <c r="G43" s="497">
        <v>11</v>
      </c>
      <c r="H43" s="497">
        <v>2339304</v>
      </c>
      <c r="I43" s="497">
        <v>2339314</v>
      </c>
      <c r="J43" s="497">
        <v>11</v>
      </c>
      <c r="K43" s="497"/>
      <c r="L43" s="497"/>
      <c r="M43" s="497"/>
      <c r="N43" s="497"/>
      <c r="O43" s="497"/>
      <c r="P43" s="497"/>
      <c r="Q43" s="497"/>
      <c r="R43" s="497">
        <f>J43+M43+Q43</f>
        <v>11</v>
      </c>
      <c r="S43" s="497"/>
      <c r="T43" s="497"/>
    </row>
    <row r="44" spans="1:20" x14ac:dyDescent="0.25">
      <c r="A44" s="497"/>
      <c r="B44" s="497" t="s">
        <v>36</v>
      </c>
      <c r="C44" s="497" t="s">
        <v>40</v>
      </c>
      <c r="D44" s="497" t="s">
        <v>38</v>
      </c>
      <c r="E44" s="497">
        <v>2339379</v>
      </c>
      <c r="F44" s="497">
        <v>2339398</v>
      </c>
      <c r="G44" s="497">
        <v>20</v>
      </c>
      <c r="H44" s="497">
        <v>2339379</v>
      </c>
      <c r="I44" s="497">
        <v>2339398</v>
      </c>
      <c r="J44" s="497">
        <v>20</v>
      </c>
      <c r="K44" s="497"/>
      <c r="L44" s="497"/>
      <c r="M44" s="497"/>
      <c r="N44" s="497"/>
      <c r="O44" s="497"/>
      <c r="P44" s="497"/>
      <c r="Q44" s="497"/>
      <c r="R44" s="497">
        <f>J44+M44+Q44</f>
        <v>20</v>
      </c>
      <c r="S44" s="497"/>
      <c r="T44" s="497"/>
    </row>
    <row r="45" spans="1:20" x14ac:dyDescent="0.25">
      <c r="A45" s="497"/>
      <c r="B45" s="497" t="s">
        <v>71</v>
      </c>
      <c r="C45" s="497" t="s">
        <v>98</v>
      </c>
      <c r="D45" s="497" t="s">
        <v>99</v>
      </c>
      <c r="E45" s="497">
        <v>1374333</v>
      </c>
      <c r="F45" s="497">
        <v>1374372</v>
      </c>
      <c r="G45" s="497">
        <v>40</v>
      </c>
      <c r="H45" s="497">
        <v>1374390</v>
      </c>
      <c r="I45" s="497">
        <v>1374407</v>
      </c>
      <c r="J45" s="497">
        <v>18</v>
      </c>
      <c r="K45" s="497">
        <v>1374389</v>
      </c>
      <c r="L45" s="497">
        <v>1374389</v>
      </c>
      <c r="M45" s="497">
        <v>1</v>
      </c>
      <c r="N45" s="497"/>
      <c r="O45" s="497">
        <v>1374333</v>
      </c>
      <c r="P45" s="497">
        <v>1374372</v>
      </c>
      <c r="Q45" s="497">
        <v>40</v>
      </c>
      <c r="R45" s="497">
        <f>J45+M45+Q45</f>
        <v>59</v>
      </c>
      <c r="S45" s="497"/>
      <c r="T45" s="497"/>
    </row>
    <row r="46" spans="1:20" x14ac:dyDescent="0.25">
      <c r="A46" s="497"/>
      <c r="B46" s="497" t="s">
        <v>71</v>
      </c>
      <c r="C46" s="497" t="s">
        <v>98</v>
      </c>
      <c r="D46" s="497" t="s">
        <v>99</v>
      </c>
      <c r="E46" s="497">
        <v>1374389</v>
      </c>
      <c r="F46" s="497">
        <v>1374420</v>
      </c>
      <c r="G46" s="497">
        <v>32</v>
      </c>
      <c r="H46" s="497"/>
      <c r="I46" s="497"/>
      <c r="J46" s="497"/>
      <c r="K46" s="497"/>
      <c r="L46" s="497"/>
      <c r="M46" s="497"/>
      <c r="N46" s="497"/>
      <c r="O46" s="497">
        <v>1374408</v>
      </c>
      <c r="P46" s="497">
        <v>1374420</v>
      </c>
      <c r="Q46" s="497">
        <v>13</v>
      </c>
      <c r="R46" s="497">
        <f>J46+M46+Q46</f>
        <v>13</v>
      </c>
      <c r="S46" s="497"/>
      <c r="T46" s="497"/>
    </row>
    <row r="47" spans="1:20" x14ac:dyDescent="0.25">
      <c r="A47" s="497"/>
      <c r="B47" s="497" t="s">
        <v>71</v>
      </c>
      <c r="C47" s="497" t="s">
        <v>40</v>
      </c>
      <c r="D47" s="497" t="s">
        <v>38</v>
      </c>
      <c r="E47" s="497">
        <v>2511931</v>
      </c>
      <c r="F47" s="497">
        <v>2511966</v>
      </c>
      <c r="G47" s="497">
        <v>36</v>
      </c>
      <c r="H47" s="497">
        <v>2511935</v>
      </c>
      <c r="I47" s="497">
        <v>2511948</v>
      </c>
      <c r="J47" s="497">
        <v>14</v>
      </c>
      <c r="K47" s="497">
        <v>2511949</v>
      </c>
      <c r="L47" s="497">
        <v>2511950</v>
      </c>
      <c r="M47" s="497">
        <v>2</v>
      </c>
      <c r="N47" s="497"/>
      <c r="O47" s="497">
        <v>2511953</v>
      </c>
      <c r="P47" s="497">
        <v>2511966</v>
      </c>
      <c r="Q47" s="497">
        <v>14</v>
      </c>
      <c r="R47" s="497">
        <f>J47+M47+Q47</f>
        <v>30</v>
      </c>
      <c r="S47" s="497"/>
      <c r="T47" s="497"/>
    </row>
    <row r="48" spans="1:20" x14ac:dyDescent="0.25">
      <c r="A48" s="497"/>
      <c r="B48" s="497" t="s">
        <v>71</v>
      </c>
      <c r="C48" s="497" t="s">
        <v>40</v>
      </c>
      <c r="D48" s="497" t="s">
        <v>38</v>
      </c>
      <c r="E48" s="497">
        <v>2339119</v>
      </c>
      <c r="F48" s="497">
        <v>2339154</v>
      </c>
      <c r="G48" s="497">
        <v>36</v>
      </c>
      <c r="H48" s="497">
        <v>2511931</v>
      </c>
      <c r="I48" s="497">
        <v>2511932</v>
      </c>
      <c r="J48" s="497">
        <v>2</v>
      </c>
      <c r="K48" s="497">
        <v>2511933</v>
      </c>
      <c r="L48" s="497">
        <v>2511934</v>
      </c>
      <c r="M48" s="497">
        <v>2</v>
      </c>
      <c r="N48" s="497"/>
      <c r="O48" s="497">
        <v>2339119</v>
      </c>
      <c r="P48" s="497">
        <v>2339154</v>
      </c>
      <c r="Q48" s="497">
        <v>36</v>
      </c>
      <c r="R48" s="497">
        <f>J48+M48+Q48</f>
        <v>40</v>
      </c>
      <c r="S48" s="497"/>
      <c r="T48" s="497"/>
    </row>
    <row r="49" spans="1:20" x14ac:dyDescent="0.25">
      <c r="A49" s="497"/>
      <c r="B49" s="497" t="s">
        <v>71</v>
      </c>
      <c r="C49" s="497" t="s">
        <v>40</v>
      </c>
      <c r="D49" s="497" t="s">
        <v>38</v>
      </c>
      <c r="E49" s="497"/>
      <c r="F49" s="497"/>
      <c r="G49" s="497"/>
      <c r="H49" s="497">
        <v>2511951</v>
      </c>
      <c r="I49" s="497">
        <v>2511952</v>
      </c>
      <c r="J49" s="497">
        <v>2</v>
      </c>
      <c r="K49" s="497"/>
      <c r="L49" s="497"/>
      <c r="M49" s="497"/>
      <c r="N49" s="497"/>
      <c r="O49" s="497"/>
      <c r="P49" s="497"/>
      <c r="Q49" s="497"/>
      <c r="R49" s="497">
        <f>J49+M49+Q49</f>
        <v>2</v>
      </c>
      <c r="S49" s="497"/>
      <c r="T49" s="497"/>
    </row>
    <row r="50" spans="1:20" x14ac:dyDescent="0.25">
      <c r="A50" s="497"/>
      <c r="B50" s="497" t="s">
        <v>322</v>
      </c>
      <c r="C50" s="497" t="s">
        <v>98</v>
      </c>
      <c r="D50" s="497" t="s">
        <v>99</v>
      </c>
      <c r="E50" s="497">
        <v>1374247</v>
      </c>
      <c r="F50" s="497">
        <v>1374272</v>
      </c>
      <c r="G50" s="497">
        <v>26</v>
      </c>
      <c r="H50" s="497">
        <v>1374254</v>
      </c>
      <c r="I50" s="497">
        <v>1374260</v>
      </c>
      <c r="J50" s="497">
        <v>7</v>
      </c>
      <c r="K50" s="497">
        <v>1374253</v>
      </c>
      <c r="L50" s="497">
        <v>1374253</v>
      </c>
      <c r="M50" s="497">
        <v>1</v>
      </c>
      <c r="N50" s="497"/>
      <c r="O50" s="497">
        <v>1374261</v>
      </c>
      <c r="P50" s="497">
        <v>1374272</v>
      </c>
      <c r="Q50" s="497">
        <v>12</v>
      </c>
      <c r="R50" s="497">
        <f>J50+M50+Q50</f>
        <v>20</v>
      </c>
      <c r="S50" s="497"/>
      <c r="T50" s="497"/>
    </row>
    <row r="51" spans="1:20" x14ac:dyDescent="0.25">
      <c r="A51" s="497"/>
      <c r="B51" s="497" t="s">
        <v>322</v>
      </c>
      <c r="C51" s="497" t="s">
        <v>98</v>
      </c>
      <c r="D51" s="497" t="s">
        <v>99</v>
      </c>
      <c r="E51" s="497"/>
      <c r="F51" s="497"/>
      <c r="G51" s="497"/>
      <c r="H51" s="497">
        <v>1374247</v>
      </c>
      <c r="I51" s="497">
        <v>1374252</v>
      </c>
      <c r="J51" s="497">
        <v>6</v>
      </c>
      <c r="K51" s="497"/>
      <c r="L51" s="497"/>
      <c r="M51" s="497"/>
      <c r="N51" s="497"/>
      <c r="O51" s="497"/>
      <c r="P51" s="497"/>
      <c r="Q51" s="497"/>
      <c r="R51" s="497">
        <f>J51+M51+Q51</f>
        <v>6</v>
      </c>
      <c r="S51" s="497"/>
      <c r="T51" s="497"/>
    </row>
    <row r="52" spans="1:20" x14ac:dyDescent="0.25">
      <c r="A52" s="497"/>
      <c r="B52" s="497" t="s">
        <v>322</v>
      </c>
      <c r="C52" s="497" t="s">
        <v>40</v>
      </c>
      <c r="D52" s="497" t="s">
        <v>38</v>
      </c>
      <c r="E52" s="497">
        <v>2338598</v>
      </c>
      <c r="F52" s="497">
        <v>2338623</v>
      </c>
      <c r="G52" s="497">
        <v>26</v>
      </c>
      <c r="H52" s="497">
        <v>2338598</v>
      </c>
      <c r="I52" s="497">
        <v>2338610</v>
      </c>
      <c r="J52" s="497">
        <v>13</v>
      </c>
      <c r="K52" s="497"/>
      <c r="L52" s="497"/>
      <c r="M52" s="497"/>
      <c r="N52" s="497"/>
      <c r="O52" s="497">
        <v>2338611</v>
      </c>
      <c r="P52" s="497">
        <v>2338623</v>
      </c>
      <c r="Q52" s="497">
        <v>13</v>
      </c>
      <c r="R52" s="497">
        <f>J52+M52+Q52</f>
        <v>26</v>
      </c>
      <c r="S52" s="497"/>
      <c r="T52" s="497"/>
    </row>
    <row r="53" spans="1:20" x14ac:dyDescent="0.25">
      <c r="A53" s="497"/>
      <c r="B53" s="497" t="s">
        <v>322</v>
      </c>
      <c r="C53" s="497" t="s">
        <v>37</v>
      </c>
      <c r="D53" s="497" t="s">
        <v>38</v>
      </c>
      <c r="E53" s="497">
        <v>1710949</v>
      </c>
      <c r="F53" s="497">
        <v>1710960</v>
      </c>
      <c r="G53" s="497">
        <v>12</v>
      </c>
      <c r="H53" s="497">
        <v>1710949</v>
      </c>
      <c r="I53" s="497">
        <v>1710960</v>
      </c>
      <c r="J53" s="497">
        <v>12</v>
      </c>
      <c r="K53" s="497"/>
      <c r="L53" s="497"/>
      <c r="M53" s="497"/>
      <c r="N53" s="497"/>
      <c r="O53" s="497"/>
      <c r="P53" s="497"/>
      <c r="Q53" s="497"/>
      <c r="R53" s="497">
        <f>J53+M53+Q53</f>
        <v>12</v>
      </c>
      <c r="S53" s="497"/>
      <c r="T53" s="497"/>
    </row>
    <row r="54" spans="1:20" x14ac:dyDescent="0.25">
      <c r="A54" s="497"/>
      <c r="B54" s="497" t="s">
        <v>322</v>
      </c>
      <c r="C54" s="497" t="s">
        <v>37</v>
      </c>
      <c r="D54" s="497" t="s">
        <v>38</v>
      </c>
      <c r="E54" s="497">
        <v>1710829</v>
      </c>
      <c r="F54" s="497">
        <v>1710856</v>
      </c>
      <c r="G54" s="497">
        <v>28</v>
      </c>
      <c r="H54" s="497">
        <v>1710829</v>
      </c>
      <c r="I54" s="497">
        <v>1710856</v>
      </c>
      <c r="J54" s="497">
        <v>28</v>
      </c>
      <c r="K54" s="497"/>
      <c r="L54" s="497"/>
      <c r="M54" s="497"/>
      <c r="N54" s="497"/>
      <c r="O54" s="497"/>
      <c r="P54" s="497"/>
      <c r="Q54" s="497"/>
      <c r="R54" s="497">
        <f>J54+M54+Q54</f>
        <v>28</v>
      </c>
      <c r="S54" s="497"/>
      <c r="T54" s="497"/>
    </row>
    <row r="55" spans="1:20" x14ac:dyDescent="0.25">
      <c r="A55" s="497"/>
      <c r="B55" s="497" t="s">
        <v>322</v>
      </c>
      <c r="C55" s="497" t="s">
        <v>40</v>
      </c>
      <c r="D55" s="497" t="s">
        <v>38</v>
      </c>
      <c r="E55" s="497">
        <v>2339247</v>
      </c>
      <c r="F55" s="497">
        <v>2339274</v>
      </c>
      <c r="G55" s="497">
        <v>28</v>
      </c>
      <c r="H55" s="497">
        <v>2339247</v>
      </c>
      <c r="I55" s="497">
        <v>2339274</v>
      </c>
      <c r="J55" s="497">
        <v>28</v>
      </c>
      <c r="K55" s="497"/>
      <c r="L55" s="497"/>
      <c r="M55" s="497"/>
      <c r="N55" s="497"/>
      <c r="O55" s="497"/>
      <c r="P55" s="497"/>
      <c r="Q55" s="497"/>
      <c r="R55" s="497">
        <f>J55+M55+Q55</f>
        <v>28</v>
      </c>
      <c r="S55" s="497"/>
      <c r="T55" s="497"/>
    </row>
    <row r="56" spans="1:20" x14ac:dyDescent="0.25">
      <c r="A56" s="497"/>
      <c r="B56" s="497" t="s">
        <v>322</v>
      </c>
      <c r="C56" s="497" t="s">
        <v>40</v>
      </c>
      <c r="D56" s="497" t="s">
        <v>38</v>
      </c>
      <c r="E56" s="497">
        <v>2339367</v>
      </c>
      <c r="F56" s="497">
        <v>2339378</v>
      </c>
      <c r="G56" s="497">
        <v>12</v>
      </c>
      <c r="H56" s="497">
        <v>2339367</v>
      </c>
      <c r="I56" s="497">
        <v>2339378</v>
      </c>
      <c r="J56" s="497">
        <v>12</v>
      </c>
      <c r="K56" s="497"/>
      <c r="L56" s="497"/>
      <c r="M56" s="497"/>
      <c r="N56" s="497"/>
      <c r="O56" s="497"/>
      <c r="P56" s="497"/>
      <c r="Q56" s="497"/>
      <c r="R56" s="497">
        <f>J56+M56+Q56</f>
        <v>12</v>
      </c>
      <c r="S56" s="497"/>
      <c r="T56" s="497"/>
    </row>
    <row r="57" spans="1:20" x14ac:dyDescent="0.25">
      <c r="A57" s="497"/>
      <c r="B57" s="497" t="s">
        <v>51</v>
      </c>
      <c r="C57" s="497" t="s">
        <v>37</v>
      </c>
      <c r="D57" s="497" t="s">
        <v>38</v>
      </c>
      <c r="E57" s="497">
        <v>1710981</v>
      </c>
      <c r="F57" s="497">
        <v>1710990</v>
      </c>
      <c r="G57" s="497">
        <v>10</v>
      </c>
      <c r="H57" s="497">
        <v>1710791</v>
      </c>
      <c r="I57" s="497">
        <v>1710800</v>
      </c>
      <c r="J57" s="497">
        <v>10</v>
      </c>
      <c r="K57" s="497">
        <v>1710801</v>
      </c>
      <c r="L57" s="497">
        <v>1710801</v>
      </c>
      <c r="M57" s="497">
        <v>1</v>
      </c>
      <c r="N57" s="497"/>
      <c r="O57" s="497"/>
      <c r="P57" s="497"/>
      <c r="Q57" s="497"/>
      <c r="R57" s="497">
        <f>J57+M57+Q57</f>
        <v>11</v>
      </c>
      <c r="S57" s="497"/>
      <c r="T57" s="497"/>
    </row>
    <row r="58" spans="1:20" x14ac:dyDescent="0.25">
      <c r="A58" s="497"/>
      <c r="B58" s="497" t="s">
        <v>51</v>
      </c>
      <c r="C58" s="497" t="s">
        <v>37</v>
      </c>
      <c r="D58" s="497" t="s">
        <v>38</v>
      </c>
      <c r="E58" s="497">
        <v>1710791</v>
      </c>
      <c r="F58" s="497">
        <v>1710816</v>
      </c>
      <c r="G58" s="497">
        <v>26</v>
      </c>
      <c r="H58" s="497">
        <v>1710988</v>
      </c>
      <c r="I58" s="497">
        <v>1710990</v>
      </c>
      <c r="J58" s="497">
        <v>3</v>
      </c>
      <c r="K58" s="497">
        <v>1710987</v>
      </c>
      <c r="L58" s="497">
        <v>1710987</v>
      </c>
      <c r="M58" s="497">
        <v>1</v>
      </c>
      <c r="N58" s="497"/>
      <c r="O58" s="497"/>
      <c r="P58" s="497"/>
      <c r="Q58" s="497"/>
      <c r="R58" s="497">
        <f>J58+M58+Q58</f>
        <v>4</v>
      </c>
      <c r="S58" s="497"/>
      <c r="T58" s="497"/>
    </row>
    <row r="59" spans="1:20" x14ac:dyDescent="0.25">
      <c r="A59" s="497"/>
      <c r="B59" s="497" t="s">
        <v>51</v>
      </c>
      <c r="C59" s="497" t="s">
        <v>37</v>
      </c>
      <c r="D59" s="497" t="s">
        <v>38</v>
      </c>
      <c r="E59" s="497"/>
      <c r="F59" s="497"/>
      <c r="G59" s="497"/>
      <c r="H59" s="497">
        <v>1710981</v>
      </c>
      <c r="I59" s="497">
        <v>1710986</v>
      </c>
      <c r="J59" s="497">
        <v>6</v>
      </c>
      <c r="K59" s="497"/>
      <c r="L59" s="497"/>
      <c r="M59" s="497"/>
      <c r="N59" s="497"/>
      <c r="O59" s="497"/>
      <c r="P59" s="497"/>
      <c r="Q59" s="497"/>
      <c r="R59" s="497">
        <f>J59+M59+Q59</f>
        <v>6</v>
      </c>
      <c r="S59" s="497"/>
      <c r="T59" s="497"/>
    </row>
    <row r="60" spans="1:20" x14ac:dyDescent="0.25">
      <c r="A60" s="497"/>
      <c r="B60" s="497" t="s">
        <v>51</v>
      </c>
      <c r="C60" s="497" t="s">
        <v>37</v>
      </c>
      <c r="D60" s="497" t="s">
        <v>38</v>
      </c>
      <c r="E60" s="497"/>
      <c r="F60" s="497"/>
      <c r="G60" s="497"/>
      <c r="H60" s="497">
        <v>1710802</v>
      </c>
      <c r="I60" s="497">
        <v>1710816</v>
      </c>
      <c r="J60" s="497">
        <v>15</v>
      </c>
      <c r="K60" s="497"/>
      <c r="L60" s="497"/>
      <c r="M60" s="497"/>
      <c r="N60" s="497"/>
      <c r="O60" s="497"/>
      <c r="P60" s="497"/>
      <c r="Q60" s="497"/>
      <c r="R60" s="497">
        <f>J60+M60+Q60</f>
        <v>15</v>
      </c>
      <c r="S60" s="497"/>
      <c r="T60" s="497"/>
    </row>
    <row r="61" spans="1:20" x14ac:dyDescent="0.25">
      <c r="A61" s="497"/>
      <c r="B61" s="497" t="s">
        <v>51</v>
      </c>
      <c r="C61" s="497" t="s">
        <v>40</v>
      </c>
      <c r="D61" s="497" t="s">
        <v>38</v>
      </c>
      <c r="E61" s="497">
        <v>2339399</v>
      </c>
      <c r="F61" s="497">
        <v>2339400</v>
      </c>
      <c r="G61" s="497">
        <v>2</v>
      </c>
      <c r="H61" s="497">
        <v>2339399</v>
      </c>
      <c r="I61" s="497">
        <v>2339400</v>
      </c>
      <c r="J61" s="497">
        <v>2</v>
      </c>
      <c r="K61" s="497">
        <v>2511904</v>
      </c>
      <c r="L61" s="497">
        <v>2511905</v>
      </c>
      <c r="M61" s="497">
        <v>2</v>
      </c>
      <c r="N61" s="497"/>
      <c r="O61" s="497"/>
      <c r="P61" s="497"/>
      <c r="Q61" s="497"/>
      <c r="R61" s="497">
        <f>J61+M61+Q61</f>
        <v>4</v>
      </c>
      <c r="S61" s="497"/>
      <c r="T61" s="497"/>
    </row>
    <row r="62" spans="1:20" x14ac:dyDescent="0.25">
      <c r="A62" s="497"/>
      <c r="B62" s="497" t="s">
        <v>51</v>
      </c>
      <c r="C62" s="497" t="s">
        <v>40</v>
      </c>
      <c r="D62" s="497" t="s">
        <v>38</v>
      </c>
      <c r="E62" s="497">
        <v>2339169</v>
      </c>
      <c r="F62" s="497">
        <v>2339194</v>
      </c>
      <c r="G62" s="497">
        <v>26</v>
      </c>
      <c r="H62" s="497">
        <v>2511906</v>
      </c>
      <c r="I62" s="497">
        <v>2511908</v>
      </c>
      <c r="J62" s="497">
        <v>3</v>
      </c>
      <c r="K62" s="497"/>
      <c r="L62" s="497"/>
      <c r="M62" s="497"/>
      <c r="N62" s="497"/>
      <c r="O62" s="497"/>
      <c r="P62" s="497"/>
      <c r="Q62" s="497"/>
      <c r="R62" s="497">
        <f>J62+M62+Q62</f>
        <v>3</v>
      </c>
      <c r="S62" s="497"/>
      <c r="T62" s="497"/>
    </row>
    <row r="63" spans="1:20" x14ac:dyDescent="0.25">
      <c r="A63" s="497"/>
      <c r="B63" s="497" t="s">
        <v>51</v>
      </c>
      <c r="C63" s="497" t="s">
        <v>40</v>
      </c>
      <c r="D63" s="497" t="s">
        <v>38</v>
      </c>
      <c r="E63" s="497">
        <v>2511901</v>
      </c>
      <c r="F63" s="497">
        <v>2511908</v>
      </c>
      <c r="G63" s="497">
        <v>8</v>
      </c>
      <c r="H63" s="497">
        <v>2511901</v>
      </c>
      <c r="I63" s="497">
        <v>2511903</v>
      </c>
      <c r="J63" s="497">
        <v>3</v>
      </c>
      <c r="K63" s="497"/>
      <c r="L63" s="497"/>
      <c r="M63" s="497"/>
      <c r="N63" s="497"/>
      <c r="O63" s="497"/>
      <c r="P63" s="497"/>
      <c r="Q63" s="497"/>
      <c r="R63" s="497">
        <f>J63+M63+Q63</f>
        <v>3</v>
      </c>
      <c r="S63" s="497"/>
      <c r="T63" s="497"/>
    </row>
    <row r="64" spans="1:20" x14ac:dyDescent="0.25">
      <c r="A64" s="497"/>
      <c r="B64" s="497" t="s">
        <v>51</v>
      </c>
      <c r="C64" s="497" t="s">
        <v>40</v>
      </c>
      <c r="D64" s="497" t="s">
        <v>38</v>
      </c>
      <c r="E64" s="497"/>
      <c r="F64" s="497"/>
      <c r="G64" s="497"/>
      <c r="H64" s="497">
        <v>2339169</v>
      </c>
      <c r="I64" s="497">
        <v>2339194</v>
      </c>
      <c r="J64" s="497">
        <v>26</v>
      </c>
      <c r="K64" s="497"/>
      <c r="L64" s="497"/>
      <c r="M64" s="497"/>
      <c r="N64" s="497"/>
      <c r="O64" s="497"/>
      <c r="P64" s="497"/>
      <c r="Q64" s="497"/>
      <c r="R64" s="497">
        <f>J64+M64+Q64</f>
        <v>26</v>
      </c>
      <c r="S64" s="497"/>
      <c r="T64" s="497"/>
    </row>
    <row r="65" spans="1:20" x14ac:dyDescent="0.25">
      <c r="A65" s="497"/>
      <c r="B65" s="497" t="s">
        <v>43</v>
      </c>
      <c r="C65" s="497" t="s">
        <v>98</v>
      </c>
      <c r="D65" s="497" t="s">
        <v>99</v>
      </c>
      <c r="E65" s="497">
        <v>1374421</v>
      </c>
      <c r="F65" s="497">
        <v>1374460</v>
      </c>
      <c r="G65" s="497">
        <v>40</v>
      </c>
      <c r="H65" s="497">
        <v>1374421</v>
      </c>
      <c r="I65" s="497">
        <v>1374429</v>
      </c>
      <c r="J65" s="497">
        <v>9</v>
      </c>
      <c r="K65" s="497"/>
      <c r="L65" s="497"/>
      <c r="M65" s="497"/>
      <c r="N65" s="497"/>
      <c r="O65" s="497">
        <v>1374430</v>
      </c>
      <c r="P65" s="497">
        <v>1374460</v>
      </c>
      <c r="Q65" s="497">
        <v>31</v>
      </c>
      <c r="R65" s="497">
        <f>J65+M65+Q65</f>
        <v>40</v>
      </c>
      <c r="S65" s="497"/>
      <c r="T65" s="497"/>
    </row>
    <row r="66" spans="1:20" x14ac:dyDescent="0.25">
      <c r="A66" s="497"/>
      <c r="B66" s="497" t="s">
        <v>43</v>
      </c>
      <c r="C66" s="497" t="s">
        <v>40</v>
      </c>
      <c r="D66" s="497" t="s">
        <v>38</v>
      </c>
      <c r="E66" s="497">
        <v>2339231</v>
      </c>
      <c r="F66" s="497">
        <v>2339234</v>
      </c>
      <c r="G66" s="497">
        <v>4</v>
      </c>
      <c r="H66" s="497">
        <v>2339231</v>
      </c>
      <c r="I66" s="497">
        <v>2339234</v>
      </c>
      <c r="J66" s="497">
        <v>4</v>
      </c>
      <c r="K66" s="497"/>
      <c r="L66" s="497"/>
      <c r="M66" s="497"/>
      <c r="N66" s="497"/>
      <c r="O66" s="497">
        <v>2511972</v>
      </c>
      <c r="P66" s="497">
        <v>2512002</v>
      </c>
      <c r="Q66" s="497">
        <v>31</v>
      </c>
      <c r="R66" s="497">
        <f>J66+M66+Q66</f>
        <v>35</v>
      </c>
      <c r="S66" s="497"/>
      <c r="T66" s="497"/>
    </row>
    <row r="67" spans="1:20" x14ac:dyDescent="0.25">
      <c r="A67" s="497"/>
      <c r="B67" s="497" t="s">
        <v>43</v>
      </c>
      <c r="C67" s="497" t="s">
        <v>40</v>
      </c>
      <c r="D67" s="497" t="s">
        <v>38</v>
      </c>
      <c r="E67" s="497">
        <v>2511967</v>
      </c>
      <c r="F67" s="497">
        <v>2512002</v>
      </c>
      <c r="G67" s="497">
        <v>36</v>
      </c>
      <c r="H67" s="497">
        <v>2511967</v>
      </c>
      <c r="I67" s="497">
        <v>2511971</v>
      </c>
      <c r="J67" s="497">
        <v>5</v>
      </c>
      <c r="K67" s="497"/>
      <c r="L67" s="497"/>
      <c r="M67" s="497"/>
      <c r="N67" s="497"/>
      <c r="O67" s="497"/>
      <c r="P67" s="497"/>
      <c r="Q67" s="497"/>
      <c r="R67" s="497">
        <f>J67+M67+Q67</f>
        <v>5</v>
      </c>
      <c r="S67" s="497"/>
      <c r="T67" s="497"/>
    </row>
    <row r="68" spans="1:20" x14ac:dyDescent="0.25">
      <c r="A68" s="497"/>
      <c r="B68" s="497" t="s">
        <v>43</v>
      </c>
      <c r="C68" s="497" t="s">
        <v>37</v>
      </c>
      <c r="D68" s="497" t="s">
        <v>38</v>
      </c>
      <c r="E68" s="497">
        <v>1710991</v>
      </c>
      <c r="F68" s="497">
        <v>1711000</v>
      </c>
      <c r="G68" s="497">
        <v>10</v>
      </c>
      <c r="H68" s="497">
        <v>1710924</v>
      </c>
      <c r="I68" s="497">
        <v>1710948</v>
      </c>
      <c r="J68" s="497">
        <v>25</v>
      </c>
      <c r="K68" s="497">
        <v>1710996</v>
      </c>
      <c r="L68" s="497">
        <v>1710997</v>
      </c>
      <c r="M68" s="497">
        <v>2</v>
      </c>
      <c r="N68" s="497"/>
      <c r="O68" s="497"/>
      <c r="P68" s="497"/>
      <c r="Q68" s="497"/>
      <c r="R68" s="497">
        <f>J68+M68+Q68</f>
        <v>27</v>
      </c>
      <c r="S68" s="497"/>
      <c r="T68" s="497"/>
    </row>
    <row r="69" spans="1:20" x14ac:dyDescent="0.25">
      <c r="A69" s="497"/>
      <c r="B69" s="497" t="s">
        <v>43</v>
      </c>
      <c r="C69" s="497" t="s">
        <v>37</v>
      </c>
      <c r="D69" s="497" t="s">
        <v>38</v>
      </c>
      <c r="E69" s="497">
        <v>1710924</v>
      </c>
      <c r="F69" s="497">
        <v>1710948</v>
      </c>
      <c r="G69" s="497">
        <v>25</v>
      </c>
      <c r="H69" s="497">
        <v>1710998</v>
      </c>
      <c r="I69" s="497">
        <v>1711000</v>
      </c>
      <c r="J69" s="497">
        <v>3</v>
      </c>
      <c r="K69" s="497"/>
      <c r="L69" s="497"/>
      <c r="M69" s="497"/>
      <c r="N69" s="497"/>
      <c r="O69" s="497"/>
      <c r="P69" s="497"/>
      <c r="Q69" s="497"/>
      <c r="R69" s="497">
        <f>J69+M69+Q69</f>
        <v>3</v>
      </c>
      <c r="S69" s="497"/>
      <c r="T69" s="497"/>
    </row>
    <row r="70" spans="1:20" x14ac:dyDescent="0.25">
      <c r="A70" s="497"/>
      <c r="B70" s="497" t="s">
        <v>43</v>
      </c>
      <c r="C70" s="497" t="s">
        <v>37</v>
      </c>
      <c r="D70" s="497" t="s">
        <v>38</v>
      </c>
      <c r="E70" s="497"/>
      <c r="F70" s="497"/>
      <c r="G70" s="497"/>
      <c r="H70" s="497">
        <v>1710991</v>
      </c>
      <c r="I70" s="497">
        <v>1710995</v>
      </c>
      <c r="J70" s="497">
        <v>5</v>
      </c>
      <c r="K70" s="497"/>
      <c r="L70" s="497"/>
      <c r="M70" s="497"/>
      <c r="N70" s="497"/>
      <c r="O70" s="497"/>
      <c r="P70" s="497"/>
      <c r="Q70" s="497"/>
      <c r="R70" s="497">
        <f>J70+M70+Q70</f>
        <v>5</v>
      </c>
      <c r="S70" s="497"/>
      <c r="T70" s="497"/>
    </row>
    <row r="71" spans="1:20" x14ac:dyDescent="0.25">
      <c r="A71" s="497"/>
      <c r="B71" s="497" t="s">
        <v>43</v>
      </c>
      <c r="C71" s="497" t="s">
        <v>40</v>
      </c>
      <c r="D71" s="497" t="s">
        <v>38</v>
      </c>
      <c r="E71" s="497">
        <v>2511909</v>
      </c>
      <c r="F71" s="497">
        <v>2511918</v>
      </c>
      <c r="G71" s="497">
        <v>10</v>
      </c>
      <c r="H71" s="497">
        <v>2339342</v>
      </c>
      <c r="I71" s="497">
        <v>2339366</v>
      </c>
      <c r="J71" s="497">
        <v>25</v>
      </c>
      <c r="K71" s="497">
        <v>2511917</v>
      </c>
      <c r="L71" s="497">
        <v>2511918</v>
      </c>
      <c r="M71" s="497">
        <v>2</v>
      </c>
      <c r="N71" s="497"/>
      <c r="O71" s="497"/>
      <c r="P71" s="497"/>
      <c r="Q71" s="497"/>
      <c r="R71" s="497">
        <f>J71+M71+Q71</f>
        <v>27</v>
      </c>
      <c r="S71" s="497"/>
      <c r="T71" s="497"/>
    </row>
    <row r="72" spans="1:20" x14ac:dyDescent="0.25">
      <c r="A72" s="497"/>
      <c r="B72" s="497" t="s">
        <v>43</v>
      </c>
      <c r="C72" s="497" t="s">
        <v>40</v>
      </c>
      <c r="D72" s="497" t="s">
        <v>38</v>
      </c>
      <c r="E72" s="497">
        <v>2339342</v>
      </c>
      <c r="F72" s="497">
        <v>2339366</v>
      </c>
      <c r="G72" s="497">
        <v>25</v>
      </c>
      <c r="H72" s="497">
        <v>2511909</v>
      </c>
      <c r="I72" s="497">
        <v>2511916</v>
      </c>
      <c r="J72" s="497">
        <v>8</v>
      </c>
      <c r="K72" s="497"/>
      <c r="L72" s="497"/>
      <c r="M72" s="497"/>
      <c r="N72" s="497"/>
      <c r="O72" s="497"/>
      <c r="P72" s="497"/>
      <c r="Q72" s="497"/>
      <c r="R72" s="497">
        <f>J72+M72+Q72</f>
        <v>8</v>
      </c>
      <c r="S72" s="497"/>
      <c r="T72" s="497"/>
    </row>
    <row r="73" spans="1:20" x14ac:dyDescent="0.25">
      <c r="A73" s="386" t="s">
        <v>104</v>
      </c>
      <c r="B73" s="387"/>
      <c r="C73" s="387"/>
      <c r="D73" s="387"/>
      <c r="E73" s="311"/>
      <c r="F73" s="312"/>
      <c r="G73" s="173">
        <f>SUM(G39:G72)</f>
        <v>632</v>
      </c>
      <c r="H73" s="311"/>
      <c r="I73" s="312"/>
      <c r="J73" s="174">
        <f>SUM(J39:J72)</f>
        <v>392</v>
      </c>
      <c r="K73" s="311"/>
      <c r="L73" s="312"/>
      <c r="M73" s="174">
        <f>SUM(M39:M72)</f>
        <v>14</v>
      </c>
      <c r="N73" s="175">
        <v>3972</v>
      </c>
      <c r="O73" s="311"/>
      <c r="P73" s="312"/>
      <c r="Q73" s="174">
        <f>SUM(Q39:Q72)</f>
        <v>226</v>
      </c>
      <c r="R73" s="176">
        <f>SUM(R39:R72)</f>
        <v>632</v>
      </c>
      <c r="S73" s="177">
        <f>SUM(S39:S72)</f>
        <v>0</v>
      </c>
      <c r="T73" s="174">
        <f>SUM(T39:T72)</f>
        <v>0</v>
      </c>
    </row>
    <row r="74" spans="1:20" ht="15.75" x14ac:dyDescent="0.25">
      <c r="A74" s="388" t="s">
        <v>65</v>
      </c>
      <c r="B74" s="387"/>
      <c r="C74" s="387"/>
      <c r="D74" s="387"/>
      <c r="E74" s="387"/>
      <c r="F74" s="387"/>
      <c r="G74" s="387"/>
      <c r="H74" s="316"/>
      <c r="I74" s="389">
        <f>J73/2</f>
        <v>196</v>
      </c>
      <c r="J74" s="316"/>
      <c r="K74" s="388" t="s">
        <v>105</v>
      </c>
      <c r="L74" s="387"/>
      <c r="M74" s="387"/>
      <c r="N74" s="387"/>
      <c r="O74" s="387"/>
      <c r="P74" s="387"/>
      <c r="Q74" s="316"/>
      <c r="R74" s="390">
        <f>S73+T73</f>
        <v>0</v>
      </c>
      <c r="S74" s="387"/>
      <c r="T74" s="316"/>
    </row>
    <row r="76" spans="1:20" x14ac:dyDescent="0.25">
      <c r="A76" s="308"/>
      <c r="B76" s="309"/>
      <c r="C76" s="309"/>
      <c r="D76" s="309"/>
      <c r="E76" s="309"/>
      <c r="F76" s="309"/>
      <c r="G76" s="309"/>
      <c r="H76" s="309"/>
      <c r="I76" s="309"/>
      <c r="J76" s="309"/>
      <c r="K76" s="309"/>
      <c r="L76" s="309"/>
      <c r="M76" s="309"/>
      <c r="N76" s="309"/>
      <c r="O76" s="391" t="s">
        <v>328</v>
      </c>
      <c r="P76" s="392"/>
      <c r="Q76" s="392"/>
      <c r="R76" s="392"/>
      <c r="S76" s="392"/>
      <c r="T76" s="393"/>
    </row>
    <row r="77" spans="1:20" ht="22.5" x14ac:dyDescent="0.25">
      <c r="A77" s="404" t="s">
        <v>107</v>
      </c>
      <c r="B77" s="314"/>
      <c r="C77" s="314"/>
      <c r="D77" s="314"/>
      <c r="E77" s="314"/>
      <c r="F77" s="314"/>
      <c r="G77" s="314"/>
      <c r="H77" s="314"/>
      <c r="I77" s="314"/>
      <c r="J77" s="314"/>
      <c r="K77" s="314"/>
      <c r="L77" s="314"/>
      <c r="M77" s="314"/>
      <c r="N77" s="314"/>
      <c r="O77" s="314"/>
      <c r="P77" s="314"/>
      <c r="Q77" s="314"/>
      <c r="R77" s="314"/>
      <c r="S77" s="314"/>
      <c r="T77" s="405"/>
    </row>
    <row r="78" spans="1:20" x14ac:dyDescent="0.25">
      <c r="A78" s="406" t="s">
        <v>108</v>
      </c>
      <c r="B78" s="314"/>
      <c r="C78" s="314"/>
      <c r="D78" s="314"/>
      <c r="E78" s="314"/>
      <c r="F78" s="314"/>
      <c r="G78" s="314"/>
      <c r="H78" s="314"/>
      <c r="I78" s="314"/>
      <c r="J78" s="314"/>
      <c r="K78" s="314"/>
      <c r="L78" s="314"/>
      <c r="M78" s="314"/>
      <c r="N78" s="314"/>
      <c r="O78" s="314"/>
      <c r="P78" s="314"/>
      <c r="Q78" s="314"/>
      <c r="R78" s="314"/>
      <c r="S78" s="314"/>
      <c r="T78" s="405"/>
    </row>
    <row r="79" spans="1:20" x14ac:dyDescent="0.25">
      <c r="A79" s="407" t="s">
        <v>254</v>
      </c>
      <c r="B79" s="392"/>
      <c r="C79" s="392"/>
      <c r="D79" s="392"/>
      <c r="E79" s="392"/>
      <c r="F79" s="392"/>
      <c r="G79" s="392"/>
      <c r="H79" s="392"/>
      <c r="I79" s="392"/>
      <c r="J79" s="392"/>
      <c r="K79" s="392"/>
      <c r="L79" s="392"/>
      <c r="M79" s="392"/>
      <c r="N79" s="392"/>
      <c r="O79" s="392"/>
      <c r="P79" s="392"/>
      <c r="Q79" s="392"/>
      <c r="R79" s="392"/>
      <c r="S79" s="392"/>
      <c r="T79" s="393"/>
    </row>
    <row r="80" spans="1:20" ht="21.75" thickBot="1" x14ac:dyDescent="0.3">
      <c r="A80" s="394" t="s">
        <v>255</v>
      </c>
      <c r="B80" s="392"/>
      <c r="C80" s="392"/>
      <c r="D80" s="392"/>
      <c r="E80" s="395" t="s">
        <v>256</v>
      </c>
      <c r="F80" s="387"/>
      <c r="G80" s="387"/>
      <c r="H80" s="387"/>
      <c r="I80" s="387"/>
      <c r="J80" s="387"/>
      <c r="K80" s="387"/>
      <c r="L80" s="387"/>
      <c r="M80" s="387"/>
      <c r="N80" s="387"/>
      <c r="O80" s="387"/>
      <c r="P80" s="387"/>
      <c r="Q80" s="396" t="s">
        <v>257</v>
      </c>
      <c r="R80" s="393"/>
      <c r="S80" s="397" t="s">
        <v>327</v>
      </c>
      <c r="T80" s="398"/>
    </row>
    <row r="81" spans="1:20" ht="15.75" x14ac:dyDescent="0.25">
      <c r="A81" s="310"/>
      <c r="B81" s="169"/>
      <c r="C81" s="169"/>
      <c r="D81" s="169"/>
      <c r="E81" s="399" t="s">
        <v>20</v>
      </c>
      <c r="F81" s="387"/>
      <c r="G81" s="316"/>
      <c r="H81" s="400" t="s">
        <v>184</v>
      </c>
      <c r="I81" s="387"/>
      <c r="J81" s="316"/>
      <c r="K81" s="401" t="s">
        <v>185</v>
      </c>
      <c r="L81" s="387"/>
      <c r="M81" s="387"/>
      <c r="N81" s="316"/>
      <c r="O81" s="400" t="s">
        <v>24</v>
      </c>
      <c r="P81" s="387"/>
      <c r="Q81" s="316"/>
      <c r="R81" s="402" t="s">
        <v>258</v>
      </c>
      <c r="S81" s="402" t="s">
        <v>259</v>
      </c>
      <c r="T81" s="402" t="s">
        <v>260</v>
      </c>
    </row>
    <row r="82" spans="1:20" x14ac:dyDescent="0.25">
      <c r="A82" s="170" t="s">
        <v>26</v>
      </c>
      <c r="B82" s="170" t="s">
        <v>27</v>
      </c>
      <c r="C82" s="170" t="s">
        <v>28</v>
      </c>
      <c r="D82" s="170" t="s">
        <v>29</v>
      </c>
      <c r="E82" s="170" t="s">
        <v>30</v>
      </c>
      <c r="F82" s="170" t="s">
        <v>31</v>
      </c>
      <c r="G82" s="171" t="s">
        <v>32</v>
      </c>
      <c r="H82" s="170" t="s">
        <v>30</v>
      </c>
      <c r="I82" s="170" t="s">
        <v>31</v>
      </c>
      <c r="J82" s="171" t="s">
        <v>32</v>
      </c>
      <c r="K82" s="170" t="s">
        <v>30</v>
      </c>
      <c r="L82" s="170" t="s">
        <v>31</v>
      </c>
      <c r="M82" s="171" t="s">
        <v>32</v>
      </c>
      <c r="N82" s="172" t="s">
        <v>261</v>
      </c>
      <c r="O82" s="170" t="s">
        <v>30</v>
      </c>
      <c r="P82" s="170" t="s">
        <v>31</v>
      </c>
      <c r="Q82" s="171" t="s">
        <v>32</v>
      </c>
      <c r="R82" s="403"/>
      <c r="S82" s="403"/>
      <c r="T82" s="403"/>
    </row>
    <row r="83" spans="1:20" x14ac:dyDescent="0.25">
      <c r="A83" s="497"/>
      <c r="B83" s="497" t="s">
        <v>36</v>
      </c>
      <c r="C83" s="497" t="s">
        <v>98</v>
      </c>
      <c r="D83" s="497" t="s">
        <v>99</v>
      </c>
      <c r="E83" s="497">
        <v>1374521</v>
      </c>
      <c r="F83" s="497">
        <v>1374580</v>
      </c>
      <c r="G83" s="497">
        <v>60</v>
      </c>
      <c r="H83" s="497">
        <v>1374316</v>
      </c>
      <c r="I83" s="497">
        <v>1374319</v>
      </c>
      <c r="J83" s="497">
        <v>4</v>
      </c>
      <c r="K83" s="497">
        <v>1374320</v>
      </c>
      <c r="L83" s="497">
        <v>1374320</v>
      </c>
      <c r="M83" s="497">
        <v>1</v>
      </c>
      <c r="N83" s="497"/>
      <c r="O83" s="497">
        <v>1374568</v>
      </c>
      <c r="P83" s="497">
        <v>1374580</v>
      </c>
      <c r="Q83" s="497">
        <v>13</v>
      </c>
      <c r="R83" s="497">
        <f>J83+M83+Q83</f>
        <v>18</v>
      </c>
      <c r="S83" s="497"/>
      <c r="T83" s="497"/>
    </row>
    <row r="84" spans="1:20" x14ac:dyDescent="0.25">
      <c r="A84" s="497"/>
      <c r="B84" s="497" t="s">
        <v>36</v>
      </c>
      <c r="C84" s="497" t="s">
        <v>98</v>
      </c>
      <c r="D84" s="497" t="s">
        <v>99</v>
      </c>
      <c r="E84" s="497">
        <v>1374315</v>
      </c>
      <c r="F84" s="497">
        <v>1374332</v>
      </c>
      <c r="G84" s="497">
        <v>18</v>
      </c>
      <c r="H84" s="497">
        <v>1374521</v>
      </c>
      <c r="I84" s="497">
        <v>1374567</v>
      </c>
      <c r="J84" s="497">
        <v>47</v>
      </c>
      <c r="K84" s="497">
        <v>1374315</v>
      </c>
      <c r="L84" s="497">
        <v>1374315</v>
      </c>
      <c r="M84" s="497">
        <v>1</v>
      </c>
      <c r="N84" s="497"/>
      <c r="O84" s="497"/>
      <c r="P84" s="497"/>
      <c r="Q84" s="497"/>
      <c r="R84" s="497">
        <f>J84+M84+Q84</f>
        <v>48</v>
      </c>
      <c r="S84" s="497"/>
      <c r="T84" s="497"/>
    </row>
    <row r="85" spans="1:20" x14ac:dyDescent="0.25">
      <c r="A85" s="497"/>
      <c r="B85" s="497" t="s">
        <v>36</v>
      </c>
      <c r="C85" s="497" t="s">
        <v>98</v>
      </c>
      <c r="D85" s="497" t="s">
        <v>99</v>
      </c>
      <c r="E85" s="497"/>
      <c r="F85" s="497"/>
      <c r="G85" s="497"/>
      <c r="H85" s="497">
        <v>1374321</v>
      </c>
      <c r="I85" s="497">
        <v>1374332</v>
      </c>
      <c r="J85" s="497">
        <v>12</v>
      </c>
      <c r="K85" s="497"/>
      <c r="L85" s="497"/>
      <c r="M85" s="497"/>
      <c r="N85" s="497"/>
      <c r="O85" s="497"/>
      <c r="P85" s="497"/>
      <c r="Q85" s="497"/>
      <c r="R85" s="497">
        <f>J85+M85+Q85</f>
        <v>12</v>
      </c>
      <c r="S85" s="497"/>
      <c r="T85" s="497"/>
    </row>
    <row r="86" spans="1:20" x14ac:dyDescent="0.25">
      <c r="A86" s="497"/>
      <c r="B86" s="497" t="s">
        <v>36</v>
      </c>
      <c r="C86" s="497" t="s">
        <v>40</v>
      </c>
      <c r="D86" s="497" t="s">
        <v>38</v>
      </c>
      <c r="E86" s="497">
        <v>2339213</v>
      </c>
      <c r="F86" s="497">
        <v>2339230</v>
      </c>
      <c r="G86" s="497">
        <v>18</v>
      </c>
      <c r="H86" s="497">
        <v>2512113</v>
      </c>
      <c r="I86" s="497">
        <v>2512116</v>
      </c>
      <c r="J86" s="497">
        <v>4</v>
      </c>
      <c r="K86" s="497">
        <v>2512074</v>
      </c>
      <c r="L86" s="497">
        <v>2512077</v>
      </c>
      <c r="M86" s="497">
        <v>4</v>
      </c>
      <c r="N86" s="497"/>
      <c r="O86" s="497">
        <v>2512117</v>
      </c>
      <c r="P86" s="497">
        <v>2512121</v>
      </c>
      <c r="Q86" s="497">
        <v>5</v>
      </c>
      <c r="R86" s="497">
        <f>J86+M86+Q86</f>
        <v>13</v>
      </c>
      <c r="S86" s="497"/>
      <c r="T86" s="497"/>
    </row>
    <row r="87" spans="1:20" x14ac:dyDescent="0.25">
      <c r="A87" s="497"/>
      <c r="B87" s="497" t="s">
        <v>36</v>
      </c>
      <c r="C87" s="497" t="s">
        <v>40</v>
      </c>
      <c r="D87" s="497" t="s">
        <v>38</v>
      </c>
      <c r="E87" s="497">
        <v>2512062</v>
      </c>
      <c r="F87" s="497">
        <v>2512121</v>
      </c>
      <c r="G87" s="497">
        <v>60</v>
      </c>
      <c r="H87" s="497">
        <v>2512088</v>
      </c>
      <c r="I87" s="497">
        <v>2512110</v>
      </c>
      <c r="J87" s="497">
        <v>23</v>
      </c>
      <c r="K87" s="497">
        <v>2512064</v>
      </c>
      <c r="L87" s="497">
        <v>2512065</v>
      </c>
      <c r="M87" s="497">
        <v>2</v>
      </c>
      <c r="N87" s="497"/>
      <c r="O87" s="497"/>
      <c r="P87" s="497"/>
      <c r="Q87" s="497"/>
      <c r="R87" s="497">
        <f>J87+M87+Q87</f>
        <v>25</v>
      </c>
      <c r="S87" s="497"/>
      <c r="T87" s="497"/>
    </row>
    <row r="88" spans="1:20" x14ac:dyDescent="0.25">
      <c r="A88" s="497"/>
      <c r="B88" s="497" t="s">
        <v>36</v>
      </c>
      <c r="C88" s="497" t="s">
        <v>40</v>
      </c>
      <c r="D88" s="497" t="s">
        <v>38</v>
      </c>
      <c r="E88" s="497"/>
      <c r="F88" s="497"/>
      <c r="G88" s="497"/>
      <c r="H88" s="497">
        <v>2512078</v>
      </c>
      <c r="I88" s="497">
        <v>2512085</v>
      </c>
      <c r="J88" s="497">
        <v>8</v>
      </c>
      <c r="K88" s="497">
        <v>2512111</v>
      </c>
      <c r="L88" s="497">
        <v>2512112</v>
      </c>
      <c r="M88" s="497">
        <v>2</v>
      </c>
      <c r="N88" s="497"/>
      <c r="O88" s="497"/>
      <c r="P88" s="497"/>
      <c r="Q88" s="497"/>
      <c r="R88" s="497">
        <f>J88+M88+Q88</f>
        <v>10</v>
      </c>
      <c r="S88" s="497"/>
      <c r="T88" s="497"/>
    </row>
    <row r="89" spans="1:20" x14ac:dyDescent="0.25">
      <c r="A89" s="497"/>
      <c r="B89" s="497" t="s">
        <v>36</v>
      </c>
      <c r="C89" s="497" t="s">
        <v>40</v>
      </c>
      <c r="D89" s="497" t="s">
        <v>38</v>
      </c>
      <c r="E89" s="497"/>
      <c r="F89" s="497"/>
      <c r="G89" s="497"/>
      <c r="H89" s="497">
        <v>2512066</v>
      </c>
      <c r="I89" s="497">
        <v>2512073</v>
      </c>
      <c r="J89" s="497">
        <v>8</v>
      </c>
      <c r="K89" s="497">
        <v>2512086</v>
      </c>
      <c r="L89" s="497">
        <v>2512087</v>
      </c>
      <c r="M89" s="497">
        <v>2</v>
      </c>
      <c r="N89" s="497"/>
      <c r="O89" s="497"/>
      <c r="P89" s="497"/>
      <c r="Q89" s="497"/>
      <c r="R89" s="497">
        <f>J89+M89+Q89</f>
        <v>10</v>
      </c>
      <c r="S89" s="497"/>
      <c r="T89" s="497"/>
    </row>
    <row r="90" spans="1:20" x14ac:dyDescent="0.25">
      <c r="A90" s="497"/>
      <c r="B90" s="497" t="s">
        <v>36</v>
      </c>
      <c r="C90" s="497" t="s">
        <v>40</v>
      </c>
      <c r="D90" s="497" t="s">
        <v>38</v>
      </c>
      <c r="E90" s="497"/>
      <c r="F90" s="497"/>
      <c r="G90" s="497"/>
      <c r="H90" s="497">
        <v>2512062</v>
      </c>
      <c r="I90" s="497">
        <v>2512063</v>
      </c>
      <c r="J90" s="497">
        <v>2</v>
      </c>
      <c r="K90" s="497"/>
      <c r="L90" s="497"/>
      <c r="M90" s="497"/>
      <c r="N90" s="497"/>
      <c r="O90" s="497"/>
      <c r="P90" s="497"/>
      <c r="Q90" s="497"/>
      <c r="R90" s="497">
        <f>J90+M90+Q90</f>
        <v>2</v>
      </c>
      <c r="S90" s="497"/>
      <c r="T90" s="497"/>
    </row>
    <row r="91" spans="1:20" x14ac:dyDescent="0.25">
      <c r="A91" s="497"/>
      <c r="B91" s="497" t="s">
        <v>36</v>
      </c>
      <c r="C91" s="497" t="s">
        <v>40</v>
      </c>
      <c r="D91" s="497" t="s">
        <v>38</v>
      </c>
      <c r="E91" s="497"/>
      <c r="F91" s="497"/>
      <c r="G91" s="497"/>
      <c r="H91" s="497">
        <v>2339213</v>
      </c>
      <c r="I91" s="497">
        <v>2339230</v>
      </c>
      <c r="J91" s="497">
        <v>18</v>
      </c>
      <c r="K91" s="497"/>
      <c r="L91" s="497"/>
      <c r="M91" s="497"/>
      <c r="N91" s="497"/>
      <c r="O91" s="497"/>
      <c r="P91" s="497"/>
      <c r="Q91" s="497"/>
      <c r="R91" s="497">
        <f>J91+M91+Q91</f>
        <v>18</v>
      </c>
      <c r="S91" s="497"/>
      <c r="T91" s="497"/>
    </row>
    <row r="92" spans="1:20" x14ac:dyDescent="0.25">
      <c r="A92" s="497"/>
      <c r="B92" s="497" t="s">
        <v>71</v>
      </c>
      <c r="C92" s="497" t="s">
        <v>98</v>
      </c>
      <c r="D92" s="497" t="s">
        <v>99</v>
      </c>
      <c r="E92" s="497">
        <v>1374781</v>
      </c>
      <c r="F92" s="497">
        <v>1374820</v>
      </c>
      <c r="G92" s="497">
        <v>40</v>
      </c>
      <c r="H92" s="497"/>
      <c r="I92" s="497"/>
      <c r="J92" s="497"/>
      <c r="K92" s="497"/>
      <c r="L92" s="497"/>
      <c r="M92" s="497"/>
      <c r="N92" s="497"/>
      <c r="O92" s="497">
        <v>1374781</v>
      </c>
      <c r="P92" s="497">
        <v>1374820</v>
      </c>
      <c r="Q92" s="497">
        <v>40</v>
      </c>
      <c r="R92" s="497">
        <f>J92+M92+Q92</f>
        <v>40</v>
      </c>
      <c r="S92" s="497"/>
      <c r="T92" s="497"/>
    </row>
    <row r="93" spans="1:20" x14ac:dyDescent="0.25">
      <c r="A93" s="497"/>
      <c r="B93" s="497" t="s">
        <v>71</v>
      </c>
      <c r="C93" s="497" t="s">
        <v>40</v>
      </c>
      <c r="D93" s="497" t="s">
        <v>38</v>
      </c>
      <c r="E93" s="497">
        <v>2512322</v>
      </c>
      <c r="F93" s="497">
        <v>2512366</v>
      </c>
      <c r="G93" s="497">
        <v>45</v>
      </c>
      <c r="H93" s="497">
        <v>2512326</v>
      </c>
      <c r="I93" s="497">
        <v>2512328</v>
      </c>
      <c r="J93" s="497">
        <v>3</v>
      </c>
      <c r="K93" s="497">
        <v>2512324</v>
      </c>
      <c r="L93" s="497">
        <v>2512325</v>
      </c>
      <c r="M93" s="497">
        <v>2</v>
      </c>
      <c r="N93" s="497"/>
      <c r="O93" s="497">
        <v>2512329</v>
      </c>
      <c r="P93" s="497">
        <v>2512366</v>
      </c>
      <c r="Q93" s="497">
        <v>38</v>
      </c>
      <c r="R93" s="497">
        <f>J93+M93+Q93</f>
        <v>43</v>
      </c>
      <c r="S93" s="497"/>
      <c r="T93" s="497"/>
    </row>
    <row r="94" spans="1:20" x14ac:dyDescent="0.25">
      <c r="A94" s="497"/>
      <c r="B94" s="497" t="s">
        <v>71</v>
      </c>
      <c r="C94" s="497" t="s">
        <v>40</v>
      </c>
      <c r="D94" s="497" t="s">
        <v>38</v>
      </c>
      <c r="E94" s="497"/>
      <c r="F94" s="497"/>
      <c r="G94" s="497"/>
      <c r="H94" s="497">
        <v>2512322</v>
      </c>
      <c r="I94" s="497">
        <v>2512323</v>
      </c>
      <c r="J94" s="497">
        <v>2</v>
      </c>
      <c r="K94" s="497"/>
      <c r="L94" s="497"/>
      <c r="M94" s="497"/>
      <c r="N94" s="497"/>
      <c r="O94" s="497"/>
      <c r="P94" s="497"/>
      <c r="Q94" s="497"/>
      <c r="R94" s="497">
        <f>J94+M94+Q94</f>
        <v>2</v>
      </c>
      <c r="S94" s="497"/>
      <c r="T94" s="497"/>
    </row>
    <row r="95" spans="1:20" x14ac:dyDescent="0.25">
      <c r="A95" s="497"/>
      <c r="B95" s="497" t="s">
        <v>71</v>
      </c>
      <c r="C95" s="497" t="s">
        <v>98</v>
      </c>
      <c r="D95" s="497" t="s">
        <v>99</v>
      </c>
      <c r="E95" s="497">
        <v>1374333</v>
      </c>
      <c r="F95" s="497">
        <v>1374372</v>
      </c>
      <c r="G95" s="497">
        <v>40</v>
      </c>
      <c r="H95" s="497">
        <v>1374408</v>
      </c>
      <c r="I95" s="497">
        <v>1374420</v>
      </c>
      <c r="J95" s="497">
        <v>13</v>
      </c>
      <c r="K95" s="497"/>
      <c r="L95" s="497"/>
      <c r="M95" s="497"/>
      <c r="N95" s="497"/>
      <c r="O95" s="497"/>
      <c r="P95" s="497"/>
      <c r="Q95" s="497"/>
      <c r="R95" s="497">
        <f>J95+M95+Q95</f>
        <v>13</v>
      </c>
      <c r="S95" s="497"/>
      <c r="T95" s="497"/>
    </row>
    <row r="96" spans="1:20" x14ac:dyDescent="0.25">
      <c r="A96" s="497"/>
      <c r="B96" s="497" t="s">
        <v>71</v>
      </c>
      <c r="C96" s="497" t="s">
        <v>98</v>
      </c>
      <c r="D96" s="497" t="s">
        <v>99</v>
      </c>
      <c r="E96" s="497">
        <v>1374408</v>
      </c>
      <c r="F96" s="497">
        <v>1374420</v>
      </c>
      <c r="G96" s="497">
        <v>13</v>
      </c>
      <c r="H96" s="497">
        <v>1374333</v>
      </c>
      <c r="I96" s="497">
        <v>1374372</v>
      </c>
      <c r="J96" s="497">
        <v>40</v>
      </c>
      <c r="K96" s="497"/>
      <c r="L96" s="497"/>
      <c r="M96" s="497"/>
      <c r="N96" s="497"/>
      <c r="O96" s="497"/>
      <c r="P96" s="497"/>
      <c r="Q96" s="497"/>
      <c r="R96" s="497">
        <f>J96+M96+Q96</f>
        <v>40</v>
      </c>
      <c r="S96" s="497"/>
      <c r="T96" s="497"/>
    </row>
    <row r="97" spans="1:20" x14ac:dyDescent="0.25">
      <c r="A97" s="497"/>
      <c r="B97" s="497" t="s">
        <v>71</v>
      </c>
      <c r="C97" s="497" t="s">
        <v>40</v>
      </c>
      <c r="D97" s="497" t="s">
        <v>38</v>
      </c>
      <c r="E97" s="497">
        <v>2511953</v>
      </c>
      <c r="F97" s="497">
        <v>2511966</v>
      </c>
      <c r="G97" s="497">
        <v>14</v>
      </c>
      <c r="H97" s="497">
        <v>2339119</v>
      </c>
      <c r="I97" s="497">
        <v>2339154</v>
      </c>
      <c r="J97" s="497">
        <v>36</v>
      </c>
      <c r="K97" s="497">
        <v>2511960</v>
      </c>
      <c r="L97" s="497">
        <v>2511961</v>
      </c>
      <c r="M97" s="497">
        <v>2</v>
      </c>
      <c r="N97" s="497"/>
      <c r="O97" s="497"/>
      <c r="P97" s="497"/>
      <c r="Q97" s="497"/>
      <c r="R97" s="497">
        <f>J97+M97+Q97</f>
        <v>38</v>
      </c>
      <c r="S97" s="497"/>
      <c r="T97" s="497"/>
    </row>
    <row r="98" spans="1:20" x14ac:dyDescent="0.25">
      <c r="A98" s="497"/>
      <c r="B98" s="497" t="s">
        <v>71</v>
      </c>
      <c r="C98" s="497" t="s">
        <v>40</v>
      </c>
      <c r="D98" s="497" t="s">
        <v>38</v>
      </c>
      <c r="E98" s="497">
        <v>2339119</v>
      </c>
      <c r="F98" s="497">
        <v>2339154</v>
      </c>
      <c r="G98" s="497">
        <v>36</v>
      </c>
      <c r="H98" s="497">
        <v>2511962</v>
      </c>
      <c r="I98" s="497">
        <v>2511966</v>
      </c>
      <c r="J98" s="497">
        <v>5</v>
      </c>
      <c r="K98" s="497"/>
      <c r="L98" s="497"/>
      <c r="M98" s="497"/>
      <c r="N98" s="497"/>
      <c r="O98" s="497"/>
      <c r="P98" s="497"/>
      <c r="Q98" s="497"/>
      <c r="R98" s="497">
        <f>J98+M98+Q98</f>
        <v>5</v>
      </c>
      <c r="S98" s="497"/>
      <c r="T98" s="497"/>
    </row>
    <row r="99" spans="1:20" x14ac:dyDescent="0.25">
      <c r="A99" s="497"/>
      <c r="B99" s="497" t="s">
        <v>71</v>
      </c>
      <c r="C99" s="497" t="s">
        <v>40</v>
      </c>
      <c r="D99" s="497" t="s">
        <v>38</v>
      </c>
      <c r="E99" s="497"/>
      <c r="F99" s="497"/>
      <c r="G99" s="497"/>
      <c r="H99" s="497">
        <v>2511953</v>
      </c>
      <c r="I99" s="497">
        <v>2511959</v>
      </c>
      <c r="J99" s="497">
        <v>7</v>
      </c>
      <c r="K99" s="497"/>
      <c r="L99" s="497"/>
      <c r="M99" s="497"/>
      <c r="N99" s="497"/>
      <c r="O99" s="497"/>
      <c r="P99" s="497"/>
      <c r="Q99" s="497"/>
      <c r="R99" s="497">
        <f>J99+M99+Q99</f>
        <v>7</v>
      </c>
      <c r="S99" s="497"/>
      <c r="T99" s="497"/>
    </row>
    <row r="100" spans="1:20" x14ac:dyDescent="0.25">
      <c r="A100" s="497"/>
      <c r="B100" s="497" t="s">
        <v>322</v>
      </c>
      <c r="C100" s="497" t="s">
        <v>98</v>
      </c>
      <c r="D100" s="497" t="s">
        <v>99</v>
      </c>
      <c r="E100" s="497">
        <v>1374461</v>
      </c>
      <c r="F100" s="497">
        <v>1374520</v>
      </c>
      <c r="G100" s="497">
        <v>60</v>
      </c>
      <c r="H100" s="497">
        <v>1374261</v>
      </c>
      <c r="I100" s="497">
        <v>1374269</v>
      </c>
      <c r="J100" s="497">
        <v>9</v>
      </c>
      <c r="K100" s="497">
        <v>1374270</v>
      </c>
      <c r="L100" s="497">
        <v>1374270</v>
      </c>
      <c r="M100" s="497">
        <v>1</v>
      </c>
      <c r="N100" s="497"/>
      <c r="O100" s="497">
        <v>1374503</v>
      </c>
      <c r="P100" s="497">
        <v>1374520</v>
      </c>
      <c r="Q100" s="497">
        <v>18</v>
      </c>
      <c r="R100" s="497">
        <f>J100+M100+Q100</f>
        <v>28</v>
      </c>
      <c r="S100" s="497"/>
      <c r="T100" s="497"/>
    </row>
    <row r="101" spans="1:20" x14ac:dyDescent="0.25">
      <c r="A101" s="497"/>
      <c r="B101" s="497" t="s">
        <v>322</v>
      </c>
      <c r="C101" s="497" t="s">
        <v>98</v>
      </c>
      <c r="D101" s="497" t="s">
        <v>99</v>
      </c>
      <c r="E101" s="497">
        <v>1374261</v>
      </c>
      <c r="F101" s="497">
        <v>1374272</v>
      </c>
      <c r="G101" s="497">
        <v>12</v>
      </c>
      <c r="H101" s="497">
        <v>1374461</v>
      </c>
      <c r="I101" s="497">
        <v>1374502</v>
      </c>
      <c r="J101" s="497">
        <v>42</v>
      </c>
      <c r="K101" s="497"/>
      <c r="L101" s="497"/>
      <c r="M101" s="497"/>
      <c r="N101" s="497"/>
      <c r="O101" s="497"/>
      <c r="P101" s="497"/>
      <c r="Q101" s="497"/>
      <c r="R101" s="497">
        <f>J101+M101+Q101</f>
        <v>42</v>
      </c>
      <c r="S101" s="497"/>
      <c r="T101" s="497"/>
    </row>
    <row r="102" spans="1:20" x14ac:dyDescent="0.25">
      <c r="A102" s="497"/>
      <c r="B102" s="497" t="s">
        <v>322</v>
      </c>
      <c r="C102" s="497" t="s">
        <v>98</v>
      </c>
      <c r="D102" s="497" t="s">
        <v>99</v>
      </c>
      <c r="E102" s="497"/>
      <c r="F102" s="497"/>
      <c r="G102" s="497"/>
      <c r="H102" s="497">
        <v>1374271</v>
      </c>
      <c r="I102" s="497">
        <v>1374272</v>
      </c>
      <c r="J102" s="497">
        <v>2</v>
      </c>
      <c r="K102" s="497"/>
      <c r="L102" s="497"/>
      <c r="M102" s="497"/>
      <c r="N102" s="497"/>
      <c r="O102" s="497"/>
      <c r="P102" s="497"/>
      <c r="Q102" s="497"/>
      <c r="R102" s="497">
        <f>J102+M102+Q102</f>
        <v>2</v>
      </c>
      <c r="S102" s="497"/>
      <c r="T102" s="497"/>
    </row>
    <row r="103" spans="1:20" x14ac:dyDescent="0.25">
      <c r="A103" s="497"/>
      <c r="B103" s="497" t="s">
        <v>322</v>
      </c>
      <c r="C103" s="497" t="s">
        <v>40</v>
      </c>
      <c r="D103" s="497" t="s">
        <v>38</v>
      </c>
      <c r="E103" s="497">
        <v>2512003</v>
      </c>
      <c r="F103" s="497">
        <v>2512061</v>
      </c>
      <c r="G103" s="497">
        <v>59</v>
      </c>
      <c r="H103" s="497">
        <v>2512026</v>
      </c>
      <c r="I103" s="497">
        <v>2512034</v>
      </c>
      <c r="J103" s="497">
        <v>9</v>
      </c>
      <c r="K103" s="497">
        <v>2512024</v>
      </c>
      <c r="L103" s="497">
        <v>2512024</v>
      </c>
      <c r="M103" s="497">
        <v>1</v>
      </c>
      <c r="N103" s="497"/>
      <c r="O103" s="497">
        <v>2512013</v>
      </c>
      <c r="P103" s="497">
        <v>2512014</v>
      </c>
      <c r="Q103" s="497">
        <v>2</v>
      </c>
      <c r="R103" s="497">
        <f>J103+M103+Q103</f>
        <v>12</v>
      </c>
      <c r="S103" s="497"/>
      <c r="T103" s="497"/>
    </row>
    <row r="104" spans="1:20" x14ac:dyDescent="0.25">
      <c r="A104" s="497"/>
      <c r="B104" s="497" t="s">
        <v>322</v>
      </c>
      <c r="C104" s="497" t="s">
        <v>40</v>
      </c>
      <c r="D104" s="497" t="s">
        <v>38</v>
      </c>
      <c r="E104" s="497">
        <v>2338611</v>
      </c>
      <c r="F104" s="497">
        <v>2338623</v>
      </c>
      <c r="G104" s="497">
        <v>13</v>
      </c>
      <c r="H104" s="497">
        <v>2512015</v>
      </c>
      <c r="I104" s="497">
        <v>2512023</v>
      </c>
      <c r="J104" s="497">
        <v>9</v>
      </c>
      <c r="K104" s="497"/>
      <c r="L104" s="497"/>
      <c r="M104" s="497"/>
      <c r="N104" s="497"/>
      <c r="O104" s="497">
        <v>2512049</v>
      </c>
      <c r="P104" s="497">
        <v>2512061</v>
      </c>
      <c r="Q104" s="497">
        <v>13</v>
      </c>
      <c r="R104" s="497">
        <f>J104+M104+Q104</f>
        <v>22</v>
      </c>
      <c r="S104" s="497"/>
      <c r="T104" s="497"/>
    </row>
    <row r="105" spans="1:20" x14ac:dyDescent="0.25">
      <c r="A105" s="497"/>
      <c r="B105" s="497" t="s">
        <v>322</v>
      </c>
      <c r="C105" s="497" t="s">
        <v>40</v>
      </c>
      <c r="D105" s="497" t="s">
        <v>38</v>
      </c>
      <c r="E105" s="497"/>
      <c r="F105" s="497"/>
      <c r="G105" s="497"/>
      <c r="H105" s="497">
        <v>2512003</v>
      </c>
      <c r="I105" s="497">
        <v>2512012</v>
      </c>
      <c r="J105" s="497">
        <v>10</v>
      </c>
      <c r="K105" s="497"/>
      <c r="L105" s="497"/>
      <c r="M105" s="497"/>
      <c r="N105" s="497"/>
      <c r="O105" s="497">
        <v>2512035</v>
      </c>
      <c r="P105" s="497">
        <v>2512036</v>
      </c>
      <c r="Q105" s="497">
        <v>2</v>
      </c>
      <c r="R105" s="497">
        <f>J105+M105+Q105</f>
        <v>12</v>
      </c>
      <c r="S105" s="497"/>
      <c r="T105" s="497"/>
    </row>
    <row r="106" spans="1:20" x14ac:dyDescent="0.25">
      <c r="A106" s="497"/>
      <c r="B106" s="497" t="s">
        <v>322</v>
      </c>
      <c r="C106" s="497" t="s">
        <v>40</v>
      </c>
      <c r="D106" s="497" t="s">
        <v>38</v>
      </c>
      <c r="E106" s="497"/>
      <c r="F106" s="497"/>
      <c r="G106" s="497"/>
      <c r="H106" s="497">
        <v>2338611</v>
      </c>
      <c r="I106" s="497">
        <v>2338623</v>
      </c>
      <c r="J106" s="497">
        <v>13</v>
      </c>
      <c r="K106" s="497"/>
      <c r="L106" s="497"/>
      <c r="M106" s="497"/>
      <c r="N106" s="497"/>
      <c r="O106" s="497">
        <v>2512025</v>
      </c>
      <c r="P106" s="497">
        <v>2512025</v>
      </c>
      <c r="Q106" s="497">
        <v>1</v>
      </c>
      <c r="R106" s="497">
        <f>J106+M106+Q106</f>
        <v>14</v>
      </c>
      <c r="S106" s="497"/>
      <c r="T106" s="497"/>
    </row>
    <row r="107" spans="1:20" x14ac:dyDescent="0.25">
      <c r="A107" s="497"/>
      <c r="B107" s="497" t="s">
        <v>322</v>
      </c>
      <c r="C107" s="497" t="s">
        <v>40</v>
      </c>
      <c r="D107" s="497" t="s">
        <v>38</v>
      </c>
      <c r="E107" s="497"/>
      <c r="F107" s="497"/>
      <c r="G107" s="497"/>
      <c r="H107" s="497">
        <v>2512037</v>
      </c>
      <c r="I107" s="497">
        <v>2512048</v>
      </c>
      <c r="J107" s="497">
        <v>12</v>
      </c>
      <c r="K107" s="497"/>
      <c r="L107" s="497"/>
      <c r="M107" s="497"/>
      <c r="N107" s="497"/>
      <c r="O107" s="497"/>
      <c r="P107" s="497"/>
      <c r="Q107" s="497"/>
      <c r="R107" s="497">
        <f>J107+M107+Q107</f>
        <v>12</v>
      </c>
      <c r="S107" s="497"/>
      <c r="T107" s="497"/>
    </row>
    <row r="108" spans="1:20" x14ac:dyDescent="0.25">
      <c r="A108" s="497"/>
      <c r="B108" s="497" t="s">
        <v>51</v>
      </c>
      <c r="C108" s="497" t="s">
        <v>98</v>
      </c>
      <c r="D108" s="497" t="s">
        <v>99</v>
      </c>
      <c r="E108" s="497">
        <v>1374621</v>
      </c>
      <c r="F108" s="497">
        <v>1374700</v>
      </c>
      <c r="G108" s="497">
        <v>80</v>
      </c>
      <c r="H108" s="497">
        <v>1374621</v>
      </c>
      <c r="I108" s="497">
        <v>1374676</v>
      </c>
      <c r="J108" s="497">
        <v>56</v>
      </c>
      <c r="K108" s="497"/>
      <c r="L108" s="497"/>
      <c r="M108" s="497"/>
      <c r="N108" s="497"/>
      <c r="O108" s="497">
        <v>1374677</v>
      </c>
      <c r="P108" s="497">
        <v>1374700</v>
      </c>
      <c r="Q108" s="497">
        <v>24</v>
      </c>
      <c r="R108" s="497">
        <f>J108+M108+Q108</f>
        <v>80</v>
      </c>
      <c r="S108" s="497"/>
      <c r="T108" s="497"/>
    </row>
    <row r="109" spans="1:20" x14ac:dyDescent="0.25">
      <c r="A109" s="497"/>
      <c r="B109" s="497" t="s">
        <v>51</v>
      </c>
      <c r="C109" s="497" t="s">
        <v>40</v>
      </c>
      <c r="D109" s="497" t="s">
        <v>38</v>
      </c>
      <c r="E109" s="497">
        <v>2512162</v>
      </c>
      <c r="F109" s="497">
        <v>2512241</v>
      </c>
      <c r="G109" s="497">
        <v>80</v>
      </c>
      <c r="H109" s="497">
        <v>2512162</v>
      </c>
      <c r="I109" s="497">
        <v>2512173</v>
      </c>
      <c r="J109" s="497">
        <v>12</v>
      </c>
      <c r="K109" s="497">
        <v>2512224</v>
      </c>
      <c r="L109" s="497">
        <v>2512225</v>
      </c>
      <c r="M109" s="497">
        <v>2</v>
      </c>
      <c r="N109" s="497"/>
      <c r="O109" s="497">
        <v>2512228</v>
      </c>
      <c r="P109" s="497">
        <v>2512241</v>
      </c>
      <c r="Q109" s="497">
        <v>14</v>
      </c>
      <c r="R109" s="497">
        <f>J109+M109+Q109</f>
        <v>28</v>
      </c>
      <c r="S109" s="497"/>
      <c r="T109" s="497"/>
    </row>
    <row r="110" spans="1:20" x14ac:dyDescent="0.25">
      <c r="A110" s="497"/>
      <c r="B110" s="497" t="s">
        <v>51</v>
      </c>
      <c r="C110" s="497" t="s">
        <v>40</v>
      </c>
      <c r="D110" s="497" t="s">
        <v>38</v>
      </c>
      <c r="E110" s="497"/>
      <c r="F110" s="497"/>
      <c r="G110" s="497"/>
      <c r="H110" s="497">
        <v>2512226</v>
      </c>
      <c r="I110" s="497">
        <v>2512227</v>
      </c>
      <c r="J110" s="497">
        <v>2</v>
      </c>
      <c r="K110" s="497">
        <v>2512208</v>
      </c>
      <c r="L110" s="497">
        <v>2512209</v>
      </c>
      <c r="M110" s="497">
        <v>2</v>
      </c>
      <c r="N110" s="497"/>
      <c r="O110" s="497"/>
      <c r="P110" s="497"/>
      <c r="Q110" s="497"/>
      <c r="R110" s="497">
        <f>J110+M110+Q110</f>
        <v>4</v>
      </c>
      <c r="S110" s="497"/>
      <c r="T110" s="497"/>
    </row>
    <row r="111" spans="1:20" x14ac:dyDescent="0.25">
      <c r="A111" s="497"/>
      <c r="B111" s="497" t="s">
        <v>51</v>
      </c>
      <c r="C111" s="497" t="s">
        <v>40</v>
      </c>
      <c r="D111" s="497" t="s">
        <v>38</v>
      </c>
      <c r="E111" s="497"/>
      <c r="F111" s="497"/>
      <c r="G111" s="497"/>
      <c r="H111" s="497">
        <v>2512210</v>
      </c>
      <c r="I111" s="497">
        <v>2512223</v>
      </c>
      <c r="J111" s="497">
        <v>14</v>
      </c>
      <c r="K111" s="497">
        <v>2512191</v>
      </c>
      <c r="L111" s="497">
        <v>2512192</v>
      </c>
      <c r="M111" s="497">
        <v>2</v>
      </c>
      <c r="N111" s="497"/>
      <c r="O111" s="497"/>
      <c r="P111" s="497"/>
      <c r="Q111" s="497"/>
      <c r="R111" s="497">
        <f>J111+M111+Q111</f>
        <v>16</v>
      </c>
      <c r="S111" s="497"/>
      <c r="T111" s="497"/>
    </row>
    <row r="112" spans="1:20" x14ac:dyDescent="0.25">
      <c r="A112" s="497"/>
      <c r="B112" s="497" t="s">
        <v>51</v>
      </c>
      <c r="C112" s="497" t="s">
        <v>40</v>
      </c>
      <c r="D112" s="497" t="s">
        <v>38</v>
      </c>
      <c r="E112" s="497"/>
      <c r="F112" s="497"/>
      <c r="G112" s="497"/>
      <c r="H112" s="497">
        <v>2512193</v>
      </c>
      <c r="I112" s="497">
        <v>2512207</v>
      </c>
      <c r="J112" s="497">
        <v>15</v>
      </c>
      <c r="K112" s="497">
        <v>2512179</v>
      </c>
      <c r="L112" s="497">
        <v>2512180</v>
      </c>
      <c r="M112" s="497">
        <v>2</v>
      </c>
      <c r="N112" s="497"/>
      <c r="O112" s="497"/>
      <c r="P112" s="497"/>
      <c r="Q112" s="497"/>
      <c r="R112" s="497">
        <f>J112+M112+Q112</f>
        <v>17</v>
      </c>
      <c r="S112" s="497"/>
      <c r="T112" s="497"/>
    </row>
    <row r="113" spans="1:20" x14ac:dyDescent="0.25">
      <c r="A113" s="497"/>
      <c r="B113" s="497" t="s">
        <v>51</v>
      </c>
      <c r="C113" s="497" t="s">
        <v>40</v>
      </c>
      <c r="D113" s="497" t="s">
        <v>38</v>
      </c>
      <c r="E113" s="497"/>
      <c r="F113" s="497"/>
      <c r="G113" s="497"/>
      <c r="H113" s="497">
        <v>2512181</v>
      </c>
      <c r="I113" s="497">
        <v>2512190</v>
      </c>
      <c r="J113" s="497">
        <v>10</v>
      </c>
      <c r="K113" s="497">
        <v>2512174</v>
      </c>
      <c r="L113" s="497">
        <v>2512175</v>
      </c>
      <c r="M113" s="497">
        <v>2</v>
      </c>
      <c r="N113" s="497"/>
      <c r="O113" s="497"/>
      <c r="P113" s="497"/>
      <c r="Q113" s="497"/>
      <c r="R113" s="497">
        <f>J113+M113+Q113</f>
        <v>12</v>
      </c>
      <c r="S113" s="497"/>
      <c r="T113" s="497"/>
    </row>
    <row r="114" spans="1:20" x14ac:dyDescent="0.25">
      <c r="A114" s="497"/>
      <c r="B114" s="497" t="s">
        <v>51</v>
      </c>
      <c r="C114" s="497" t="s">
        <v>40</v>
      </c>
      <c r="D114" s="497" t="s">
        <v>38</v>
      </c>
      <c r="E114" s="497"/>
      <c r="F114" s="497"/>
      <c r="G114" s="497"/>
      <c r="H114" s="497">
        <v>2512176</v>
      </c>
      <c r="I114" s="497">
        <v>2512178</v>
      </c>
      <c r="J114" s="497">
        <v>3</v>
      </c>
      <c r="K114" s="497"/>
      <c r="L114" s="497"/>
      <c r="M114" s="497"/>
      <c r="N114" s="497"/>
      <c r="O114" s="497"/>
      <c r="P114" s="497"/>
      <c r="Q114" s="497"/>
      <c r="R114" s="497">
        <f>J114+M114+Q114</f>
        <v>3</v>
      </c>
      <c r="S114" s="497"/>
      <c r="T114" s="497"/>
    </row>
    <row r="115" spans="1:20" x14ac:dyDescent="0.25">
      <c r="A115" s="497"/>
      <c r="B115" s="497" t="s">
        <v>42</v>
      </c>
      <c r="C115" s="497" t="s">
        <v>98</v>
      </c>
      <c r="D115" s="497" t="s">
        <v>99</v>
      </c>
      <c r="E115" s="497">
        <v>1374701</v>
      </c>
      <c r="F115" s="497">
        <v>1374780</v>
      </c>
      <c r="G115" s="497">
        <v>80</v>
      </c>
      <c r="H115" s="497">
        <v>1374701</v>
      </c>
      <c r="I115" s="497">
        <v>1374704</v>
      </c>
      <c r="J115" s="497">
        <v>4</v>
      </c>
      <c r="K115" s="497">
        <v>1374705</v>
      </c>
      <c r="L115" s="497">
        <v>1374705</v>
      </c>
      <c r="M115" s="497">
        <v>1</v>
      </c>
      <c r="N115" s="497"/>
      <c r="O115" s="497">
        <v>1374726</v>
      </c>
      <c r="P115" s="497">
        <v>1374780</v>
      </c>
      <c r="Q115" s="497">
        <v>55</v>
      </c>
      <c r="R115" s="497">
        <f>J115+M115+Q115</f>
        <v>60</v>
      </c>
      <c r="S115" s="497"/>
      <c r="T115" s="497"/>
    </row>
    <row r="116" spans="1:20" x14ac:dyDescent="0.25">
      <c r="A116" s="497"/>
      <c r="B116" s="497" t="s">
        <v>42</v>
      </c>
      <c r="C116" s="497" t="s">
        <v>98</v>
      </c>
      <c r="D116" s="497" t="s">
        <v>99</v>
      </c>
      <c r="E116" s="497"/>
      <c r="F116" s="497"/>
      <c r="G116" s="497"/>
      <c r="H116" s="497">
        <v>1374706</v>
      </c>
      <c r="I116" s="497">
        <v>1374725</v>
      </c>
      <c r="J116" s="497">
        <v>20</v>
      </c>
      <c r="K116" s="497"/>
      <c r="L116" s="497"/>
      <c r="M116" s="497"/>
      <c r="N116" s="497"/>
      <c r="O116" s="497"/>
      <c r="P116" s="497"/>
      <c r="Q116" s="497"/>
      <c r="R116" s="497">
        <f>J116+M116+Q116</f>
        <v>20</v>
      </c>
      <c r="S116" s="497"/>
      <c r="T116" s="497"/>
    </row>
    <row r="117" spans="1:20" x14ac:dyDescent="0.25">
      <c r="A117" s="497"/>
      <c r="B117" s="497" t="s">
        <v>42</v>
      </c>
      <c r="C117" s="497" t="s">
        <v>40</v>
      </c>
      <c r="D117" s="497" t="s">
        <v>38</v>
      </c>
      <c r="E117" s="497">
        <v>2512242</v>
      </c>
      <c r="F117" s="497">
        <v>2512321</v>
      </c>
      <c r="G117" s="497">
        <v>80</v>
      </c>
      <c r="H117" s="497">
        <v>2512257</v>
      </c>
      <c r="I117" s="497">
        <v>2512269</v>
      </c>
      <c r="J117" s="497">
        <v>13</v>
      </c>
      <c r="K117" s="497">
        <v>2512255</v>
      </c>
      <c r="L117" s="497">
        <v>2512256</v>
      </c>
      <c r="M117" s="497">
        <v>2</v>
      </c>
      <c r="N117" s="497"/>
      <c r="O117" s="497">
        <v>2512270</v>
      </c>
      <c r="P117" s="497">
        <v>2512321</v>
      </c>
      <c r="Q117" s="497">
        <v>52</v>
      </c>
      <c r="R117" s="497">
        <f>J117+M117+Q117</f>
        <v>67</v>
      </c>
      <c r="S117" s="497"/>
      <c r="T117" s="497"/>
    </row>
    <row r="118" spans="1:20" x14ac:dyDescent="0.25">
      <c r="A118" s="497"/>
      <c r="B118" s="497" t="s">
        <v>42</v>
      </c>
      <c r="C118" s="497" t="s">
        <v>40</v>
      </c>
      <c r="D118" s="497" t="s">
        <v>38</v>
      </c>
      <c r="E118" s="497"/>
      <c r="F118" s="497"/>
      <c r="G118" s="497"/>
      <c r="H118" s="497">
        <v>2512248</v>
      </c>
      <c r="I118" s="497">
        <v>2512254</v>
      </c>
      <c r="J118" s="497">
        <v>7</v>
      </c>
      <c r="K118" s="497">
        <v>2512246</v>
      </c>
      <c r="L118" s="497">
        <v>2512247</v>
      </c>
      <c r="M118" s="497">
        <v>2</v>
      </c>
      <c r="N118" s="497"/>
      <c r="O118" s="497"/>
      <c r="P118" s="497"/>
      <c r="Q118" s="497"/>
      <c r="R118" s="497">
        <f>J118+M118+Q118</f>
        <v>9</v>
      </c>
      <c r="S118" s="497"/>
      <c r="T118" s="497"/>
    </row>
    <row r="119" spans="1:20" x14ac:dyDescent="0.25">
      <c r="A119" s="497"/>
      <c r="B119" s="497" t="s">
        <v>42</v>
      </c>
      <c r="C119" s="497" t="s">
        <v>40</v>
      </c>
      <c r="D119" s="497" t="s">
        <v>38</v>
      </c>
      <c r="E119" s="497"/>
      <c r="F119" s="497"/>
      <c r="G119" s="497"/>
      <c r="H119" s="497">
        <v>2512242</v>
      </c>
      <c r="I119" s="497">
        <v>2512245</v>
      </c>
      <c r="J119" s="497">
        <v>4</v>
      </c>
      <c r="K119" s="497"/>
      <c r="L119" s="497"/>
      <c r="M119" s="497"/>
      <c r="N119" s="497"/>
      <c r="O119" s="497"/>
      <c r="P119" s="497"/>
      <c r="Q119" s="497"/>
      <c r="R119" s="497">
        <f>J119+M119+Q119</f>
        <v>4</v>
      </c>
      <c r="S119" s="497"/>
      <c r="T119" s="497"/>
    </row>
    <row r="120" spans="1:20" x14ac:dyDescent="0.25">
      <c r="A120" s="497"/>
      <c r="B120" s="497" t="s">
        <v>43</v>
      </c>
      <c r="C120" s="497" t="s">
        <v>98</v>
      </c>
      <c r="D120" s="497" t="s">
        <v>99</v>
      </c>
      <c r="E120" s="497">
        <v>1374581</v>
      </c>
      <c r="F120" s="497">
        <v>1374620</v>
      </c>
      <c r="G120" s="497">
        <v>40</v>
      </c>
      <c r="H120" s="497">
        <v>1374581</v>
      </c>
      <c r="I120" s="497">
        <v>1374594</v>
      </c>
      <c r="J120" s="497">
        <v>14</v>
      </c>
      <c r="K120" s="497"/>
      <c r="L120" s="497"/>
      <c r="M120" s="497"/>
      <c r="N120" s="497"/>
      <c r="O120" s="497">
        <v>1374595</v>
      </c>
      <c r="P120" s="497">
        <v>1374620</v>
      </c>
      <c r="Q120" s="497">
        <v>26</v>
      </c>
      <c r="R120" s="497">
        <f>J120+M120+Q120</f>
        <v>40</v>
      </c>
      <c r="S120" s="497"/>
      <c r="T120" s="497"/>
    </row>
    <row r="121" spans="1:20" x14ac:dyDescent="0.25">
      <c r="A121" s="497"/>
      <c r="B121" s="497" t="s">
        <v>43</v>
      </c>
      <c r="C121" s="497" t="s">
        <v>98</v>
      </c>
      <c r="D121" s="497" t="s">
        <v>99</v>
      </c>
      <c r="E121" s="497">
        <v>1374430</v>
      </c>
      <c r="F121" s="497">
        <v>1374460</v>
      </c>
      <c r="G121" s="497">
        <v>31</v>
      </c>
      <c r="H121" s="497">
        <v>1374430</v>
      </c>
      <c r="I121" s="497">
        <v>1374460</v>
      </c>
      <c r="J121" s="497">
        <v>31</v>
      </c>
      <c r="K121" s="497"/>
      <c r="L121" s="497"/>
      <c r="M121" s="497"/>
      <c r="N121" s="497"/>
      <c r="O121" s="497"/>
      <c r="P121" s="497"/>
      <c r="Q121" s="497"/>
      <c r="R121" s="497">
        <f>J121+M121+Q121</f>
        <v>31</v>
      </c>
      <c r="S121" s="497"/>
      <c r="T121" s="497"/>
    </row>
    <row r="122" spans="1:20" x14ac:dyDescent="0.25">
      <c r="A122" s="497"/>
      <c r="B122" s="497" t="s">
        <v>43</v>
      </c>
      <c r="C122" s="497" t="s">
        <v>40</v>
      </c>
      <c r="D122" s="497" t="s">
        <v>38</v>
      </c>
      <c r="E122" s="497">
        <v>2512122</v>
      </c>
      <c r="F122" s="497">
        <v>2512161</v>
      </c>
      <c r="G122" s="497">
        <v>40</v>
      </c>
      <c r="H122" s="497">
        <v>2512140</v>
      </c>
      <c r="I122" s="497">
        <v>2512146</v>
      </c>
      <c r="J122" s="497">
        <v>7</v>
      </c>
      <c r="K122" s="497">
        <v>2512124</v>
      </c>
      <c r="L122" s="497">
        <v>2512126</v>
      </c>
      <c r="M122" s="497">
        <v>3</v>
      </c>
      <c r="N122" s="497"/>
      <c r="O122" s="497">
        <v>2512147</v>
      </c>
      <c r="P122" s="497">
        <v>2512161</v>
      </c>
      <c r="Q122" s="497">
        <v>15</v>
      </c>
      <c r="R122" s="497">
        <f>J122+M122+Q122</f>
        <v>25</v>
      </c>
      <c r="S122" s="497"/>
      <c r="T122" s="497"/>
    </row>
    <row r="123" spans="1:20" x14ac:dyDescent="0.25">
      <c r="A123" s="497"/>
      <c r="B123" s="497" t="s">
        <v>43</v>
      </c>
      <c r="C123" s="497" t="s">
        <v>40</v>
      </c>
      <c r="D123" s="497" t="s">
        <v>38</v>
      </c>
      <c r="E123" s="497">
        <v>2511972</v>
      </c>
      <c r="F123" s="497">
        <v>2512002</v>
      </c>
      <c r="G123" s="497">
        <v>31</v>
      </c>
      <c r="H123" s="497">
        <v>2512127</v>
      </c>
      <c r="I123" s="497">
        <v>2512137</v>
      </c>
      <c r="J123" s="497">
        <v>11</v>
      </c>
      <c r="K123" s="497">
        <v>2511993</v>
      </c>
      <c r="L123" s="497">
        <v>2511994</v>
      </c>
      <c r="M123" s="497">
        <v>2</v>
      </c>
      <c r="N123" s="497"/>
      <c r="O123" s="497"/>
      <c r="P123" s="497"/>
      <c r="Q123" s="497"/>
      <c r="R123" s="497">
        <f>J123+M123+Q123</f>
        <v>13</v>
      </c>
      <c r="S123" s="497"/>
      <c r="T123" s="497"/>
    </row>
    <row r="124" spans="1:20" x14ac:dyDescent="0.25">
      <c r="A124" s="497"/>
      <c r="B124" s="497" t="s">
        <v>43</v>
      </c>
      <c r="C124" s="497" t="s">
        <v>40</v>
      </c>
      <c r="D124" s="497" t="s">
        <v>38</v>
      </c>
      <c r="E124" s="497"/>
      <c r="F124" s="497"/>
      <c r="G124" s="497"/>
      <c r="H124" s="497">
        <v>2512122</v>
      </c>
      <c r="I124" s="497">
        <v>2512123</v>
      </c>
      <c r="J124" s="497">
        <v>2</v>
      </c>
      <c r="K124" s="497">
        <v>2511982</v>
      </c>
      <c r="L124" s="497">
        <v>2511983</v>
      </c>
      <c r="M124" s="497">
        <v>2</v>
      </c>
      <c r="N124" s="497"/>
      <c r="O124" s="497"/>
      <c r="P124" s="497"/>
      <c r="Q124" s="497"/>
      <c r="R124" s="497">
        <f>J124+M124+Q124</f>
        <v>4</v>
      </c>
      <c r="S124" s="497"/>
      <c r="T124" s="497"/>
    </row>
    <row r="125" spans="1:20" x14ac:dyDescent="0.25">
      <c r="A125" s="497"/>
      <c r="B125" s="497" t="s">
        <v>43</v>
      </c>
      <c r="C125" s="497" t="s">
        <v>40</v>
      </c>
      <c r="D125" s="497" t="s">
        <v>38</v>
      </c>
      <c r="E125" s="497"/>
      <c r="F125" s="497"/>
      <c r="G125" s="497"/>
      <c r="H125" s="497">
        <v>2511995</v>
      </c>
      <c r="I125" s="497">
        <v>2512002</v>
      </c>
      <c r="J125" s="497">
        <v>8</v>
      </c>
      <c r="K125" s="497">
        <v>2511974</v>
      </c>
      <c r="L125" s="497">
        <v>2511975</v>
      </c>
      <c r="M125" s="497">
        <v>2</v>
      </c>
      <c r="N125" s="497"/>
      <c r="O125" s="497"/>
      <c r="P125" s="497"/>
      <c r="Q125" s="497"/>
      <c r="R125" s="497">
        <f>J125+M125+Q125</f>
        <v>10</v>
      </c>
      <c r="S125" s="497"/>
      <c r="T125" s="497"/>
    </row>
    <row r="126" spans="1:20" x14ac:dyDescent="0.25">
      <c r="A126" s="497"/>
      <c r="B126" s="497" t="s">
        <v>43</v>
      </c>
      <c r="C126" s="497" t="s">
        <v>40</v>
      </c>
      <c r="D126" s="497" t="s">
        <v>38</v>
      </c>
      <c r="E126" s="497"/>
      <c r="F126" s="497"/>
      <c r="G126" s="497"/>
      <c r="H126" s="497">
        <v>2511984</v>
      </c>
      <c r="I126" s="497">
        <v>2511992</v>
      </c>
      <c r="J126" s="497">
        <v>9</v>
      </c>
      <c r="K126" s="497">
        <v>2512138</v>
      </c>
      <c r="L126" s="497">
        <v>2512139</v>
      </c>
      <c r="M126" s="497">
        <v>2</v>
      </c>
      <c r="N126" s="497"/>
      <c r="O126" s="497"/>
      <c r="P126" s="497"/>
      <c r="Q126" s="497"/>
      <c r="R126" s="497">
        <f>J126+M126+Q126</f>
        <v>11</v>
      </c>
      <c r="S126" s="497"/>
      <c r="T126" s="497"/>
    </row>
    <row r="127" spans="1:20" x14ac:dyDescent="0.25">
      <c r="A127" s="497"/>
      <c r="B127" s="497" t="s">
        <v>43</v>
      </c>
      <c r="C127" s="497" t="s">
        <v>40</v>
      </c>
      <c r="D127" s="497" t="s">
        <v>38</v>
      </c>
      <c r="E127" s="497"/>
      <c r="F127" s="497"/>
      <c r="G127" s="497"/>
      <c r="H127" s="497">
        <v>2511976</v>
      </c>
      <c r="I127" s="497">
        <v>2511981</v>
      </c>
      <c r="J127" s="497">
        <v>6</v>
      </c>
      <c r="K127" s="497"/>
      <c r="L127" s="497"/>
      <c r="M127" s="497"/>
      <c r="N127" s="497"/>
      <c r="O127" s="497"/>
      <c r="P127" s="497"/>
      <c r="Q127" s="497"/>
      <c r="R127" s="497">
        <f>J127+M127+Q127</f>
        <v>6</v>
      </c>
      <c r="S127" s="497"/>
      <c r="T127" s="497"/>
    </row>
    <row r="128" spans="1:20" x14ac:dyDescent="0.25">
      <c r="A128" s="497"/>
      <c r="B128" s="497" t="s">
        <v>43</v>
      </c>
      <c r="C128" s="497" t="s">
        <v>40</v>
      </c>
      <c r="D128" s="497" t="s">
        <v>38</v>
      </c>
      <c r="E128" s="497"/>
      <c r="F128" s="497"/>
      <c r="G128" s="497"/>
      <c r="H128" s="497">
        <v>2511972</v>
      </c>
      <c r="I128" s="497">
        <v>2511973</v>
      </c>
      <c r="J128" s="497">
        <v>2</v>
      </c>
      <c r="K128" s="497"/>
      <c r="L128" s="497"/>
      <c r="M128" s="497"/>
      <c r="N128" s="497"/>
      <c r="O128" s="497"/>
      <c r="P128" s="497"/>
      <c r="Q128" s="497"/>
      <c r="R128" s="497">
        <f>J128+M128+Q128</f>
        <v>2</v>
      </c>
      <c r="S128" s="497"/>
      <c r="T128" s="497"/>
    </row>
    <row r="129" spans="1:20" x14ac:dyDescent="0.25">
      <c r="A129" s="386" t="s">
        <v>104</v>
      </c>
      <c r="B129" s="387"/>
      <c r="C129" s="387"/>
      <c r="D129" s="387"/>
      <c r="E129" s="311"/>
      <c r="F129" s="312"/>
      <c r="G129" s="173">
        <f>SUM(G83:G128)</f>
        <v>950</v>
      </c>
      <c r="H129" s="311"/>
      <c r="I129" s="312"/>
      <c r="J129" s="174">
        <f>SUM(J83:J128)</f>
        <v>588</v>
      </c>
      <c r="K129" s="311"/>
      <c r="L129" s="312"/>
      <c r="M129" s="174">
        <f>SUM(M83:M128)</f>
        <v>44</v>
      </c>
      <c r="N129" s="175">
        <v>83128</v>
      </c>
      <c r="O129" s="311"/>
      <c r="P129" s="312"/>
      <c r="Q129" s="174">
        <f>SUM(Q83:Q128)</f>
        <v>318</v>
      </c>
      <c r="R129" s="176">
        <f>SUM(R83:R128)</f>
        <v>950</v>
      </c>
      <c r="S129" s="177">
        <f>SUM(S83:S128)</f>
        <v>0</v>
      </c>
      <c r="T129" s="174">
        <f>SUM(T83:T128)</f>
        <v>0</v>
      </c>
    </row>
    <row r="130" spans="1:20" ht="15.75" x14ac:dyDescent="0.25">
      <c r="A130" s="388" t="s">
        <v>65</v>
      </c>
      <c r="B130" s="387"/>
      <c r="C130" s="387"/>
      <c r="D130" s="387"/>
      <c r="E130" s="387"/>
      <c r="F130" s="387"/>
      <c r="G130" s="387"/>
      <c r="H130" s="316"/>
      <c r="I130" s="389">
        <f>J129/2</f>
        <v>294</v>
      </c>
      <c r="J130" s="316"/>
      <c r="K130" s="388" t="s">
        <v>105</v>
      </c>
      <c r="L130" s="387"/>
      <c r="M130" s="387"/>
      <c r="N130" s="387"/>
      <c r="O130" s="387"/>
      <c r="P130" s="387"/>
      <c r="Q130" s="316"/>
      <c r="R130" s="390">
        <f>S129+T129</f>
        <v>0</v>
      </c>
      <c r="S130" s="387"/>
      <c r="T130" s="316"/>
    </row>
    <row r="132" spans="1:20" x14ac:dyDescent="0.25">
      <c r="A132" s="308"/>
      <c r="B132" s="309"/>
      <c r="C132" s="309"/>
      <c r="D132" s="309"/>
      <c r="E132" s="309"/>
      <c r="F132" s="309"/>
      <c r="G132" s="309"/>
      <c r="H132" s="309"/>
      <c r="I132" s="309"/>
      <c r="J132" s="309"/>
      <c r="K132" s="309"/>
      <c r="L132" s="309"/>
      <c r="M132" s="309"/>
      <c r="N132" s="309"/>
      <c r="O132" s="391" t="s">
        <v>330</v>
      </c>
      <c r="P132" s="392"/>
      <c r="Q132" s="392"/>
      <c r="R132" s="392"/>
      <c r="S132" s="392"/>
      <c r="T132" s="393"/>
    </row>
    <row r="133" spans="1:20" ht="22.5" x14ac:dyDescent="0.25">
      <c r="A133" s="404" t="s">
        <v>107</v>
      </c>
      <c r="B133" s="314"/>
      <c r="C133" s="314"/>
      <c r="D133" s="314"/>
      <c r="E133" s="314"/>
      <c r="F133" s="314"/>
      <c r="G133" s="314"/>
      <c r="H133" s="314"/>
      <c r="I133" s="314"/>
      <c r="J133" s="314"/>
      <c r="K133" s="314"/>
      <c r="L133" s="314"/>
      <c r="M133" s="314"/>
      <c r="N133" s="314"/>
      <c r="O133" s="314"/>
      <c r="P133" s="314"/>
      <c r="Q133" s="314"/>
      <c r="R133" s="314"/>
      <c r="S133" s="314"/>
      <c r="T133" s="405"/>
    </row>
    <row r="134" spans="1:20" x14ac:dyDescent="0.25">
      <c r="A134" s="406" t="s">
        <v>108</v>
      </c>
      <c r="B134" s="314"/>
      <c r="C134" s="314"/>
      <c r="D134" s="314"/>
      <c r="E134" s="314"/>
      <c r="F134" s="314"/>
      <c r="G134" s="314"/>
      <c r="H134" s="314"/>
      <c r="I134" s="314"/>
      <c r="J134" s="314"/>
      <c r="K134" s="314"/>
      <c r="L134" s="314"/>
      <c r="M134" s="314"/>
      <c r="N134" s="314"/>
      <c r="O134" s="314"/>
      <c r="P134" s="314"/>
      <c r="Q134" s="314"/>
      <c r="R134" s="314"/>
      <c r="S134" s="314"/>
      <c r="T134" s="405"/>
    </row>
    <row r="135" spans="1:20" x14ac:dyDescent="0.25">
      <c r="A135" s="407" t="s">
        <v>254</v>
      </c>
      <c r="B135" s="392"/>
      <c r="C135" s="392"/>
      <c r="D135" s="392"/>
      <c r="E135" s="392"/>
      <c r="F135" s="392"/>
      <c r="G135" s="392"/>
      <c r="H135" s="392"/>
      <c r="I135" s="392"/>
      <c r="J135" s="392"/>
      <c r="K135" s="392"/>
      <c r="L135" s="392"/>
      <c r="M135" s="392"/>
      <c r="N135" s="392"/>
      <c r="O135" s="392"/>
      <c r="P135" s="392"/>
      <c r="Q135" s="392"/>
      <c r="R135" s="392"/>
      <c r="S135" s="392"/>
      <c r="T135" s="393"/>
    </row>
    <row r="136" spans="1:20" ht="21.75" thickBot="1" x14ac:dyDescent="0.3">
      <c r="A136" s="394" t="s">
        <v>255</v>
      </c>
      <c r="B136" s="392"/>
      <c r="C136" s="392"/>
      <c r="D136" s="392"/>
      <c r="E136" s="395" t="s">
        <v>256</v>
      </c>
      <c r="F136" s="387"/>
      <c r="G136" s="387"/>
      <c r="H136" s="387"/>
      <c r="I136" s="387"/>
      <c r="J136" s="387"/>
      <c r="K136" s="387"/>
      <c r="L136" s="387"/>
      <c r="M136" s="387"/>
      <c r="N136" s="387"/>
      <c r="O136" s="387"/>
      <c r="P136" s="387"/>
      <c r="Q136" s="396" t="s">
        <v>257</v>
      </c>
      <c r="R136" s="393"/>
      <c r="S136" s="397" t="s">
        <v>329</v>
      </c>
      <c r="T136" s="398"/>
    </row>
    <row r="137" spans="1:20" ht="15.75" x14ac:dyDescent="0.25">
      <c r="A137" s="310"/>
      <c r="B137" s="169"/>
      <c r="C137" s="169"/>
      <c r="D137" s="169"/>
      <c r="E137" s="399" t="s">
        <v>20</v>
      </c>
      <c r="F137" s="387"/>
      <c r="G137" s="316"/>
      <c r="H137" s="400" t="s">
        <v>184</v>
      </c>
      <c r="I137" s="387"/>
      <c r="J137" s="316"/>
      <c r="K137" s="401" t="s">
        <v>185</v>
      </c>
      <c r="L137" s="387"/>
      <c r="M137" s="387"/>
      <c r="N137" s="316"/>
      <c r="O137" s="400" t="s">
        <v>24</v>
      </c>
      <c r="P137" s="387"/>
      <c r="Q137" s="316"/>
      <c r="R137" s="402" t="s">
        <v>258</v>
      </c>
      <c r="S137" s="402" t="s">
        <v>259</v>
      </c>
      <c r="T137" s="402" t="s">
        <v>260</v>
      </c>
    </row>
    <row r="138" spans="1:20" x14ac:dyDescent="0.25">
      <c r="A138" s="170" t="s">
        <v>26</v>
      </c>
      <c r="B138" s="170" t="s">
        <v>27</v>
      </c>
      <c r="C138" s="170" t="s">
        <v>28</v>
      </c>
      <c r="D138" s="170" t="s">
        <v>29</v>
      </c>
      <c r="E138" s="170" t="s">
        <v>30</v>
      </c>
      <c r="F138" s="170" t="s">
        <v>31</v>
      </c>
      <c r="G138" s="171" t="s">
        <v>32</v>
      </c>
      <c r="H138" s="170" t="s">
        <v>30</v>
      </c>
      <c r="I138" s="170" t="s">
        <v>31</v>
      </c>
      <c r="J138" s="171" t="s">
        <v>32</v>
      </c>
      <c r="K138" s="170" t="s">
        <v>30</v>
      </c>
      <c r="L138" s="170" t="s">
        <v>31</v>
      </c>
      <c r="M138" s="171" t="s">
        <v>32</v>
      </c>
      <c r="N138" s="172" t="s">
        <v>261</v>
      </c>
      <c r="O138" s="170" t="s">
        <v>30</v>
      </c>
      <c r="P138" s="170" t="s">
        <v>31</v>
      </c>
      <c r="Q138" s="171" t="s">
        <v>32</v>
      </c>
      <c r="R138" s="403"/>
      <c r="S138" s="403"/>
      <c r="T138" s="403"/>
    </row>
    <row r="139" spans="1:20" x14ac:dyDescent="0.25">
      <c r="A139" s="497"/>
      <c r="B139" s="497" t="s">
        <v>36</v>
      </c>
      <c r="C139" s="497" t="s">
        <v>98</v>
      </c>
      <c r="D139" s="497" t="s">
        <v>99</v>
      </c>
      <c r="E139" s="497">
        <v>1374881</v>
      </c>
      <c r="F139" s="497">
        <v>1374940</v>
      </c>
      <c r="G139" s="497">
        <v>60</v>
      </c>
      <c r="H139" s="497">
        <v>1374911</v>
      </c>
      <c r="I139" s="497">
        <v>1374917</v>
      </c>
      <c r="J139" s="497">
        <v>7</v>
      </c>
      <c r="K139" s="497">
        <v>1374910</v>
      </c>
      <c r="L139" s="497">
        <v>1374910</v>
      </c>
      <c r="M139" s="497">
        <v>1</v>
      </c>
      <c r="N139" s="497"/>
      <c r="O139" s="497">
        <v>1374918</v>
      </c>
      <c r="P139" s="497">
        <v>1374940</v>
      </c>
      <c r="Q139" s="497">
        <v>23</v>
      </c>
      <c r="R139" s="497">
        <f>J139+M139+Q139</f>
        <v>31</v>
      </c>
      <c r="S139" s="497"/>
      <c r="T139" s="497"/>
    </row>
    <row r="140" spans="1:20" x14ac:dyDescent="0.25">
      <c r="A140" s="497"/>
      <c r="B140" s="497" t="s">
        <v>36</v>
      </c>
      <c r="C140" s="497" t="s">
        <v>98</v>
      </c>
      <c r="D140" s="497" t="s">
        <v>99</v>
      </c>
      <c r="E140" s="497">
        <v>1374568</v>
      </c>
      <c r="F140" s="497">
        <v>1374580</v>
      </c>
      <c r="G140" s="497">
        <v>13</v>
      </c>
      <c r="H140" s="497">
        <v>1374893</v>
      </c>
      <c r="I140" s="497">
        <v>1374909</v>
      </c>
      <c r="J140" s="497">
        <v>17</v>
      </c>
      <c r="K140" s="497">
        <v>1374892</v>
      </c>
      <c r="L140" s="497">
        <v>1374892</v>
      </c>
      <c r="M140" s="497">
        <v>1</v>
      </c>
      <c r="N140" s="497"/>
      <c r="O140" s="497"/>
      <c r="P140" s="497"/>
      <c r="Q140" s="497"/>
      <c r="R140" s="497">
        <f>J140+M140+Q140</f>
        <v>18</v>
      </c>
      <c r="S140" s="497"/>
      <c r="T140" s="497"/>
    </row>
    <row r="141" spans="1:20" x14ac:dyDescent="0.25">
      <c r="A141" s="497"/>
      <c r="B141" s="497" t="s">
        <v>36</v>
      </c>
      <c r="C141" s="497" t="s">
        <v>98</v>
      </c>
      <c r="D141" s="497" t="s">
        <v>99</v>
      </c>
      <c r="E141" s="497"/>
      <c r="F141" s="497"/>
      <c r="G141" s="497"/>
      <c r="H141" s="497">
        <v>1374881</v>
      </c>
      <c r="I141" s="497">
        <v>1374891</v>
      </c>
      <c r="J141" s="497">
        <v>11</v>
      </c>
      <c r="K141" s="497"/>
      <c r="L141" s="497"/>
      <c r="M141" s="497"/>
      <c r="N141" s="497"/>
      <c r="O141" s="497"/>
      <c r="P141" s="497"/>
      <c r="Q141" s="497"/>
      <c r="R141" s="497">
        <f>J141+M141+Q141</f>
        <v>11</v>
      </c>
      <c r="S141" s="497"/>
      <c r="T141" s="497"/>
    </row>
    <row r="142" spans="1:20" x14ac:dyDescent="0.25">
      <c r="A142" s="497"/>
      <c r="B142" s="497" t="s">
        <v>36</v>
      </c>
      <c r="C142" s="497" t="s">
        <v>98</v>
      </c>
      <c r="D142" s="497" t="s">
        <v>99</v>
      </c>
      <c r="E142" s="497"/>
      <c r="F142" s="497"/>
      <c r="G142" s="497"/>
      <c r="H142" s="497">
        <v>1374568</v>
      </c>
      <c r="I142" s="497">
        <v>1374580</v>
      </c>
      <c r="J142" s="497">
        <v>13</v>
      </c>
      <c r="K142" s="497"/>
      <c r="L142" s="497"/>
      <c r="M142" s="497"/>
      <c r="N142" s="497"/>
      <c r="O142" s="497"/>
      <c r="P142" s="497"/>
      <c r="Q142" s="497"/>
      <c r="R142" s="497">
        <f>J142+M142+Q142</f>
        <v>13</v>
      </c>
      <c r="S142" s="497"/>
      <c r="T142" s="497"/>
    </row>
    <row r="143" spans="1:20" x14ac:dyDescent="0.25">
      <c r="A143" s="497"/>
      <c r="B143" s="497" t="s">
        <v>36</v>
      </c>
      <c r="C143" s="497" t="s">
        <v>40</v>
      </c>
      <c r="D143" s="497" t="s">
        <v>38</v>
      </c>
      <c r="E143" s="497">
        <v>2512432</v>
      </c>
      <c r="F143" s="497">
        <v>2512499</v>
      </c>
      <c r="G143" s="497">
        <v>68</v>
      </c>
      <c r="H143" s="497">
        <v>2512117</v>
      </c>
      <c r="I143" s="497">
        <v>2512121</v>
      </c>
      <c r="J143" s="497">
        <v>5</v>
      </c>
      <c r="K143" s="497">
        <v>2512476</v>
      </c>
      <c r="L143" s="497">
        <v>2512477</v>
      </c>
      <c r="M143" s="497">
        <v>2</v>
      </c>
      <c r="N143" s="497"/>
      <c r="O143" s="497">
        <v>2512485</v>
      </c>
      <c r="P143" s="497">
        <v>2512499</v>
      </c>
      <c r="Q143" s="497">
        <v>15</v>
      </c>
      <c r="R143" s="497">
        <f>J143+M143+Q143</f>
        <v>22</v>
      </c>
      <c r="S143" s="497"/>
      <c r="T143" s="497"/>
    </row>
    <row r="144" spans="1:20" x14ac:dyDescent="0.25">
      <c r="A144" s="497"/>
      <c r="B144" s="497" t="s">
        <v>36</v>
      </c>
      <c r="C144" s="497" t="s">
        <v>40</v>
      </c>
      <c r="D144" s="497" t="s">
        <v>38</v>
      </c>
      <c r="E144" s="497">
        <v>2512117</v>
      </c>
      <c r="F144" s="497">
        <v>2512121</v>
      </c>
      <c r="G144" s="497">
        <v>5</v>
      </c>
      <c r="H144" s="497">
        <v>2512478</v>
      </c>
      <c r="I144" s="497">
        <v>2512484</v>
      </c>
      <c r="J144" s="497">
        <v>7</v>
      </c>
      <c r="K144" s="497">
        <v>2512470</v>
      </c>
      <c r="L144" s="497">
        <v>2512471</v>
      </c>
      <c r="M144" s="497">
        <v>2</v>
      </c>
      <c r="N144" s="497"/>
      <c r="O144" s="497"/>
      <c r="P144" s="497"/>
      <c r="Q144" s="497"/>
      <c r="R144" s="497">
        <f>J144+M144+Q144</f>
        <v>9</v>
      </c>
      <c r="S144" s="497"/>
      <c r="T144" s="497"/>
    </row>
    <row r="145" spans="1:20" x14ac:dyDescent="0.25">
      <c r="A145" s="497"/>
      <c r="B145" s="497" t="s">
        <v>36</v>
      </c>
      <c r="C145" s="497" t="s">
        <v>40</v>
      </c>
      <c r="D145" s="497" t="s">
        <v>38</v>
      </c>
      <c r="E145" s="497"/>
      <c r="F145" s="497"/>
      <c r="G145" s="497"/>
      <c r="H145" s="497">
        <v>2512472</v>
      </c>
      <c r="I145" s="497">
        <v>2512475</v>
      </c>
      <c r="J145" s="497">
        <v>4</v>
      </c>
      <c r="K145" s="497">
        <v>2512455</v>
      </c>
      <c r="L145" s="497">
        <v>2512456</v>
      </c>
      <c r="M145" s="497">
        <v>2</v>
      </c>
      <c r="N145" s="497"/>
      <c r="O145" s="497"/>
      <c r="P145" s="497"/>
      <c r="Q145" s="497"/>
      <c r="R145" s="497">
        <f>J145+M145+Q145</f>
        <v>6</v>
      </c>
      <c r="S145" s="497"/>
      <c r="T145" s="497"/>
    </row>
    <row r="146" spans="1:20" x14ac:dyDescent="0.25">
      <c r="A146" s="497"/>
      <c r="B146" s="497" t="s">
        <v>36</v>
      </c>
      <c r="C146" s="497" t="s">
        <v>40</v>
      </c>
      <c r="D146" s="497" t="s">
        <v>38</v>
      </c>
      <c r="E146" s="497"/>
      <c r="F146" s="497"/>
      <c r="G146" s="497"/>
      <c r="H146" s="497">
        <v>2512457</v>
      </c>
      <c r="I146" s="497">
        <v>2512469</v>
      </c>
      <c r="J146" s="497">
        <v>13</v>
      </c>
      <c r="K146" s="497">
        <v>2512445</v>
      </c>
      <c r="L146" s="497">
        <v>2512446</v>
      </c>
      <c r="M146" s="497">
        <v>2</v>
      </c>
      <c r="N146" s="497"/>
      <c r="O146" s="497"/>
      <c r="P146" s="497"/>
      <c r="Q146" s="497"/>
      <c r="R146" s="497">
        <f>J146+M146+Q146</f>
        <v>15</v>
      </c>
      <c r="S146" s="497"/>
      <c r="T146" s="497"/>
    </row>
    <row r="147" spans="1:20" x14ac:dyDescent="0.25">
      <c r="A147" s="497"/>
      <c r="B147" s="497" t="s">
        <v>36</v>
      </c>
      <c r="C147" s="497" t="s">
        <v>40</v>
      </c>
      <c r="D147" s="497" t="s">
        <v>38</v>
      </c>
      <c r="E147" s="497"/>
      <c r="F147" s="497"/>
      <c r="G147" s="497"/>
      <c r="H147" s="497">
        <v>2512447</v>
      </c>
      <c r="I147" s="497">
        <v>2512454</v>
      </c>
      <c r="J147" s="497">
        <v>8</v>
      </c>
      <c r="K147" s="497">
        <v>2512433</v>
      </c>
      <c r="L147" s="497">
        <v>2512434</v>
      </c>
      <c r="M147" s="497">
        <v>2</v>
      </c>
      <c r="N147" s="497"/>
      <c r="O147" s="497"/>
      <c r="P147" s="497"/>
      <c r="Q147" s="497"/>
      <c r="R147" s="497">
        <f>J147+M147+Q147</f>
        <v>10</v>
      </c>
      <c r="S147" s="497"/>
      <c r="T147" s="497"/>
    </row>
    <row r="148" spans="1:20" x14ac:dyDescent="0.25">
      <c r="A148" s="497"/>
      <c r="B148" s="497" t="s">
        <v>36</v>
      </c>
      <c r="C148" s="497" t="s">
        <v>40</v>
      </c>
      <c r="D148" s="497" t="s">
        <v>38</v>
      </c>
      <c r="E148" s="497"/>
      <c r="F148" s="497"/>
      <c r="G148" s="497"/>
      <c r="H148" s="497">
        <v>2512435</v>
      </c>
      <c r="I148" s="497">
        <v>2512444</v>
      </c>
      <c r="J148" s="497">
        <v>10</v>
      </c>
      <c r="K148" s="497"/>
      <c r="L148" s="497"/>
      <c r="M148" s="497"/>
      <c r="N148" s="497"/>
      <c r="O148" s="497"/>
      <c r="P148" s="497"/>
      <c r="Q148" s="497"/>
      <c r="R148" s="497">
        <f>J148+M148+Q148</f>
        <v>10</v>
      </c>
      <c r="S148" s="497"/>
      <c r="T148" s="497"/>
    </row>
    <row r="149" spans="1:20" x14ac:dyDescent="0.25">
      <c r="A149" s="497"/>
      <c r="B149" s="497" t="s">
        <v>36</v>
      </c>
      <c r="C149" s="497" t="s">
        <v>40</v>
      </c>
      <c r="D149" s="497" t="s">
        <v>38</v>
      </c>
      <c r="E149" s="497"/>
      <c r="F149" s="497"/>
      <c r="G149" s="497"/>
      <c r="H149" s="497">
        <v>2512432</v>
      </c>
      <c r="I149" s="497">
        <v>2512432</v>
      </c>
      <c r="J149" s="497">
        <v>1</v>
      </c>
      <c r="K149" s="497"/>
      <c r="L149" s="497"/>
      <c r="M149" s="497"/>
      <c r="N149" s="497"/>
      <c r="O149" s="497"/>
      <c r="P149" s="497"/>
      <c r="Q149" s="497"/>
      <c r="R149" s="497">
        <f>J149+M149+Q149</f>
        <v>1</v>
      </c>
      <c r="S149" s="497"/>
      <c r="T149" s="497"/>
    </row>
    <row r="150" spans="1:20" x14ac:dyDescent="0.25">
      <c r="A150" s="497"/>
      <c r="B150" s="497" t="s">
        <v>71</v>
      </c>
      <c r="C150" s="497" t="s">
        <v>98</v>
      </c>
      <c r="D150" s="497" t="s">
        <v>99</v>
      </c>
      <c r="E150" s="497">
        <v>1527049</v>
      </c>
      <c r="F150" s="497">
        <v>1527080</v>
      </c>
      <c r="G150" s="497">
        <v>32</v>
      </c>
      <c r="H150" s="497">
        <v>1527049</v>
      </c>
      <c r="I150" s="497">
        <v>1527053</v>
      </c>
      <c r="J150" s="497">
        <v>5</v>
      </c>
      <c r="K150" s="497"/>
      <c r="L150" s="497"/>
      <c r="M150" s="497"/>
      <c r="N150" s="497"/>
      <c r="O150" s="497">
        <v>1527054</v>
      </c>
      <c r="P150" s="497">
        <v>1527080</v>
      </c>
      <c r="Q150" s="497">
        <v>27</v>
      </c>
      <c r="R150" s="497">
        <f>J150+M150+Q150</f>
        <v>32</v>
      </c>
      <c r="S150" s="497"/>
      <c r="T150" s="497"/>
    </row>
    <row r="151" spans="1:20" x14ac:dyDescent="0.25">
      <c r="A151" s="497"/>
      <c r="B151" s="497" t="s">
        <v>71</v>
      </c>
      <c r="C151" s="497" t="s">
        <v>98</v>
      </c>
      <c r="D151" s="497" t="s">
        <v>99</v>
      </c>
      <c r="E151" s="497">
        <v>1374781</v>
      </c>
      <c r="F151" s="497">
        <v>1374820</v>
      </c>
      <c r="G151" s="497">
        <v>40</v>
      </c>
      <c r="H151" s="497">
        <v>1374781</v>
      </c>
      <c r="I151" s="497">
        <v>1374820</v>
      </c>
      <c r="J151" s="497">
        <v>40</v>
      </c>
      <c r="K151" s="497"/>
      <c r="L151" s="497"/>
      <c r="M151" s="497"/>
      <c r="N151" s="497"/>
      <c r="O151" s="497"/>
      <c r="P151" s="497"/>
      <c r="Q151" s="497"/>
      <c r="R151" s="497">
        <f>J151+M151+Q151</f>
        <v>40</v>
      </c>
      <c r="S151" s="497"/>
      <c r="T151" s="497"/>
    </row>
    <row r="152" spans="1:20" x14ac:dyDescent="0.25">
      <c r="A152" s="497"/>
      <c r="B152" s="497" t="s">
        <v>71</v>
      </c>
      <c r="C152" s="497" t="s">
        <v>40</v>
      </c>
      <c r="D152" s="497" t="s">
        <v>38</v>
      </c>
      <c r="E152" s="497">
        <v>2512629</v>
      </c>
      <c r="F152" s="497">
        <v>2512662</v>
      </c>
      <c r="G152" s="497">
        <v>34</v>
      </c>
      <c r="H152" s="497">
        <v>2512329</v>
      </c>
      <c r="I152" s="497">
        <v>2512332</v>
      </c>
      <c r="J152" s="497">
        <v>4</v>
      </c>
      <c r="K152" s="497">
        <v>2512637</v>
      </c>
      <c r="L152" s="497">
        <v>2512640</v>
      </c>
      <c r="M152" s="497">
        <v>4</v>
      </c>
      <c r="N152" s="497"/>
      <c r="O152" s="497">
        <v>2512648</v>
      </c>
      <c r="P152" s="497">
        <v>2512662</v>
      </c>
      <c r="Q152" s="497">
        <v>15</v>
      </c>
      <c r="R152" s="497">
        <f>J152+M152+Q152</f>
        <v>23</v>
      </c>
      <c r="S152" s="497"/>
      <c r="T152" s="497"/>
    </row>
    <row r="153" spans="1:20" x14ac:dyDescent="0.25">
      <c r="A153" s="497"/>
      <c r="B153" s="497" t="s">
        <v>71</v>
      </c>
      <c r="C153" s="497" t="s">
        <v>40</v>
      </c>
      <c r="D153" s="497" t="s">
        <v>38</v>
      </c>
      <c r="E153" s="497">
        <v>2512329</v>
      </c>
      <c r="F153" s="497">
        <v>2512366</v>
      </c>
      <c r="G153" s="497">
        <v>38</v>
      </c>
      <c r="H153" s="497">
        <v>2512641</v>
      </c>
      <c r="I153" s="497">
        <v>2512647</v>
      </c>
      <c r="J153" s="497">
        <v>7</v>
      </c>
      <c r="K153" s="497">
        <v>2512363</v>
      </c>
      <c r="L153" s="497">
        <v>2512364</v>
      </c>
      <c r="M153" s="497">
        <v>2</v>
      </c>
      <c r="N153" s="497"/>
      <c r="O153" s="497"/>
      <c r="P153" s="497"/>
      <c r="Q153" s="497"/>
      <c r="R153" s="497">
        <f>J153+M153+Q153</f>
        <v>9</v>
      </c>
      <c r="S153" s="497"/>
      <c r="T153" s="497"/>
    </row>
    <row r="154" spans="1:20" x14ac:dyDescent="0.25">
      <c r="A154" s="497"/>
      <c r="B154" s="497" t="s">
        <v>71</v>
      </c>
      <c r="C154" s="497" t="s">
        <v>40</v>
      </c>
      <c r="D154" s="497" t="s">
        <v>38</v>
      </c>
      <c r="E154" s="497"/>
      <c r="F154" s="497"/>
      <c r="G154" s="497"/>
      <c r="H154" s="497">
        <v>2512629</v>
      </c>
      <c r="I154" s="497">
        <v>2512636</v>
      </c>
      <c r="J154" s="497">
        <v>8</v>
      </c>
      <c r="K154" s="497">
        <v>2512353</v>
      </c>
      <c r="L154" s="497">
        <v>2512354</v>
      </c>
      <c r="M154" s="497">
        <v>2</v>
      </c>
      <c r="N154" s="497"/>
      <c r="O154" s="497"/>
      <c r="P154" s="497"/>
      <c r="Q154" s="497"/>
      <c r="R154" s="497">
        <f>J154+M154+Q154</f>
        <v>10</v>
      </c>
      <c r="S154" s="497"/>
      <c r="T154" s="497"/>
    </row>
    <row r="155" spans="1:20" x14ac:dyDescent="0.25">
      <c r="A155" s="497"/>
      <c r="B155" s="497" t="s">
        <v>71</v>
      </c>
      <c r="C155" s="497" t="s">
        <v>40</v>
      </c>
      <c r="D155" s="497" t="s">
        <v>38</v>
      </c>
      <c r="E155" s="497"/>
      <c r="F155" s="497"/>
      <c r="G155" s="497"/>
      <c r="H155" s="497">
        <v>2512365</v>
      </c>
      <c r="I155" s="497">
        <v>2512366</v>
      </c>
      <c r="J155" s="497">
        <v>2</v>
      </c>
      <c r="K155" s="497">
        <v>2512349</v>
      </c>
      <c r="L155" s="497">
        <v>2512350</v>
      </c>
      <c r="M155" s="497">
        <v>2</v>
      </c>
      <c r="N155" s="497"/>
      <c r="O155" s="497"/>
      <c r="P155" s="497"/>
      <c r="Q155" s="497"/>
      <c r="R155" s="497">
        <f>J155+M155+Q155</f>
        <v>4</v>
      </c>
      <c r="S155" s="497"/>
      <c r="T155" s="497"/>
    </row>
    <row r="156" spans="1:20" x14ac:dyDescent="0.25">
      <c r="A156" s="497"/>
      <c r="B156" s="497" t="s">
        <v>71</v>
      </c>
      <c r="C156" s="497" t="s">
        <v>40</v>
      </c>
      <c r="D156" s="497" t="s">
        <v>38</v>
      </c>
      <c r="E156" s="497"/>
      <c r="F156" s="497"/>
      <c r="G156" s="497"/>
      <c r="H156" s="497">
        <v>2512355</v>
      </c>
      <c r="I156" s="497">
        <v>2512362</v>
      </c>
      <c r="J156" s="497">
        <v>8</v>
      </c>
      <c r="K156" s="497">
        <v>2512333</v>
      </c>
      <c r="L156" s="497">
        <v>2512334</v>
      </c>
      <c r="M156" s="497">
        <v>2</v>
      </c>
      <c r="N156" s="497"/>
      <c r="O156" s="497"/>
      <c r="P156" s="497"/>
      <c r="Q156" s="497"/>
      <c r="R156" s="497">
        <f>J156+M156+Q156</f>
        <v>10</v>
      </c>
      <c r="S156" s="497"/>
      <c r="T156" s="497"/>
    </row>
    <row r="157" spans="1:20" x14ac:dyDescent="0.25">
      <c r="A157" s="497"/>
      <c r="B157" s="497" t="s">
        <v>71</v>
      </c>
      <c r="C157" s="497" t="s">
        <v>40</v>
      </c>
      <c r="D157" s="497" t="s">
        <v>38</v>
      </c>
      <c r="E157" s="497"/>
      <c r="F157" s="497"/>
      <c r="G157" s="497"/>
      <c r="H157" s="497">
        <v>2512351</v>
      </c>
      <c r="I157" s="497">
        <v>2512352</v>
      </c>
      <c r="J157" s="497">
        <v>2</v>
      </c>
      <c r="K157" s="497"/>
      <c r="L157" s="497"/>
      <c r="M157" s="497"/>
      <c r="N157" s="497"/>
      <c r="O157" s="497"/>
      <c r="P157" s="497"/>
      <c r="Q157" s="497"/>
      <c r="R157" s="497">
        <f>J157+M157+Q157</f>
        <v>2</v>
      </c>
      <c r="S157" s="497"/>
      <c r="T157" s="497"/>
    </row>
    <row r="158" spans="1:20" x14ac:dyDescent="0.25">
      <c r="A158" s="497"/>
      <c r="B158" s="497" t="s">
        <v>71</v>
      </c>
      <c r="C158" s="497" t="s">
        <v>40</v>
      </c>
      <c r="D158" s="497" t="s">
        <v>38</v>
      </c>
      <c r="E158" s="497"/>
      <c r="F158" s="497"/>
      <c r="G158" s="497"/>
      <c r="H158" s="497">
        <v>2512335</v>
      </c>
      <c r="I158" s="497">
        <v>2512348</v>
      </c>
      <c r="J158" s="497">
        <v>14</v>
      </c>
      <c r="K158" s="497"/>
      <c r="L158" s="497"/>
      <c r="M158" s="497"/>
      <c r="N158" s="497"/>
      <c r="O158" s="497"/>
      <c r="P158" s="497"/>
      <c r="Q158" s="497"/>
      <c r="R158" s="497">
        <f>J158+M158+Q158</f>
        <v>14</v>
      </c>
      <c r="S158" s="497"/>
      <c r="T158" s="497"/>
    </row>
    <row r="159" spans="1:20" x14ac:dyDescent="0.25">
      <c r="A159" s="497"/>
      <c r="B159" s="497" t="s">
        <v>322</v>
      </c>
      <c r="C159" s="497" t="s">
        <v>98</v>
      </c>
      <c r="D159" s="497" t="s">
        <v>99</v>
      </c>
      <c r="E159" s="497">
        <v>1374821</v>
      </c>
      <c r="F159" s="497">
        <v>1374880</v>
      </c>
      <c r="G159" s="497">
        <v>60</v>
      </c>
      <c r="H159" s="497">
        <v>1374821</v>
      </c>
      <c r="I159" s="497">
        <v>1374845</v>
      </c>
      <c r="J159" s="497">
        <v>25</v>
      </c>
      <c r="K159" s="497"/>
      <c r="L159" s="497"/>
      <c r="M159" s="497"/>
      <c r="N159" s="497"/>
      <c r="O159" s="497">
        <v>1374846</v>
      </c>
      <c r="P159" s="497">
        <v>1374880</v>
      </c>
      <c r="Q159" s="497">
        <v>35</v>
      </c>
      <c r="R159" s="497">
        <f>J159+M159+Q159</f>
        <v>60</v>
      </c>
      <c r="S159" s="497"/>
      <c r="T159" s="497"/>
    </row>
    <row r="160" spans="1:20" x14ac:dyDescent="0.25">
      <c r="A160" s="497"/>
      <c r="B160" s="497" t="s">
        <v>322</v>
      </c>
      <c r="C160" s="497" t="s">
        <v>98</v>
      </c>
      <c r="D160" s="497" t="s">
        <v>99</v>
      </c>
      <c r="E160" s="497">
        <v>1374503</v>
      </c>
      <c r="F160" s="497">
        <v>1374520</v>
      </c>
      <c r="G160" s="497">
        <v>18</v>
      </c>
      <c r="H160" s="497">
        <v>1374503</v>
      </c>
      <c r="I160" s="497">
        <v>1374520</v>
      </c>
      <c r="J160" s="497">
        <v>18</v>
      </c>
      <c r="K160" s="497"/>
      <c r="L160" s="497"/>
      <c r="M160" s="497"/>
      <c r="N160" s="497"/>
      <c r="O160" s="497"/>
      <c r="P160" s="497"/>
      <c r="Q160" s="497"/>
      <c r="R160" s="497">
        <f>J160+M160+Q160</f>
        <v>18</v>
      </c>
      <c r="S160" s="497"/>
      <c r="T160" s="497"/>
    </row>
    <row r="161" spans="1:20" x14ac:dyDescent="0.25">
      <c r="A161" s="497"/>
      <c r="B161" s="497" t="s">
        <v>322</v>
      </c>
      <c r="C161" s="497" t="s">
        <v>40</v>
      </c>
      <c r="D161" s="497" t="s">
        <v>38</v>
      </c>
      <c r="E161" s="497">
        <v>2512049</v>
      </c>
      <c r="F161" s="497">
        <v>2512061</v>
      </c>
      <c r="G161" s="497">
        <v>13</v>
      </c>
      <c r="H161" s="497">
        <v>2512051</v>
      </c>
      <c r="I161" s="497">
        <v>2512061</v>
      </c>
      <c r="J161" s="497">
        <v>11</v>
      </c>
      <c r="K161" s="497">
        <v>2512049</v>
      </c>
      <c r="L161" s="497">
        <v>2512050</v>
      </c>
      <c r="M161" s="497">
        <v>2</v>
      </c>
      <c r="N161" s="497"/>
      <c r="O161" s="497">
        <v>2512403</v>
      </c>
      <c r="P161" s="497">
        <v>2512431</v>
      </c>
      <c r="Q161" s="497">
        <v>29</v>
      </c>
      <c r="R161" s="497">
        <f>J161+M161+Q161</f>
        <v>42</v>
      </c>
      <c r="S161" s="497"/>
      <c r="T161" s="497"/>
    </row>
    <row r="162" spans="1:20" x14ac:dyDescent="0.25">
      <c r="A162" s="497"/>
      <c r="B162" s="497" t="s">
        <v>322</v>
      </c>
      <c r="C162" s="497" t="s">
        <v>40</v>
      </c>
      <c r="D162" s="497" t="s">
        <v>38</v>
      </c>
      <c r="E162" s="497">
        <v>2512367</v>
      </c>
      <c r="F162" s="497">
        <v>2512431</v>
      </c>
      <c r="G162" s="497">
        <v>65</v>
      </c>
      <c r="H162" s="497">
        <v>2512394</v>
      </c>
      <c r="I162" s="497">
        <v>2512402</v>
      </c>
      <c r="J162" s="497">
        <v>9</v>
      </c>
      <c r="K162" s="497">
        <v>2512035</v>
      </c>
      <c r="L162" s="497">
        <v>2512036</v>
      </c>
      <c r="M162" s="497">
        <v>2</v>
      </c>
      <c r="N162" s="497"/>
      <c r="O162" s="497"/>
      <c r="P162" s="497"/>
      <c r="Q162" s="497"/>
      <c r="R162" s="497">
        <f>J162+M162+Q162</f>
        <v>11</v>
      </c>
      <c r="S162" s="497"/>
      <c r="T162" s="497"/>
    </row>
    <row r="163" spans="1:20" x14ac:dyDescent="0.25">
      <c r="A163" s="497"/>
      <c r="B163" s="497" t="s">
        <v>322</v>
      </c>
      <c r="C163" s="497" t="s">
        <v>40</v>
      </c>
      <c r="D163" s="497" t="s">
        <v>38</v>
      </c>
      <c r="E163" s="497">
        <v>2512013</v>
      </c>
      <c r="F163" s="497">
        <v>2512014</v>
      </c>
      <c r="G163" s="497">
        <v>2</v>
      </c>
      <c r="H163" s="497">
        <v>2512378</v>
      </c>
      <c r="I163" s="497">
        <v>2512391</v>
      </c>
      <c r="J163" s="497">
        <v>14</v>
      </c>
      <c r="K163" s="497">
        <v>2512025</v>
      </c>
      <c r="L163" s="497">
        <v>2512025</v>
      </c>
      <c r="M163" s="497">
        <v>1</v>
      </c>
      <c r="N163" s="497"/>
      <c r="O163" s="497"/>
      <c r="P163" s="497"/>
      <c r="Q163" s="497"/>
      <c r="R163" s="497">
        <f>J163+M163+Q163</f>
        <v>15</v>
      </c>
      <c r="S163" s="497"/>
      <c r="T163" s="497"/>
    </row>
    <row r="164" spans="1:20" x14ac:dyDescent="0.25">
      <c r="A164" s="497"/>
      <c r="B164" s="497" t="s">
        <v>322</v>
      </c>
      <c r="C164" s="497" t="s">
        <v>40</v>
      </c>
      <c r="D164" s="497" t="s">
        <v>38</v>
      </c>
      <c r="E164" s="497">
        <v>2512025</v>
      </c>
      <c r="F164" s="497">
        <v>2512025</v>
      </c>
      <c r="G164" s="497">
        <v>1</v>
      </c>
      <c r="H164" s="497">
        <v>2512367</v>
      </c>
      <c r="I164" s="497">
        <v>2512375</v>
      </c>
      <c r="J164" s="497">
        <v>9</v>
      </c>
      <c r="K164" s="497">
        <v>2512013</v>
      </c>
      <c r="L164" s="497">
        <v>2512014</v>
      </c>
      <c r="M164" s="497">
        <v>2</v>
      </c>
      <c r="N164" s="497"/>
      <c r="O164" s="497"/>
      <c r="P164" s="497"/>
      <c r="Q164" s="497"/>
      <c r="R164" s="497">
        <f>J164+M164+Q164</f>
        <v>11</v>
      </c>
      <c r="S164" s="497"/>
      <c r="T164" s="497"/>
    </row>
    <row r="165" spans="1:20" x14ac:dyDescent="0.25">
      <c r="A165" s="497"/>
      <c r="B165" s="497" t="s">
        <v>322</v>
      </c>
      <c r="C165" s="497" t="s">
        <v>40</v>
      </c>
      <c r="D165" s="497" t="s">
        <v>38</v>
      </c>
      <c r="E165" s="497">
        <v>2512035</v>
      </c>
      <c r="F165" s="497">
        <v>2512036</v>
      </c>
      <c r="G165" s="497">
        <v>2</v>
      </c>
      <c r="H165" s="497"/>
      <c r="I165" s="497"/>
      <c r="J165" s="497"/>
      <c r="K165" s="497">
        <v>2512392</v>
      </c>
      <c r="L165" s="497">
        <v>2512393</v>
      </c>
      <c r="M165" s="497">
        <v>2</v>
      </c>
      <c r="N165" s="497"/>
      <c r="O165" s="497"/>
      <c r="P165" s="497"/>
      <c r="Q165" s="497"/>
      <c r="R165" s="497">
        <f>J165+M165+Q165</f>
        <v>2</v>
      </c>
      <c r="S165" s="497"/>
      <c r="T165" s="497"/>
    </row>
    <row r="166" spans="1:20" x14ac:dyDescent="0.25">
      <c r="A166" s="497"/>
      <c r="B166" s="497" t="s">
        <v>322</v>
      </c>
      <c r="C166" s="497" t="s">
        <v>40</v>
      </c>
      <c r="D166" s="497" t="s">
        <v>38</v>
      </c>
      <c r="E166" s="497"/>
      <c r="F166" s="497"/>
      <c r="G166" s="497"/>
      <c r="H166" s="497"/>
      <c r="I166" s="497"/>
      <c r="J166" s="497"/>
      <c r="K166" s="497">
        <v>2512376</v>
      </c>
      <c r="L166" s="497">
        <v>2512377</v>
      </c>
      <c r="M166" s="497">
        <v>2</v>
      </c>
      <c r="N166" s="497"/>
      <c r="O166" s="497"/>
      <c r="P166" s="497"/>
      <c r="Q166" s="497"/>
      <c r="R166" s="497">
        <f>J166+M166+Q166</f>
        <v>2</v>
      </c>
      <c r="S166" s="497"/>
      <c r="T166" s="497"/>
    </row>
    <row r="167" spans="1:20" x14ac:dyDescent="0.25">
      <c r="A167" s="497"/>
      <c r="B167" s="497" t="s">
        <v>51</v>
      </c>
      <c r="C167" s="497" t="s">
        <v>98</v>
      </c>
      <c r="D167" s="497" t="s">
        <v>99</v>
      </c>
      <c r="E167" s="497">
        <v>1374941</v>
      </c>
      <c r="F167" s="497">
        <v>1375000</v>
      </c>
      <c r="G167" s="497">
        <v>60</v>
      </c>
      <c r="H167" s="497">
        <v>1374973</v>
      </c>
      <c r="I167" s="497">
        <v>1374976</v>
      </c>
      <c r="J167" s="497">
        <v>4</v>
      </c>
      <c r="K167" s="497"/>
      <c r="L167" s="497"/>
      <c r="M167" s="497"/>
      <c r="N167" s="497"/>
      <c r="O167" s="497">
        <v>1374977</v>
      </c>
      <c r="P167" s="497">
        <v>1375000</v>
      </c>
      <c r="Q167" s="497">
        <v>24</v>
      </c>
      <c r="R167" s="497">
        <f>J167+M167+Q167</f>
        <v>28</v>
      </c>
      <c r="S167" s="497"/>
      <c r="T167" s="497"/>
    </row>
    <row r="168" spans="1:20" x14ac:dyDescent="0.25">
      <c r="A168" s="497"/>
      <c r="B168" s="497" t="s">
        <v>51</v>
      </c>
      <c r="C168" s="497" t="s">
        <v>98</v>
      </c>
      <c r="D168" s="497" t="s">
        <v>99</v>
      </c>
      <c r="E168" s="497">
        <v>1374677</v>
      </c>
      <c r="F168" s="497">
        <v>1374700</v>
      </c>
      <c r="G168" s="497">
        <v>24</v>
      </c>
      <c r="H168" s="497">
        <v>1374941</v>
      </c>
      <c r="I168" s="497">
        <v>1374956</v>
      </c>
      <c r="J168" s="497">
        <v>16</v>
      </c>
      <c r="K168" s="497"/>
      <c r="L168" s="497"/>
      <c r="M168" s="497"/>
      <c r="N168" s="497"/>
      <c r="O168" s="497">
        <v>1374957</v>
      </c>
      <c r="P168" s="497">
        <v>1374972</v>
      </c>
      <c r="Q168" s="497">
        <v>16</v>
      </c>
      <c r="R168" s="497">
        <f>J168+M168+Q168</f>
        <v>32</v>
      </c>
      <c r="S168" s="497"/>
      <c r="T168" s="497"/>
    </row>
    <row r="169" spans="1:20" x14ac:dyDescent="0.25">
      <c r="A169" s="497"/>
      <c r="B169" s="497" t="s">
        <v>51</v>
      </c>
      <c r="C169" s="497" t="s">
        <v>98</v>
      </c>
      <c r="D169" s="497" t="s">
        <v>99</v>
      </c>
      <c r="E169" s="497"/>
      <c r="F169" s="497"/>
      <c r="G169" s="497"/>
      <c r="H169" s="497">
        <v>1374677</v>
      </c>
      <c r="I169" s="497">
        <v>1374700</v>
      </c>
      <c r="J169" s="497">
        <v>24</v>
      </c>
      <c r="K169" s="497"/>
      <c r="L169" s="497"/>
      <c r="M169" s="497"/>
      <c r="N169" s="497"/>
      <c r="O169" s="497"/>
      <c r="P169" s="497"/>
      <c r="Q169" s="497"/>
      <c r="R169" s="497">
        <f>J169+M169+Q169</f>
        <v>24</v>
      </c>
      <c r="S169" s="497"/>
      <c r="T169" s="497"/>
    </row>
    <row r="170" spans="1:20" x14ac:dyDescent="0.25">
      <c r="A170" s="497"/>
      <c r="B170" s="497" t="s">
        <v>51</v>
      </c>
      <c r="C170" s="497" t="s">
        <v>40</v>
      </c>
      <c r="D170" s="497" t="s">
        <v>38</v>
      </c>
      <c r="E170" s="497">
        <v>2512500</v>
      </c>
      <c r="F170" s="497">
        <v>2512569</v>
      </c>
      <c r="G170" s="497">
        <v>70</v>
      </c>
      <c r="H170" s="497">
        <v>2512529</v>
      </c>
      <c r="I170" s="497">
        <v>2512535</v>
      </c>
      <c r="J170" s="497">
        <v>7</v>
      </c>
      <c r="K170" s="497">
        <v>2512233</v>
      </c>
      <c r="L170" s="497">
        <v>2512234</v>
      </c>
      <c r="M170" s="497">
        <v>2</v>
      </c>
      <c r="N170" s="497"/>
      <c r="O170" s="497">
        <v>2512536</v>
      </c>
      <c r="P170" s="497">
        <v>2512569</v>
      </c>
      <c r="Q170" s="497">
        <v>34</v>
      </c>
      <c r="R170" s="497">
        <f>J170+M170+Q170</f>
        <v>43</v>
      </c>
      <c r="S170" s="497"/>
      <c r="T170" s="497"/>
    </row>
    <row r="171" spans="1:20" x14ac:dyDescent="0.25">
      <c r="A171" s="497"/>
      <c r="B171" s="497" t="s">
        <v>51</v>
      </c>
      <c r="C171" s="497" t="s">
        <v>40</v>
      </c>
      <c r="D171" s="497" t="s">
        <v>38</v>
      </c>
      <c r="E171" s="497">
        <v>2512228</v>
      </c>
      <c r="F171" s="497">
        <v>2512241</v>
      </c>
      <c r="G171" s="497">
        <v>14</v>
      </c>
      <c r="H171" s="497">
        <v>2512500</v>
      </c>
      <c r="I171" s="497">
        <v>2512524</v>
      </c>
      <c r="J171" s="497">
        <v>25</v>
      </c>
      <c r="K171" s="497">
        <v>2512525</v>
      </c>
      <c r="L171" s="497">
        <v>2512528</v>
      </c>
      <c r="M171" s="497">
        <v>4</v>
      </c>
      <c r="N171" s="497"/>
      <c r="O171" s="497"/>
      <c r="P171" s="497"/>
      <c r="Q171" s="497"/>
      <c r="R171" s="497">
        <f>J171+M171+Q171</f>
        <v>29</v>
      </c>
      <c r="S171" s="497"/>
      <c r="T171" s="497"/>
    </row>
    <row r="172" spans="1:20" x14ac:dyDescent="0.25">
      <c r="A172" s="497"/>
      <c r="B172" s="497" t="s">
        <v>51</v>
      </c>
      <c r="C172" s="497" t="s">
        <v>40</v>
      </c>
      <c r="D172" s="497" t="s">
        <v>38</v>
      </c>
      <c r="E172" s="497"/>
      <c r="F172" s="497"/>
      <c r="G172" s="497"/>
      <c r="H172" s="497">
        <v>2512235</v>
      </c>
      <c r="I172" s="497">
        <v>2512241</v>
      </c>
      <c r="J172" s="497">
        <v>7</v>
      </c>
      <c r="K172" s="497"/>
      <c r="L172" s="497"/>
      <c r="M172" s="497"/>
      <c r="N172" s="497"/>
      <c r="O172" s="497"/>
      <c r="P172" s="497"/>
      <c r="Q172" s="497"/>
      <c r="R172" s="497">
        <f>J172+M172+Q172</f>
        <v>7</v>
      </c>
      <c r="S172" s="497"/>
      <c r="T172" s="497"/>
    </row>
    <row r="173" spans="1:20" x14ac:dyDescent="0.25">
      <c r="A173" s="497"/>
      <c r="B173" s="497" t="s">
        <v>51</v>
      </c>
      <c r="C173" s="497" t="s">
        <v>40</v>
      </c>
      <c r="D173" s="497" t="s">
        <v>38</v>
      </c>
      <c r="E173" s="497"/>
      <c r="F173" s="497"/>
      <c r="G173" s="497"/>
      <c r="H173" s="497">
        <v>2512228</v>
      </c>
      <c r="I173" s="497">
        <v>2512232</v>
      </c>
      <c r="J173" s="497">
        <v>5</v>
      </c>
      <c r="K173" s="497"/>
      <c r="L173" s="497"/>
      <c r="M173" s="497"/>
      <c r="N173" s="497"/>
      <c r="O173" s="497"/>
      <c r="P173" s="497"/>
      <c r="Q173" s="497"/>
      <c r="R173" s="497">
        <f>J173+M173+Q173</f>
        <v>5</v>
      </c>
      <c r="S173" s="497"/>
      <c r="T173" s="497"/>
    </row>
    <row r="174" spans="1:20" x14ac:dyDescent="0.25">
      <c r="A174" s="497"/>
      <c r="B174" s="497" t="s">
        <v>42</v>
      </c>
      <c r="C174" s="497" t="s">
        <v>98</v>
      </c>
      <c r="D174" s="497" t="s">
        <v>99</v>
      </c>
      <c r="E174" s="497">
        <v>1374726</v>
      </c>
      <c r="F174" s="497">
        <v>1374780</v>
      </c>
      <c r="G174" s="497">
        <v>55</v>
      </c>
      <c r="H174" s="497">
        <v>1374726</v>
      </c>
      <c r="I174" s="497">
        <v>1374769</v>
      </c>
      <c r="J174" s="497">
        <v>44</v>
      </c>
      <c r="K174" s="497"/>
      <c r="L174" s="497"/>
      <c r="M174" s="497"/>
      <c r="N174" s="497"/>
      <c r="O174" s="497">
        <v>1374770</v>
      </c>
      <c r="P174" s="497">
        <v>1374780</v>
      </c>
      <c r="Q174" s="497">
        <v>11</v>
      </c>
      <c r="R174" s="497">
        <f>J174+M174+Q174</f>
        <v>55</v>
      </c>
      <c r="S174" s="497"/>
      <c r="T174" s="497"/>
    </row>
    <row r="175" spans="1:20" x14ac:dyDescent="0.25">
      <c r="A175" s="497"/>
      <c r="B175" s="497" t="s">
        <v>42</v>
      </c>
      <c r="C175" s="497" t="s">
        <v>40</v>
      </c>
      <c r="D175" s="497" t="s">
        <v>38</v>
      </c>
      <c r="E175" s="497">
        <v>2512270</v>
      </c>
      <c r="F175" s="497">
        <v>2512321</v>
      </c>
      <c r="G175" s="497">
        <v>52</v>
      </c>
      <c r="H175" s="497">
        <v>2512314</v>
      </c>
      <c r="I175" s="497">
        <v>2512321</v>
      </c>
      <c r="J175" s="497">
        <v>8</v>
      </c>
      <c r="K175" s="497">
        <v>2512312</v>
      </c>
      <c r="L175" s="497">
        <v>2512313</v>
      </c>
      <c r="M175" s="497">
        <v>2</v>
      </c>
      <c r="N175" s="497"/>
      <c r="O175" s="497"/>
      <c r="P175" s="497"/>
      <c r="Q175" s="497"/>
      <c r="R175" s="497">
        <f>J175+M175+Q175</f>
        <v>10</v>
      </c>
      <c r="S175" s="497"/>
      <c r="T175" s="497"/>
    </row>
    <row r="176" spans="1:20" x14ac:dyDescent="0.25">
      <c r="A176" s="497"/>
      <c r="B176" s="497" t="s">
        <v>42</v>
      </c>
      <c r="C176" s="497" t="s">
        <v>40</v>
      </c>
      <c r="D176" s="497" t="s">
        <v>38</v>
      </c>
      <c r="E176" s="497"/>
      <c r="F176" s="497"/>
      <c r="G176" s="497"/>
      <c r="H176" s="497">
        <v>2512301</v>
      </c>
      <c r="I176" s="497">
        <v>2512311</v>
      </c>
      <c r="J176" s="497">
        <v>11</v>
      </c>
      <c r="K176" s="497">
        <v>2512299</v>
      </c>
      <c r="L176" s="497">
        <v>2512300</v>
      </c>
      <c r="M176" s="497">
        <v>2</v>
      </c>
      <c r="N176" s="497"/>
      <c r="O176" s="497"/>
      <c r="P176" s="497"/>
      <c r="Q176" s="497"/>
      <c r="R176" s="497">
        <f>J176+M176+Q176</f>
        <v>13</v>
      </c>
      <c r="S176" s="497"/>
      <c r="T176" s="497"/>
    </row>
    <row r="177" spans="1:20" x14ac:dyDescent="0.25">
      <c r="A177" s="497"/>
      <c r="B177" s="497" t="s">
        <v>42</v>
      </c>
      <c r="C177" s="497" t="s">
        <v>40</v>
      </c>
      <c r="D177" s="497" t="s">
        <v>38</v>
      </c>
      <c r="E177" s="497"/>
      <c r="F177" s="497"/>
      <c r="G177" s="497"/>
      <c r="H177" s="497">
        <v>2512278</v>
      </c>
      <c r="I177" s="497">
        <v>2512298</v>
      </c>
      <c r="J177" s="497">
        <v>21</v>
      </c>
      <c r="K177" s="497">
        <v>2512276</v>
      </c>
      <c r="L177" s="497">
        <v>2512277</v>
      </c>
      <c r="M177" s="497">
        <v>2</v>
      </c>
      <c r="N177" s="497"/>
      <c r="O177" s="497"/>
      <c r="P177" s="497"/>
      <c r="Q177" s="497"/>
      <c r="R177" s="497">
        <f>J177+M177+Q177</f>
        <v>23</v>
      </c>
      <c r="S177" s="497"/>
      <c r="T177" s="497"/>
    </row>
    <row r="178" spans="1:20" x14ac:dyDescent="0.25">
      <c r="A178" s="497"/>
      <c r="B178" s="497" t="s">
        <v>42</v>
      </c>
      <c r="C178" s="497" t="s">
        <v>40</v>
      </c>
      <c r="D178" s="497" t="s">
        <v>38</v>
      </c>
      <c r="E178" s="497"/>
      <c r="F178" s="497"/>
      <c r="G178" s="497"/>
      <c r="H178" s="497">
        <v>2512273</v>
      </c>
      <c r="I178" s="497">
        <v>2512275</v>
      </c>
      <c r="J178" s="497">
        <v>3</v>
      </c>
      <c r="K178" s="497">
        <v>2512271</v>
      </c>
      <c r="L178" s="497">
        <v>2512272</v>
      </c>
      <c r="M178" s="497">
        <v>2</v>
      </c>
      <c r="N178" s="497"/>
      <c r="O178" s="497"/>
      <c r="P178" s="497"/>
      <c r="Q178" s="497"/>
      <c r="R178" s="497">
        <f>J178+M178+Q178</f>
        <v>5</v>
      </c>
      <c r="S178" s="497"/>
      <c r="T178" s="497"/>
    </row>
    <row r="179" spans="1:20" x14ac:dyDescent="0.25">
      <c r="A179" s="497"/>
      <c r="B179" s="497" t="s">
        <v>42</v>
      </c>
      <c r="C179" s="497" t="s">
        <v>40</v>
      </c>
      <c r="D179" s="497" t="s">
        <v>38</v>
      </c>
      <c r="E179" s="497"/>
      <c r="F179" s="497"/>
      <c r="G179" s="497"/>
      <c r="H179" s="497">
        <v>2512270</v>
      </c>
      <c r="I179" s="497">
        <v>2512270</v>
      </c>
      <c r="J179" s="497">
        <v>1</v>
      </c>
      <c r="K179" s="497"/>
      <c r="L179" s="497"/>
      <c r="M179" s="497"/>
      <c r="N179" s="497"/>
      <c r="O179" s="497"/>
      <c r="P179" s="497"/>
      <c r="Q179" s="497"/>
      <c r="R179" s="497">
        <f>J179+M179+Q179</f>
        <v>1</v>
      </c>
      <c r="S179" s="497"/>
      <c r="T179" s="497"/>
    </row>
    <row r="180" spans="1:20" x14ac:dyDescent="0.25">
      <c r="A180" s="497"/>
      <c r="B180" s="497" t="s">
        <v>43</v>
      </c>
      <c r="C180" s="497" t="s">
        <v>98</v>
      </c>
      <c r="D180" s="497" t="s">
        <v>99</v>
      </c>
      <c r="E180" s="497">
        <v>1527001</v>
      </c>
      <c r="F180" s="497">
        <v>1527048</v>
      </c>
      <c r="G180" s="497">
        <v>48</v>
      </c>
      <c r="H180" s="497">
        <v>1527001</v>
      </c>
      <c r="I180" s="497">
        <v>1527011</v>
      </c>
      <c r="J180" s="497">
        <v>11</v>
      </c>
      <c r="K180" s="497"/>
      <c r="L180" s="497"/>
      <c r="M180" s="497"/>
      <c r="N180" s="497"/>
      <c r="O180" s="497">
        <v>1527012</v>
      </c>
      <c r="P180" s="497">
        <v>1527048</v>
      </c>
      <c r="Q180" s="497">
        <v>37</v>
      </c>
      <c r="R180" s="497">
        <f>J180+M180+Q180</f>
        <v>48</v>
      </c>
      <c r="S180" s="497"/>
      <c r="T180" s="497"/>
    </row>
    <row r="181" spans="1:20" x14ac:dyDescent="0.25">
      <c r="A181" s="497"/>
      <c r="B181" s="497" t="s">
        <v>43</v>
      </c>
      <c r="C181" s="497" t="s">
        <v>98</v>
      </c>
      <c r="D181" s="497" t="s">
        <v>99</v>
      </c>
      <c r="E181" s="497">
        <v>1374595</v>
      </c>
      <c r="F181" s="497">
        <v>1374620</v>
      </c>
      <c r="G181" s="497">
        <v>26</v>
      </c>
      <c r="H181" s="497">
        <v>1374595</v>
      </c>
      <c r="I181" s="497">
        <v>1374620</v>
      </c>
      <c r="J181" s="497">
        <v>26</v>
      </c>
      <c r="K181" s="497"/>
      <c r="L181" s="497"/>
      <c r="M181" s="497"/>
      <c r="N181" s="497"/>
      <c r="O181" s="497"/>
      <c r="P181" s="497"/>
      <c r="Q181" s="497"/>
      <c r="R181" s="497">
        <f>J181+M181+Q181</f>
        <v>26</v>
      </c>
      <c r="S181" s="497"/>
      <c r="T181" s="497"/>
    </row>
    <row r="182" spans="1:20" x14ac:dyDescent="0.25">
      <c r="A182" s="497"/>
      <c r="B182" s="497" t="s">
        <v>43</v>
      </c>
      <c r="C182" s="497" t="s">
        <v>40</v>
      </c>
      <c r="D182" s="497" t="s">
        <v>38</v>
      </c>
      <c r="E182" s="497">
        <v>2512570</v>
      </c>
      <c r="F182" s="497">
        <v>2512628</v>
      </c>
      <c r="G182" s="497">
        <v>59</v>
      </c>
      <c r="H182" s="497">
        <v>2512570</v>
      </c>
      <c r="I182" s="497">
        <v>2512576</v>
      </c>
      <c r="J182" s="497">
        <v>7</v>
      </c>
      <c r="K182" s="497">
        <v>2512151</v>
      </c>
      <c r="L182" s="497">
        <v>2512152</v>
      </c>
      <c r="M182" s="497">
        <v>2</v>
      </c>
      <c r="N182" s="497"/>
      <c r="O182" s="497">
        <v>2512602</v>
      </c>
      <c r="P182" s="497">
        <v>2512628</v>
      </c>
      <c r="Q182" s="497">
        <v>27</v>
      </c>
      <c r="R182" s="497">
        <f>J182+M182+Q182</f>
        <v>36</v>
      </c>
      <c r="S182" s="497"/>
      <c r="T182" s="497"/>
    </row>
    <row r="183" spans="1:20" x14ac:dyDescent="0.25">
      <c r="A183" s="497"/>
      <c r="B183" s="497" t="s">
        <v>43</v>
      </c>
      <c r="C183" s="497" t="s">
        <v>40</v>
      </c>
      <c r="D183" s="497" t="s">
        <v>38</v>
      </c>
      <c r="E183" s="497">
        <v>2512147</v>
      </c>
      <c r="F183" s="497">
        <v>2512161</v>
      </c>
      <c r="G183" s="497">
        <v>15</v>
      </c>
      <c r="H183" s="497">
        <v>2512153</v>
      </c>
      <c r="I183" s="497">
        <v>2512161</v>
      </c>
      <c r="J183" s="497">
        <v>9</v>
      </c>
      <c r="K183" s="497">
        <v>2512587</v>
      </c>
      <c r="L183" s="497">
        <v>2512590</v>
      </c>
      <c r="M183" s="497">
        <v>4</v>
      </c>
      <c r="N183" s="497"/>
      <c r="O183" s="497"/>
      <c r="P183" s="497"/>
      <c r="Q183" s="497"/>
      <c r="R183" s="497">
        <f>J183+M183+Q183</f>
        <v>13</v>
      </c>
      <c r="S183" s="497"/>
      <c r="T183" s="497"/>
    </row>
    <row r="184" spans="1:20" x14ac:dyDescent="0.25">
      <c r="A184" s="497"/>
      <c r="B184" s="497" t="s">
        <v>43</v>
      </c>
      <c r="C184" s="497" t="s">
        <v>40</v>
      </c>
      <c r="D184" s="497" t="s">
        <v>38</v>
      </c>
      <c r="E184" s="497"/>
      <c r="F184" s="497"/>
      <c r="G184" s="497"/>
      <c r="H184" s="497">
        <v>2512147</v>
      </c>
      <c r="I184" s="497">
        <v>2512150</v>
      </c>
      <c r="J184" s="497">
        <v>4</v>
      </c>
      <c r="K184" s="497">
        <v>2512577</v>
      </c>
      <c r="L184" s="497">
        <v>2512580</v>
      </c>
      <c r="M184" s="497">
        <v>4</v>
      </c>
      <c r="N184" s="497"/>
      <c r="O184" s="497"/>
      <c r="P184" s="497"/>
      <c r="Q184" s="497"/>
      <c r="R184" s="497">
        <f>J184+M184+Q184</f>
        <v>8</v>
      </c>
      <c r="S184" s="497"/>
      <c r="T184" s="497"/>
    </row>
    <row r="185" spans="1:20" x14ac:dyDescent="0.25">
      <c r="A185" s="497"/>
      <c r="B185" s="497" t="s">
        <v>43</v>
      </c>
      <c r="C185" s="497" t="s">
        <v>40</v>
      </c>
      <c r="D185" s="497" t="s">
        <v>38</v>
      </c>
      <c r="E185" s="497"/>
      <c r="F185" s="497"/>
      <c r="G185" s="497"/>
      <c r="H185" s="497">
        <v>2512591</v>
      </c>
      <c r="I185" s="497">
        <v>2512601</v>
      </c>
      <c r="J185" s="497">
        <v>11</v>
      </c>
      <c r="K185" s="497"/>
      <c r="L185" s="497"/>
      <c r="M185" s="497"/>
      <c r="N185" s="497"/>
      <c r="O185" s="497"/>
      <c r="P185" s="497"/>
      <c r="Q185" s="497"/>
      <c r="R185" s="497">
        <f>J185+M185+Q185</f>
        <v>11</v>
      </c>
      <c r="S185" s="497"/>
      <c r="T185" s="497"/>
    </row>
    <row r="186" spans="1:20" x14ac:dyDescent="0.25">
      <c r="A186" s="497"/>
      <c r="B186" s="497" t="s">
        <v>43</v>
      </c>
      <c r="C186" s="497" t="s">
        <v>40</v>
      </c>
      <c r="D186" s="497" t="s">
        <v>38</v>
      </c>
      <c r="E186" s="497"/>
      <c r="F186" s="497"/>
      <c r="G186" s="497"/>
      <c r="H186" s="497">
        <v>2512581</v>
      </c>
      <c r="I186" s="497">
        <v>2512586</v>
      </c>
      <c r="J186" s="497">
        <v>6</v>
      </c>
      <c r="K186" s="497"/>
      <c r="L186" s="497"/>
      <c r="M186" s="497"/>
      <c r="N186" s="497"/>
      <c r="O186" s="497"/>
      <c r="P186" s="497"/>
      <c r="Q186" s="497"/>
      <c r="R186" s="497">
        <f>J186+M186+Q186</f>
        <v>6</v>
      </c>
      <c r="S186" s="497"/>
      <c r="T186" s="497"/>
    </row>
    <row r="187" spans="1:20" x14ac:dyDescent="0.25">
      <c r="A187" s="386" t="s">
        <v>104</v>
      </c>
      <c r="B187" s="387"/>
      <c r="C187" s="387"/>
      <c r="D187" s="387"/>
      <c r="E187" s="311"/>
      <c r="F187" s="312"/>
      <c r="G187" s="173">
        <f>SUM(G139:G186)</f>
        <v>874</v>
      </c>
      <c r="H187" s="311"/>
      <c r="I187" s="312"/>
      <c r="J187" s="174">
        <f>SUM(J139:J186)</f>
        <v>522</v>
      </c>
      <c r="K187" s="311"/>
      <c r="L187" s="312"/>
      <c r="M187" s="174">
        <f>SUM(M139:M186)</f>
        <v>59</v>
      </c>
      <c r="N187" s="175">
        <v>139186</v>
      </c>
      <c r="O187" s="311"/>
      <c r="P187" s="312"/>
      <c r="Q187" s="174">
        <f>SUM(Q139:Q186)</f>
        <v>293</v>
      </c>
      <c r="R187" s="176">
        <f>SUM(R139:R186)</f>
        <v>874</v>
      </c>
      <c r="S187" s="177">
        <f>SUM(S139:S186)</f>
        <v>0</v>
      </c>
      <c r="T187" s="174">
        <f>SUM(T139:T186)</f>
        <v>0</v>
      </c>
    </row>
    <row r="188" spans="1:20" ht="15.75" x14ac:dyDescent="0.25">
      <c r="A188" s="388" t="s">
        <v>65</v>
      </c>
      <c r="B188" s="387"/>
      <c r="C188" s="387"/>
      <c r="D188" s="387"/>
      <c r="E188" s="387"/>
      <c r="F188" s="387"/>
      <c r="G188" s="387"/>
      <c r="H188" s="316"/>
      <c r="I188" s="389">
        <f>J187/2</f>
        <v>261</v>
      </c>
      <c r="J188" s="316"/>
      <c r="K188" s="388" t="s">
        <v>105</v>
      </c>
      <c r="L188" s="387"/>
      <c r="M188" s="387"/>
      <c r="N188" s="387"/>
      <c r="O188" s="387"/>
      <c r="P188" s="387"/>
      <c r="Q188" s="316"/>
      <c r="R188" s="390">
        <f>S187+T187</f>
        <v>0</v>
      </c>
      <c r="S188" s="387"/>
      <c r="T188" s="316"/>
    </row>
    <row r="190" spans="1:20" x14ac:dyDescent="0.25">
      <c r="A190" s="308"/>
      <c r="B190" s="309"/>
      <c r="C190" s="309"/>
      <c r="D190" s="309"/>
      <c r="E190" s="309"/>
      <c r="F190" s="309"/>
      <c r="G190" s="309"/>
      <c r="H190" s="309"/>
      <c r="I190" s="309"/>
      <c r="J190" s="309"/>
      <c r="K190" s="309"/>
      <c r="L190" s="309"/>
      <c r="M190" s="309"/>
      <c r="N190" s="309"/>
      <c r="O190" s="391" t="s">
        <v>332</v>
      </c>
      <c r="P190" s="392"/>
      <c r="Q190" s="392"/>
      <c r="R190" s="392"/>
      <c r="S190" s="392"/>
      <c r="T190" s="393"/>
    </row>
    <row r="191" spans="1:20" ht="22.5" x14ac:dyDescent="0.25">
      <c r="A191" s="404" t="s">
        <v>107</v>
      </c>
      <c r="B191" s="314"/>
      <c r="C191" s="314"/>
      <c r="D191" s="314"/>
      <c r="E191" s="314"/>
      <c r="F191" s="314"/>
      <c r="G191" s="314"/>
      <c r="H191" s="314"/>
      <c r="I191" s="314"/>
      <c r="J191" s="314"/>
      <c r="K191" s="314"/>
      <c r="L191" s="314"/>
      <c r="M191" s="314"/>
      <c r="N191" s="314"/>
      <c r="O191" s="314"/>
      <c r="P191" s="314"/>
      <c r="Q191" s="314"/>
      <c r="R191" s="314"/>
      <c r="S191" s="314"/>
      <c r="T191" s="405"/>
    </row>
    <row r="192" spans="1:20" x14ac:dyDescent="0.25">
      <c r="A192" s="406" t="s">
        <v>108</v>
      </c>
      <c r="B192" s="314"/>
      <c r="C192" s="314"/>
      <c r="D192" s="314"/>
      <c r="E192" s="314"/>
      <c r="F192" s="314"/>
      <c r="G192" s="314"/>
      <c r="H192" s="314"/>
      <c r="I192" s="314"/>
      <c r="J192" s="314"/>
      <c r="K192" s="314"/>
      <c r="L192" s="314"/>
      <c r="M192" s="314"/>
      <c r="N192" s="314"/>
      <c r="O192" s="314"/>
      <c r="P192" s="314"/>
      <c r="Q192" s="314"/>
      <c r="R192" s="314"/>
      <c r="S192" s="314"/>
      <c r="T192" s="405"/>
    </row>
    <row r="193" spans="1:20" x14ac:dyDescent="0.25">
      <c r="A193" s="407" t="s">
        <v>254</v>
      </c>
      <c r="B193" s="392"/>
      <c r="C193" s="392"/>
      <c r="D193" s="392"/>
      <c r="E193" s="392"/>
      <c r="F193" s="392"/>
      <c r="G193" s="392"/>
      <c r="H193" s="392"/>
      <c r="I193" s="392"/>
      <c r="J193" s="392"/>
      <c r="K193" s="392"/>
      <c r="L193" s="392"/>
      <c r="M193" s="392"/>
      <c r="N193" s="392"/>
      <c r="O193" s="392"/>
      <c r="P193" s="392"/>
      <c r="Q193" s="392"/>
      <c r="R193" s="392"/>
      <c r="S193" s="392"/>
      <c r="T193" s="393"/>
    </row>
    <row r="194" spans="1:20" ht="21.75" thickBot="1" x14ac:dyDescent="0.3">
      <c r="A194" s="394" t="s">
        <v>255</v>
      </c>
      <c r="B194" s="392"/>
      <c r="C194" s="392"/>
      <c r="D194" s="392"/>
      <c r="E194" s="395" t="s">
        <v>256</v>
      </c>
      <c r="F194" s="387"/>
      <c r="G194" s="387"/>
      <c r="H194" s="387"/>
      <c r="I194" s="387"/>
      <c r="J194" s="387"/>
      <c r="K194" s="387"/>
      <c r="L194" s="387"/>
      <c r="M194" s="387"/>
      <c r="N194" s="387"/>
      <c r="O194" s="387"/>
      <c r="P194" s="387"/>
      <c r="Q194" s="396" t="s">
        <v>257</v>
      </c>
      <c r="R194" s="393"/>
      <c r="S194" s="397" t="s">
        <v>331</v>
      </c>
      <c r="T194" s="398"/>
    </row>
    <row r="195" spans="1:20" ht="15.75" x14ac:dyDescent="0.25">
      <c r="A195" s="310"/>
      <c r="B195" s="169"/>
      <c r="C195" s="169"/>
      <c r="D195" s="169"/>
      <c r="E195" s="399" t="s">
        <v>20</v>
      </c>
      <c r="F195" s="387"/>
      <c r="G195" s="316"/>
      <c r="H195" s="400" t="s">
        <v>184</v>
      </c>
      <c r="I195" s="387"/>
      <c r="J195" s="316"/>
      <c r="K195" s="401" t="s">
        <v>185</v>
      </c>
      <c r="L195" s="387"/>
      <c r="M195" s="387"/>
      <c r="N195" s="316"/>
      <c r="O195" s="400" t="s">
        <v>24</v>
      </c>
      <c r="P195" s="387"/>
      <c r="Q195" s="316"/>
      <c r="R195" s="402" t="s">
        <v>258</v>
      </c>
      <c r="S195" s="402" t="s">
        <v>259</v>
      </c>
      <c r="T195" s="402" t="s">
        <v>260</v>
      </c>
    </row>
    <row r="196" spans="1:20" x14ac:dyDescent="0.25">
      <c r="A196" s="170" t="s">
        <v>26</v>
      </c>
      <c r="B196" s="170" t="s">
        <v>27</v>
      </c>
      <c r="C196" s="170" t="s">
        <v>28</v>
      </c>
      <c r="D196" s="170" t="s">
        <v>29</v>
      </c>
      <c r="E196" s="170" t="s">
        <v>30</v>
      </c>
      <c r="F196" s="170" t="s">
        <v>31</v>
      </c>
      <c r="G196" s="171" t="s">
        <v>32</v>
      </c>
      <c r="H196" s="170" t="s">
        <v>30</v>
      </c>
      <c r="I196" s="170" t="s">
        <v>31</v>
      </c>
      <c r="J196" s="171" t="s">
        <v>32</v>
      </c>
      <c r="K196" s="170" t="s">
        <v>30</v>
      </c>
      <c r="L196" s="170" t="s">
        <v>31</v>
      </c>
      <c r="M196" s="171" t="s">
        <v>32</v>
      </c>
      <c r="N196" s="172" t="s">
        <v>261</v>
      </c>
      <c r="O196" s="170" t="s">
        <v>30</v>
      </c>
      <c r="P196" s="170" t="s">
        <v>31</v>
      </c>
      <c r="Q196" s="171" t="s">
        <v>32</v>
      </c>
      <c r="R196" s="403"/>
      <c r="S196" s="403"/>
      <c r="T196" s="403"/>
    </row>
    <row r="197" spans="1:20" x14ac:dyDescent="0.25">
      <c r="A197" s="497"/>
      <c r="B197" s="497" t="s">
        <v>36</v>
      </c>
      <c r="C197" s="497" t="s">
        <v>98</v>
      </c>
      <c r="D197" s="497" t="s">
        <v>99</v>
      </c>
      <c r="E197" s="497">
        <v>1527121</v>
      </c>
      <c r="F197" s="497">
        <v>1527172</v>
      </c>
      <c r="G197" s="497">
        <v>52</v>
      </c>
      <c r="H197" s="497">
        <v>1374940</v>
      </c>
      <c r="I197" s="497">
        <v>1374940</v>
      </c>
      <c r="J197" s="497">
        <v>1</v>
      </c>
      <c r="K197" s="497">
        <v>1374918</v>
      </c>
      <c r="L197" s="497">
        <v>1374918</v>
      </c>
      <c r="M197" s="497">
        <v>1</v>
      </c>
      <c r="N197" s="497"/>
      <c r="O197" s="497">
        <v>1527144</v>
      </c>
      <c r="P197" s="497">
        <v>1527172</v>
      </c>
      <c r="Q197" s="497">
        <v>29</v>
      </c>
      <c r="R197" s="497">
        <f>J197+M197+Q197</f>
        <v>31</v>
      </c>
      <c r="S197" s="497"/>
      <c r="T197" s="497"/>
    </row>
    <row r="198" spans="1:20" x14ac:dyDescent="0.25">
      <c r="A198" s="497"/>
      <c r="B198" s="497" t="s">
        <v>36</v>
      </c>
      <c r="C198" s="497" t="s">
        <v>98</v>
      </c>
      <c r="D198" s="497" t="s">
        <v>99</v>
      </c>
      <c r="E198" s="497">
        <v>1374918</v>
      </c>
      <c r="F198" s="497">
        <v>1374940</v>
      </c>
      <c r="G198" s="497">
        <v>23</v>
      </c>
      <c r="H198" s="497">
        <v>1374919</v>
      </c>
      <c r="I198" s="497">
        <v>1374938</v>
      </c>
      <c r="J198" s="497">
        <v>20</v>
      </c>
      <c r="K198" s="497">
        <v>1374939</v>
      </c>
      <c r="L198" s="497">
        <v>1374939</v>
      </c>
      <c r="M198" s="497">
        <v>1</v>
      </c>
      <c r="N198" s="497"/>
      <c r="O198" s="497"/>
      <c r="P198" s="497"/>
      <c r="Q198" s="497"/>
      <c r="R198" s="497">
        <f>J198+M198+Q198</f>
        <v>21</v>
      </c>
      <c r="S198" s="497"/>
      <c r="T198" s="497"/>
    </row>
    <row r="199" spans="1:20" x14ac:dyDescent="0.25">
      <c r="A199" s="497"/>
      <c r="B199" s="497" t="s">
        <v>36</v>
      </c>
      <c r="C199" s="497" t="s">
        <v>98</v>
      </c>
      <c r="D199" s="497" t="s">
        <v>99</v>
      </c>
      <c r="E199" s="497"/>
      <c r="F199" s="497"/>
      <c r="G199" s="497"/>
      <c r="H199" s="497">
        <v>1527121</v>
      </c>
      <c r="I199" s="497">
        <v>1527143</v>
      </c>
      <c r="J199" s="497">
        <v>23</v>
      </c>
      <c r="K199" s="497"/>
      <c r="L199" s="497"/>
      <c r="M199" s="497"/>
      <c r="N199" s="497"/>
      <c r="O199" s="497"/>
      <c r="P199" s="497"/>
      <c r="Q199" s="497"/>
      <c r="R199" s="497">
        <f>J199+M199+Q199</f>
        <v>23</v>
      </c>
      <c r="S199" s="497"/>
      <c r="T199" s="497"/>
    </row>
    <row r="200" spans="1:20" x14ac:dyDescent="0.25">
      <c r="A200" s="497"/>
      <c r="B200" s="497" t="s">
        <v>36</v>
      </c>
      <c r="C200" s="497" t="s">
        <v>40</v>
      </c>
      <c r="D200" s="497" t="s">
        <v>38</v>
      </c>
      <c r="E200" s="497">
        <v>2512709</v>
      </c>
      <c r="F200" s="497">
        <v>2512768</v>
      </c>
      <c r="G200" s="497">
        <v>60</v>
      </c>
      <c r="H200" s="497">
        <v>2512489</v>
      </c>
      <c r="I200" s="497">
        <v>2512499</v>
      </c>
      <c r="J200" s="497">
        <v>11</v>
      </c>
      <c r="K200" s="497">
        <v>2512487</v>
      </c>
      <c r="L200" s="497">
        <v>2512488</v>
      </c>
      <c r="M200" s="497">
        <v>2</v>
      </c>
      <c r="N200" s="497"/>
      <c r="O200" s="497">
        <v>2512745</v>
      </c>
      <c r="P200" s="497">
        <v>2512768</v>
      </c>
      <c r="Q200" s="497">
        <v>24</v>
      </c>
      <c r="R200" s="497">
        <f>J200+M200+Q200</f>
        <v>37</v>
      </c>
      <c r="S200" s="497"/>
      <c r="T200" s="497"/>
    </row>
    <row r="201" spans="1:20" x14ac:dyDescent="0.25">
      <c r="A201" s="497"/>
      <c r="B201" s="497" t="s">
        <v>36</v>
      </c>
      <c r="C201" s="497" t="s">
        <v>40</v>
      </c>
      <c r="D201" s="497" t="s">
        <v>38</v>
      </c>
      <c r="E201" s="497">
        <v>2512485</v>
      </c>
      <c r="F201" s="497">
        <v>2512499</v>
      </c>
      <c r="G201" s="497">
        <v>15</v>
      </c>
      <c r="H201" s="497">
        <v>2512485</v>
      </c>
      <c r="I201" s="497">
        <v>2512486</v>
      </c>
      <c r="J201" s="497">
        <v>2</v>
      </c>
      <c r="K201" s="497">
        <v>2512716</v>
      </c>
      <c r="L201" s="497">
        <v>2512716</v>
      </c>
      <c r="M201" s="497">
        <v>1</v>
      </c>
      <c r="N201" s="497"/>
      <c r="O201" s="497"/>
      <c r="P201" s="497"/>
      <c r="Q201" s="497"/>
      <c r="R201" s="497">
        <f>J201+M201+Q201</f>
        <v>3</v>
      </c>
      <c r="S201" s="497"/>
      <c r="T201" s="497"/>
    </row>
    <row r="202" spans="1:20" x14ac:dyDescent="0.25">
      <c r="A202" s="497"/>
      <c r="B202" s="497" t="s">
        <v>36</v>
      </c>
      <c r="C202" s="497" t="s">
        <v>40</v>
      </c>
      <c r="D202" s="497" t="s">
        <v>38</v>
      </c>
      <c r="E202" s="497"/>
      <c r="F202" s="497"/>
      <c r="G202" s="497"/>
      <c r="H202" s="497">
        <v>2512725</v>
      </c>
      <c r="I202" s="497">
        <v>2512744</v>
      </c>
      <c r="J202" s="497">
        <v>20</v>
      </c>
      <c r="K202" s="497">
        <v>2512721</v>
      </c>
      <c r="L202" s="497">
        <v>2512724</v>
      </c>
      <c r="M202" s="497">
        <v>4</v>
      </c>
      <c r="N202" s="497"/>
      <c r="O202" s="497"/>
      <c r="P202" s="497"/>
      <c r="Q202" s="497"/>
      <c r="R202" s="497">
        <f>J202+M202+Q202</f>
        <v>24</v>
      </c>
      <c r="S202" s="497"/>
      <c r="T202" s="497"/>
    </row>
    <row r="203" spans="1:20" x14ac:dyDescent="0.25">
      <c r="A203" s="497"/>
      <c r="B203" s="497" t="s">
        <v>36</v>
      </c>
      <c r="C203" s="497" t="s">
        <v>40</v>
      </c>
      <c r="D203" s="497" t="s">
        <v>38</v>
      </c>
      <c r="E203" s="497"/>
      <c r="F203" s="497"/>
      <c r="G203" s="497"/>
      <c r="H203" s="497">
        <v>2512717</v>
      </c>
      <c r="I203" s="497">
        <v>2512720</v>
      </c>
      <c r="J203" s="497">
        <v>4</v>
      </c>
      <c r="K203" s="497"/>
      <c r="L203" s="497"/>
      <c r="M203" s="497"/>
      <c r="N203" s="497"/>
      <c r="O203" s="497"/>
      <c r="P203" s="497"/>
      <c r="Q203" s="497"/>
      <c r="R203" s="497">
        <f>J203+M203+Q203</f>
        <v>4</v>
      </c>
      <c r="S203" s="497"/>
      <c r="T203" s="497"/>
    </row>
    <row r="204" spans="1:20" x14ac:dyDescent="0.25">
      <c r="A204" s="497"/>
      <c r="B204" s="497" t="s">
        <v>36</v>
      </c>
      <c r="C204" s="497" t="s">
        <v>40</v>
      </c>
      <c r="D204" s="497" t="s">
        <v>38</v>
      </c>
      <c r="E204" s="497"/>
      <c r="F204" s="497"/>
      <c r="G204" s="497"/>
      <c r="H204" s="497">
        <v>2512709</v>
      </c>
      <c r="I204" s="497">
        <v>2512715</v>
      </c>
      <c r="J204" s="497">
        <v>7</v>
      </c>
      <c r="K204" s="497"/>
      <c r="L204" s="497"/>
      <c r="M204" s="497"/>
      <c r="N204" s="497"/>
      <c r="O204" s="497"/>
      <c r="P204" s="497"/>
      <c r="Q204" s="497"/>
      <c r="R204" s="497">
        <f>J204+M204+Q204</f>
        <v>7</v>
      </c>
      <c r="S204" s="497"/>
      <c r="T204" s="497"/>
    </row>
    <row r="205" spans="1:20" x14ac:dyDescent="0.25">
      <c r="A205" s="497"/>
      <c r="B205" s="497" t="s">
        <v>71</v>
      </c>
      <c r="C205" s="497" t="s">
        <v>98</v>
      </c>
      <c r="D205" s="497" t="s">
        <v>99</v>
      </c>
      <c r="E205" s="497">
        <v>1527313</v>
      </c>
      <c r="F205" s="497">
        <v>1527360</v>
      </c>
      <c r="G205" s="497">
        <v>48</v>
      </c>
      <c r="H205" s="497">
        <v>1527054</v>
      </c>
      <c r="I205" s="497">
        <v>1527080</v>
      </c>
      <c r="J205" s="497">
        <v>27</v>
      </c>
      <c r="K205" s="497"/>
      <c r="L205" s="497"/>
      <c r="M205" s="497"/>
      <c r="N205" s="497"/>
      <c r="O205" s="497">
        <v>1527315</v>
      </c>
      <c r="P205" s="497">
        <v>1527360</v>
      </c>
      <c r="Q205" s="497">
        <v>46</v>
      </c>
      <c r="R205" s="497">
        <f>J205+M205+Q205</f>
        <v>73</v>
      </c>
      <c r="S205" s="497"/>
      <c r="T205" s="497"/>
    </row>
    <row r="206" spans="1:20" x14ac:dyDescent="0.25">
      <c r="A206" s="497"/>
      <c r="B206" s="497" t="s">
        <v>71</v>
      </c>
      <c r="C206" s="497" t="s">
        <v>98</v>
      </c>
      <c r="D206" s="497" t="s">
        <v>99</v>
      </c>
      <c r="E206" s="497">
        <v>1527054</v>
      </c>
      <c r="F206" s="497">
        <v>1527080</v>
      </c>
      <c r="G206" s="497">
        <v>27</v>
      </c>
      <c r="H206" s="497">
        <v>1527313</v>
      </c>
      <c r="I206" s="497">
        <v>1527314</v>
      </c>
      <c r="J206" s="497">
        <v>2</v>
      </c>
      <c r="K206" s="497"/>
      <c r="L206" s="497"/>
      <c r="M206" s="497"/>
      <c r="N206" s="497"/>
      <c r="O206" s="497"/>
      <c r="P206" s="497"/>
      <c r="Q206" s="497"/>
      <c r="R206" s="497">
        <f>J206+M206+Q206</f>
        <v>2</v>
      </c>
      <c r="S206" s="497"/>
      <c r="T206" s="497"/>
    </row>
    <row r="207" spans="1:20" x14ac:dyDescent="0.25">
      <c r="A207" s="497"/>
      <c r="B207" s="497" t="s">
        <v>71</v>
      </c>
      <c r="C207" s="497" t="s">
        <v>40</v>
      </c>
      <c r="D207" s="497" t="s">
        <v>38</v>
      </c>
      <c r="E207" s="497">
        <v>2512936</v>
      </c>
      <c r="F207" s="497">
        <v>2512995</v>
      </c>
      <c r="G207" s="497">
        <v>60</v>
      </c>
      <c r="H207" s="497">
        <v>2512648</v>
      </c>
      <c r="I207" s="497">
        <v>2512658</v>
      </c>
      <c r="J207" s="497">
        <v>11</v>
      </c>
      <c r="K207" s="497">
        <v>2512659</v>
      </c>
      <c r="L207" s="497">
        <v>2512662</v>
      </c>
      <c r="M207" s="497">
        <v>4</v>
      </c>
      <c r="N207" s="497"/>
      <c r="O207" s="497">
        <v>2512954</v>
      </c>
      <c r="P207" s="497">
        <v>2512995</v>
      </c>
      <c r="Q207" s="497">
        <v>42</v>
      </c>
      <c r="R207" s="497">
        <f>J207+M207+Q207</f>
        <v>57</v>
      </c>
      <c r="S207" s="497"/>
      <c r="T207" s="497"/>
    </row>
    <row r="208" spans="1:20" x14ac:dyDescent="0.25">
      <c r="A208" s="497"/>
      <c r="B208" s="497" t="s">
        <v>71</v>
      </c>
      <c r="C208" s="497" t="s">
        <v>40</v>
      </c>
      <c r="D208" s="497" t="s">
        <v>38</v>
      </c>
      <c r="E208" s="497">
        <v>2512648</v>
      </c>
      <c r="F208" s="497">
        <v>2512662</v>
      </c>
      <c r="G208" s="497">
        <v>15</v>
      </c>
      <c r="H208" s="497">
        <v>2512936</v>
      </c>
      <c r="I208" s="497">
        <v>2512953</v>
      </c>
      <c r="J208" s="497">
        <v>18</v>
      </c>
      <c r="K208" s="497"/>
      <c r="L208" s="497"/>
      <c r="M208" s="497"/>
      <c r="N208" s="497"/>
      <c r="O208" s="497"/>
      <c r="P208" s="497"/>
      <c r="Q208" s="497"/>
      <c r="R208" s="497">
        <f>J208+M208+Q208</f>
        <v>18</v>
      </c>
      <c r="S208" s="497"/>
      <c r="T208" s="497"/>
    </row>
    <row r="209" spans="1:20" x14ac:dyDescent="0.25">
      <c r="A209" s="497"/>
      <c r="B209" s="497" t="s">
        <v>322</v>
      </c>
      <c r="C209" s="497" t="s">
        <v>98</v>
      </c>
      <c r="D209" s="497" t="s">
        <v>99</v>
      </c>
      <c r="E209" s="497">
        <v>1527081</v>
      </c>
      <c r="F209" s="497">
        <v>1527120</v>
      </c>
      <c r="G209" s="497">
        <v>40</v>
      </c>
      <c r="H209" s="497">
        <v>1527081</v>
      </c>
      <c r="I209" s="497">
        <v>1527085</v>
      </c>
      <c r="J209" s="497">
        <v>5</v>
      </c>
      <c r="K209" s="497"/>
      <c r="L209" s="497"/>
      <c r="M209" s="497"/>
      <c r="N209" s="497"/>
      <c r="O209" s="497">
        <v>1527086</v>
      </c>
      <c r="P209" s="497">
        <v>1527120</v>
      </c>
      <c r="Q209" s="497">
        <v>35</v>
      </c>
      <c r="R209" s="497">
        <f>J209+M209+Q209</f>
        <v>40</v>
      </c>
      <c r="S209" s="497"/>
      <c r="T209" s="497"/>
    </row>
    <row r="210" spans="1:20" x14ac:dyDescent="0.25">
      <c r="A210" s="497"/>
      <c r="B210" s="497" t="s">
        <v>322</v>
      </c>
      <c r="C210" s="497" t="s">
        <v>98</v>
      </c>
      <c r="D210" s="497" t="s">
        <v>99</v>
      </c>
      <c r="E210" s="497">
        <v>1374846</v>
      </c>
      <c r="F210" s="497">
        <v>1374880</v>
      </c>
      <c r="G210" s="497">
        <v>35</v>
      </c>
      <c r="H210" s="497">
        <v>1374846</v>
      </c>
      <c r="I210" s="497">
        <v>1374880</v>
      </c>
      <c r="J210" s="497">
        <v>35</v>
      </c>
      <c r="K210" s="497"/>
      <c r="L210" s="497"/>
      <c r="M210" s="497"/>
      <c r="N210" s="497"/>
      <c r="O210" s="497"/>
      <c r="P210" s="497"/>
      <c r="Q210" s="497"/>
      <c r="R210" s="497">
        <f>J210+M210+Q210</f>
        <v>35</v>
      </c>
      <c r="S210" s="497"/>
      <c r="T210" s="497"/>
    </row>
    <row r="211" spans="1:20" x14ac:dyDescent="0.25">
      <c r="A211" s="497"/>
      <c r="B211" s="497" t="s">
        <v>322</v>
      </c>
      <c r="C211" s="497" t="s">
        <v>40</v>
      </c>
      <c r="D211" s="497" t="s">
        <v>38</v>
      </c>
      <c r="E211" s="497">
        <v>2512663</v>
      </c>
      <c r="F211" s="497">
        <v>2512708</v>
      </c>
      <c r="G211" s="497">
        <v>46</v>
      </c>
      <c r="H211" s="497">
        <v>2512426</v>
      </c>
      <c r="I211" s="497">
        <v>2512431</v>
      </c>
      <c r="J211" s="497">
        <v>6</v>
      </c>
      <c r="K211" s="497">
        <v>2512424</v>
      </c>
      <c r="L211" s="497">
        <v>2512425</v>
      </c>
      <c r="M211" s="497">
        <v>2</v>
      </c>
      <c r="N211" s="497"/>
      <c r="O211" s="497">
        <v>2512678</v>
      </c>
      <c r="P211" s="497">
        <v>2512708</v>
      </c>
      <c r="Q211" s="497">
        <v>31</v>
      </c>
      <c r="R211" s="497">
        <f>J211+M211+Q211</f>
        <v>39</v>
      </c>
      <c r="S211" s="497"/>
      <c r="T211" s="497"/>
    </row>
    <row r="212" spans="1:20" x14ac:dyDescent="0.25">
      <c r="A212" s="497"/>
      <c r="B212" s="497" t="s">
        <v>322</v>
      </c>
      <c r="C212" s="497" t="s">
        <v>40</v>
      </c>
      <c r="D212" s="497" t="s">
        <v>38</v>
      </c>
      <c r="E212" s="497">
        <v>2512403</v>
      </c>
      <c r="F212" s="497">
        <v>2512431</v>
      </c>
      <c r="G212" s="497">
        <v>29</v>
      </c>
      <c r="H212" s="497">
        <v>2512412</v>
      </c>
      <c r="I212" s="497">
        <v>2512423</v>
      </c>
      <c r="J212" s="497">
        <v>12</v>
      </c>
      <c r="K212" s="497">
        <v>2512410</v>
      </c>
      <c r="L212" s="497">
        <v>2512411</v>
      </c>
      <c r="M212" s="497">
        <v>2</v>
      </c>
      <c r="N212" s="497"/>
      <c r="O212" s="497"/>
      <c r="P212" s="497"/>
      <c r="Q212" s="497"/>
      <c r="R212" s="497">
        <f>J212+M212+Q212</f>
        <v>14</v>
      </c>
      <c r="S212" s="497"/>
      <c r="T212" s="497"/>
    </row>
    <row r="213" spans="1:20" x14ac:dyDescent="0.25">
      <c r="A213" s="497"/>
      <c r="B213" s="497" t="s">
        <v>322</v>
      </c>
      <c r="C213" s="497" t="s">
        <v>40</v>
      </c>
      <c r="D213" s="497" t="s">
        <v>38</v>
      </c>
      <c r="E213" s="497"/>
      <c r="F213" s="497"/>
      <c r="G213" s="497"/>
      <c r="H213" s="497">
        <v>2512403</v>
      </c>
      <c r="I213" s="497">
        <v>2512409</v>
      </c>
      <c r="J213" s="497">
        <v>7</v>
      </c>
      <c r="K213" s="497"/>
      <c r="L213" s="497"/>
      <c r="M213" s="497"/>
      <c r="N213" s="497"/>
      <c r="O213" s="497"/>
      <c r="P213" s="497"/>
      <c r="Q213" s="497"/>
      <c r="R213" s="497">
        <f>J213+M213+Q213</f>
        <v>7</v>
      </c>
      <c r="S213" s="497"/>
      <c r="T213" s="497"/>
    </row>
    <row r="214" spans="1:20" x14ac:dyDescent="0.25">
      <c r="A214" s="497"/>
      <c r="B214" s="497" t="s">
        <v>322</v>
      </c>
      <c r="C214" s="497" t="s">
        <v>40</v>
      </c>
      <c r="D214" s="497" t="s">
        <v>38</v>
      </c>
      <c r="E214" s="497"/>
      <c r="F214" s="497"/>
      <c r="G214" s="497"/>
      <c r="H214" s="497">
        <v>2512663</v>
      </c>
      <c r="I214" s="497">
        <v>2512677</v>
      </c>
      <c r="J214" s="497">
        <v>15</v>
      </c>
      <c r="K214" s="497"/>
      <c r="L214" s="497"/>
      <c r="M214" s="497"/>
      <c r="N214" s="497"/>
      <c r="O214" s="497"/>
      <c r="P214" s="497"/>
      <c r="Q214" s="497"/>
      <c r="R214" s="497">
        <f>J214+M214+Q214</f>
        <v>15</v>
      </c>
      <c r="S214" s="497"/>
      <c r="T214" s="497"/>
    </row>
    <row r="215" spans="1:20" x14ac:dyDescent="0.25">
      <c r="A215" s="497"/>
      <c r="B215" s="497" t="s">
        <v>51</v>
      </c>
      <c r="C215" s="497" t="s">
        <v>98</v>
      </c>
      <c r="D215" s="497" t="s">
        <v>99</v>
      </c>
      <c r="E215" s="497">
        <v>1527173</v>
      </c>
      <c r="F215" s="497">
        <v>1527204</v>
      </c>
      <c r="G215" s="497">
        <v>32</v>
      </c>
      <c r="H215" s="497">
        <v>1374957</v>
      </c>
      <c r="I215" s="497">
        <v>1374972</v>
      </c>
      <c r="J215" s="497">
        <v>16</v>
      </c>
      <c r="K215" s="497"/>
      <c r="L215" s="497"/>
      <c r="M215" s="497"/>
      <c r="N215" s="497"/>
      <c r="O215" s="497">
        <v>1374998</v>
      </c>
      <c r="P215" s="497">
        <v>1375000</v>
      </c>
      <c r="Q215" s="497">
        <v>3</v>
      </c>
      <c r="R215" s="497">
        <f>J215+M215+Q215</f>
        <v>19</v>
      </c>
      <c r="S215" s="497"/>
      <c r="T215" s="497"/>
    </row>
    <row r="216" spans="1:20" x14ac:dyDescent="0.25">
      <c r="A216" s="497"/>
      <c r="B216" s="497" t="s">
        <v>51</v>
      </c>
      <c r="C216" s="497" t="s">
        <v>98</v>
      </c>
      <c r="D216" s="497" t="s">
        <v>99</v>
      </c>
      <c r="E216" s="497">
        <v>1374957</v>
      </c>
      <c r="F216" s="497">
        <v>1374972</v>
      </c>
      <c r="G216" s="497">
        <v>16</v>
      </c>
      <c r="H216" s="497">
        <v>1374977</v>
      </c>
      <c r="I216" s="497">
        <v>1374997</v>
      </c>
      <c r="J216" s="497">
        <v>21</v>
      </c>
      <c r="K216" s="497"/>
      <c r="L216" s="497"/>
      <c r="M216" s="497"/>
      <c r="N216" s="497"/>
      <c r="O216" s="497">
        <v>1527173</v>
      </c>
      <c r="P216" s="497">
        <v>1527204</v>
      </c>
      <c r="Q216" s="497">
        <v>32</v>
      </c>
      <c r="R216" s="497">
        <f>J216+M216+Q216</f>
        <v>53</v>
      </c>
      <c r="S216" s="497"/>
      <c r="T216" s="497"/>
    </row>
    <row r="217" spans="1:20" x14ac:dyDescent="0.25">
      <c r="A217" s="497"/>
      <c r="B217" s="497" t="s">
        <v>51</v>
      </c>
      <c r="C217" s="497" t="s">
        <v>98</v>
      </c>
      <c r="D217" s="497" t="s">
        <v>99</v>
      </c>
      <c r="E217" s="497">
        <v>1374977</v>
      </c>
      <c r="F217" s="497">
        <v>1375000</v>
      </c>
      <c r="G217" s="497">
        <v>24</v>
      </c>
      <c r="H217" s="497"/>
      <c r="I217" s="497"/>
      <c r="J217" s="497"/>
      <c r="K217" s="497"/>
      <c r="L217" s="497"/>
      <c r="M217" s="497"/>
      <c r="N217" s="497"/>
      <c r="O217" s="497"/>
      <c r="P217" s="497"/>
      <c r="Q217" s="497"/>
      <c r="R217" s="497">
        <f>J217+M217+Q217</f>
        <v>0</v>
      </c>
      <c r="S217" s="497"/>
      <c r="T217" s="497"/>
    </row>
    <row r="218" spans="1:20" x14ac:dyDescent="0.25">
      <c r="A218" s="497"/>
      <c r="B218" s="497" t="s">
        <v>51</v>
      </c>
      <c r="C218" s="497" t="s">
        <v>40</v>
      </c>
      <c r="D218" s="497" t="s">
        <v>38</v>
      </c>
      <c r="E218" s="497">
        <v>2512769</v>
      </c>
      <c r="F218" s="497">
        <v>2512806</v>
      </c>
      <c r="G218" s="497">
        <v>38</v>
      </c>
      <c r="H218" s="497">
        <v>2512559</v>
      </c>
      <c r="I218" s="497">
        <v>2512569</v>
      </c>
      <c r="J218" s="497">
        <v>11</v>
      </c>
      <c r="K218" s="497">
        <v>2512555</v>
      </c>
      <c r="L218" s="497">
        <v>2512558</v>
      </c>
      <c r="M218" s="497">
        <v>4</v>
      </c>
      <c r="N218" s="497"/>
      <c r="O218" s="497">
        <v>2512776</v>
      </c>
      <c r="P218" s="497">
        <v>2512806</v>
      </c>
      <c r="Q218" s="497">
        <v>31</v>
      </c>
      <c r="R218" s="497">
        <f>J218+M218+Q218</f>
        <v>46</v>
      </c>
      <c r="S218" s="497"/>
      <c r="T218" s="497"/>
    </row>
    <row r="219" spans="1:20" x14ac:dyDescent="0.25">
      <c r="A219" s="497"/>
      <c r="B219" s="497" t="s">
        <v>51</v>
      </c>
      <c r="C219" s="497" t="s">
        <v>40</v>
      </c>
      <c r="D219" s="497" t="s">
        <v>38</v>
      </c>
      <c r="E219" s="497">
        <v>2512536</v>
      </c>
      <c r="F219" s="497">
        <v>2512569</v>
      </c>
      <c r="G219" s="497">
        <v>34</v>
      </c>
      <c r="H219" s="497">
        <v>2512536</v>
      </c>
      <c r="I219" s="497">
        <v>2512554</v>
      </c>
      <c r="J219" s="497">
        <v>19</v>
      </c>
      <c r="K219" s="497"/>
      <c r="L219" s="497"/>
      <c r="M219" s="497"/>
      <c r="N219" s="497"/>
      <c r="O219" s="497"/>
      <c r="P219" s="497"/>
      <c r="Q219" s="497"/>
      <c r="R219" s="497">
        <f>J219+M219+Q219</f>
        <v>19</v>
      </c>
      <c r="S219" s="497"/>
      <c r="T219" s="497"/>
    </row>
    <row r="220" spans="1:20" x14ac:dyDescent="0.25">
      <c r="A220" s="497"/>
      <c r="B220" s="497" t="s">
        <v>51</v>
      </c>
      <c r="C220" s="497" t="s">
        <v>40</v>
      </c>
      <c r="D220" s="497" t="s">
        <v>38</v>
      </c>
      <c r="E220" s="497"/>
      <c r="F220" s="497"/>
      <c r="G220" s="497"/>
      <c r="H220" s="497">
        <v>2512769</v>
      </c>
      <c r="I220" s="497">
        <v>2512775</v>
      </c>
      <c r="J220" s="497">
        <v>7</v>
      </c>
      <c r="K220" s="497"/>
      <c r="L220" s="497"/>
      <c r="M220" s="497"/>
      <c r="N220" s="497"/>
      <c r="O220" s="497"/>
      <c r="P220" s="497"/>
      <c r="Q220" s="497"/>
      <c r="R220" s="497">
        <f>J220+M220+Q220</f>
        <v>7</v>
      </c>
      <c r="S220" s="497"/>
      <c r="T220" s="497"/>
    </row>
    <row r="221" spans="1:20" x14ac:dyDescent="0.25">
      <c r="A221" s="497"/>
      <c r="B221" s="497" t="s">
        <v>42</v>
      </c>
      <c r="C221" s="497" t="s">
        <v>98</v>
      </c>
      <c r="D221" s="497" t="s">
        <v>99</v>
      </c>
      <c r="E221" s="497">
        <v>1527245</v>
      </c>
      <c r="F221" s="497">
        <v>1527312</v>
      </c>
      <c r="G221" s="497">
        <v>68</v>
      </c>
      <c r="H221" s="497">
        <v>1527245</v>
      </c>
      <c r="I221" s="497">
        <v>1527268</v>
      </c>
      <c r="J221" s="497">
        <v>24</v>
      </c>
      <c r="K221" s="497"/>
      <c r="L221" s="497"/>
      <c r="M221" s="497"/>
      <c r="N221" s="497"/>
      <c r="O221" s="497">
        <v>1527269</v>
      </c>
      <c r="P221" s="497">
        <v>1527312</v>
      </c>
      <c r="Q221" s="497">
        <v>44</v>
      </c>
      <c r="R221" s="497">
        <f>J221+M221+Q221</f>
        <v>68</v>
      </c>
      <c r="S221" s="497"/>
      <c r="T221" s="497"/>
    </row>
    <row r="222" spans="1:20" x14ac:dyDescent="0.25">
      <c r="A222" s="497"/>
      <c r="B222" s="497" t="s">
        <v>42</v>
      </c>
      <c r="C222" s="497" t="s">
        <v>98</v>
      </c>
      <c r="D222" s="497" t="s">
        <v>99</v>
      </c>
      <c r="E222" s="497">
        <v>1374770</v>
      </c>
      <c r="F222" s="497">
        <v>1374780</v>
      </c>
      <c r="G222" s="497">
        <v>11</v>
      </c>
      <c r="H222" s="497">
        <v>1374770</v>
      </c>
      <c r="I222" s="497">
        <v>1374780</v>
      </c>
      <c r="J222" s="497">
        <v>11</v>
      </c>
      <c r="K222" s="497"/>
      <c r="L222" s="497"/>
      <c r="M222" s="497"/>
      <c r="N222" s="497"/>
      <c r="O222" s="497"/>
      <c r="P222" s="497"/>
      <c r="Q222" s="497"/>
      <c r="R222" s="497">
        <f>J222+M222+Q222</f>
        <v>11</v>
      </c>
      <c r="S222" s="497"/>
      <c r="T222" s="497"/>
    </row>
    <row r="223" spans="1:20" x14ac:dyDescent="0.25">
      <c r="A223" s="497"/>
      <c r="B223" s="497" t="s">
        <v>42</v>
      </c>
      <c r="C223" s="497" t="s">
        <v>40</v>
      </c>
      <c r="D223" s="497" t="s">
        <v>38</v>
      </c>
      <c r="E223" s="497">
        <v>2512857</v>
      </c>
      <c r="F223" s="497">
        <v>2512935</v>
      </c>
      <c r="G223" s="497">
        <v>79</v>
      </c>
      <c r="H223" s="497">
        <v>2512891</v>
      </c>
      <c r="I223" s="497">
        <v>2512897</v>
      </c>
      <c r="J223" s="497">
        <v>7</v>
      </c>
      <c r="K223" s="497">
        <v>2512867</v>
      </c>
      <c r="L223" s="497">
        <v>2512870</v>
      </c>
      <c r="M223" s="497">
        <v>4</v>
      </c>
      <c r="N223" s="497"/>
      <c r="O223" s="497">
        <v>2512898</v>
      </c>
      <c r="P223" s="497">
        <v>2512935</v>
      </c>
      <c r="Q223" s="497">
        <v>38</v>
      </c>
      <c r="R223" s="497">
        <f>J223+M223+Q223</f>
        <v>49</v>
      </c>
      <c r="S223" s="497"/>
      <c r="T223" s="497"/>
    </row>
    <row r="224" spans="1:20" x14ac:dyDescent="0.25">
      <c r="A224" s="497"/>
      <c r="B224" s="497" t="s">
        <v>42</v>
      </c>
      <c r="C224" s="497" t="s">
        <v>40</v>
      </c>
      <c r="D224" s="497" t="s">
        <v>38</v>
      </c>
      <c r="E224" s="497"/>
      <c r="F224" s="497"/>
      <c r="G224" s="497"/>
      <c r="H224" s="497">
        <v>2512871</v>
      </c>
      <c r="I224" s="497">
        <v>2512888</v>
      </c>
      <c r="J224" s="497">
        <v>18</v>
      </c>
      <c r="K224" s="497">
        <v>2512889</v>
      </c>
      <c r="L224" s="497">
        <v>2512890</v>
      </c>
      <c r="M224" s="497">
        <v>2</v>
      </c>
      <c r="N224" s="497"/>
      <c r="O224" s="497"/>
      <c r="P224" s="497"/>
      <c r="Q224" s="497"/>
      <c r="R224" s="497">
        <f>J224+M224+Q224</f>
        <v>20</v>
      </c>
      <c r="S224" s="497"/>
      <c r="T224" s="497"/>
    </row>
    <row r="225" spans="1:20" x14ac:dyDescent="0.25">
      <c r="A225" s="497"/>
      <c r="B225" s="497" t="s">
        <v>42</v>
      </c>
      <c r="C225" s="497" t="s">
        <v>40</v>
      </c>
      <c r="D225" s="497" t="s">
        <v>38</v>
      </c>
      <c r="E225" s="497"/>
      <c r="F225" s="497"/>
      <c r="G225" s="497"/>
      <c r="H225" s="497">
        <v>2512857</v>
      </c>
      <c r="I225" s="497">
        <v>2512866</v>
      </c>
      <c r="J225" s="497">
        <v>10</v>
      </c>
      <c r="K225" s="497"/>
      <c r="L225" s="497"/>
      <c r="M225" s="497"/>
      <c r="N225" s="497"/>
      <c r="O225" s="497"/>
      <c r="P225" s="497"/>
      <c r="Q225" s="497"/>
      <c r="R225" s="497">
        <f>J225+M225+Q225</f>
        <v>10</v>
      </c>
      <c r="S225" s="497"/>
      <c r="T225" s="497"/>
    </row>
    <row r="226" spans="1:20" x14ac:dyDescent="0.25">
      <c r="A226" s="497"/>
      <c r="B226" s="497" t="s">
        <v>43</v>
      </c>
      <c r="C226" s="497" t="s">
        <v>98</v>
      </c>
      <c r="D226" s="497" t="s">
        <v>99</v>
      </c>
      <c r="E226" s="497">
        <v>1527205</v>
      </c>
      <c r="F226" s="497">
        <v>1527244</v>
      </c>
      <c r="G226" s="497">
        <v>40</v>
      </c>
      <c r="H226" s="497">
        <v>1527207</v>
      </c>
      <c r="I226" s="497">
        <v>1527212</v>
      </c>
      <c r="J226" s="497">
        <v>6</v>
      </c>
      <c r="K226" s="497">
        <v>1527206</v>
      </c>
      <c r="L226" s="497">
        <v>1527206</v>
      </c>
      <c r="M226" s="497">
        <v>1</v>
      </c>
      <c r="N226" s="497"/>
      <c r="O226" s="497">
        <v>1527213</v>
      </c>
      <c r="P226" s="497">
        <v>1527244</v>
      </c>
      <c r="Q226" s="497">
        <v>32</v>
      </c>
      <c r="R226" s="497">
        <f>J226+M226+Q226</f>
        <v>39</v>
      </c>
      <c r="S226" s="497"/>
      <c r="T226" s="497"/>
    </row>
    <row r="227" spans="1:20" x14ac:dyDescent="0.25">
      <c r="A227" s="497"/>
      <c r="B227" s="497" t="s">
        <v>43</v>
      </c>
      <c r="C227" s="497" t="s">
        <v>98</v>
      </c>
      <c r="D227" s="497" t="s">
        <v>99</v>
      </c>
      <c r="E227" s="497">
        <v>1527012</v>
      </c>
      <c r="F227" s="497">
        <v>1527048</v>
      </c>
      <c r="G227" s="497">
        <v>37</v>
      </c>
      <c r="H227" s="497">
        <v>1527205</v>
      </c>
      <c r="I227" s="497">
        <v>1527205</v>
      </c>
      <c r="J227" s="497">
        <v>1</v>
      </c>
      <c r="K227" s="497"/>
      <c r="L227" s="497"/>
      <c r="M227" s="497"/>
      <c r="N227" s="497"/>
      <c r="O227" s="497"/>
      <c r="P227" s="497"/>
      <c r="Q227" s="497"/>
      <c r="R227" s="497">
        <f>J227+M227+Q227</f>
        <v>1</v>
      </c>
      <c r="S227" s="497"/>
      <c r="T227" s="497"/>
    </row>
    <row r="228" spans="1:20" x14ac:dyDescent="0.25">
      <c r="A228" s="497"/>
      <c r="B228" s="497" t="s">
        <v>43</v>
      </c>
      <c r="C228" s="497" t="s">
        <v>98</v>
      </c>
      <c r="D228" s="497" t="s">
        <v>99</v>
      </c>
      <c r="E228" s="497"/>
      <c r="F228" s="497"/>
      <c r="G228" s="497"/>
      <c r="H228" s="497">
        <v>1527012</v>
      </c>
      <c r="I228" s="497">
        <v>1527048</v>
      </c>
      <c r="J228" s="497">
        <v>37</v>
      </c>
      <c r="K228" s="497"/>
      <c r="L228" s="497"/>
      <c r="M228" s="497"/>
      <c r="N228" s="497"/>
      <c r="O228" s="497"/>
      <c r="P228" s="497"/>
      <c r="Q228" s="497"/>
      <c r="R228" s="497">
        <f>J228+M228+Q228</f>
        <v>37</v>
      </c>
      <c r="S228" s="497"/>
      <c r="T228" s="497"/>
    </row>
    <row r="229" spans="1:20" x14ac:dyDescent="0.25">
      <c r="A229" s="497"/>
      <c r="B229" s="497" t="s">
        <v>43</v>
      </c>
      <c r="C229" s="497" t="s">
        <v>40</v>
      </c>
      <c r="D229" s="497" t="s">
        <v>38</v>
      </c>
      <c r="E229" s="497">
        <v>2512807</v>
      </c>
      <c r="F229" s="497">
        <v>2512856</v>
      </c>
      <c r="G229" s="497">
        <v>50</v>
      </c>
      <c r="H229" s="497">
        <v>2512831</v>
      </c>
      <c r="I229" s="497">
        <v>2512831</v>
      </c>
      <c r="J229" s="497">
        <v>1</v>
      </c>
      <c r="K229" s="497">
        <v>2512612</v>
      </c>
      <c r="L229" s="497">
        <v>2512615</v>
      </c>
      <c r="M229" s="497">
        <v>4</v>
      </c>
      <c r="N229" s="497"/>
      <c r="O229" s="497">
        <v>2512832</v>
      </c>
      <c r="P229" s="497">
        <v>2512856</v>
      </c>
      <c r="Q229" s="497">
        <v>25</v>
      </c>
      <c r="R229" s="497">
        <f>J229+M229+Q229</f>
        <v>30</v>
      </c>
      <c r="S229" s="497"/>
      <c r="T229" s="497"/>
    </row>
    <row r="230" spans="1:20" x14ac:dyDescent="0.25">
      <c r="A230" s="497"/>
      <c r="B230" s="497" t="s">
        <v>43</v>
      </c>
      <c r="C230" s="497" t="s">
        <v>40</v>
      </c>
      <c r="D230" s="497" t="s">
        <v>38</v>
      </c>
      <c r="E230" s="497">
        <v>2512602</v>
      </c>
      <c r="F230" s="497">
        <v>2512628</v>
      </c>
      <c r="G230" s="497">
        <v>27</v>
      </c>
      <c r="H230" s="497">
        <v>2512816</v>
      </c>
      <c r="I230" s="497">
        <v>2512828</v>
      </c>
      <c r="J230" s="497">
        <v>13</v>
      </c>
      <c r="K230" s="497">
        <v>2512829</v>
      </c>
      <c r="L230" s="497">
        <v>2512830</v>
      </c>
      <c r="M230" s="497">
        <v>2</v>
      </c>
      <c r="N230" s="497"/>
      <c r="O230" s="497"/>
      <c r="P230" s="497"/>
      <c r="Q230" s="497"/>
      <c r="R230" s="497">
        <f>J230+M230+Q230</f>
        <v>15</v>
      </c>
      <c r="S230" s="497"/>
      <c r="T230" s="497"/>
    </row>
    <row r="231" spans="1:20" x14ac:dyDescent="0.25">
      <c r="A231" s="497"/>
      <c r="B231" s="497" t="s">
        <v>43</v>
      </c>
      <c r="C231" s="497" t="s">
        <v>40</v>
      </c>
      <c r="D231" s="497" t="s">
        <v>38</v>
      </c>
      <c r="E231" s="497"/>
      <c r="F231" s="497"/>
      <c r="G231" s="497"/>
      <c r="H231" s="497">
        <v>2512807</v>
      </c>
      <c r="I231" s="497">
        <v>2512813</v>
      </c>
      <c r="J231" s="497">
        <v>7</v>
      </c>
      <c r="K231" s="497">
        <v>2512814</v>
      </c>
      <c r="L231" s="497">
        <v>2512815</v>
      </c>
      <c r="M231" s="497">
        <v>2</v>
      </c>
      <c r="N231" s="497"/>
      <c r="O231" s="497"/>
      <c r="P231" s="497"/>
      <c r="Q231" s="497"/>
      <c r="R231" s="497">
        <f>J231+M231+Q231</f>
        <v>9</v>
      </c>
      <c r="S231" s="497"/>
      <c r="T231" s="497"/>
    </row>
    <row r="232" spans="1:20" x14ac:dyDescent="0.25">
      <c r="A232" s="497"/>
      <c r="B232" s="497" t="s">
        <v>43</v>
      </c>
      <c r="C232" s="497" t="s">
        <v>40</v>
      </c>
      <c r="D232" s="497" t="s">
        <v>38</v>
      </c>
      <c r="E232" s="497"/>
      <c r="F232" s="497"/>
      <c r="G232" s="497"/>
      <c r="H232" s="497">
        <v>2512616</v>
      </c>
      <c r="I232" s="497">
        <v>2512628</v>
      </c>
      <c r="J232" s="497">
        <v>13</v>
      </c>
      <c r="K232" s="497"/>
      <c r="L232" s="497"/>
      <c r="M232" s="497"/>
      <c r="N232" s="497"/>
      <c r="O232" s="497"/>
      <c r="P232" s="497"/>
      <c r="Q232" s="497"/>
      <c r="R232" s="497">
        <f>J232+M232+Q232</f>
        <v>13</v>
      </c>
      <c r="S232" s="497"/>
      <c r="T232" s="497"/>
    </row>
    <row r="233" spans="1:20" x14ac:dyDescent="0.25">
      <c r="A233" s="497"/>
      <c r="B233" s="497" t="s">
        <v>43</v>
      </c>
      <c r="C233" s="497" t="s">
        <v>40</v>
      </c>
      <c r="D233" s="497" t="s">
        <v>38</v>
      </c>
      <c r="E233" s="497"/>
      <c r="F233" s="497"/>
      <c r="G233" s="497"/>
      <c r="H233" s="497">
        <v>2512602</v>
      </c>
      <c r="I233" s="497">
        <v>2512611</v>
      </c>
      <c r="J233" s="497">
        <v>10</v>
      </c>
      <c r="K233" s="497"/>
      <c r="L233" s="497"/>
      <c r="M233" s="497"/>
      <c r="N233" s="497"/>
      <c r="O233" s="497"/>
      <c r="P233" s="497"/>
      <c r="Q233" s="497"/>
      <c r="R233" s="497">
        <f>J233+M233+Q233</f>
        <v>10</v>
      </c>
      <c r="S233" s="497"/>
      <c r="T233" s="497"/>
    </row>
    <row r="234" spans="1:20" x14ac:dyDescent="0.25">
      <c r="A234" s="386" t="s">
        <v>104</v>
      </c>
      <c r="B234" s="387"/>
      <c r="C234" s="387"/>
      <c r="D234" s="387"/>
      <c r="E234" s="311"/>
      <c r="F234" s="312"/>
      <c r="G234" s="173">
        <f>SUM(G197:G233)</f>
        <v>906</v>
      </c>
      <c r="H234" s="311"/>
      <c r="I234" s="312"/>
      <c r="J234" s="174">
        <f>SUM(J197:J233)</f>
        <v>458</v>
      </c>
      <c r="K234" s="311"/>
      <c r="L234" s="312"/>
      <c r="M234" s="174">
        <f>SUM(M197:M233)</f>
        <v>36</v>
      </c>
      <c r="N234" s="175">
        <v>197233</v>
      </c>
      <c r="O234" s="311"/>
      <c r="P234" s="312"/>
      <c r="Q234" s="174">
        <f>SUM(Q197:Q233)</f>
        <v>412</v>
      </c>
      <c r="R234" s="176">
        <f>SUM(R197:R233)</f>
        <v>906</v>
      </c>
      <c r="S234" s="177">
        <f>SUM(S197:S233)</f>
        <v>0</v>
      </c>
      <c r="T234" s="174">
        <f>SUM(T197:T233)</f>
        <v>0</v>
      </c>
    </row>
    <row r="235" spans="1:20" ht="15.75" x14ac:dyDescent="0.25">
      <c r="A235" s="388" t="s">
        <v>65</v>
      </c>
      <c r="B235" s="387"/>
      <c r="C235" s="387"/>
      <c r="D235" s="387"/>
      <c r="E235" s="387"/>
      <c r="F235" s="387"/>
      <c r="G235" s="387"/>
      <c r="H235" s="316"/>
      <c r="I235" s="389">
        <f>J234/2</f>
        <v>229</v>
      </c>
      <c r="J235" s="316"/>
      <c r="K235" s="388" t="s">
        <v>105</v>
      </c>
      <c r="L235" s="387"/>
      <c r="M235" s="387"/>
      <c r="N235" s="387"/>
      <c r="O235" s="387"/>
      <c r="P235" s="387"/>
      <c r="Q235" s="316"/>
      <c r="R235" s="390">
        <f>S234+T234</f>
        <v>0</v>
      </c>
      <c r="S235" s="387"/>
      <c r="T235" s="316"/>
    </row>
    <row r="237" spans="1:20" x14ac:dyDescent="0.25">
      <c r="A237" s="308"/>
      <c r="B237" s="309"/>
      <c r="C237" s="309"/>
      <c r="D237" s="309"/>
      <c r="E237" s="309"/>
      <c r="F237" s="309"/>
      <c r="G237" s="309"/>
      <c r="H237" s="309"/>
      <c r="I237" s="309"/>
      <c r="J237" s="309"/>
      <c r="K237" s="309"/>
      <c r="L237" s="309"/>
      <c r="M237" s="309"/>
      <c r="N237" s="309"/>
      <c r="O237" s="391" t="s">
        <v>334</v>
      </c>
      <c r="P237" s="392"/>
      <c r="Q237" s="392"/>
      <c r="R237" s="392"/>
      <c r="S237" s="392"/>
      <c r="T237" s="393"/>
    </row>
    <row r="238" spans="1:20" ht="22.5" x14ac:dyDescent="0.25">
      <c r="A238" s="404" t="s">
        <v>107</v>
      </c>
      <c r="B238" s="314"/>
      <c r="C238" s="314"/>
      <c r="D238" s="314"/>
      <c r="E238" s="314"/>
      <c r="F238" s="314"/>
      <c r="G238" s="314"/>
      <c r="H238" s="314"/>
      <c r="I238" s="314"/>
      <c r="J238" s="314"/>
      <c r="K238" s="314"/>
      <c r="L238" s="314"/>
      <c r="M238" s="314"/>
      <c r="N238" s="314"/>
      <c r="O238" s="314"/>
      <c r="P238" s="314"/>
      <c r="Q238" s="314"/>
      <c r="R238" s="314"/>
      <c r="S238" s="314"/>
      <c r="T238" s="405"/>
    </row>
    <row r="239" spans="1:20" x14ac:dyDescent="0.25">
      <c r="A239" s="406" t="s">
        <v>108</v>
      </c>
      <c r="B239" s="314"/>
      <c r="C239" s="314"/>
      <c r="D239" s="314"/>
      <c r="E239" s="314"/>
      <c r="F239" s="314"/>
      <c r="G239" s="314"/>
      <c r="H239" s="314"/>
      <c r="I239" s="314"/>
      <c r="J239" s="314"/>
      <c r="K239" s="314"/>
      <c r="L239" s="314"/>
      <c r="M239" s="314"/>
      <c r="N239" s="314"/>
      <c r="O239" s="314"/>
      <c r="P239" s="314"/>
      <c r="Q239" s="314"/>
      <c r="R239" s="314"/>
      <c r="S239" s="314"/>
      <c r="T239" s="405"/>
    </row>
    <row r="240" spans="1:20" x14ac:dyDescent="0.25">
      <c r="A240" s="407" t="s">
        <v>254</v>
      </c>
      <c r="B240" s="392"/>
      <c r="C240" s="392"/>
      <c r="D240" s="392"/>
      <c r="E240" s="392"/>
      <c r="F240" s="392"/>
      <c r="G240" s="392"/>
      <c r="H240" s="392"/>
      <c r="I240" s="392"/>
      <c r="J240" s="392"/>
      <c r="K240" s="392"/>
      <c r="L240" s="392"/>
      <c r="M240" s="392"/>
      <c r="N240" s="392"/>
      <c r="O240" s="392"/>
      <c r="P240" s="392"/>
      <c r="Q240" s="392"/>
      <c r="R240" s="392"/>
      <c r="S240" s="392"/>
      <c r="T240" s="393"/>
    </row>
    <row r="241" spans="1:20" ht="21.75" thickBot="1" x14ac:dyDescent="0.3">
      <c r="A241" s="394" t="s">
        <v>255</v>
      </c>
      <c r="B241" s="392"/>
      <c r="C241" s="392"/>
      <c r="D241" s="392"/>
      <c r="E241" s="395" t="s">
        <v>256</v>
      </c>
      <c r="F241" s="387"/>
      <c r="G241" s="387"/>
      <c r="H241" s="387"/>
      <c r="I241" s="387"/>
      <c r="J241" s="387"/>
      <c r="K241" s="387"/>
      <c r="L241" s="387"/>
      <c r="M241" s="387"/>
      <c r="N241" s="387"/>
      <c r="O241" s="387"/>
      <c r="P241" s="387"/>
      <c r="Q241" s="396" t="s">
        <v>257</v>
      </c>
      <c r="R241" s="393"/>
      <c r="S241" s="397" t="s">
        <v>333</v>
      </c>
      <c r="T241" s="398"/>
    </row>
    <row r="242" spans="1:20" ht="15.75" x14ac:dyDescent="0.25">
      <c r="A242" s="310"/>
      <c r="B242" s="169"/>
      <c r="C242" s="169"/>
      <c r="D242" s="169"/>
      <c r="E242" s="399" t="s">
        <v>20</v>
      </c>
      <c r="F242" s="387"/>
      <c r="G242" s="316"/>
      <c r="H242" s="400" t="s">
        <v>184</v>
      </c>
      <c r="I242" s="387"/>
      <c r="J242" s="316"/>
      <c r="K242" s="401" t="s">
        <v>185</v>
      </c>
      <c r="L242" s="387"/>
      <c r="M242" s="387"/>
      <c r="N242" s="316"/>
      <c r="O242" s="400" t="s">
        <v>24</v>
      </c>
      <c r="P242" s="387"/>
      <c r="Q242" s="316"/>
      <c r="R242" s="402" t="s">
        <v>258</v>
      </c>
      <c r="S242" s="402" t="s">
        <v>259</v>
      </c>
      <c r="T242" s="402" t="s">
        <v>260</v>
      </c>
    </row>
    <row r="243" spans="1:20" x14ac:dyDescent="0.25">
      <c r="A243" s="170" t="s">
        <v>26</v>
      </c>
      <c r="B243" s="170" t="s">
        <v>27</v>
      </c>
      <c r="C243" s="170" t="s">
        <v>28</v>
      </c>
      <c r="D243" s="170" t="s">
        <v>29</v>
      </c>
      <c r="E243" s="170" t="s">
        <v>30</v>
      </c>
      <c r="F243" s="170" t="s">
        <v>31</v>
      </c>
      <c r="G243" s="171" t="s">
        <v>32</v>
      </c>
      <c r="H243" s="170" t="s">
        <v>30</v>
      </c>
      <c r="I243" s="170" t="s">
        <v>31</v>
      </c>
      <c r="J243" s="171" t="s">
        <v>32</v>
      </c>
      <c r="K243" s="170" t="s">
        <v>30</v>
      </c>
      <c r="L243" s="170" t="s">
        <v>31</v>
      </c>
      <c r="M243" s="171" t="s">
        <v>32</v>
      </c>
      <c r="N243" s="172" t="s">
        <v>261</v>
      </c>
      <c r="O243" s="170" t="s">
        <v>30</v>
      </c>
      <c r="P243" s="170" t="s">
        <v>31</v>
      </c>
      <c r="Q243" s="171" t="s">
        <v>32</v>
      </c>
      <c r="R243" s="403"/>
      <c r="S243" s="403"/>
      <c r="T243" s="403"/>
    </row>
    <row r="244" spans="1:20" x14ac:dyDescent="0.25">
      <c r="A244" s="497"/>
      <c r="B244" s="497" t="s">
        <v>36</v>
      </c>
      <c r="C244" s="497" t="s">
        <v>40</v>
      </c>
      <c r="D244" s="497" t="s">
        <v>38</v>
      </c>
      <c r="E244" s="497">
        <v>2513040</v>
      </c>
      <c r="F244" s="497">
        <v>2513051</v>
      </c>
      <c r="G244" s="497">
        <v>12</v>
      </c>
      <c r="H244" s="497">
        <v>2513041</v>
      </c>
      <c r="I244" s="497">
        <v>2513042</v>
      </c>
      <c r="J244" s="497">
        <v>2</v>
      </c>
      <c r="K244" s="497">
        <v>2513040</v>
      </c>
      <c r="L244" s="497">
        <v>2513040</v>
      </c>
      <c r="M244" s="497">
        <v>1</v>
      </c>
      <c r="N244" s="497"/>
      <c r="O244" s="497">
        <v>2513043</v>
      </c>
      <c r="P244" s="497">
        <v>2513051</v>
      </c>
      <c r="Q244" s="497">
        <v>9</v>
      </c>
      <c r="R244" s="497">
        <f>J244+M244+Q244</f>
        <v>12</v>
      </c>
      <c r="S244" s="497"/>
      <c r="T244" s="497"/>
    </row>
    <row r="245" spans="1:20" x14ac:dyDescent="0.25">
      <c r="A245" s="497"/>
      <c r="B245" s="497" t="s">
        <v>36</v>
      </c>
      <c r="C245" s="497" t="s">
        <v>98</v>
      </c>
      <c r="D245" s="497" t="s">
        <v>99</v>
      </c>
      <c r="E245" s="497">
        <v>1527473</v>
      </c>
      <c r="F245" s="497">
        <v>1527512</v>
      </c>
      <c r="G245" s="497">
        <v>40</v>
      </c>
      <c r="H245" s="497">
        <v>1527144</v>
      </c>
      <c r="I245" s="497">
        <v>1527172</v>
      </c>
      <c r="J245" s="497">
        <v>29</v>
      </c>
      <c r="K245" s="497">
        <v>1527477</v>
      </c>
      <c r="L245" s="497">
        <v>1527477</v>
      </c>
      <c r="M245" s="497">
        <v>1</v>
      </c>
      <c r="N245" s="497"/>
      <c r="O245" s="497">
        <v>1527505</v>
      </c>
      <c r="P245" s="497">
        <v>1527512</v>
      </c>
      <c r="Q245" s="497">
        <v>8</v>
      </c>
      <c r="R245" s="497">
        <f>J245+M245+Q245</f>
        <v>38</v>
      </c>
      <c r="S245" s="497"/>
      <c r="T245" s="497"/>
    </row>
    <row r="246" spans="1:20" x14ac:dyDescent="0.25">
      <c r="A246" s="497"/>
      <c r="B246" s="497" t="s">
        <v>36</v>
      </c>
      <c r="C246" s="497" t="s">
        <v>98</v>
      </c>
      <c r="D246" s="497" t="s">
        <v>99</v>
      </c>
      <c r="E246" s="497">
        <v>1527144</v>
      </c>
      <c r="F246" s="497">
        <v>1527172</v>
      </c>
      <c r="G246" s="497">
        <v>29</v>
      </c>
      <c r="H246" s="497">
        <v>1527503</v>
      </c>
      <c r="I246" s="497">
        <v>1527504</v>
      </c>
      <c r="J246" s="497">
        <v>2</v>
      </c>
      <c r="K246" s="497">
        <v>1527502</v>
      </c>
      <c r="L246" s="497">
        <v>1527502</v>
      </c>
      <c r="M246" s="497">
        <v>1</v>
      </c>
      <c r="N246" s="497"/>
      <c r="O246" s="497"/>
      <c r="P246" s="497"/>
      <c r="Q246" s="497"/>
      <c r="R246" s="497">
        <f>J246+M246+Q246</f>
        <v>3</v>
      </c>
      <c r="S246" s="497"/>
      <c r="T246" s="497"/>
    </row>
    <row r="247" spans="1:20" x14ac:dyDescent="0.25">
      <c r="A247" s="497"/>
      <c r="B247" s="497" t="s">
        <v>36</v>
      </c>
      <c r="C247" s="497" t="s">
        <v>98</v>
      </c>
      <c r="D247" s="497" t="s">
        <v>99</v>
      </c>
      <c r="E247" s="497"/>
      <c r="F247" s="497"/>
      <c r="G247" s="497"/>
      <c r="H247" s="497">
        <v>1527478</v>
      </c>
      <c r="I247" s="497">
        <v>1527501</v>
      </c>
      <c r="J247" s="497">
        <v>24</v>
      </c>
      <c r="K247" s="497"/>
      <c r="L247" s="497"/>
      <c r="M247" s="497"/>
      <c r="N247" s="497"/>
      <c r="O247" s="497"/>
      <c r="P247" s="497"/>
      <c r="Q247" s="497"/>
      <c r="R247" s="497">
        <f>J247+M247+Q247</f>
        <v>24</v>
      </c>
      <c r="S247" s="497"/>
      <c r="T247" s="497"/>
    </row>
    <row r="248" spans="1:20" x14ac:dyDescent="0.25">
      <c r="A248" s="497"/>
      <c r="B248" s="497" t="s">
        <v>36</v>
      </c>
      <c r="C248" s="497" t="s">
        <v>98</v>
      </c>
      <c r="D248" s="497" t="s">
        <v>99</v>
      </c>
      <c r="E248" s="497"/>
      <c r="F248" s="497"/>
      <c r="G248" s="497"/>
      <c r="H248" s="497">
        <v>1527473</v>
      </c>
      <c r="I248" s="497">
        <v>1527476</v>
      </c>
      <c r="J248" s="497">
        <v>4</v>
      </c>
      <c r="K248" s="497"/>
      <c r="L248" s="497"/>
      <c r="M248" s="497"/>
      <c r="N248" s="497"/>
      <c r="O248" s="497"/>
      <c r="P248" s="497"/>
      <c r="Q248" s="497"/>
      <c r="R248" s="497">
        <f>J248+M248+Q248</f>
        <v>4</v>
      </c>
      <c r="S248" s="497"/>
      <c r="T248" s="497"/>
    </row>
    <row r="249" spans="1:20" x14ac:dyDescent="0.25">
      <c r="A249" s="497"/>
      <c r="B249" s="497" t="s">
        <v>36</v>
      </c>
      <c r="C249" s="497" t="s">
        <v>40</v>
      </c>
      <c r="D249" s="497" t="s">
        <v>38</v>
      </c>
      <c r="E249" s="497">
        <v>2513123</v>
      </c>
      <c r="F249" s="497">
        <v>2513167</v>
      </c>
      <c r="G249" s="497">
        <v>45</v>
      </c>
      <c r="H249" s="497">
        <v>2513163</v>
      </c>
      <c r="I249" s="497">
        <v>2513163</v>
      </c>
      <c r="J249" s="497">
        <v>1</v>
      </c>
      <c r="K249" s="497">
        <v>2512766</v>
      </c>
      <c r="L249" s="497">
        <v>2512767</v>
      </c>
      <c r="M249" s="497">
        <v>2</v>
      </c>
      <c r="N249" s="497"/>
      <c r="O249" s="497"/>
      <c r="P249" s="497"/>
      <c r="Q249" s="497"/>
      <c r="R249" s="497">
        <f>J249+M249+Q249</f>
        <v>3</v>
      </c>
      <c r="S249" s="497"/>
      <c r="T249" s="497"/>
    </row>
    <row r="250" spans="1:20" x14ac:dyDescent="0.25">
      <c r="A250" s="497"/>
      <c r="B250" s="497" t="s">
        <v>36</v>
      </c>
      <c r="C250" s="497" t="s">
        <v>40</v>
      </c>
      <c r="D250" s="497" t="s">
        <v>38</v>
      </c>
      <c r="E250" s="497">
        <v>2512745</v>
      </c>
      <c r="F250" s="497">
        <v>2512768</v>
      </c>
      <c r="G250" s="497">
        <v>24</v>
      </c>
      <c r="H250" s="497">
        <v>2513123</v>
      </c>
      <c r="I250" s="497">
        <v>2513158</v>
      </c>
      <c r="J250" s="497">
        <v>36</v>
      </c>
      <c r="K250" s="497">
        <v>2512746</v>
      </c>
      <c r="L250" s="497">
        <v>2512747</v>
      </c>
      <c r="M250" s="497">
        <v>2</v>
      </c>
      <c r="N250" s="497"/>
      <c r="O250" s="497"/>
      <c r="P250" s="497"/>
      <c r="Q250" s="497"/>
      <c r="R250" s="497">
        <f>J250+M250+Q250</f>
        <v>38</v>
      </c>
      <c r="S250" s="497"/>
      <c r="T250" s="497"/>
    </row>
    <row r="251" spans="1:20" x14ac:dyDescent="0.25">
      <c r="A251" s="497"/>
      <c r="B251" s="497" t="s">
        <v>36</v>
      </c>
      <c r="C251" s="497" t="s">
        <v>40</v>
      </c>
      <c r="D251" s="497" t="s">
        <v>38</v>
      </c>
      <c r="E251" s="497"/>
      <c r="F251" s="497"/>
      <c r="G251" s="497"/>
      <c r="H251" s="497">
        <v>2512768</v>
      </c>
      <c r="I251" s="497">
        <v>2512768</v>
      </c>
      <c r="J251" s="497">
        <v>1</v>
      </c>
      <c r="K251" s="497">
        <v>2513164</v>
      </c>
      <c r="L251" s="497">
        <v>2513167</v>
      </c>
      <c r="M251" s="497">
        <v>4</v>
      </c>
      <c r="N251" s="497"/>
      <c r="O251" s="497"/>
      <c r="P251" s="497"/>
      <c r="Q251" s="497"/>
      <c r="R251" s="497">
        <f>J251+M251+Q251</f>
        <v>5</v>
      </c>
      <c r="S251" s="497"/>
      <c r="T251" s="497"/>
    </row>
    <row r="252" spans="1:20" x14ac:dyDescent="0.25">
      <c r="A252" s="497"/>
      <c r="B252" s="497" t="s">
        <v>36</v>
      </c>
      <c r="C252" s="497" t="s">
        <v>40</v>
      </c>
      <c r="D252" s="497" t="s">
        <v>38</v>
      </c>
      <c r="E252" s="497"/>
      <c r="F252" s="497"/>
      <c r="G252" s="497"/>
      <c r="H252" s="497">
        <v>2512748</v>
      </c>
      <c r="I252" s="497">
        <v>2512765</v>
      </c>
      <c r="J252" s="497">
        <v>18</v>
      </c>
      <c r="K252" s="497">
        <v>2513159</v>
      </c>
      <c r="L252" s="497">
        <v>2513162</v>
      </c>
      <c r="M252" s="497">
        <v>4</v>
      </c>
      <c r="N252" s="497"/>
      <c r="O252" s="497"/>
      <c r="P252" s="497"/>
      <c r="Q252" s="497"/>
      <c r="R252" s="497">
        <f>J252+M252+Q252</f>
        <v>22</v>
      </c>
      <c r="S252" s="497"/>
      <c r="T252" s="497"/>
    </row>
    <row r="253" spans="1:20" x14ac:dyDescent="0.25">
      <c r="A253" s="497"/>
      <c r="B253" s="497" t="s">
        <v>36</v>
      </c>
      <c r="C253" s="497" t="s">
        <v>40</v>
      </c>
      <c r="D253" s="497" t="s">
        <v>38</v>
      </c>
      <c r="E253" s="497"/>
      <c r="F253" s="497"/>
      <c r="G253" s="497"/>
      <c r="H253" s="497">
        <v>2512745</v>
      </c>
      <c r="I253" s="497">
        <v>2512745</v>
      </c>
      <c r="J253" s="497">
        <v>1</v>
      </c>
      <c r="K253" s="497"/>
      <c r="L253" s="497"/>
      <c r="M253" s="497"/>
      <c r="N253" s="497"/>
      <c r="O253" s="497"/>
      <c r="P253" s="497"/>
      <c r="Q253" s="497"/>
      <c r="R253" s="497">
        <f>J253+M253+Q253</f>
        <v>1</v>
      </c>
      <c r="S253" s="497"/>
      <c r="T253" s="497"/>
    </row>
    <row r="254" spans="1:20" x14ac:dyDescent="0.25">
      <c r="A254" s="497"/>
      <c r="B254" s="497" t="s">
        <v>71</v>
      </c>
      <c r="C254" s="497" t="s">
        <v>98</v>
      </c>
      <c r="D254" s="497" t="s">
        <v>99</v>
      </c>
      <c r="E254" s="497">
        <v>1527315</v>
      </c>
      <c r="F254" s="497">
        <v>1527360</v>
      </c>
      <c r="G254" s="497">
        <v>46</v>
      </c>
      <c r="H254" s="497">
        <v>1527321</v>
      </c>
      <c r="I254" s="497">
        <v>1527337</v>
      </c>
      <c r="J254" s="497">
        <v>17</v>
      </c>
      <c r="K254" s="497">
        <v>1527338</v>
      </c>
      <c r="L254" s="497">
        <v>1527338</v>
      </c>
      <c r="M254" s="497">
        <v>1</v>
      </c>
      <c r="N254" s="497"/>
      <c r="O254" s="497">
        <v>1527359</v>
      </c>
      <c r="P254" s="497">
        <v>1527360</v>
      </c>
      <c r="Q254" s="497">
        <v>2</v>
      </c>
      <c r="R254" s="497">
        <f>J254+M254+Q254</f>
        <v>20</v>
      </c>
      <c r="S254" s="497"/>
      <c r="T254" s="497"/>
    </row>
    <row r="255" spans="1:20" x14ac:dyDescent="0.25">
      <c r="A255" s="497"/>
      <c r="B255" s="497" t="s">
        <v>71</v>
      </c>
      <c r="C255" s="497" t="s">
        <v>98</v>
      </c>
      <c r="D255" s="497" t="s">
        <v>99</v>
      </c>
      <c r="E255" s="497"/>
      <c r="F255" s="497"/>
      <c r="G255" s="497"/>
      <c r="H255" s="497">
        <v>1527315</v>
      </c>
      <c r="I255" s="497">
        <v>1527319</v>
      </c>
      <c r="J255" s="497">
        <v>5</v>
      </c>
      <c r="K255" s="497">
        <v>1527320</v>
      </c>
      <c r="L255" s="497">
        <v>1527320</v>
      </c>
      <c r="M255" s="497">
        <v>1</v>
      </c>
      <c r="N255" s="497"/>
      <c r="O255" s="497"/>
      <c r="P255" s="497"/>
      <c r="Q255" s="497"/>
      <c r="R255" s="497">
        <f>J255+M255+Q255</f>
        <v>6</v>
      </c>
      <c r="S255" s="497"/>
      <c r="T255" s="497"/>
    </row>
    <row r="256" spans="1:20" x14ac:dyDescent="0.25">
      <c r="A256" s="497"/>
      <c r="B256" s="497" t="s">
        <v>71</v>
      </c>
      <c r="C256" s="497" t="s">
        <v>98</v>
      </c>
      <c r="D256" s="497" t="s">
        <v>99</v>
      </c>
      <c r="E256" s="497"/>
      <c r="F256" s="497"/>
      <c r="G256" s="497"/>
      <c r="H256" s="497">
        <v>1527339</v>
      </c>
      <c r="I256" s="497">
        <v>1527358</v>
      </c>
      <c r="J256" s="497">
        <v>20</v>
      </c>
      <c r="K256" s="497"/>
      <c r="L256" s="497"/>
      <c r="M256" s="497"/>
      <c r="N256" s="497"/>
      <c r="O256" s="497"/>
      <c r="P256" s="497"/>
      <c r="Q256" s="497"/>
      <c r="R256" s="497">
        <f>J256+M256+Q256</f>
        <v>20</v>
      </c>
      <c r="S256" s="497"/>
      <c r="T256" s="497"/>
    </row>
    <row r="257" spans="1:20" x14ac:dyDescent="0.25">
      <c r="A257" s="497"/>
      <c r="B257" s="497" t="s">
        <v>71</v>
      </c>
      <c r="C257" s="497" t="s">
        <v>40</v>
      </c>
      <c r="D257" s="497" t="s">
        <v>38</v>
      </c>
      <c r="E257" s="497">
        <v>2512954</v>
      </c>
      <c r="F257" s="497">
        <v>2512995</v>
      </c>
      <c r="G257" s="497">
        <v>42</v>
      </c>
      <c r="H257" s="497">
        <v>2512963</v>
      </c>
      <c r="I257" s="497">
        <v>2512964</v>
      </c>
      <c r="J257" s="497">
        <v>2</v>
      </c>
      <c r="K257" s="497">
        <v>2512965</v>
      </c>
      <c r="L257" s="497">
        <v>2512968</v>
      </c>
      <c r="M257" s="497">
        <v>4</v>
      </c>
      <c r="N257" s="497"/>
      <c r="O257" s="497"/>
      <c r="P257" s="497"/>
      <c r="Q257" s="497"/>
      <c r="R257" s="497">
        <f>J257+M257+Q257</f>
        <v>6</v>
      </c>
      <c r="S257" s="497"/>
      <c r="T257" s="497"/>
    </row>
    <row r="258" spans="1:20" x14ac:dyDescent="0.25">
      <c r="A258" s="497"/>
      <c r="B258" s="497" t="s">
        <v>71</v>
      </c>
      <c r="C258" s="497" t="s">
        <v>40</v>
      </c>
      <c r="D258" s="497" t="s">
        <v>38</v>
      </c>
      <c r="E258" s="497"/>
      <c r="F258" s="497"/>
      <c r="G258" s="497"/>
      <c r="H258" s="497">
        <v>2512954</v>
      </c>
      <c r="I258" s="497">
        <v>2512958</v>
      </c>
      <c r="J258" s="497">
        <v>5</v>
      </c>
      <c r="K258" s="497">
        <v>2512959</v>
      </c>
      <c r="L258" s="497">
        <v>2512962</v>
      </c>
      <c r="M258" s="497">
        <v>4</v>
      </c>
      <c r="N258" s="497"/>
      <c r="O258" s="497"/>
      <c r="P258" s="497"/>
      <c r="Q258" s="497"/>
      <c r="R258" s="497">
        <f>J258+M258+Q258</f>
        <v>9</v>
      </c>
      <c r="S258" s="497"/>
      <c r="T258" s="497"/>
    </row>
    <row r="259" spans="1:20" x14ac:dyDescent="0.25">
      <c r="A259" s="497"/>
      <c r="B259" s="497" t="s">
        <v>71</v>
      </c>
      <c r="C259" s="497" t="s">
        <v>40</v>
      </c>
      <c r="D259" s="497" t="s">
        <v>38</v>
      </c>
      <c r="E259" s="497"/>
      <c r="F259" s="497"/>
      <c r="G259" s="497"/>
      <c r="H259" s="497">
        <v>2512969</v>
      </c>
      <c r="I259" s="497">
        <v>2512995</v>
      </c>
      <c r="J259" s="497">
        <v>27</v>
      </c>
      <c r="K259" s="497"/>
      <c r="L259" s="497"/>
      <c r="M259" s="497"/>
      <c r="N259" s="497"/>
      <c r="O259" s="497"/>
      <c r="P259" s="497"/>
      <c r="Q259" s="497"/>
      <c r="R259" s="497">
        <f>J259+M259+Q259</f>
        <v>27</v>
      </c>
      <c r="S259" s="497"/>
      <c r="T259" s="497"/>
    </row>
    <row r="260" spans="1:20" x14ac:dyDescent="0.25">
      <c r="A260" s="497"/>
      <c r="B260" s="497" t="s">
        <v>71</v>
      </c>
      <c r="C260" s="497" t="s">
        <v>98</v>
      </c>
      <c r="D260" s="497" t="s">
        <v>99</v>
      </c>
      <c r="E260" s="497">
        <v>1527513</v>
      </c>
      <c r="F260" s="497">
        <v>1527544</v>
      </c>
      <c r="G260" s="497">
        <v>32</v>
      </c>
      <c r="H260" s="497"/>
      <c r="I260" s="497"/>
      <c r="J260" s="497"/>
      <c r="K260" s="497"/>
      <c r="L260" s="497"/>
      <c r="M260" s="497"/>
      <c r="N260" s="497"/>
      <c r="O260" s="497">
        <v>1527513</v>
      </c>
      <c r="P260" s="497">
        <v>1527544</v>
      </c>
      <c r="Q260" s="497">
        <v>32</v>
      </c>
      <c r="R260" s="497">
        <f>J260+M260+Q260</f>
        <v>32</v>
      </c>
      <c r="S260" s="497"/>
      <c r="T260" s="497"/>
    </row>
    <row r="261" spans="1:20" x14ac:dyDescent="0.25">
      <c r="A261" s="497"/>
      <c r="B261" s="497" t="s">
        <v>71</v>
      </c>
      <c r="C261" s="497" t="s">
        <v>40</v>
      </c>
      <c r="D261" s="497" t="s">
        <v>38</v>
      </c>
      <c r="E261" s="497">
        <v>2513168</v>
      </c>
      <c r="F261" s="497">
        <v>2513209</v>
      </c>
      <c r="G261" s="497">
        <v>42</v>
      </c>
      <c r="H261" s="497">
        <v>2513168</v>
      </c>
      <c r="I261" s="497">
        <v>2513175</v>
      </c>
      <c r="J261" s="497">
        <v>8</v>
      </c>
      <c r="K261" s="497"/>
      <c r="L261" s="497"/>
      <c r="M261" s="497"/>
      <c r="N261" s="497"/>
      <c r="O261" s="497">
        <v>2513176</v>
      </c>
      <c r="P261" s="497">
        <v>2513209</v>
      </c>
      <c r="Q261" s="497">
        <v>34</v>
      </c>
      <c r="R261" s="497">
        <f>J261+M261+Q261</f>
        <v>42</v>
      </c>
      <c r="S261" s="497"/>
      <c r="T261" s="497"/>
    </row>
    <row r="262" spans="1:20" x14ac:dyDescent="0.25">
      <c r="A262" s="497"/>
      <c r="B262" s="497" t="s">
        <v>322</v>
      </c>
      <c r="C262" s="497" t="s">
        <v>98</v>
      </c>
      <c r="D262" s="497" t="s">
        <v>99</v>
      </c>
      <c r="E262" s="497">
        <v>1527361</v>
      </c>
      <c r="F262" s="497">
        <v>1527400</v>
      </c>
      <c r="G262" s="497">
        <v>40</v>
      </c>
      <c r="H262" s="497">
        <v>1527086</v>
      </c>
      <c r="I262" s="497">
        <v>1527120</v>
      </c>
      <c r="J262" s="497">
        <v>35</v>
      </c>
      <c r="K262" s="497"/>
      <c r="L262" s="497"/>
      <c r="M262" s="497"/>
      <c r="N262" s="497"/>
      <c r="O262" s="497">
        <v>1527370</v>
      </c>
      <c r="P262" s="497">
        <v>1527400</v>
      </c>
      <c r="Q262" s="497">
        <v>31</v>
      </c>
      <c r="R262" s="497">
        <f>J262+M262+Q262</f>
        <v>66</v>
      </c>
      <c r="S262" s="497"/>
      <c r="T262" s="497"/>
    </row>
    <row r="263" spans="1:20" x14ac:dyDescent="0.25">
      <c r="A263" s="497"/>
      <c r="B263" s="497" t="s">
        <v>322</v>
      </c>
      <c r="C263" s="497" t="s">
        <v>98</v>
      </c>
      <c r="D263" s="497" t="s">
        <v>99</v>
      </c>
      <c r="E263" s="497">
        <v>1527086</v>
      </c>
      <c r="F263" s="497">
        <v>1527120</v>
      </c>
      <c r="G263" s="497">
        <v>35</v>
      </c>
      <c r="H263" s="497">
        <v>1527361</v>
      </c>
      <c r="I263" s="497">
        <v>1527369</v>
      </c>
      <c r="J263" s="497">
        <v>9</v>
      </c>
      <c r="K263" s="497"/>
      <c r="L263" s="497"/>
      <c r="M263" s="497"/>
      <c r="N263" s="497"/>
      <c r="O263" s="497"/>
      <c r="P263" s="497"/>
      <c r="Q263" s="497"/>
      <c r="R263" s="497">
        <f>J263+M263+Q263</f>
        <v>9</v>
      </c>
      <c r="S263" s="497"/>
      <c r="T263" s="497"/>
    </row>
    <row r="264" spans="1:20" x14ac:dyDescent="0.25">
      <c r="A264" s="497"/>
      <c r="B264" s="497" t="s">
        <v>322</v>
      </c>
      <c r="C264" s="497" t="s">
        <v>40</v>
      </c>
      <c r="D264" s="497" t="s">
        <v>38</v>
      </c>
      <c r="E264" s="497">
        <v>2512996</v>
      </c>
      <c r="F264" s="497">
        <v>2513039</v>
      </c>
      <c r="G264" s="497">
        <v>44</v>
      </c>
      <c r="H264" s="497">
        <v>2512678</v>
      </c>
      <c r="I264" s="497">
        <v>2512708</v>
      </c>
      <c r="J264" s="497">
        <v>31</v>
      </c>
      <c r="K264" s="497">
        <v>2512997</v>
      </c>
      <c r="L264" s="497">
        <v>2512998</v>
      </c>
      <c r="M264" s="497">
        <v>2</v>
      </c>
      <c r="N264" s="497"/>
      <c r="O264" s="497">
        <v>2513011</v>
      </c>
      <c r="P264" s="497">
        <v>2513039</v>
      </c>
      <c r="Q264" s="497">
        <v>29</v>
      </c>
      <c r="R264" s="497">
        <f>J264+M264+Q264</f>
        <v>62</v>
      </c>
      <c r="S264" s="497"/>
      <c r="T264" s="497"/>
    </row>
    <row r="265" spans="1:20" x14ac:dyDescent="0.25">
      <c r="A265" s="497"/>
      <c r="B265" s="497" t="s">
        <v>322</v>
      </c>
      <c r="C265" s="497" t="s">
        <v>40</v>
      </c>
      <c r="D265" s="497" t="s">
        <v>38</v>
      </c>
      <c r="E265" s="497">
        <v>2512678</v>
      </c>
      <c r="F265" s="497">
        <v>2512708</v>
      </c>
      <c r="G265" s="497">
        <v>31</v>
      </c>
      <c r="H265" s="497">
        <v>2512999</v>
      </c>
      <c r="I265" s="497">
        <v>2513010</v>
      </c>
      <c r="J265" s="497">
        <v>12</v>
      </c>
      <c r="K265" s="497"/>
      <c r="L265" s="497"/>
      <c r="M265" s="497"/>
      <c r="N265" s="497"/>
      <c r="O265" s="497"/>
      <c r="P265" s="497"/>
      <c r="Q265" s="497"/>
      <c r="R265" s="497">
        <f>J265+M265+Q265</f>
        <v>12</v>
      </c>
      <c r="S265" s="497"/>
      <c r="T265" s="497"/>
    </row>
    <row r="266" spans="1:20" x14ac:dyDescent="0.25">
      <c r="A266" s="497"/>
      <c r="B266" s="497" t="s">
        <v>322</v>
      </c>
      <c r="C266" s="497" t="s">
        <v>40</v>
      </c>
      <c r="D266" s="497" t="s">
        <v>38</v>
      </c>
      <c r="E266" s="497"/>
      <c r="F266" s="497"/>
      <c r="G266" s="497"/>
      <c r="H266" s="497">
        <v>2512996</v>
      </c>
      <c r="I266" s="497">
        <v>2512996</v>
      </c>
      <c r="J266" s="497">
        <v>1</v>
      </c>
      <c r="K266" s="497"/>
      <c r="L266" s="497"/>
      <c r="M266" s="497"/>
      <c r="N266" s="497"/>
      <c r="O266" s="497"/>
      <c r="P266" s="497"/>
      <c r="Q266" s="497"/>
      <c r="R266" s="497">
        <f>J266+M266+Q266</f>
        <v>1</v>
      </c>
      <c r="S266" s="497"/>
      <c r="T266" s="497"/>
    </row>
    <row r="267" spans="1:20" x14ac:dyDescent="0.25">
      <c r="A267" s="497"/>
      <c r="B267" s="497" t="s">
        <v>51</v>
      </c>
      <c r="C267" s="497" t="s">
        <v>98</v>
      </c>
      <c r="D267" s="497" t="s">
        <v>99</v>
      </c>
      <c r="E267" s="497">
        <v>1527401</v>
      </c>
      <c r="F267" s="497">
        <v>1527432</v>
      </c>
      <c r="G267" s="497">
        <v>32</v>
      </c>
      <c r="H267" s="497">
        <v>1374998</v>
      </c>
      <c r="I267" s="497">
        <v>1375000</v>
      </c>
      <c r="J267" s="497">
        <v>3</v>
      </c>
      <c r="K267" s="497"/>
      <c r="L267" s="497"/>
      <c r="M267" s="497"/>
      <c r="N267" s="497"/>
      <c r="O267" s="497">
        <v>1527401</v>
      </c>
      <c r="P267" s="497">
        <v>1527432</v>
      </c>
      <c r="Q267" s="497">
        <v>32</v>
      </c>
      <c r="R267" s="497">
        <f>J267+M267+Q267</f>
        <v>35</v>
      </c>
      <c r="S267" s="497"/>
      <c r="T267" s="497"/>
    </row>
    <row r="268" spans="1:20" x14ac:dyDescent="0.25">
      <c r="A268" s="497"/>
      <c r="B268" s="497" t="s">
        <v>51</v>
      </c>
      <c r="C268" s="497" t="s">
        <v>98</v>
      </c>
      <c r="D268" s="497" t="s">
        <v>99</v>
      </c>
      <c r="E268" s="497">
        <v>1527173</v>
      </c>
      <c r="F268" s="497">
        <v>1527204</v>
      </c>
      <c r="G268" s="497">
        <v>32</v>
      </c>
      <c r="H268" s="497">
        <v>1527173</v>
      </c>
      <c r="I268" s="497">
        <v>1527175</v>
      </c>
      <c r="J268" s="497">
        <v>3</v>
      </c>
      <c r="K268" s="497"/>
      <c r="L268" s="497"/>
      <c r="M268" s="497"/>
      <c r="N268" s="497"/>
      <c r="O268" s="497">
        <v>1527176</v>
      </c>
      <c r="P268" s="497">
        <v>1527204</v>
      </c>
      <c r="Q268" s="497">
        <v>29</v>
      </c>
      <c r="R268" s="497">
        <f>J268+M268+Q268</f>
        <v>32</v>
      </c>
      <c r="S268" s="497"/>
      <c r="T268" s="497"/>
    </row>
    <row r="269" spans="1:20" x14ac:dyDescent="0.25">
      <c r="A269" s="497"/>
      <c r="B269" s="497" t="s">
        <v>51</v>
      </c>
      <c r="C269" s="497" t="s">
        <v>98</v>
      </c>
      <c r="D269" s="497" t="s">
        <v>99</v>
      </c>
      <c r="E269" s="497">
        <v>1374998</v>
      </c>
      <c r="F269" s="497">
        <v>1375000</v>
      </c>
      <c r="G269" s="497">
        <v>3</v>
      </c>
      <c r="H269" s="497"/>
      <c r="I269" s="497"/>
      <c r="J269" s="497"/>
      <c r="K269" s="497"/>
      <c r="L269" s="497"/>
      <c r="M269" s="497"/>
      <c r="N269" s="497"/>
      <c r="O269" s="497"/>
      <c r="P269" s="497"/>
      <c r="Q269" s="497"/>
      <c r="R269" s="497">
        <f>J269+M269+Q269</f>
        <v>0</v>
      </c>
      <c r="S269" s="497"/>
      <c r="T269" s="497"/>
    </row>
    <row r="270" spans="1:20" x14ac:dyDescent="0.25">
      <c r="A270" s="497"/>
      <c r="B270" s="497" t="s">
        <v>51</v>
      </c>
      <c r="C270" s="497" t="s">
        <v>40</v>
      </c>
      <c r="D270" s="497" t="s">
        <v>38</v>
      </c>
      <c r="E270" s="497">
        <v>2513040</v>
      </c>
      <c r="F270" s="497">
        <v>2513075</v>
      </c>
      <c r="G270" s="497">
        <v>36</v>
      </c>
      <c r="H270" s="497">
        <v>2512776</v>
      </c>
      <c r="I270" s="497">
        <v>2512781</v>
      </c>
      <c r="J270" s="497">
        <v>6</v>
      </c>
      <c r="K270" s="497"/>
      <c r="L270" s="497"/>
      <c r="M270" s="497"/>
      <c r="N270" s="497"/>
      <c r="O270" s="497">
        <v>2512782</v>
      </c>
      <c r="P270" s="497">
        <v>2512806</v>
      </c>
      <c r="Q270" s="497">
        <v>25</v>
      </c>
      <c r="R270" s="497">
        <f>J270+M270+Q270</f>
        <v>31</v>
      </c>
      <c r="S270" s="497"/>
      <c r="T270" s="497"/>
    </row>
    <row r="271" spans="1:20" x14ac:dyDescent="0.25">
      <c r="A271" s="497"/>
      <c r="B271" s="497" t="s">
        <v>51</v>
      </c>
      <c r="C271" s="497" t="s">
        <v>40</v>
      </c>
      <c r="D271" s="497" t="s">
        <v>38</v>
      </c>
      <c r="E271" s="497">
        <v>2512776</v>
      </c>
      <c r="F271" s="497">
        <v>2512806</v>
      </c>
      <c r="G271" s="497">
        <v>31</v>
      </c>
      <c r="H271" s="497"/>
      <c r="I271" s="497"/>
      <c r="J271" s="497"/>
      <c r="K271" s="497"/>
      <c r="L271" s="497"/>
      <c r="M271" s="497"/>
      <c r="N271" s="497"/>
      <c r="O271" s="497">
        <v>2513040</v>
      </c>
      <c r="P271" s="497">
        <v>2513075</v>
      </c>
      <c r="Q271" s="497">
        <v>36</v>
      </c>
      <c r="R271" s="497">
        <f>J271+M271+Q271</f>
        <v>36</v>
      </c>
      <c r="S271" s="497"/>
      <c r="T271" s="497"/>
    </row>
    <row r="272" spans="1:20" x14ac:dyDescent="0.25">
      <c r="A272" s="497"/>
      <c r="B272" s="497" t="s">
        <v>42</v>
      </c>
      <c r="C272" s="497" t="s">
        <v>98</v>
      </c>
      <c r="D272" s="497" t="s">
        <v>99</v>
      </c>
      <c r="E272" s="497">
        <v>1527269</v>
      </c>
      <c r="F272" s="497">
        <v>1527312</v>
      </c>
      <c r="G272" s="497">
        <v>44</v>
      </c>
      <c r="H272" s="497">
        <v>1527269</v>
      </c>
      <c r="I272" s="497">
        <v>1527302</v>
      </c>
      <c r="J272" s="497">
        <v>34</v>
      </c>
      <c r="K272" s="497"/>
      <c r="L272" s="497"/>
      <c r="M272" s="497"/>
      <c r="N272" s="497"/>
      <c r="O272" s="497">
        <v>1527303</v>
      </c>
      <c r="P272" s="497">
        <v>1527312</v>
      </c>
      <c r="Q272" s="497">
        <v>10</v>
      </c>
      <c r="R272" s="497">
        <f>J272+M272+Q272</f>
        <v>44</v>
      </c>
      <c r="S272" s="497"/>
      <c r="T272" s="497"/>
    </row>
    <row r="273" spans="1:20" x14ac:dyDescent="0.25">
      <c r="A273" s="497"/>
      <c r="B273" s="497" t="s">
        <v>42</v>
      </c>
      <c r="C273" s="497" t="s">
        <v>40</v>
      </c>
      <c r="D273" s="497" t="s">
        <v>38</v>
      </c>
      <c r="E273" s="497">
        <v>2512898</v>
      </c>
      <c r="F273" s="497">
        <v>2512935</v>
      </c>
      <c r="G273" s="497">
        <v>38</v>
      </c>
      <c r="H273" s="497">
        <v>2512898</v>
      </c>
      <c r="I273" s="497">
        <v>2512931</v>
      </c>
      <c r="J273" s="497">
        <v>34</v>
      </c>
      <c r="K273" s="497"/>
      <c r="L273" s="497"/>
      <c r="M273" s="497"/>
      <c r="N273" s="497"/>
      <c r="O273" s="497">
        <v>2512932</v>
      </c>
      <c r="P273" s="497">
        <v>2512935</v>
      </c>
      <c r="Q273" s="497">
        <v>4</v>
      </c>
      <c r="R273" s="497">
        <f>J273+M273+Q273</f>
        <v>38</v>
      </c>
      <c r="S273" s="497"/>
      <c r="T273" s="497"/>
    </row>
    <row r="274" spans="1:20" x14ac:dyDescent="0.25">
      <c r="A274" s="497"/>
      <c r="B274" s="497" t="s">
        <v>43</v>
      </c>
      <c r="C274" s="497" t="s">
        <v>98</v>
      </c>
      <c r="D274" s="497" t="s">
        <v>99</v>
      </c>
      <c r="E274" s="497">
        <v>1527433</v>
      </c>
      <c r="F274" s="497">
        <v>1527472</v>
      </c>
      <c r="G274" s="497">
        <v>40</v>
      </c>
      <c r="H274" s="497">
        <v>1527213</v>
      </c>
      <c r="I274" s="497">
        <v>1527244</v>
      </c>
      <c r="J274" s="497">
        <v>32</v>
      </c>
      <c r="K274" s="497"/>
      <c r="L274" s="497"/>
      <c r="M274" s="497"/>
      <c r="N274" s="497"/>
      <c r="O274" s="497">
        <v>1527444</v>
      </c>
      <c r="P274" s="497">
        <v>1527472</v>
      </c>
      <c r="Q274" s="497">
        <v>29</v>
      </c>
      <c r="R274" s="497">
        <f>J274+M274+Q274</f>
        <v>61</v>
      </c>
      <c r="S274" s="497"/>
      <c r="T274" s="497"/>
    </row>
    <row r="275" spans="1:20" x14ac:dyDescent="0.25">
      <c r="A275" s="497"/>
      <c r="B275" s="497" t="s">
        <v>43</v>
      </c>
      <c r="C275" s="497" t="s">
        <v>98</v>
      </c>
      <c r="D275" s="497" t="s">
        <v>99</v>
      </c>
      <c r="E275" s="497">
        <v>1527213</v>
      </c>
      <c r="F275" s="497">
        <v>1527244</v>
      </c>
      <c r="G275" s="497">
        <v>32</v>
      </c>
      <c r="H275" s="497">
        <v>1527433</v>
      </c>
      <c r="I275" s="497">
        <v>1527443</v>
      </c>
      <c r="J275" s="497">
        <v>11</v>
      </c>
      <c r="K275" s="497"/>
      <c r="L275" s="497"/>
      <c r="M275" s="497"/>
      <c r="N275" s="497"/>
      <c r="O275" s="497"/>
      <c r="P275" s="497"/>
      <c r="Q275" s="497"/>
      <c r="R275" s="497">
        <f>J275+M275+Q275</f>
        <v>11</v>
      </c>
      <c r="S275" s="497"/>
      <c r="T275" s="497"/>
    </row>
    <row r="276" spans="1:20" x14ac:dyDescent="0.25">
      <c r="A276" s="497"/>
      <c r="B276" s="497" t="s">
        <v>43</v>
      </c>
      <c r="C276" s="497" t="s">
        <v>40</v>
      </c>
      <c r="D276" s="497" t="s">
        <v>38</v>
      </c>
      <c r="E276" s="497">
        <v>2513076</v>
      </c>
      <c r="F276" s="497">
        <v>2513122</v>
      </c>
      <c r="G276" s="497">
        <v>47</v>
      </c>
      <c r="H276" s="497">
        <v>2513076</v>
      </c>
      <c r="I276" s="497">
        <v>2513078</v>
      </c>
      <c r="J276" s="497">
        <v>3</v>
      </c>
      <c r="K276" s="497">
        <v>2512839</v>
      </c>
      <c r="L276" s="497">
        <v>2512842</v>
      </c>
      <c r="M276" s="497">
        <v>4</v>
      </c>
      <c r="N276" s="497"/>
      <c r="O276" s="497">
        <v>2513102</v>
      </c>
      <c r="P276" s="497">
        <v>2513122</v>
      </c>
      <c r="Q276" s="497">
        <v>21</v>
      </c>
      <c r="R276" s="497">
        <f>J276+M276+Q276</f>
        <v>28</v>
      </c>
      <c r="S276" s="497"/>
      <c r="T276" s="497"/>
    </row>
    <row r="277" spans="1:20" x14ac:dyDescent="0.25">
      <c r="A277" s="497"/>
      <c r="B277" s="497" t="s">
        <v>43</v>
      </c>
      <c r="C277" s="497" t="s">
        <v>40</v>
      </c>
      <c r="D277" s="497" t="s">
        <v>38</v>
      </c>
      <c r="E277" s="497">
        <v>2512832</v>
      </c>
      <c r="F277" s="497">
        <v>2512856</v>
      </c>
      <c r="G277" s="497">
        <v>25</v>
      </c>
      <c r="H277" s="497">
        <v>2512843</v>
      </c>
      <c r="I277" s="497">
        <v>2512856</v>
      </c>
      <c r="J277" s="497">
        <v>14</v>
      </c>
      <c r="K277" s="497">
        <v>2513079</v>
      </c>
      <c r="L277" s="497">
        <v>2513082</v>
      </c>
      <c r="M277" s="497">
        <v>4</v>
      </c>
      <c r="N277" s="497"/>
      <c r="O277" s="497"/>
      <c r="P277" s="497"/>
      <c r="Q277" s="497"/>
      <c r="R277" s="497">
        <f>J277+M277+Q277</f>
        <v>18</v>
      </c>
      <c r="S277" s="497"/>
      <c r="T277" s="497"/>
    </row>
    <row r="278" spans="1:20" x14ac:dyDescent="0.25">
      <c r="A278" s="497"/>
      <c r="B278" s="497" t="s">
        <v>43</v>
      </c>
      <c r="C278" s="497" t="s">
        <v>40</v>
      </c>
      <c r="D278" s="497" t="s">
        <v>38</v>
      </c>
      <c r="E278" s="497"/>
      <c r="F278" s="497"/>
      <c r="G278" s="497"/>
      <c r="H278" s="497">
        <v>2512832</v>
      </c>
      <c r="I278" s="497">
        <v>2512838</v>
      </c>
      <c r="J278" s="497">
        <v>7</v>
      </c>
      <c r="K278" s="497"/>
      <c r="L278" s="497"/>
      <c r="M278" s="497"/>
      <c r="N278" s="497"/>
      <c r="O278" s="497"/>
      <c r="P278" s="497"/>
      <c r="Q278" s="497"/>
      <c r="R278" s="497">
        <f>J278+M278+Q278</f>
        <v>7</v>
      </c>
      <c r="S278" s="497"/>
      <c r="T278" s="497"/>
    </row>
    <row r="279" spans="1:20" x14ac:dyDescent="0.25">
      <c r="A279" s="497"/>
      <c r="B279" s="497" t="s">
        <v>43</v>
      </c>
      <c r="C279" s="497" t="s">
        <v>40</v>
      </c>
      <c r="D279" s="497" t="s">
        <v>38</v>
      </c>
      <c r="E279" s="497"/>
      <c r="F279" s="497"/>
      <c r="G279" s="497"/>
      <c r="H279" s="497">
        <v>2513083</v>
      </c>
      <c r="I279" s="497">
        <v>2513101</v>
      </c>
      <c r="J279" s="497">
        <v>19</v>
      </c>
      <c r="K279" s="497"/>
      <c r="L279" s="497"/>
      <c r="M279" s="497"/>
      <c r="N279" s="497"/>
      <c r="O279" s="497"/>
      <c r="P279" s="497"/>
      <c r="Q279" s="497"/>
      <c r="R279" s="497">
        <f>J279+M279+Q279</f>
        <v>19</v>
      </c>
      <c r="S279" s="497"/>
      <c r="T279" s="497"/>
    </row>
    <row r="280" spans="1:20" x14ac:dyDescent="0.25">
      <c r="A280" s="386" t="s">
        <v>104</v>
      </c>
      <c r="B280" s="387"/>
      <c r="C280" s="387"/>
      <c r="D280" s="387"/>
      <c r="E280" s="311"/>
      <c r="F280" s="312"/>
      <c r="G280" s="173">
        <f>SUM(G244:G279)</f>
        <v>822</v>
      </c>
      <c r="H280" s="311"/>
      <c r="I280" s="312"/>
      <c r="J280" s="174">
        <f>SUM(J244:J279)</f>
        <v>456</v>
      </c>
      <c r="K280" s="311"/>
      <c r="L280" s="312"/>
      <c r="M280" s="174">
        <f>SUM(M244:M279)</f>
        <v>35</v>
      </c>
      <c r="N280" s="175">
        <v>244279</v>
      </c>
      <c r="O280" s="311"/>
      <c r="P280" s="312"/>
      <c r="Q280" s="174">
        <f>SUM(Q244:Q279)</f>
        <v>331</v>
      </c>
      <c r="R280" s="176">
        <f>SUM(R244:R279)</f>
        <v>822</v>
      </c>
      <c r="S280" s="177">
        <f>SUM(S244:S279)</f>
        <v>0</v>
      </c>
      <c r="T280" s="174">
        <f>SUM(T244:T279)</f>
        <v>0</v>
      </c>
    </row>
    <row r="281" spans="1:20" ht="15.75" x14ac:dyDescent="0.25">
      <c r="A281" s="388" t="s">
        <v>65</v>
      </c>
      <c r="B281" s="387"/>
      <c r="C281" s="387"/>
      <c r="D281" s="387"/>
      <c r="E281" s="387"/>
      <c r="F281" s="387"/>
      <c r="G281" s="387"/>
      <c r="H281" s="316"/>
      <c r="I281" s="389">
        <f>J280/2</f>
        <v>228</v>
      </c>
      <c r="J281" s="316"/>
      <c r="K281" s="388" t="s">
        <v>105</v>
      </c>
      <c r="L281" s="387"/>
      <c r="M281" s="387"/>
      <c r="N281" s="387"/>
      <c r="O281" s="387"/>
      <c r="P281" s="387"/>
      <c r="Q281" s="316"/>
      <c r="R281" s="390">
        <f>S280+T280</f>
        <v>0</v>
      </c>
      <c r="S281" s="387"/>
      <c r="T281" s="316"/>
    </row>
    <row r="283" spans="1:20" x14ac:dyDescent="0.25">
      <c r="A283" s="308"/>
      <c r="B283" s="309"/>
      <c r="C283" s="309"/>
      <c r="D283" s="309"/>
      <c r="E283" s="309"/>
      <c r="F283" s="309"/>
      <c r="G283" s="309"/>
      <c r="H283" s="309"/>
      <c r="I283" s="309"/>
      <c r="J283" s="309"/>
      <c r="K283" s="309"/>
      <c r="L283" s="309"/>
      <c r="M283" s="309"/>
      <c r="N283" s="309"/>
      <c r="O283" s="391" t="s">
        <v>336</v>
      </c>
      <c r="P283" s="392"/>
      <c r="Q283" s="392"/>
      <c r="R283" s="392"/>
      <c r="S283" s="392"/>
      <c r="T283" s="393"/>
    </row>
    <row r="284" spans="1:20" ht="22.5" x14ac:dyDescent="0.25">
      <c r="A284" s="404" t="s">
        <v>107</v>
      </c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14"/>
      <c r="M284" s="314"/>
      <c r="N284" s="314"/>
      <c r="O284" s="314"/>
      <c r="P284" s="314"/>
      <c r="Q284" s="314"/>
      <c r="R284" s="314"/>
      <c r="S284" s="314"/>
      <c r="T284" s="405"/>
    </row>
    <row r="285" spans="1:20" x14ac:dyDescent="0.25">
      <c r="A285" s="406" t="s">
        <v>108</v>
      </c>
      <c r="B285" s="314"/>
      <c r="C285" s="314"/>
      <c r="D285" s="314"/>
      <c r="E285" s="314"/>
      <c r="F285" s="314"/>
      <c r="G285" s="314"/>
      <c r="H285" s="314"/>
      <c r="I285" s="314"/>
      <c r="J285" s="314"/>
      <c r="K285" s="314"/>
      <c r="L285" s="314"/>
      <c r="M285" s="314"/>
      <c r="N285" s="314"/>
      <c r="O285" s="314"/>
      <c r="P285" s="314"/>
      <c r="Q285" s="314"/>
      <c r="R285" s="314"/>
      <c r="S285" s="314"/>
      <c r="T285" s="405"/>
    </row>
    <row r="286" spans="1:20" x14ac:dyDescent="0.25">
      <c r="A286" s="407" t="s">
        <v>254</v>
      </c>
      <c r="B286" s="392"/>
      <c r="C286" s="392"/>
      <c r="D286" s="392"/>
      <c r="E286" s="392"/>
      <c r="F286" s="392"/>
      <c r="G286" s="392"/>
      <c r="H286" s="392"/>
      <c r="I286" s="392"/>
      <c r="J286" s="392"/>
      <c r="K286" s="392"/>
      <c r="L286" s="392"/>
      <c r="M286" s="392"/>
      <c r="N286" s="392"/>
      <c r="O286" s="392"/>
      <c r="P286" s="392"/>
      <c r="Q286" s="392"/>
      <c r="R286" s="392"/>
      <c r="S286" s="392"/>
      <c r="T286" s="393"/>
    </row>
    <row r="287" spans="1:20" ht="21.75" thickBot="1" x14ac:dyDescent="0.3">
      <c r="A287" s="394" t="s">
        <v>255</v>
      </c>
      <c r="B287" s="392"/>
      <c r="C287" s="392"/>
      <c r="D287" s="392"/>
      <c r="E287" s="395" t="s">
        <v>256</v>
      </c>
      <c r="F287" s="387"/>
      <c r="G287" s="387"/>
      <c r="H287" s="387"/>
      <c r="I287" s="387"/>
      <c r="J287" s="387"/>
      <c r="K287" s="387"/>
      <c r="L287" s="387"/>
      <c r="M287" s="387"/>
      <c r="N287" s="387"/>
      <c r="O287" s="387"/>
      <c r="P287" s="387"/>
      <c r="Q287" s="396" t="s">
        <v>257</v>
      </c>
      <c r="R287" s="393"/>
      <c r="S287" s="397" t="s">
        <v>335</v>
      </c>
      <c r="T287" s="398"/>
    </row>
    <row r="288" spans="1:20" ht="15.75" x14ac:dyDescent="0.25">
      <c r="A288" s="310"/>
      <c r="B288" s="169"/>
      <c r="C288" s="169"/>
      <c r="D288" s="169"/>
      <c r="E288" s="399" t="s">
        <v>20</v>
      </c>
      <c r="F288" s="387"/>
      <c r="G288" s="316"/>
      <c r="H288" s="400" t="s">
        <v>184</v>
      </c>
      <c r="I288" s="387"/>
      <c r="J288" s="316"/>
      <c r="K288" s="401" t="s">
        <v>185</v>
      </c>
      <c r="L288" s="387"/>
      <c r="M288" s="387"/>
      <c r="N288" s="316"/>
      <c r="O288" s="400" t="s">
        <v>24</v>
      </c>
      <c r="P288" s="387"/>
      <c r="Q288" s="316"/>
      <c r="R288" s="402" t="s">
        <v>258</v>
      </c>
      <c r="S288" s="402" t="s">
        <v>259</v>
      </c>
      <c r="T288" s="402" t="s">
        <v>260</v>
      </c>
    </row>
    <row r="289" spans="1:20" x14ac:dyDescent="0.25">
      <c r="A289" s="170" t="s">
        <v>26</v>
      </c>
      <c r="B289" s="170" t="s">
        <v>27</v>
      </c>
      <c r="C289" s="170" t="s">
        <v>28</v>
      </c>
      <c r="D289" s="170" t="s">
        <v>29</v>
      </c>
      <c r="E289" s="170" t="s">
        <v>30</v>
      </c>
      <c r="F289" s="170" t="s">
        <v>31</v>
      </c>
      <c r="G289" s="171" t="s">
        <v>32</v>
      </c>
      <c r="H289" s="170" t="s">
        <v>30</v>
      </c>
      <c r="I289" s="170" t="s">
        <v>31</v>
      </c>
      <c r="J289" s="171" t="s">
        <v>32</v>
      </c>
      <c r="K289" s="170" t="s">
        <v>30</v>
      </c>
      <c r="L289" s="170" t="s">
        <v>31</v>
      </c>
      <c r="M289" s="171" t="s">
        <v>32</v>
      </c>
      <c r="N289" s="172" t="s">
        <v>261</v>
      </c>
      <c r="O289" s="170" t="s">
        <v>30</v>
      </c>
      <c r="P289" s="170" t="s">
        <v>31</v>
      </c>
      <c r="Q289" s="171" t="s">
        <v>32</v>
      </c>
      <c r="R289" s="403"/>
      <c r="S289" s="403"/>
      <c r="T289" s="403"/>
    </row>
    <row r="290" spans="1:20" x14ac:dyDescent="0.25">
      <c r="A290" s="497"/>
      <c r="B290" s="497" t="s">
        <v>36</v>
      </c>
      <c r="C290" s="497" t="s">
        <v>98</v>
      </c>
      <c r="D290" s="497" t="s">
        <v>99</v>
      </c>
      <c r="E290" s="497">
        <v>1527585</v>
      </c>
      <c r="F290" s="497">
        <v>1527664</v>
      </c>
      <c r="G290" s="497">
        <v>80</v>
      </c>
      <c r="H290" s="497">
        <v>1527612</v>
      </c>
      <c r="I290" s="497">
        <v>1527633</v>
      </c>
      <c r="J290" s="497">
        <v>22</v>
      </c>
      <c r="K290" s="497">
        <v>1527611</v>
      </c>
      <c r="L290" s="497">
        <v>1527611</v>
      </c>
      <c r="M290" s="497">
        <v>1</v>
      </c>
      <c r="N290" s="497"/>
      <c r="O290" s="497">
        <v>1527634</v>
      </c>
      <c r="P290" s="497">
        <v>1527664</v>
      </c>
      <c r="Q290" s="497">
        <v>31</v>
      </c>
      <c r="R290" s="497">
        <f>J290+M290+Q290</f>
        <v>54</v>
      </c>
      <c r="S290" s="497"/>
      <c r="T290" s="497"/>
    </row>
    <row r="291" spans="1:20" x14ac:dyDescent="0.25">
      <c r="A291" s="497"/>
      <c r="B291" s="497" t="s">
        <v>36</v>
      </c>
      <c r="C291" s="497" t="s">
        <v>98</v>
      </c>
      <c r="D291" s="497" t="s">
        <v>99</v>
      </c>
      <c r="E291" s="497">
        <v>1527505</v>
      </c>
      <c r="F291" s="497">
        <v>1527512</v>
      </c>
      <c r="G291" s="497">
        <v>8</v>
      </c>
      <c r="H291" s="497">
        <v>1527585</v>
      </c>
      <c r="I291" s="497">
        <v>1527610</v>
      </c>
      <c r="J291" s="497">
        <v>26</v>
      </c>
      <c r="K291" s="497"/>
      <c r="L291" s="497"/>
      <c r="M291" s="497"/>
      <c r="N291" s="497"/>
      <c r="O291" s="497"/>
      <c r="P291" s="497"/>
      <c r="Q291" s="497"/>
      <c r="R291" s="497">
        <f>J291+M291+Q291</f>
        <v>26</v>
      </c>
      <c r="S291" s="497"/>
      <c r="T291" s="497"/>
    </row>
    <row r="292" spans="1:20" x14ac:dyDescent="0.25">
      <c r="A292" s="497"/>
      <c r="B292" s="497" t="s">
        <v>36</v>
      </c>
      <c r="C292" s="497" t="s">
        <v>98</v>
      </c>
      <c r="D292" s="497" t="s">
        <v>99</v>
      </c>
      <c r="E292" s="497"/>
      <c r="F292" s="497"/>
      <c r="G292" s="497"/>
      <c r="H292" s="497">
        <v>1527505</v>
      </c>
      <c r="I292" s="497">
        <v>1527512</v>
      </c>
      <c r="J292" s="497">
        <v>8</v>
      </c>
      <c r="K292" s="497"/>
      <c r="L292" s="497"/>
      <c r="M292" s="497"/>
      <c r="N292" s="497"/>
      <c r="O292" s="497"/>
      <c r="P292" s="497"/>
      <c r="Q292" s="497"/>
      <c r="R292" s="497">
        <f>J292+M292+Q292</f>
        <v>8</v>
      </c>
      <c r="S292" s="497"/>
      <c r="T292" s="497"/>
    </row>
    <row r="293" spans="1:20" x14ac:dyDescent="0.25">
      <c r="A293" s="497"/>
      <c r="B293" s="497" t="s">
        <v>36</v>
      </c>
      <c r="C293" s="497" t="s">
        <v>40</v>
      </c>
      <c r="D293" s="497" t="s">
        <v>38</v>
      </c>
      <c r="E293" s="497">
        <v>2513252</v>
      </c>
      <c r="F293" s="497">
        <v>2513331</v>
      </c>
      <c r="G293" s="497">
        <v>80</v>
      </c>
      <c r="H293" s="497">
        <v>2513043</v>
      </c>
      <c r="I293" s="497">
        <v>2513051</v>
      </c>
      <c r="J293" s="497">
        <v>9</v>
      </c>
      <c r="K293" s="497">
        <v>2513252</v>
      </c>
      <c r="L293" s="497">
        <v>2513257</v>
      </c>
      <c r="M293" s="497">
        <v>6</v>
      </c>
      <c r="N293" s="497"/>
      <c r="O293" s="497">
        <v>2513305</v>
      </c>
      <c r="P293" s="497">
        <v>2513331</v>
      </c>
      <c r="Q293" s="497">
        <v>27</v>
      </c>
      <c r="R293" s="497">
        <f>J293+M293+Q293</f>
        <v>42</v>
      </c>
      <c r="S293" s="497"/>
      <c r="T293" s="497"/>
    </row>
    <row r="294" spans="1:20" x14ac:dyDescent="0.25">
      <c r="A294" s="497"/>
      <c r="B294" s="497" t="s">
        <v>36</v>
      </c>
      <c r="C294" s="497" t="s">
        <v>40</v>
      </c>
      <c r="D294" s="497" t="s">
        <v>38</v>
      </c>
      <c r="E294" s="497">
        <v>2513043</v>
      </c>
      <c r="F294" s="497">
        <v>2513051</v>
      </c>
      <c r="G294" s="497">
        <v>9</v>
      </c>
      <c r="H294" s="497">
        <v>2513258</v>
      </c>
      <c r="I294" s="497">
        <v>2513304</v>
      </c>
      <c r="J294" s="497">
        <v>47</v>
      </c>
      <c r="K294" s="497"/>
      <c r="L294" s="497"/>
      <c r="M294" s="497"/>
      <c r="N294" s="497"/>
      <c r="O294" s="497"/>
      <c r="P294" s="497"/>
      <c r="Q294" s="497"/>
      <c r="R294" s="497">
        <f>J294+M294+Q294</f>
        <v>47</v>
      </c>
      <c r="S294" s="497"/>
      <c r="T294" s="497"/>
    </row>
    <row r="295" spans="1:20" x14ac:dyDescent="0.25">
      <c r="A295" s="497"/>
      <c r="B295" s="497" t="s">
        <v>71</v>
      </c>
      <c r="C295" s="497" t="s">
        <v>98</v>
      </c>
      <c r="D295" s="497" t="s">
        <v>99</v>
      </c>
      <c r="E295" s="497">
        <v>1527176</v>
      </c>
      <c r="F295" s="497">
        <v>1527204</v>
      </c>
      <c r="G295" s="497">
        <v>29</v>
      </c>
      <c r="H295" s="497">
        <v>1527359</v>
      </c>
      <c r="I295" s="497">
        <v>1527360</v>
      </c>
      <c r="J295" s="497">
        <v>2</v>
      </c>
      <c r="K295" s="497"/>
      <c r="L295" s="497"/>
      <c r="M295" s="497"/>
      <c r="N295" s="497"/>
      <c r="O295" s="497">
        <v>1527187</v>
      </c>
      <c r="P295" s="497">
        <v>1527204</v>
      </c>
      <c r="Q295" s="497">
        <v>18</v>
      </c>
      <c r="R295" s="497">
        <f>J295+M295+Q295</f>
        <v>20</v>
      </c>
      <c r="S295" s="497"/>
      <c r="T295" s="497"/>
    </row>
    <row r="296" spans="1:20" x14ac:dyDescent="0.25">
      <c r="A296" s="497"/>
      <c r="B296" s="497" t="s">
        <v>71</v>
      </c>
      <c r="C296" s="497" t="s">
        <v>98</v>
      </c>
      <c r="D296" s="497" t="s">
        <v>99</v>
      </c>
      <c r="E296" s="497">
        <v>1527359</v>
      </c>
      <c r="F296" s="497">
        <v>1527360</v>
      </c>
      <c r="G296" s="497">
        <v>2</v>
      </c>
      <c r="H296" s="497">
        <v>1527176</v>
      </c>
      <c r="I296" s="497">
        <v>1527186</v>
      </c>
      <c r="J296" s="497">
        <v>11</v>
      </c>
      <c r="K296" s="497"/>
      <c r="L296" s="497"/>
      <c r="M296" s="497"/>
      <c r="N296" s="497"/>
      <c r="O296" s="497"/>
      <c r="P296" s="497"/>
      <c r="Q296" s="497"/>
      <c r="R296" s="497">
        <f>J296+M296+Q296</f>
        <v>11</v>
      </c>
      <c r="S296" s="497"/>
      <c r="T296" s="497"/>
    </row>
    <row r="297" spans="1:20" x14ac:dyDescent="0.25">
      <c r="A297" s="497"/>
      <c r="B297" s="497" t="s">
        <v>71</v>
      </c>
      <c r="C297" s="497" t="s">
        <v>98</v>
      </c>
      <c r="D297" s="497" t="s">
        <v>99</v>
      </c>
      <c r="E297" s="497">
        <v>1527513</v>
      </c>
      <c r="F297" s="497">
        <v>1527544</v>
      </c>
      <c r="G297" s="497">
        <v>32</v>
      </c>
      <c r="H297" s="497">
        <v>1527513</v>
      </c>
      <c r="I297" s="497">
        <v>1527544</v>
      </c>
      <c r="J297" s="497">
        <v>32</v>
      </c>
      <c r="K297" s="497"/>
      <c r="L297" s="497"/>
      <c r="M297" s="497"/>
      <c r="N297" s="497"/>
      <c r="O297" s="497"/>
      <c r="P297" s="497"/>
      <c r="Q297" s="497"/>
      <c r="R297" s="497">
        <f>J297+M297+Q297</f>
        <v>32</v>
      </c>
      <c r="S297" s="497"/>
      <c r="T297" s="497"/>
    </row>
    <row r="298" spans="1:20" x14ac:dyDescent="0.25">
      <c r="A298" s="497"/>
      <c r="B298" s="497" t="s">
        <v>71</v>
      </c>
      <c r="C298" s="497" t="s">
        <v>40</v>
      </c>
      <c r="D298" s="497" t="s">
        <v>38</v>
      </c>
      <c r="E298" s="497">
        <v>2513332</v>
      </c>
      <c r="F298" s="497">
        <v>2513360</v>
      </c>
      <c r="G298" s="497">
        <v>29</v>
      </c>
      <c r="H298" s="497">
        <v>2513332</v>
      </c>
      <c r="I298" s="497">
        <v>2513335</v>
      </c>
      <c r="J298" s="497">
        <v>4</v>
      </c>
      <c r="K298" s="497">
        <v>2513181</v>
      </c>
      <c r="L298" s="497">
        <v>2513186</v>
      </c>
      <c r="M298" s="497">
        <v>6</v>
      </c>
      <c r="N298" s="497"/>
      <c r="O298" s="497">
        <v>2513355</v>
      </c>
      <c r="P298" s="497">
        <v>2513360</v>
      </c>
      <c r="Q298" s="497">
        <v>6</v>
      </c>
      <c r="R298" s="497">
        <f>J298+M298+Q298</f>
        <v>16</v>
      </c>
      <c r="S298" s="497"/>
      <c r="T298" s="497"/>
    </row>
    <row r="299" spans="1:20" x14ac:dyDescent="0.25">
      <c r="A299" s="497"/>
      <c r="B299" s="497" t="s">
        <v>71</v>
      </c>
      <c r="C299" s="497" t="s">
        <v>40</v>
      </c>
      <c r="D299" s="497" t="s">
        <v>38</v>
      </c>
      <c r="E299" s="497">
        <v>2513176</v>
      </c>
      <c r="F299" s="497">
        <v>2513209</v>
      </c>
      <c r="G299" s="497">
        <v>34</v>
      </c>
      <c r="H299" s="497">
        <v>2513187</v>
      </c>
      <c r="I299" s="497">
        <v>2513209</v>
      </c>
      <c r="J299" s="497">
        <v>23</v>
      </c>
      <c r="K299" s="497">
        <v>2513336</v>
      </c>
      <c r="L299" s="497">
        <v>2513341</v>
      </c>
      <c r="M299" s="497">
        <v>6</v>
      </c>
      <c r="N299" s="497"/>
      <c r="O299" s="497"/>
      <c r="P299" s="497"/>
      <c r="Q299" s="497"/>
      <c r="R299" s="497">
        <f>J299+M299+Q299</f>
        <v>29</v>
      </c>
      <c r="S299" s="497"/>
      <c r="T299" s="497"/>
    </row>
    <row r="300" spans="1:20" x14ac:dyDescent="0.25">
      <c r="A300" s="497"/>
      <c r="B300" s="497" t="s">
        <v>71</v>
      </c>
      <c r="C300" s="497" t="s">
        <v>40</v>
      </c>
      <c r="D300" s="497" t="s">
        <v>38</v>
      </c>
      <c r="E300" s="497"/>
      <c r="F300" s="497"/>
      <c r="G300" s="497"/>
      <c r="H300" s="497">
        <v>2513176</v>
      </c>
      <c r="I300" s="497">
        <v>2513180</v>
      </c>
      <c r="J300" s="497">
        <v>5</v>
      </c>
      <c r="K300" s="497"/>
      <c r="L300" s="497"/>
      <c r="M300" s="497"/>
      <c r="N300" s="497"/>
      <c r="O300" s="497"/>
      <c r="P300" s="497"/>
      <c r="Q300" s="497"/>
      <c r="R300" s="497">
        <f>J300+M300+Q300</f>
        <v>5</v>
      </c>
      <c r="S300" s="497"/>
      <c r="T300" s="497"/>
    </row>
    <row r="301" spans="1:20" x14ac:dyDescent="0.25">
      <c r="A301" s="497"/>
      <c r="B301" s="497" t="s">
        <v>71</v>
      </c>
      <c r="C301" s="497" t="s">
        <v>40</v>
      </c>
      <c r="D301" s="497" t="s">
        <v>38</v>
      </c>
      <c r="E301" s="497"/>
      <c r="F301" s="497"/>
      <c r="G301" s="497"/>
      <c r="H301" s="497">
        <v>2513342</v>
      </c>
      <c r="I301" s="497">
        <v>2513354</v>
      </c>
      <c r="J301" s="497">
        <v>13</v>
      </c>
      <c r="K301" s="497"/>
      <c r="L301" s="497"/>
      <c r="M301" s="497"/>
      <c r="N301" s="497"/>
      <c r="O301" s="497"/>
      <c r="P301" s="497"/>
      <c r="Q301" s="497"/>
      <c r="R301" s="497">
        <f>J301+M301+Q301</f>
        <v>13</v>
      </c>
      <c r="S301" s="497"/>
      <c r="T301" s="497"/>
    </row>
    <row r="302" spans="1:20" x14ac:dyDescent="0.25">
      <c r="A302" s="497"/>
      <c r="B302" s="497" t="s">
        <v>322</v>
      </c>
      <c r="C302" s="497" t="s">
        <v>98</v>
      </c>
      <c r="D302" s="497" t="s">
        <v>99</v>
      </c>
      <c r="E302" s="497">
        <v>1527545</v>
      </c>
      <c r="F302" s="497">
        <v>1527584</v>
      </c>
      <c r="G302" s="497">
        <v>40</v>
      </c>
      <c r="H302" s="497">
        <v>1527383</v>
      </c>
      <c r="I302" s="497">
        <v>1527392</v>
      </c>
      <c r="J302" s="497">
        <v>10</v>
      </c>
      <c r="K302" s="497">
        <v>1527393</v>
      </c>
      <c r="L302" s="497">
        <v>1527393</v>
      </c>
      <c r="M302" s="497">
        <v>1</v>
      </c>
      <c r="N302" s="497"/>
      <c r="O302" s="497">
        <v>1527561</v>
      </c>
      <c r="P302" s="497">
        <v>1527584</v>
      </c>
      <c r="Q302" s="497">
        <v>24</v>
      </c>
      <c r="R302" s="497">
        <f>J302+M302+Q302</f>
        <v>35</v>
      </c>
      <c r="S302" s="497"/>
      <c r="T302" s="497"/>
    </row>
    <row r="303" spans="1:20" x14ac:dyDescent="0.25">
      <c r="A303" s="497"/>
      <c r="B303" s="497" t="s">
        <v>322</v>
      </c>
      <c r="C303" s="497" t="s">
        <v>98</v>
      </c>
      <c r="D303" s="497" t="s">
        <v>99</v>
      </c>
      <c r="E303" s="497">
        <v>1527370</v>
      </c>
      <c r="F303" s="497">
        <v>1527400</v>
      </c>
      <c r="G303" s="497">
        <v>31</v>
      </c>
      <c r="H303" s="497">
        <v>1527370</v>
      </c>
      <c r="I303" s="497">
        <v>1527381</v>
      </c>
      <c r="J303" s="497">
        <v>12</v>
      </c>
      <c r="K303" s="497">
        <v>1527382</v>
      </c>
      <c r="L303" s="497">
        <v>1527382</v>
      </c>
      <c r="M303" s="497">
        <v>1</v>
      </c>
      <c r="N303" s="497"/>
      <c r="O303" s="497"/>
      <c r="P303" s="497"/>
      <c r="Q303" s="497"/>
      <c r="R303" s="497">
        <f>J303+M303+Q303</f>
        <v>13</v>
      </c>
      <c r="S303" s="497"/>
      <c r="T303" s="497"/>
    </row>
    <row r="304" spans="1:20" x14ac:dyDescent="0.25">
      <c r="A304" s="497"/>
      <c r="B304" s="497" t="s">
        <v>322</v>
      </c>
      <c r="C304" s="497" t="s">
        <v>98</v>
      </c>
      <c r="D304" s="497" t="s">
        <v>99</v>
      </c>
      <c r="E304" s="497"/>
      <c r="F304" s="497"/>
      <c r="G304" s="497"/>
      <c r="H304" s="497">
        <v>1527545</v>
      </c>
      <c r="I304" s="497">
        <v>1527560</v>
      </c>
      <c r="J304" s="497">
        <v>16</v>
      </c>
      <c r="K304" s="497"/>
      <c r="L304" s="497"/>
      <c r="M304" s="497"/>
      <c r="N304" s="497"/>
      <c r="O304" s="497"/>
      <c r="P304" s="497"/>
      <c r="Q304" s="497"/>
      <c r="R304" s="497">
        <f>J304+M304+Q304</f>
        <v>16</v>
      </c>
      <c r="S304" s="497"/>
      <c r="T304" s="497"/>
    </row>
    <row r="305" spans="1:20" x14ac:dyDescent="0.25">
      <c r="A305" s="497"/>
      <c r="B305" s="497" t="s">
        <v>322</v>
      </c>
      <c r="C305" s="497" t="s">
        <v>98</v>
      </c>
      <c r="D305" s="497" t="s">
        <v>99</v>
      </c>
      <c r="E305" s="497"/>
      <c r="F305" s="497"/>
      <c r="G305" s="497"/>
      <c r="H305" s="497">
        <v>1527394</v>
      </c>
      <c r="I305" s="497">
        <v>1527400</v>
      </c>
      <c r="J305" s="497">
        <v>7</v>
      </c>
      <c r="K305" s="497"/>
      <c r="L305" s="497"/>
      <c r="M305" s="497"/>
      <c r="N305" s="497"/>
      <c r="O305" s="497"/>
      <c r="P305" s="497"/>
      <c r="Q305" s="497"/>
      <c r="R305" s="497">
        <f>J305+M305+Q305</f>
        <v>7</v>
      </c>
      <c r="S305" s="497"/>
      <c r="T305" s="497"/>
    </row>
    <row r="306" spans="1:20" x14ac:dyDescent="0.25">
      <c r="A306" s="497"/>
      <c r="B306" s="497" t="s">
        <v>322</v>
      </c>
      <c r="C306" s="497" t="s">
        <v>40</v>
      </c>
      <c r="D306" s="497" t="s">
        <v>38</v>
      </c>
      <c r="E306" s="497">
        <v>2513210</v>
      </c>
      <c r="F306" s="497">
        <v>2513251</v>
      </c>
      <c r="G306" s="497">
        <v>42</v>
      </c>
      <c r="H306" s="497">
        <v>2513022</v>
      </c>
      <c r="I306" s="497">
        <v>2513036</v>
      </c>
      <c r="J306" s="497">
        <v>15</v>
      </c>
      <c r="K306" s="497">
        <v>2513211</v>
      </c>
      <c r="L306" s="497">
        <v>2513212</v>
      </c>
      <c r="M306" s="497">
        <v>2</v>
      </c>
      <c r="N306" s="497"/>
      <c r="O306" s="497">
        <v>2513235</v>
      </c>
      <c r="P306" s="497">
        <v>2513251</v>
      </c>
      <c r="Q306" s="497">
        <v>17</v>
      </c>
      <c r="R306" s="497">
        <f>J306+M306+Q306</f>
        <v>34</v>
      </c>
      <c r="S306" s="497"/>
      <c r="T306" s="497"/>
    </row>
    <row r="307" spans="1:20" x14ac:dyDescent="0.25">
      <c r="A307" s="497"/>
      <c r="B307" s="497" t="s">
        <v>322</v>
      </c>
      <c r="C307" s="497" t="s">
        <v>40</v>
      </c>
      <c r="D307" s="497" t="s">
        <v>38</v>
      </c>
      <c r="E307" s="497">
        <v>2513011</v>
      </c>
      <c r="F307" s="497">
        <v>2513039</v>
      </c>
      <c r="G307" s="497">
        <v>29</v>
      </c>
      <c r="H307" s="497">
        <v>2513011</v>
      </c>
      <c r="I307" s="497">
        <v>2513017</v>
      </c>
      <c r="J307" s="497">
        <v>7</v>
      </c>
      <c r="K307" s="497">
        <v>2513037</v>
      </c>
      <c r="L307" s="497">
        <v>2513039</v>
      </c>
      <c r="M307" s="497">
        <v>3</v>
      </c>
      <c r="N307" s="497"/>
      <c r="O307" s="497"/>
      <c r="P307" s="497"/>
      <c r="Q307" s="497"/>
      <c r="R307" s="497">
        <f>J307+M307+Q307</f>
        <v>10</v>
      </c>
      <c r="S307" s="497"/>
      <c r="T307" s="497"/>
    </row>
    <row r="308" spans="1:20" x14ac:dyDescent="0.25">
      <c r="A308" s="497"/>
      <c r="B308" s="497" t="s">
        <v>322</v>
      </c>
      <c r="C308" s="497" t="s">
        <v>40</v>
      </c>
      <c r="D308" s="497" t="s">
        <v>38</v>
      </c>
      <c r="E308" s="497"/>
      <c r="F308" s="497"/>
      <c r="G308" s="497"/>
      <c r="H308" s="497">
        <v>2513213</v>
      </c>
      <c r="I308" s="497">
        <v>2513234</v>
      </c>
      <c r="J308" s="497">
        <v>22</v>
      </c>
      <c r="K308" s="497">
        <v>2513018</v>
      </c>
      <c r="L308" s="497">
        <v>2513021</v>
      </c>
      <c r="M308" s="497">
        <v>4</v>
      </c>
      <c r="N308" s="497"/>
      <c r="O308" s="497"/>
      <c r="P308" s="497"/>
      <c r="Q308" s="497"/>
      <c r="R308" s="497">
        <f>J308+M308+Q308</f>
        <v>26</v>
      </c>
      <c r="S308" s="497"/>
      <c r="T308" s="497"/>
    </row>
    <row r="309" spans="1:20" x14ac:dyDescent="0.25">
      <c r="A309" s="497"/>
      <c r="B309" s="497" t="s">
        <v>322</v>
      </c>
      <c r="C309" s="497" t="s">
        <v>40</v>
      </c>
      <c r="D309" s="497" t="s">
        <v>38</v>
      </c>
      <c r="E309" s="497"/>
      <c r="F309" s="497"/>
      <c r="G309" s="497"/>
      <c r="H309" s="497">
        <v>2513210</v>
      </c>
      <c r="I309" s="497">
        <v>2513210</v>
      </c>
      <c r="J309" s="497">
        <v>1</v>
      </c>
      <c r="K309" s="497"/>
      <c r="L309" s="497"/>
      <c r="M309" s="497"/>
      <c r="N309" s="497"/>
      <c r="O309" s="497"/>
      <c r="P309" s="497"/>
      <c r="Q309" s="497"/>
      <c r="R309" s="497">
        <f>J309+M309+Q309</f>
        <v>1</v>
      </c>
      <c r="S309" s="497"/>
      <c r="T309" s="497"/>
    </row>
    <row r="310" spans="1:20" x14ac:dyDescent="0.25">
      <c r="A310" s="497"/>
      <c r="B310" s="497" t="s">
        <v>42</v>
      </c>
      <c r="C310" s="497" t="s">
        <v>98</v>
      </c>
      <c r="D310" s="497" t="s">
        <v>99</v>
      </c>
      <c r="E310" s="497">
        <v>1527665</v>
      </c>
      <c r="F310" s="497">
        <v>1527724</v>
      </c>
      <c r="G310" s="497">
        <v>60</v>
      </c>
      <c r="H310" s="497">
        <v>1527681</v>
      </c>
      <c r="I310" s="497">
        <v>1527687</v>
      </c>
      <c r="J310" s="497">
        <v>7</v>
      </c>
      <c r="K310" s="497">
        <v>1527665</v>
      </c>
      <c r="L310" s="497">
        <v>1527665</v>
      </c>
      <c r="M310" s="497">
        <v>1</v>
      </c>
      <c r="N310" s="497"/>
      <c r="O310" s="497">
        <v>1527707</v>
      </c>
      <c r="P310" s="497">
        <v>1527724</v>
      </c>
      <c r="Q310" s="497">
        <v>18</v>
      </c>
      <c r="R310" s="497">
        <f>J310+M310+Q310</f>
        <v>26</v>
      </c>
      <c r="S310" s="497"/>
      <c r="T310" s="497"/>
    </row>
    <row r="311" spans="1:20" x14ac:dyDescent="0.25">
      <c r="A311" s="497"/>
      <c r="B311" s="497" t="s">
        <v>42</v>
      </c>
      <c r="C311" s="497" t="s">
        <v>98</v>
      </c>
      <c r="D311" s="497" t="s">
        <v>99</v>
      </c>
      <c r="E311" s="497"/>
      <c r="F311" s="497"/>
      <c r="G311" s="497"/>
      <c r="H311" s="497">
        <v>1527668</v>
      </c>
      <c r="I311" s="497">
        <v>1527679</v>
      </c>
      <c r="J311" s="497">
        <v>12</v>
      </c>
      <c r="K311" s="497">
        <v>1527688</v>
      </c>
      <c r="L311" s="497">
        <v>1527688</v>
      </c>
      <c r="M311" s="497">
        <v>1</v>
      </c>
      <c r="N311" s="497"/>
      <c r="O311" s="497"/>
      <c r="P311" s="497"/>
      <c r="Q311" s="497"/>
      <c r="R311" s="497">
        <f>J311+M311+Q311</f>
        <v>13</v>
      </c>
      <c r="S311" s="497"/>
      <c r="T311" s="497"/>
    </row>
    <row r="312" spans="1:20" x14ac:dyDescent="0.25">
      <c r="A312" s="497"/>
      <c r="B312" s="497" t="s">
        <v>42</v>
      </c>
      <c r="C312" s="497" t="s">
        <v>98</v>
      </c>
      <c r="D312" s="497" t="s">
        <v>99</v>
      </c>
      <c r="E312" s="497"/>
      <c r="F312" s="497"/>
      <c r="G312" s="497"/>
      <c r="H312" s="497">
        <v>1527666</v>
      </c>
      <c r="I312" s="497">
        <v>1527666</v>
      </c>
      <c r="J312" s="497">
        <v>1</v>
      </c>
      <c r="K312" s="497">
        <v>1527680</v>
      </c>
      <c r="L312" s="497">
        <v>1527680</v>
      </c>
      <c r="M312" s="497">
        <v>1</v>
      </c>
      <c r="N312" s="497"/>
      <c r="O312" s="497"/>
      <c r="P312" s="497"/>
      <c r="Q312" s="497"/>
      <c r="R312" s="497">
        <f>J312+M312+Q312</f>
        <v>2</v>
      </c>
      <c r="S312" s="497"/>
      <c r="T312" s="497"/>
    </row>
    <row r="313" spans="1:20" x14ac:dyDescent="0.25">
      <c r="A313" s="497"/>
      <c r="B313" s="497" t="s">
        <v>42</v>
      </c>
      <c r="C313" s="497" t="s">
        <v>98</v>
      </c>
      <c r="D313" s="497" t="s">
        <v>99</v>
      </c>
      <c r="E313" s="497"/>
      <c r="F313" s="497"/>
      <c r="G313" s="497"/>
      <c r="H313" s="497">
        <v>1527689</v>
      </c>
      <c r="I313" s="497">
        <v>1527706</v>
      </c>
      <c r="J313" s="497">
        <v>18</v>
      </c>
      <c r="K313" s="497">
        <v>1527667</v>
      </c>
      <c r="L313" s="497">
        <v>1527667</v>
      </c>
      <c r="M313" s="497">
        <v>1</v>
      </c>
      <c r="N313" s="497"/>
      <c r="O313" s="497"/>
      <c r="P313" s="497"/>
      <c r="Q313" s="497"/>
      <c r="R313" s="497">
        <f>J313+M313+Q313</f>
        <v>19</v>
      </c>
      <c r="S313" s="497"/>
      <c r="T313" s="497"/>
    </row>
    <row r="314" spans="1:20" x14ac:dyDescent="0.25">
      <c r="A314" s="497"/>
      <c r="B314" s="497" t="s">
        <v>42</v>
      </c>
      <c r="C314" s="497" t="s">
        <v>40</v>
      </c>
      <c r="D314" s="497" t="s">
        <v>38</v>
      </c>
      <c r="E314" s="497">
        <v>2513361</v>
      </c>
      <c r="F314" s="497">
        <v>2513420</v>
      </c>
      <c r="G314" s="497">
        <v>60</v>
      </c>
      <c r="H314" s="497">
        <v>2513379</v>
      </c>
      <c r="I314" s="497">
        <v>2513403</v>
      </c>
      <c r="J314" s="497">
        <v>25</v>
      </c>
      <c r="K314" s="497">
        <v>2513375</v>
      </c>
      <c r="L314" s="497">
        <v>2513378</v>
      </c>
      <c r="M314" s="497">
        <v>4</v>
      </c>
      <c r="N314" s="497"/>
      <c r="O314" s="497">
        <v>2513404</v>
      </c>
      <c r="P314" s="497">
        <v>2513420</v>
      </c>
      <c r="Q314" s="497">
        <v>17</v>
      </c>
      <c r="R314" s="497">
        <f>J314+M314+Q314</f>
        <v>46</v>
      </c>
      <c r="S314" s="497"/>
      <c r="T314" s="497"/>
    </row>
    <row r="315" spans="1:20" x14ac:dyDescent="0.25">
      <c r="A315" s="497"/>
      <c r="B315" s="497" t="s">
        <v>42</v>
      </c>
      <c r="C315" s="497" t="s">
        <v>40</v>
      </c>
      <c r="D315" s="497" t="s">
        <v>38</v>
      </c>
      <c r="E315" s="497"/>
      <c r="F315" s="497"/>
      <c r="G315" s="497"/>
      <c r="H315" s="497">
        <v>2513363</v>
      </c>
      <c r="I315" s="497">
        <v>2513374</v>
      </c>
      <c r="J315" s="497">
        <v>12</v>
      </c>
      <c r="K315" s="497">
        <v>2513362</v>
      </c>
      <c r="L315" s="497">
        <v>2513362</v>
      </c>
      <c r="M315" s="497">
        <v>1</v>
      </c>
      <c r="N315" s="497"/>
      <c r="O315" s="497"/>
      <c r="P315" s="497"/>
      <c r="Q315" s="497"/>
      <c r="R315" s="497">
        <f>J315+M315+Q315</f>
        <v>13</v>
      </c>
      <c r="S315" s="497"/>
      <c r="T315" s="497"/>
    </row>
    <row r="316" spans="1:20" x14ac:dyDescent="0.25">
      <c r="A316" s="497"/>
      <c r="B316" s="497" t="s">
        <v>42</v>
      </c>
      <c r="C316" s="497" t="s">
        <v>40</v>
      </c>
      <c r="D316" s="497" t="s">
        <v>38</v>
      </c>
      <c r="E316" s="497"/>
      <c r="F316" s="497"/>
      <c r="G316" s="497"/>
      <c r="H316" s="497">
        <v>2513361</v>
      </c>
      <c r="I316" s="497">
        <v>2513361</v>
      </c>
      <c r="J316" s="497">
        <v>1</v>
      </c>
      <c r="K316" s="497"/>
      <c r="L316" s="497"/>
      <c r="M316" s="497"/>
      <c r="N316" s="497"/>
      <c r="O316" s="497"/>
      <c r="P316" s="497"/>
      <c r="Q316" s="497"/>
      <c r="R316" s="497">
        <f>J316+M316+Q316</f>
        <v>1</v>
      </c>
      <c r="S316" s="497"/>
      <c r="T316" s="497"/>
    </row>
    <row r="317" spans="1:20" x14ac:dyDescent="0.25">
      <c r="A317" s="497"/>
      <c r="B317" s="497" t="s">
        <v>43</v>
      </c>
      <c r="C317" s="497" t="s">
        <v>98</v>
      </c>
      <c r="D317" s="497" t="s">
        <v>99</v>
      </c>
      <c r="E317" s="497">
        <v>1527401</v>
      </c>
      <c r="F317" s="497">
        <v>1527432</v>
      </c>
      <c r="G317" s="497">
        <v>32</v>
      </c>
      <c r="H317" s="497">
        <v>1527401</v>
      </c>
      <c r="I317" s="497">
        <v>1527432</v>
      </c>
      <c r="J317" s="497">
        <v>32</v>
      </c>
      <c r="K317" s="497"/>
      <c r="L317" s="497"/>
      <c r="M317" s="497"/>
      <c r="N317" s="497"/>
      <c r="O317" s="497">
        <v>1527452</v>
      </c>
      <c r="P317" s="497">
        <v>1527472</v>
      </c>
      <c r="Q317" s="497">
        <v>21</v>
      </c>
      <c r="R317" s="497">
        <f>J317+M317+Q317</f>
        <v>53</v>
      </c>
      <c r="S317" s="497"/>
      <c r="T317" s="497"/>
    </row>
    <row r="318" spans="1:20" x14ac:dyDescent="0.25">
      <c r="A318" s="497"/>
      <c r="B318" s="497" t="s">
        <v>43</v>
      </c>
      <c r="C318" s="497" t="s">
        <v>98</v>
      </c>
      <c r="D318" s="497" t="s">
        <v>99</v>
      </c>
      <c r="E318" s="497">
        <v>1527307</v>
      </c>
      <c r="F318" s="497">
        <v>1527312</v>
      </c>
      <c r="G318" s="497">
        <v>6</v>
      </c>
      <c r="H318" s="497">
        <v>1527444</v>
      </c>
      <c r="I318" s="497">
        <v>1527451</v>
      </c>
      <c r="J318" s="497">
        <v>8</v>
      </c>
      <c r="K318" s="497"/>
      <c r="L318" s="497"/>
      <c r="M318" s="497"/>
      <c r="N318" s="497"/>
      <c r="O318" s="497"/>
      <c r="P318" s="497"/>
      <c r="Q318" s="497"/>
      <c r="R318" s="497">
        <f>J318+M318+Q318</f>
        <v>8</v>
      </c>
      <c r="S318" s="497"/>
      <c r="T318" s="497"/>
    </row>
    <row r="319" spans="1:20" x14ac:dyDescent="0.25">
      <c r="A319" s="497"/>
      <c r="B319" s="497" t="s">
        <v>43</v>
      </c>
      <c r="C319" s="497" t="s">
        <v>98</v>
      </c>
      <c r="D319" s="497" t="s">
        <v>99</v>
      </c>
      <c r="E319" s="497">
        <v>1527444</v>
      </c>
      <c r="F319" s="497">
        <v>1527472</v>
      </c>
      <c r="G319" s="497">
        <v>29</v>
      </c>
      <c r="H319" s="497">
        <v>1527307</v>
      </c>
      <c r="I319" s="497">
        <v>1527312</v>
      </c>
      <c r="J319" s="497">
        <v>6</v>
      </c>
      <c r="K319" s="497"/>
      <c r="L319" s="497"/>
      <c r="M319" s="497"/>
      <c r="N319" s="497"/>
      <c r="O319" s="497"/>
      <c r="P319" s="497"/>
      <c r="Q319" s="497"/>
      <c r="R319" s="497">
        <f>J319+M319+Q319</f>
        <v>6</v>
      </c>
      <c r="S319" s="497"/>
      <c r="T319" s="497"/>
    </row>
    <row r="320" spans="1:20" x14ac:dyDescent="0.25">
      <c r="A320" s="497"/>
      <c r="B320" s="497" t="s">
        <v>43</v>
      </c>
      <c r="C320" s="497" t="s">
        <v>40</v>
      </c>
      <c r="D320" s="497" t="s">
        <v>38</v>
      </c>
      <c r="E320" s="497">
        <v>2513102</v>
      </c>
      <c r="F320" s="497">
        <v>2513122</v>
      </c>
      <c r="G320" s="497">
        <v>21</v>
      </c>
      <c r="H320" s="497">
        <v>2513070</v>
      </c>
      <c r="I320" s="497">
        <v>2513075</v>
      </c>
      <c r="J320" s="497">
        <v>6</v>
      </c>
      <c r="K320" s="497">
        <v>2512786</v>
      </c>
      <c r="L320" s="497">
        <v>2512789</v>
      </c>
      <c r="M320" s="497">
        <v>4</v>
      </c>
      <c r="N320" s="497"/>
      <c r="O320" s="497">
        <v>2513107</v>
      </c>
      <c r="P320" s="497">
        <v>2513122</v>
      </c>
      <c r="Q320" s="497">
        <v>16</v>
      </c>
      <c r="R320" s="497">
        <f>J320+M320+Q320</f>
        <v>26</v>
      </c>
      <c r="S320" s="497"/>
      <c r="T320" s="497"/>
    </row>
    <row r="321" spans="1:20" x14ac:dyDescent="0.25">
      <c r="A321" s="497"/>
      <c r="B321" s="497" t="s">
        <v>43</v>
      </c>
      <c r="C321" s="497" t="s">
        <v>40</v>
      </c>
      <c r="D321" s="497" t="s">
        <v>38</v>
      </c>
      <c r="E321" s="497">
        <v>2513052</v>
      </c>
      <c r="F321" s="497">
        <v>2513075</v>
      </c>
      <c r="G321" s="497">
        <v>24</v>
      </c>
      <c r="H321" s="497">
        <v>2513052</v>
      </c>
      <c r="I321" s="497">
        <v>2513065</v>
      </c>
      <c r="J321" s="497">
        <v>14</v>
      </c>
      <c r="K321" s="497">
        <v>2513066</v>
      </c>
      <c r="L321" s="497">
        <v>2513069</v>
      </c>
      <c r="M321" s="497">
        <v>4</v>
      </c>
      <c r="N321" s="497"/>
      <c r="O321" s="497"/>
      <c r="P321" s="497"/>
      <c r="Q321" s="497"/>
      <c r="R321" s="497">
        <f>J321+M321+Q321</f>
        <v>18</v>
      </c>
      <c r="S321" s="497"/>
      <c r="T321" s="497"/>
    </row>
    <row r="322" spans="1:20" x14ac:dyDescent="0.25">
      <c r="A322" s="497"/>
      <c r="B322" s="497" t="s">
        <v>43</v>
      </c>
      <c r="C322" s="497" t="s">
        <v>40</v>
      </c>
      <c r="D322" s="497" t="s">
        <v>38</v>
      </c>
      <c r="E322" s="497">
        <v>2512782</v>
      </c>
      <c r="F322" s="497">
        <v>2512806</v>
      </c>
      <c r="G322" s="497">
        <v>25</v>
      </c>
      <c r="H322" s="497">
        <v>2513102</v>
      </c>
      <c r="I322" s="497">
        <v>2513106</v>
      </c>
      <c r="J322" s="497">
        <v>5</v>
      </c>
      <c r="K322" s="497"/>
      <c r="L322" s="497"/>
      <c r="M322" s="497"/>
      <c r="N322" s="497"/>
      <c r="O322" s="497"/>
      <c r="P322" s="497"/>
      <c r="Q322" s="497"/>
      <c r="R322" s="497">
        <f>J322+M322+Q322</f>
        <v>5</v>
      </c>
      <c r="S322" s="497"/>
      <c r="T322" s="497"/>
    </row>
    <row r="323" spans="1:20" x14ac:dyDescent="0.25">
      <c r="A323" s="497"/>
      <c r="B323" s="497" t="s">
        <v>43</v>
      </c>
      <c r="C323" s="497" t="s">
        <v>40</v>
      </c>
      <c r="D323" s="497" t="s">
        <v>38</v>
      </c>
      <c r="E323" s="497"/>
      <c r="F323" s="497"/>
      <c r="G323" s="497"/>
      <c r="H323" s="497">
        <v>2512790</v>
      </c>
      <c r="I323" s="497">
        <v>2512806</v>
      </c>
      <c r="J323" s="497">
        <v>17</v>
      </c>
      <c r="K323" s="497"/>
      <c r="L323" s="497"/>
      <c r="M323" s="497"/>
      <c r="N323" s="497"/>
      <c r="O323" s="497"/>
      <c r="P323" s="497"/>
      <c r="Q323" s="497"/>
      <c r="R323" s="497">
        <f>J323+M323+Q323</f>
        <v>17</v>
      </c>
      <c r="S323" s="497"/>
      <c r="T323" s="497"/>
    </row>
    <row r="324" spans="1:20" x14ac:dyDescent="0.25">
      <c r="A324" s="497"/>
      <c r="B324" s="497" t="s">
        <v>43</v>
      </c>
      <c r="C324" s="497" t="s">
        <v>40</v>
      </c>
      <c r="D324" s="497" t="s">
        <v>38</v>
      </c>
      <c r="E324" s="497"/>
      <c r="F324" s="497"/>
      <c r="G324" s="497"/>
      <c r="H324" s="497">
        <v>2512782</v>
      </c>
      <c r="I324" s="497">
        <v>2512785</v>
      </c>
      <c r="J324" s="497">
        <v>4</v>
      </c>
      <c r="K324" s="497"/>
      <c r="L324" s="497"/>
      <c r="M324" s="497"/>
      <c r="N324" s="497"/>
      <c r="O324" s="497"/>
      <c r="P324" s="497"/>
      <c r="Q324" s="497"/>
      <c r="R324" s="497">
        <f>J324+M324+Q324</f>
        <v>4</v>
      </c>
      <c r="S324" s="497"/>
      <c r="T324" s="497"/>
    </row>
    <row r="325" spans="1:20" x14ac:dyDescent="0.25">
      <c r="A325" s="386" t="s">
        <v>104</v>
      </c>
      <c r="B325" s="387"/>
      <c r="C325" s="387"/>
      <c r="D325" s="387"/>
      <c r="E325" s="311"/>
      <c r="F325" s="312"/>
      <c r="G325" s="173">
        <f>SUM(G290:G324)</f>
        <v>702</v>
      </c>
      <c r="H325" s="311"/>
      <c r="I325" s="312"/>
      <c r="J325" s="174">
        <f>SUM(J290:J324)</f>
        <v>460</v>
      </c>
      <c r="K325" s="311"/>
      <c r="L325" s="312"/>
      <c r="M325" s="174">
        <f>SUM(M290:M324)</f>
        <v>47</v>
      </c>
      <c r="N325" s="175">
        <v>290324</v>
      </c>
      <c r="O325" s="311"/>
      <c r="P325" s="312"/>
      <c r="Q325" s="174">
        <f>SUM(Q290:Q324)</f>
        <v>195</v>
      </c>
      <c r="R325" s="176">
        <f>SUM(R290:R324)</f>
        <v>702</v>
      </c>
      <c r="S325" s="177">
        <f>SUM(S290:S324)</f>
        <v>0</v>
      </c>
      <c r="T325" s="174">
        <f>SUM(T290:T324)</f>
        <v>0</v>
      </c>
    </row>
    <row r="326" spans="1:20" ht="15.75" x14ac:dyDescent="0.25">
      <c r="A326" s="388" t="s">
        <v>65</v>
      </c>
      <c r="B326" s="387"/>
      <c r="C326" s="387"/>
      <c r="D326" s="387"/>
      <c r="E326" s="387"/>
      <c r="F326" s="387"/>
      <c r="G326" s="387"/>
      <c r="H326" s="316"/>
      <c r="I326" s="389">
        <f>J325/2</f>
        <v>230</v>
      </c>
      <c r="J326" s="316"/>
      <c r="K326" s="388" t="s">
        <v>105</v>
      </c>
      <c r="L326" s="387"/>
      <c r="M326" s="387"/>
      <c r="N326" s="387"/>
      <c r="O326" s="387"/>
      <c r="P326" s="387"/>
      <c r="Q326" s="316"/>
      <c r="R326" s="390">
        <f>S325+T325</f>
        <v>0</v>
      </c>
      <c r="S326" s="387"/>
      <c r="T326" s="316"/>
    </row>
    <row r="328" spans="1:20" x14ac:dyDescent="0.25">
      <c r="A328" s="308"/>
      <c r="B328" s="309"/>
      <c r="C328" s="309"/>
      <c r="D328" s="309"/>
      <c r="E328" s="309"/>
      <c r="F328" s="309"/>
      <c r="G328" s="309"/>
      <c r="H328" s="309"/>
      <c r="I328" s="309"/>
      <c r="J328" s="309"/>
      <c r="K328" s="309"/>
      <c r="L328" s="309"/>
      <c r="M328" s="309"/>
      <c r="N328" s="309"/>
      <c r="O328" s="391" t="s">
        <v>338</v>
      </c>
      <c r="P328" s="392"/>
      <c r="Q328" s="392"/>
      <c r="R328" s="392"/>
      <c r="S328" s="392"/>
      <c r="T328" s="393"/>
    </row>
    <row r="329" spans="1:20" ht="22.5" x14ac:dyDescent="0.25">
      <c r="A329" s="404" t="s">
        <v>107</v>
      </c>
      <c r="B329" s="314"/>
      <c r="C329" s="314"/>
      <c r="D329" s="314"/>
      <c r="E329" s="314"/>
      <c r="F329" s="314"/>
      <c r="G329" s="314"/>
      <c r="H329" s="314"/>
      <c r="I329" s="314"/>
      <c r="J329" s="314"/>
      <c r="K329" s="314"/>
      <c r="L329" s="314"/>
      <c r="M329" s="314"/>
      <c r="N329" s="314"/>
      <c r="O329" s="314"/>
      <c r="P329" s="314"/>
      <c r="Q329" s="314"/>
      <c r="R329" s="314"/>
      <c r="S329" s="314"/>
      <c r="T329" s="405"/>
    </row>
    <row r="330" spans="1:20" x14ac:dyDescent="0.25">
      <c r="A330" s="406" t="s">
        <v>108</v>
      </c>
      <c r="B330" s="314"/>
      <c r="C330" s="314"/>
      <c r="D330" s="314"/>
      <c r="E330" s="314"/>
      <c r="F330" s="314"/>
      <c r="G330" s="314"/>
      <c r="H330" s="314"/>
      <c r="I330" s="314"/>
      <c r="J330" s="314"/>
      <c r="K330" s="314"/>
      <c r="L330" s="314"/>
      <c r="M330" s="314"/>
      <c r="N330" s="314"/>
      <c r="O330" s="314"/>
      <c r="P330" s="314"/>
      <c r="Q330" s="314"/>
      <c r="R330" s="314"/>
      <c r="S330" s="314"/>
      <c r="T330" s="405"/>
    </row>
    <row r="331" spans="1:20" x14ac:dyDescent="0.25">
      <c r="A331" s="407" t="s">
        <v>254</v>
      </c>
      <c r="B331" s="392"/>
      <c r="C331" s="392"/>
      <c r="D331" s="392"/>
      <c r="E331" s="392"/>
      <c r="F331" s="392"/>
      <c r="G331" s="392"/>
      <c r="H331" s="392"/>
      <c r="I331" s="392"/>
      <c r="J331" s="392"/>
      <c r="K331" s="392"/>
      <c r="L331" s="392"/>
      <c r="M331" s="392"/>
      <c r="N331" s="392"/>
      <c r="O331" s="392"/>
      <c r="P331" s="392"/>
      <c r="Q331" s="392"/>
      <c r="R331" s="392"/>
      <c r="S331" s="392"/>
      <c r="T331" s="393"/>
    </row>
    <row r="332" spans="1:20" ht="21.75" thickBot="1" x14ac:dyDescent="0.3">
      <c r="A332" s="394" t="s">
        <v>255</v>
      </c>
      <c r="B332" s="392"/>
      <c r="C332" s="392"/>
      <c r="D332" s="392"/>
      <c r="E332" s="395" t="s">
        <v>256</v>
      </c>
      <c r="F332" s="387"/>
      <c r="G332" s="387"/>
      <c r="H332" s="387"/>
      <c r="I332" s="387"/>
      <c r="J332" s="387"/>
      <c r="K332" s="387"/>
      <c r="L332" s="387"/>
      <c r="M332" s="387"/>
      <c r="N332" s="387"/>
      <c r="O332" s="387"/>
      <c r="P332" s="387"/>
      <c r="Q332" s="396" t="s">
        <v>257</v>
      </c>
      <c r="R332" s="393"/>
      <c r="S332" s="397" t="s">
        <v>337</v>
      </c>
      <c r="T332" s="398"/>
    </row>
    <row r="333" spans="1:20" ht="15.75" x14ac:dyDescent="0.25">
      <c r="A333" s="310"/>
      <c r="B333" s="169"/>
      <c r="C333" s="169"/>
      <c r="D333" s="169"/>
      <c r="E333" s="399" t="s">
        <v>20</v>
      </c>
      <c r="F333" s="387"/>
      <c r="G333" s="316"/>
      <c r="H333" s="400" t="s">
        <v>184</v>
      </c>
      <c r="I333" s="387"/>
      <c r="J333" s="316"/>
      <c r="K333" s="401" t="s">
        <v>185</v>
      </c>
      <c r="L333" s="387"/>
      <c r="M333" s="387"/>
      <c r="N333" s="316"/>
      <c r="O333" s="400" t="s">
        <v>24</v>
      </c>
      <c r="P333" s="387"/>
      <c r="Q333" s="316"/>
      <c r="R333" s="402" t="s">
        <v>258</v>
      </c>
      <c r="S333" s="402" t="s">
        <v>259</v>
      </c>
      <c r="T333" s="402" t="s">
        <v>260</v>
      </c>
    </row>
    <row r="334" spans="1:20" x14ac:dyDescent="0.25">
      <c r="A334" s="170" t="s">
        <v>26</v>
      </c>
      <c r="B334" s="170" t="s">
        <v>27</v>
      </c>
      <c r="C334" s="170" t="s">
        <v>28</v>
      </c>
      <c r="D334" s="170" t="s">
        <v>29</v>
      </c>
      <c r="E334" s="170" t="s">
        <v>30</v>
      </c>
      <c r="F334" s="170" t="s">
        <v>31</v>
      </c>
      <c r="G334" s="171" t="s">
        <v>32</v>
      </c>
      <c r="H334" s="170" t="s">
        <v>30</v>
      </c>
      <c r="I334" s="170" t="s">
        <v>31</v>
      </c>
      <c r="J334" s="171" t="s">
        <v>32</v>
      </c>
      <c r="K334" s="170" t="s">
        <v>30</v>
      </c>
      <c r="L334" s="170" t="s">
        <v>31</v>
      </c>
      <c r="M334" s="171" t="s">
        <v>32</v>
      </c>
      <c r="N334" s="172" t="s">
        <v>261</v>
      </c>
      <c r="O334" s="170" t="s">
        <v>30</v>
      </c>
      <c r="P334" s="170" t="s">
        <v>31</v>
      </c>
      <c r="Q334" s="171" t="s">
        <v>32</v>
      </c>
      <c r="R334" s="403"/>
      <c r="S334" s="403"/>
      <c r="T334" s="403"/>
    </row>
    <row r="335" spans="1:20" x14ac:dyDescent="0.25">
      <c r="A335" s="497"/>
      <c r="B335" s="497" t="s">
        <v>36</v>
      </c>
      <c r="C335" s="497" t="s">
        <v>98</v>
      </c>
      <c r="D335" s="497" t="s">
        <v>99</v>
      </c>
      <c r="E335" s="497">
        <v>1527634</v>
      </c>
      <c r="F335" s="497">
        <v>1527664</v>
      </c>
      <c r="G335" s="497">
        <v>31</v>
      </c>
      <c r="H335" s="497"/>
      <c r="I335" s="497"/>
      <c r="J335" s="497"/>
      <c r="K335" s="497"/>
      <c r="L335" s="497"/>
      <c r="M335" s="497"/>
      <c r="N335" s="497"/>
      <c r="O335" s="497"/>
      <c r="P335" s="497"/>
      <c r="Q335" s="497"/>
      <c r="R335" s="497">
        <f>J335+M335+Q335</f>
        <v>0</v>
      </c>
      <c r="S335" s="497"/>
      <c r="T335" s="497"/>
    </row>
    <row r="336" spans="1:20" x14ac:dyDescent="0.25">
      <c r="A336" s="497"/>
      <c r="B336" s="497" t="s">
        <v>36</v>
      </c>
      <c r="C336" s="497" t="s">
        <v>98</v>
      </c>
      <c r="D336" s="497" t="s">
        <v>99</v>
      </c>
      <c r="E336" s="497">
        <v>1527777</v>
      </c>
      <c r="F336" s="497">
        <v>1527816</v>
      </c>
      <c r="G336" s="497">
        <v>40</v>
      </c>
      <c r="H336" s="497"/>
      <c r="I336" s="497"/>
      <c r="J336" s="497"/>
      <c r="K336" s="497"/>
      <c r="L336" s="497"/>
      <c r="M336" s="497"/>
      <c r="N336" s="497"/>
      <c r="O336" s="497"/>
      <c r="P336" s="497"/>
      <c r="Q336" s="497"/>
      <c r="R336" s="497">
        <f>J336+M336+Q336</f>
        <v>0</v>
      </c>
      <c r="S336" s="497"/>
      <c r="T336" s="497"/>
    </row>
    <row r="337" spans="1:20" x14ac:dyDescent="0.25">
      <c r="A337" s="497"/>
      <c r="B337" s="497" t="s">
        <v>36</v>
      </c>
      <c r="C337" s="497" t="s">
        <v>40</v>
      </c>
      <c r="D337" s="497" t="s">
        <v>38</v>
      </c>
      <c r="E337" s="497">
        <v>2513480</v>
      </c>
      <c r="F337" s="497">
        <v>2513523</v>
      </c>
      <c r="G337" s="497">
        <v>44</v>
      </c>
      <c r="H337" s="497"/>
      <c r="I337" s="497"/>
      <c r="J337" s="497"/>
      <c r="K337" s="497"/>
      <c r="L337" s="497"/>
      <c r="M337" s="497"/>
      <c r="N337" s="497"/>
      <c r="O337" s="497"/>
      <c r="P337" s="497"/>
      <c r="Q337" s="497"/>
      <c r="R337" s="497">
        <f>J337+M337+Q337</f>
        <v>0</v>
      </c>
      <c r="S337" s="497"/>
      <c r="T337" s="497"/>
    </row>
    <row r="338" spans="1:20" x14ac:dyDescent="0.25">
      <c r="A338" s="497"/>
      <c r="B338" s="497" t="s">
        <v>36</v>
      </c>
      <c r="C338" s="497" t="s">
        <v>40</v>
      </c>
      <c r="D338" s="497" t="s">
        <v>38</v>
      </c>
      <c r="E338" s="497">
        <v>2513305</v>
      </c>
      <c r="F338" s="497">
        <v>2513331</v>
      </c>
      <c r="G338" s="497">
        <v>27</v>
      </c>
      <c r="H338" s="497"/>
      <c r="I338" s="497"/>
      <c r="J338" s="497"/>
      <c r="K338" s="497"/>
      <c r="L338" s="497"/>
      <c r="M338" s="497"/>
      <c r="N338" s="497"/>
      <c r="O338" s="497"/>
      <c r="P338" s="497"/>
      <c r="Q338" s="497"/>
      <c r="R338" s="497">
        <f>J338+M338+Q338</f>
        <v>0</v>
      </c>
      <c r="S338" s="497"/>
      <c r="T338" s="497"/>
    </row>
    <row r="339" spans="1:20" x14ac:dyDescent="0.25">
      <c r="A339" s="497"/>
      <c r="B339" s="497" t="s">
        <v>322</v>
      </c>
      <c r="C339" s="497" t="s">
        <v>98</v>
      </c>
      <c r="D339" s="497" t="s">
        <v>99</v>
      </c>
      <c r="E339" s="497">
        <v>1527561</v>
      </c>
      <c r="F339" s="497">
        <v>1527584</v>
      </c>
      <c r="G339" s="497">
        <v>24</v>
      </c>
      <c r="H339" s="497"/>
      <c r="I339" s="497"/>
      <c r="J339" s="497"/>
      <c r="K339" s="497"/>
      <c r="L339" s="497"/>
      <c r="M339" s="497"/>
      <c r="N339" s="497"/>
      <c r="O339" s="497"/>
      <c r="P339" s="497"/>
      <c r="Q339" s="497"/>
      <c r="R339" s="497">
        <f>J339+M339+Q339</f>
        <v>0</v>
      </c>
      <c r="S339" s="497"/>
      <c r="T339" s="497"/>
    </row>
    <row r="340" spans="1:20" x14ac:dyDescent="0.25">
      <c r="A340" s="497"/>
      <c r="B340" s="497" t="s">
        <v>322</v>
      </c>
      <c r="C340" s="497" t="s">
        <v>98</v>
      </c>
      <c r="D340" s="497" t="s">
        <v>99</v>
      </c>
      <c r="E340" s="497">
        <v>1527725</v>
      </c>
      <c r="F340" s="497">
        <v>1527776</v>
      </c>
      <c r="G340" s="497">
        <v>52</v>
      </c>
      <c r="H340" s="497"/>
      <c r="I340" s="497"/>
      <c r="J340" s="497"/>
      <c r="K340" s="497"/>
      <c r="L340" s="497"/>
      <c r="M340" s="497"/>
      <c r="N340" s="497"/>
      <c r="O340" s="497"/>
      <c r="P340" s="497"/>
      <c r="Q340" s="497"/>
      <c r="R340" s="497">
        <f>J340+M340+Q340</f>
        <v>0</v>
      </c>
      <c r="S340" s="497"/>
      <c r="T340" s="497"/>
    </row>
    <row r="341" spans="1:20" x14ac:dyDescent="0.25">
      <c r="A341" s="497"/>
      <c r="B341" s="497" t="s">
        <v>322</v>
      </c>
      <c r="C341" s="497" t="s">
        <v>40</v>
      </c>
      <c r="D341" s="497" t="s">
        <v>38</v>
      </c>
      <c r="E341" s="497">
        <v>2513421</v>
      </c>
      <c r="F341" s="497">
        <v>2513479</v>
      </c>
      <c r="G341" s="497">
        <v>59</v>
      </c>
      <c r="H341" s="497"/>
      <c r="I341" s="497"/>
      <c r="J341" s="497"/>
      <c r="K341" s="497"/>
      <c r="L341" s="497"/>
      <c r="M341" s="497"/>
      <c r="N341" s="497"/>
      <c r="O341" s="497"/>
      <c r="P341" s="497"/>
      <c r="Q341" s="497"/>
      <c r="R341" s="497">
        <f>J341+M341+Q341</f>
        <v>0</v>
      </c>
      <c r="S341" s="497"/>
      <c r="T341" s="497"/>
    </row>
    <row r="342" spans="1:20" x14ac:dyDescent="0.25">
      <c r="A342" s="497"/>
      <c r="B342" s="497" t="s">
        <v>322</v>
      </c>
      <c r="C342" s="497" t="s">
        <v>40</v>
      </c>
      <c r="D342" s="497" t="s">
        <v>38</v>
      </c>
      <c r="E342" s="497">
        <v>2513235</v>
      </c>
      <c r="F342" s="497">
        <v>2513251</v>
      </c>
      <c r="G342" s="497">
        <v>17</v>
      </c>
      <c r="H342" s="497"/>
      <c r="I342" s="497"/>
      <c r="J342" s="497"/>
      <c r="K342" s="497"/>
      <c r="L342" s="497"/>
      <c r="M342" s="497"/>
      <c r="N342" s="497"/>
      <c r="O342" s="497"/>
      <c r="P342" s="497"/>
      <c r="Q342" s="497"/>
      <c r="R342" s="497">
        <f>J342+M342+Q342</f>
        <v>0</v>
      </c>
      <c r="S342" s="497"/>
      <c r="T342" s="497"/>
    </row>
    <row r="343" spans="1:20" x14ac:dyDescent="0.25">
      <c r="A343" s="497"/>
      <c r="B343" s="497" t="s">
        <v>339</v>
      </c>
      <c r="C343" s="497" t="s">
        <v>98</v>
      </c>
      <c r="D343" s="497" t="s">
        <v>99</v>
      </c>
      <c r="E343" s="497">
        <v>1527187</v>
      </c>
      <c r="F343" s="497">
        <v>1527204</v>
      </c>
      <c r="G343" s="497">
        <v>18</v>
      </c>
      <c r="H343" s="497"/>
      <c r="I343" s="497"/>
      <c r="J343" s="497"/>
      <c r="K343" s="497"/>
      <c r="L343" s="497"/>
      <c r="M343" s="497"/>
      <c r="N343" s="497"/>
      <c r="O343" s="497"/>
      <c r="P343" s="497"/>
      <c r="Q343" s="497"/>
      <c r="R343" s="497">
        <f>J343+M343+Q343</f>
        <v>0</v>
      </c>
      <c r="S343" s="497"/>
      <c r="T343" s="497"/>
    </row>
    <row r="344" spans="1:20" x14ac:dyDescent="0.25">
      <c r="A344" s="497"/>
      <c r="B344" s="497" t="s">
        <v>339</v>
      </c>
      <c r="C344" s="497" t="s">
        <v>98</v>
      </c>
      <c r="D344" s="497" t="s">
        <v>99</v>
      </c>
      <c r="E344" s="497">
        <v>1527917</v>
      </c>
      <c r="F344" s="497">
        <v>1527956</v>
      </c>
      <c r="G344" s="497">
        <v>40</v>
      </c>
      <c r="H344" s="497"/>
      <c r="I344" s="497"/>
      <c r="J344" s="497"/>
      <c r="K344" s="497"/>
      <c r="L344" s="497"/>
      <c r="M344" s="497"/>
      <c r="N344" s="497"/>
      <c r="O344" s="497"/>
      <c r="P344" s="497"/>
      <c r="Q344" s="497"/>
      <c r="R344" s="497">
        <f>J344+M344+Q344</f>
        <v>0</v>
      </c>
      <c r="S344" s="497"/>
      <c r="T344" s="497"/>
    </row>
    <row r="345" spans="1:20" x14ac:dyDescent="0.25">
      <c r="A345" s="497"/>
      <c r="B345" s="497" t="s">
        <v>339</v>
      </c>
      <c r="C345" s="497" t="s">
        <v>40</v>
      </c>
      <c r="D345" s="497" t="s">
        <v>38</v>
      </c>
      <c r="E345" s="497">
        <v>2513630</v>
      </c>
      <c r="F345" s="497">
        <v>2513681</v>
      </c>
      <c r="G345" s="497">
        <v>52</v>
      </c>
      <c r="H345" s="497"/>
      <c r="I345" s="497"/>
      <c r="J345" s="497"/>
      <c r="K345" s="497"/>
      <c r="L345" s="497"/>
      <c r="M345" s="497"/>
      <c r="N345" s="497"/>
      <c r="O345" s="497"/>
      <c r="P345" s="497"/>
      <c r="Q345" s="497"/>
      <c r="R345" s="497">
        <f>J345+M345+Q345</f>
        <v>0</v>
      </c>
      <c r="S345" s="497"/>
      <c r="T345" s="497"/>
    </row>
    <row r="346" spans="1:20" x14ac:dyDescent="0.25">
      <c r="A346" s="497"/>
      <c r="B346" s="497" t="s">
        <v>339</v>
      </c>
      <c r="C346" s="497" t="s">
        <v>40</v>
      </c>
      <c r="D346" s="497" t="s">
        <v>38</v>
      </c>
      <c r="E346" s="497">
        <v>2513355</v>
      </c>
      <c r="F346" s="497">
        <v>2513360</v>
      </c>
      <c r="G346" s="497">
        <v>6</v>
      </c>
      <c r="H346" s="497"/>
      <c r="I346" s="497"/>
      <c r="J346" s="497"/>
      <c r="K346" s="497"/>
      <c r="L346" s="497"/>
      <c r="M346" s="497"/>
      <c r="N346" s="497"/>
      <c r="O346" s="497"/>
      <c r="P346" s="497"/>
      <c r="Q346" s="497"/>
      <c r="R346" s="497">
        <f>J346+M346+Q346</f>
        <v>0</v>
      </c>
      <c r="S346" s="497"/>
      <c r="T346" s="497"/>
    </row>
    <row r="347" spans="1:20" x14ac:dyDescent="0.25">
      <c r="A347" s="497"/>
      <c r="B347" s="497" t="s">
        <v>42</v>
      </c>
      <c r="C347" s="497" t="s">
        <v>98</v>
      </c>
      <c r="D347" s="497" t="s">
        <v>99</v>
      </c>
      <c r="E347" s="497">
        <v>1527707</v>
      </c>
      <c r="F347" s="497">
        <v>1527724</v>
      </c>
      <c r="G347" s="497">
        <v>18</v>
      </c>
      <c r="H347" s="497"/>
      <c r="I347" s="497"/>
      <c r="J347" s="497"/>
      <c r="K347" s="497"/>
      <c r="L347" s="497"/>
      <c r="M347" s="497"/>
      <c r="N347" s="497"/>
      <c r="O347" s="497"/>
      <c r="P347" s="497"/>
      <c r="Q347" s="497"/>
      <c r="R347" s="497">
        <f>J347+M347+Q347</f>
        <v>0</v>
      </c>
      <c r="S347" s="497"/>
      <c r="T347" s="497"/>
    </row>
    <row r="348" spans="1:20" x14ac:dyDescent="0.25">
      <c r="A348" s="497"/>
      <c r="B348" s="497" t="s">
        <v>42</v>
      </c>
      <c r="C348" s="497" t="s">
        <v>98</v>
      </c>
      <c r="D348" s="497" t="s">
        <v>99</v>
      </c>
      <c r="E348" s="497">
        <v>1527865</v>
      </c>
      <c r="F348" s="497">
        <v>1527916</v>
      </c>
      <c r="G348" s="497">
        <v>52</v>
      </c>
      <c r="H348" s="497"/>
      <c r="I348" s="497"/>
      <c r="J348" s="497"/>
      <c r="K348" s="497"/>
      <c r="L348" s="497"/>
      <c r="M348" s="497"/>
      <c r="N348" s="497"/>
      <c r="O348" s="497"/>
      <c r="P348" s="497"/>
      <c r="Q348" s="497"/>
      <c r="R348" s="497">
        <f>J348+M348+Q348</f>
        <v>0</v>
      </c>
      <c r="S348" s="497"/>
      <c r="T348" s="497"/>
    </row>
    <row r="349" spans="1:20" x14ac:dyDescent="0.25">
      <c r="A349" s="497"/>
      <c r="B349" s="497" t="s">
        <v>42</v>
      </c>
      <c r="C349" s="497" t="s">
        <v>40</v>
      </c>
      <c r="D349" s="497" t="s">
        <v>38</v>
      </c>
      <c r="E349" s="497">
        <v>2513577</v>
      </c>
      <c r="F349" s="497">
        <v>2513629</v>
      </c>
      <c r="G349" s="497">
        <v>53</v>
      </c>
      <c r="H349" s="497"/>
      <c r="I349" s="497"/>
      <c r="J349" s="497"/>
      <c r="K349" s="497"/>
      <c r="L349" s="497"/>
      <c r="M349" s="497"/>
      <c r="N349" s="497"/>
      <c r="O349" s="497"/>
      <c r="P349" s="497"/>
      <c r="Q349" s="497"/>
      <c r="R349" s="497">
        <f>J349+M349+Q349</f>
        <v>0</v>
      </c>
      <c r="S349" s="497"/>
      <c r="T349" s="497"/>
    </row>
    <row r="350" spans="1:20" x14ac:dyDescent="0.25">
      <c r="A350" s="497"/>
      <c r="B350" s="497" t="s">
        <v>42</v>
      </c>
      <c r="C350" s="497" t="s">
        <v>40</v>
      </c>
      <c r="D350" s="497" t="s">
        <v>38</v>
      </c>
      <c r="E350" s="497">
        <v>2513404</v>
      </c>
      <c r="F350" s="497">
        <v>2513420</v>
      </c>
      <c r="G350" s="497">
        <v>17</v>
      </c>
      <c r="H350" s="497"/>
      <c r="I350" s="497"/>
      <c r="J350" s="497"/>
      <c r="K350" s="497"/>
      <c r="L350" s="497"/>
      <c r="M350" s="497"/>
      <c r="N350" s="497"/>
      <c r="O350" s="497"/>
      <c r="P350" s="497"/>
      <c r="Q350" s="497"/>
      <c r="R350" s="497">
        <f>J350+M350+Q350</f>
        <v>0</v>
      </c>
      <c r="S350" s="497"/>
      <c r="T350" s="497"/>
    </row>
    <row r="351" spans="1:20" x14ac:dyDescent="0.25">
      <c r="A351" s="497"/>
      <c r="B351" s="497" t="s">
        <v>43</v>
      </c>
      <c r="C351" s="497" t="s">
        <v>98</v>
      </c>
      <c r="D351" s="497" t="s">
        <v>99</v>
      </c>
      <c r="E351" s="497">
        <v>1527452</v>
      </c>
      <c r="F351" s="497">
        <v>1527472</v>
      </c>
      <c r="G351" s="497">
        <v>21</v>
      </c>
      <c r="H351" s="497"/>
      <c r="I351" s="497"/>
      <c r="J351" s="497"/>
      <c r="K351" s="497"/>
      <c r="L351" s="497"/>
      <c r="M351" s="497"/>
      <c r="N351" s="497"/>
      <c r="O351" s="497"/>
      <c r="P351" s="497"/>
      <c r="Q351" s="497"/>
      <c r="R351" s="497">
        <f>J351+M351+Q351</f>
        <v>0</v>
      </c>
      <c r="S351" s="497"/>
      <c r="T351" s="497"/>
    </row>
    <row r="352" spans="1:20" x14ac:dyDescent="0.25">
      <c r="A352" s="497"/>
      <c r="B352" s="497" t="s">
        <v>43</v>
      </c>
      <c r="C352" s="497" t="s">
        <v>98</v>
      </c>
      <c r="D352" s="497" t="s">
        <v>99</v>
      </c>
      <c r="E352" s="497">
        <v>1527817</v>
      </c>
      <c r="F352" s="497">
        <v>1527864</v>
      </c>
      <c r="G352" s="497">
        <v>48</v>
      </c>
      <c r="H352" s="497"/>
      <c r="I352" s="497"/>
      <c r="J352" s="497"/>
      <c r="K352" s="497"/>
      <c r="L352" s="497"/>
      <c r="M352" s="497"/>
      <c r="N352" s="497"/>
      <c r="O352" s="497"/>
      <c r="P352" s="497"/>
      <c r="Q352" s="497"/>
      <c r="R352" s="497">
        <f>J352+M352+Q352</f>
        <v>0</v>
      </c>
      <c r="S352" s="497"/>
      <c r="T352" s="497"/>
    </row>
    <row r="353" spans="1:20" x14ac:dyDescent="0.25">
      <c r="A353" s="497"/>
      <c r="B353" s="497" t="s">
        <v>43</v>
      </c>
      <c r="C353" s="497" t="s">
        <v>40</v>
      </c>
      <c r="D353" s="497" t="s">
        <v>38</v>
      </c>
      <c r="E353" s="497">
        <v>2513524</v>
      </c>
      <c r="F353" s="497">
        <v>2513576</v>
      </c>
      <c r="G353" s="497">
        <v>53</v>
      </c>
      <c r="H353" s="497"/>
      <c r="I353" s="497"/>
      <c r="J353" s="497"/>
      <c r="K353" s="497"/>
      <c r="L353" s="497"/>
      <c r="M353" s="497"/>
      <c r="N353" s="497"/>
      <c r="O353" s="497"/>
      <c r="P353" s="497"/>
      <c r="Q353" s="497"/>
      <c r="R353" s="497">
        <f>J353+M353+Q353</f>
        <v>0</v>
      </c>
      <c r="S353" s="497"/>
      <c r="T353" s="497"/>
    </row>
    <row r="354" spans="1:20" x14ac:dyDescent="0.25">
      <c r="A354" s="497"/>
      <c r="B354" s="497" t="s">
        <v>43</v>
      </c>
      <c r="C354" s="497" t="s">
        <v>40</v>
      </c>
      <c r="D354" s="497" t="s">
        <v>38</v>
      </c>
      <c r="E354" s="497">
        <v>2513107</v>
      </c>
      <c r="F354" s="497">
        <v>2513122</v>
      </c>
      <c r="G354" s="497">
        <v>16</v>
      </c>
      <c r="H354" s="497"/>
      <c r="I354" s="497"/>
      <c r="J354" s="497"/>
      <c r="K354" s="497"/>
      <c r="L354" s="497"/>
      <c r="M354" s="497"/>
      <c r="N354" s="497"/>
      <c r="O354" s="497"/>
      <c r="P354" s="497"/>
      <c r="Q354" s="497"/>
      <c r="R354" s="497">
        <f>J354+M354+Q354</f>
        <v>0</v>
      </c>
      <c r="S354" s="497"/>
      <c r="T354" s="497"/>
    </row>
    <row r="355" spans="1:20" x14ac:dyDescent="0.25">
      <c r="A355" s="386" t="s">
        <v>104</v>
      </c>
      <c r="B355" s="387"/>
      <c r="C355" s="387"/>
      <c r="D355" s="387"/>
      <c r="E355" s="311"/>
      <c r="F355" s="312"/>
      <c r="G355" s="173">
        <f>SUM(G335:G354)</f>
        <v>688</v>
      </c>
      <c r="H355" s="311"/>
      <c r="I355" s="312"/>
      <c r="J355" s="174">
        <f>SUM(J335:J354)</f>
        <v>0</v>
      </c>
      <c r="K355" s="311"/>
      <c r="L355" s="312"/>
      <c r="M355" s="174">
        <f>SUM(M335:M354)</f>
        <v>0</v>
      </c>
      <c r="N355" s="175">
        <v>335354</v>
      </c>
      <c r="O355" s="311"/>
      <c r="P355" s="312"/>
      <c r="Q355" s="174">
        <f>SUM(Q335:Q354)</f>
        <v>0</v>
      </c>
      <c r="R355" s="176">
        <f>SUM(R335:R354)</f>
        <v>0</v>
      </c>
      <c r="S355" s="177">
        <f>SUM(S335:S354)</f>
        <v>0</v>
      </c>
      <c r="T355" s="174">
        <f>SUM(T335:T354)</f>
        <v>0</v>
      </c>
    </row>
    <row r="356" spans="1:20" ht="15.75" x14ac:dyDescent="0.25">
      <c r="A356" s="388" t="s">
        <v>65</v>
      </c>
      <c r="B356" s="387"/>
      <c r="C356" s="387"/>
      <c r="D356" s="387"/>
      <c r="E356" s="387"/>
      <c r="F356" s="387"/>
      <c r="G356" s="387"/>
      <c r="H356" s="316"/>
      <c r="I356" s="389">
        <f>J355/2</f>
        <v>0</v>
      </c>
      <c r="J356" s="316"/>
      <c r="K356" s="388" t="s">
        <v>105</v>
      </c>
      <c r="L356" s="387"/>
      <c r="M356" s="387"/>
      <c r="N356" s="387"/>
      <c r="O356" s="387"/>
      <c r="P356" s="387"/>
      <c r="Q356" s="316"/>
      <c r="R356" s="390">
        <f>S355+T355</f>
        <v>0</v>
      </c>
      <c r="S356" s="387"/>
      <c r="T356" s="316"/>
    </row>
  </sheetData>
  <mergeCells count="160">
    <mergeCell ref="T333:T334"/>
    <mergeCell ref="A287:D287"/>
    <mergeCell ref="E287:P287"/>
    <mergeCell ref="Q287:R287"/>
    <mergeCell ref="S287:T287"/>
    <mergeCell ref="E288:G288"/>
    <mergeCell ref="H288:J288"/>
    <mergeCell ref="K288:N288"/>
    <mergeCell ref="O288:Q288"/>
    <mergeCell ref="R288:R289"/>
    <mergeCell ref="S288:S289"/>
    <mergeCell ref="T288:T289"/>
    <mergeCell ref="A280:D280"/>
    <mergeCell ref="A281:H281"/>
    <mergeCell ref="I281:J281"/>
    <mergeCell ref="K281:Q281"/>
    <mergeCell ref="R281:T281"/>
    <mergeCell ref="O283:T283"/>
    <mergeCell ref="A284:T284"/>
    <mergeCell ref="A285:T285"/>
    <mergeCell ref="A286:T286"/>
    <mergeCell ref="A241:D241"/>
    <mergeCell ref="E241:P241"/>
    <mergeCell ref="Q241:R241"/>
    <mergeCell ref="S241:T241"/>
    <mergeCell ref="E242:G242"/>
    <mergeCell ref="H242:J242"/>
    <mergeCell ref="K242:N242"/>
    <mergeCell ref="O242:Q242"/>
    <mergeCell ref="R242:R243"/>
    <mergeCell ref="S242:S243"/>
    <mergeCell ref="T242:T243"/>
    <mergeCell ref="A234:D234"/>
    <mergeCell ref="A235:H235"/>
    <mergeCell ref="I235:J235"/>
    <mergeCell ref="K235:Q235"/>
    <mergeCell ref="R235:T235"/>
    <mergeCell ref="O237:T237"/>
    <mergeCell ref="A238:T238"/>
    <mergeCell ref="A239:T239"/>
    <mergeCell ref="A240:T240"/>
    <mergeCell ref="A194:D194"/>
    <mergeCell ref="E194:P194"/>
    <mergeCell ref="Q194:R194"/>
    <mergeCell ref="S194:T194"/>
    <mergeCell ref="E195:G195"/>
    <mergeCell ref="H195:J195"/>
    <mergeCell ref="K195:N195"/>
    <mergeCell ref="O195:Q195"/>
    <mergeCell ref="R195:R196"/>
    <mergeCell ref="S195:S196"/>
    <mergeCell ref="T195:T196"/>
    <mergeCell ref="A187:D187"/>
    <mergeCell ref="A188:H188"/>
    <mergeCell ref="I188:J188"/>
    <mergeCell ref="K188:Q188"/>
    <mergeCell ref="R188:T188"/>
    <mergeCell ref="O190:T190"/>
    <mergeCell ref="A191:T191"/>
    <mergeCell ref="A192:T192"/>
    <mergeCell ref="A193:T193"/>
    <mergeCell ref="A136:D136"/>
    <mergeCell ref="E136:P136"/>
    <mergeCell ref="Q136:R136"/>
    <mergeCell ref="S136:T136"/>
    <mergeCell ref="E137:G137"/>
    <mergeCell ref="H137:J137"/>
    <mergeCell ref="K137:N137"/>
    <mergeCell ref="O137:Q137"/>
    <mergeCell ref="R137:R138"/>
    <mergeCell ref="S137:S138"/>
    <mergeCell ref="T137:T138"/>
    <mergeCell ref="A129:D129"/>
    <mergeCell ref="A130:H130"/>
    <mergeCell ref="I130:J130"/>
    <mergeCell ref="K130:Q130"/>
    <mergeCell ref="R130:T130"/>
    <mergeCell ref="O132:T132"/>
    <mergeCell ref="A133:T133"/>
    <mergeCell ref="A134:T134"/>
    <mergeCell ref="A135:T135"/>
    <mergeCell ref="A77:T77"/>
    <mergeCell ref="A78:T78"/>
    <mergeCell ref="A79:T79"/>
    <mergeCell ref="A80:D80"/>
    <mergeCell ref="E80:P80"/>
    <mergeCell ref="Q80:R80"/>
    <mergeCell ref="S80:T80"/>
    <mergeCell ref="E81:G81"/>
    <mergeCell ref="H81:J81"/>
    <mergeCell ref="K81:N81"/>
    <mergeCell ref="O81:Q81"/>
    <mergeCell ref="R81:R82"/>
    <mergeCell ref="S81:S82"/>
    <mergeCell ref="T81:T82"/>
    <mergeCell ref="A29:D29"/>
    <mergeCell ref="A30:H30"/>
    <mergeCell ref="I30:J30"/>
    <mergeCell ref="K30:Q30"/>
    <mergeCell ref="R30:T30"/>
    <mergeCell ref="O32:T32"/>
    <mergeCell ref="A33:T33"/>
    <mergeCell ref="A34:T34"/>
    <mergeCell ref="A35:T35"/>
    <mergeCell ref="A355:D355"/>
    <mergeCell ref="A356:H356"/>
    <mergeCell ref="I356:J356"/>
    <mergeCell ref="K356:Q356"/>
    <mergeCell ref="R356:T356"/>
    <mergeCell ref="A325:D325"/>
    <mergeCell ref="A326:H326"/>
    <mergeCell ref="I326:J326"/>
    <mergeCell ref="K326:Q326"/>
    <mergeCell ref="R326:T326"/>
    <mergeCell ref="O328:T328"/>
    <mergeCell ref="A329:T329"/>
    <mergeCell ref="A330:T330"/>
    <mergeCell ref="A331:T331"/>
    <mergeCell ref="A332:D332"/>
    <mergeCell ref="E332:P332"/>
    <mergeCell ref="Q332:R332"/>
    <mergeCell ref="S332:T332"/>
    <mergeCell ref="E333:G333"/>
    <mergeCell ref="H333:J333"/>
    <mergeCell ref="K333:N333"/>
    <mergeCell ref="O333:Q333"/>
    <mergeCell ref="R333:R334"/>
    <mergeCell ref="S333:S334"/>
    <mergeCell ref="O1:T1"/>
    <mergeCell ref="A2:T2"/>
    <mergeCell ref="A3:T3"/>
    <mergeCell ref="A4:T4"/>
    <mergeCell ref="A5:D5"/>
    <mergeCell ref="E5:P5"/>
    <mergeCell ref="Q5:R5"/>
    <mergeCell ref="S5:T5"/>
    <mergeCell ref="T6:T7"/>
    <mergeCell ref="E6:G6"/>
    <mergeCell ref="H6:J6"/>
    <mergeCell ref="K6:N6"/>
    <mergeCell ref="O6:Q6"/>
    <mergeCell ref="R6:R7"/>
    <mergeCell ref="S6:S7"/>
    <mergeCell ref="A73:D73"/>
    <mergeCell ref="A74:H74"/>
    <mergeCell ref="I74:J74"/>
    <mergeCell ref="K74:Q74"/>
    <mergeCell ref="R74:T74"/>
    <mergeCell ref="O76:T76"/>
    <mergeCell ref="A36:D36"/>
    <mergeCell ref="E36:P36"/>
    <mergeCell ref="Q36:R36"/>
    <mergeCell ref="S36:T36"/>
    <mergeCell ref="E37:G37"/>
    <mergeCell ref="H37:J37"/>
    <mergeCell ref="K37:N37"/>
    <mergeCell ref="O37:Q37"/>
    <mergeCell ref="R37:R38"/>
    <mergeCell ref="S37:S38"/>
    <mergeCell ref="T37:T38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theme="6"/>
    <pageSetUpPr fitToPage="1"/>
  </sheetPr>
  <dimension ref="A1:M53"/>
  <sheetViews>
    <sheetView view="pageBreakPreview" zoomScale="80" zoomScaleNormal="40" zoomScaleSheetLayoutView="80" zoomScalePageLayoutView="40" workbookViewId="0">
      <selection activeCell="C26" sqref="C26"/>
    </sheetView>
  </sheetViews>
  <sheetFormatPr baseColWidth="10" defaultColWidth="11.42578125" defaultRowHeight="15" x14ac:dyDescent="0.25"/>
  <cols>
    <col min="1" max="1" width="4.5703125" style="198" customWidth="1"/>
    <col min="2" max="2" width="14.42578125" style="178" bestFit="1" customWidth="1"/>
    <col min="3" max="3" width="12.85546875" style="199" customWidth="1"/>
    <col min="4" max="4" width="42.28515625" style="178" customWidth="1"/>
    <col min="5" max="5" width="6.7109375" style="178" customWidth="1"/>
    <col min="6" max="7" width="10.28515625" style="178" customWidth="1"/>
    <col min="8" max="8" width="11.28515625" style="178" bestFit="1" customWidth="1"/>
    <col min="9" max="9" width="11.28515625" style="178" customWidth="1"/>
    <col min="10" max="10" width="11.140625" style="178" bestFit="1" customWidth="1"/>
    <col min="11" max="11" width="19.140625" style="178" customWidth="1"/>
    <col min="12" max="12" width="39.42578125" style="178" customWidth="1"/>
    <col min="13" max="17" width="11.42578125" style="178" customWidth="1"/>
    <col min="18" max="16384" width="11.42578125" style="178"/>
  </cols>
  <sheetData>
    <row r="1" spans="1:13" x14ac:dyDescent="0.25">
      <c r="A1" s="250"/>
      <c r="B1" s="250"/>
      <c r="C1" s="250"/>
      <c r="D1" s="250"/>
      <c r="E1" s="250"/>
      <c r="F1" s="250"/>
      <c r="G1" s="250"/>
      <c r="H1" s="250"/>
      <c r="I1" s="250"/>
      <c r="J1" s="250"/>
      <c r="K1" s="408" t="s">
        <v>106</v>
      </c>
      <c r="L1" s="409"/>
      <c r="M1" s="409"/>
    </row>
    <row r="2" spans="1:13" ht="22.5" customHeight="1" x14ac:dyDescent="0.25">
      <c r="A2" s="414" t="s">
        <v>107</v>
      </c>
      <c r="B2" s="409"/>
      <c r="C2" s="415"/>
      <c r="D2" s="409"/>
      <c r="E2" s="409"/>
      <c r="F2" s="409"/>
      <c r="G2" s="409"/>
      <c r="H2" s="409"/>
      <c r="I2" s="409"/>
      <c r="J2" s="409"/>
      <c r="K2" s="409"/>
      <c r="L2" s="409"/>
    </row>
    <row r="3" spans="1:13" ht="19.5" customHeight="1" x14ac:dyDescent="0.25">
      <c r="A3" s="426" t="s">
        <v>108</v>
      </c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</row>
    <row r="4" spans="1:13" ht="15" customHeight="1" x14ac:dyDescent="0.25">
      <c r="A4" s="410" t="s">
        <v>109</v>
      </c>
      <c r="B4" s="392"/>
      <c r="C4" s="392"/>
      <c r="D4" s="392"/>
      <c r="E4" s="392"/>
      <c r="F4" s="392"/>
      <c r="G4" s="392"/>
      <c r="H4" s="392"/>
      <c r="I4" s="392"/>
      <c r="J4" s="392"/>
      <c r="K4" s="392"/>
      <c r="L4" s="393"/>
    </row>
    <row r="5" spans="1:13" ht="15" customHeight="1" x14ac:dyDescent="0.25">
      <c r="A5" s="411"/>
      <c r="B5" s="412"/>
      <c r="C5" s="412"/>
      <c r="D5" s="412"/>
      <c r="E5" s="412"/>
      <c r="F5" s="412"/>
      <c r="G5" s="412"/>
      <c r="H5" s="412"/>
      <c r="I5" s="412"/>
      <c r="J5" s="412"/>
      <c r="K5" s="412"/>
      <c r="L5" s="413"/>
    </row>
    <row r="6" spans="1:13" ht="15" customHeight="1" thickBot="1" x14ac:dyDescent="0.3">
      <c r="A6" s="423" t="s">
        <v>110</v>
      </c>
      <c r="B6" s="392"/>
      <c r="C6" s="392"/>
      <c r="D6" s="392"/>
      <c r="E6" s="392"/>
      <c r="F6" s="392"/>
      <c r="G6" s="392"/>
      <c r="H6" s="392"/>
      <c r="I6" s="392"/>
      <c r="J6" s="392"/>
      <c r="K6" s="392"/>
      <c r="L6" s="393"/>
    </row>
    <row r="7" spans="1:13" ht="15" customHeight="1" thickBot="1" x14ac:dyDescent="0.3">
      <c r="A7" s="421" t="s">
        <v>111</v>
      </c>
      <c r="B7" s="419" t="s">
        <v>112</v>
      </c>
      <c r="C7" s="419" t="s">
        <v>113</v>
      </c>
      <c r="D7" s="417" t="s">
        <v>114</v>
      </c>
      <c r="E7" s="419" t="s">
        <v>115</v>
      </c>
      <c r="F7" s="419" t="s">
        <v>116</v>
      </c>
      <c r="G7" s="418"/>
      <c r="H7" s="417" t="s">
        <v>117</v>
      </c>
      <c r="I7" s="418"/>
      <c r="J7" s="417" t="s">
        <v>118</v>
      </c>
      <c r="K7" s="417" t="s">
        <v>119</v>
      </c>
      <c r="L7" s="424" t="s">
        <v>120</v>
      </c>
    </row>
    <row r="8" spans="1:13" ht="33.75" customHeight="1" thickBot="1" x14ac:dyDescent="0.3">
      <c r="A8" s="422"/>
      <c r="B8" s="420"/>
      <c r="C8" s="420"/>
      <c r="D8" s="420"/>
      <c r="E8" s="420"/>
      <c r="F8" s="179" t="s">
        <v>121</v>
      </c>
      <c r="G8" s="179" t="s">
        <v>122</v>
      </c>
      <c r="H8" s="180" t="s">
        <v>123</v>
      </c>
      <c r="I8" s="180" t="s">
        <v>124</v>
      </c>
      <c r="J8" s="420"/>
      <c r="K8" s="420"/>
      <c r="L8" s="425"/>
    </row>
    <row r="9" spans="1:13" x14ac:dyDescent="0.25">
      <c r="A9" s="181">
        <v>1</v>
      </c>
      <c r="B9" s="182" t="s">
        <v>125</v>
      </c>
      <c r="C9" s="244" t="s">
        <v>126</v>
      </c>
      <c r="D9" s="244" t="s">
        <v>98</v>
      </c>
      <c r="E9" s="245" t="s">
        <v>99</v>
      </c>
      <c r="F9" s="246">
        <v>703470</v>
      </c>
      <c r="G9" s="247">
        <v>703470</v>
      </c>
      <c r="H9" s="248">
        <v>0</v>
      </c>
      <c r="I9" s="184">
        <v>1</v>
      </c>
      <c r="J9" s="184">
        <v>0</v>
      </c>
      <c r="K9" s="183" t="s">
        <v>39</v>
      </c>
      <c r="L9" s="249" t="s">
        <v>36</v>
      </c>
    </row>
    <row r="10" spans="1:13" x14ac:dyDescent="0.25">
      <c r="A10" s="181">
        <v>2</v>
      </c>
      <c r="B10" s="182" t="s">
        <v>125</v>
      </c>
      <c r="C10" s="244" t="s">
        <v>126</v>
      </c>
      <c r="D10" s="244" t="s">
        <v>98</v>
      </c>
      <c r="E10" s="245" t="s">
        <v>99</v>
      </c>
      <c r="F10" s="246">
        <v>703633</v>
      </c>
      <c r="G10" s="247">
        <v>703633</v>
      </c>
      <c r="H10" s="248">
        <v>0</v>
      </c>
      <c r="I10" s="184">
        <v>1</v>
      </c>
      <c r="J10" s="184">
        <v>0</v>
      </c>
      <c r="K10" s="183" t="s">
        <v>39</v>
      </c>
      <c r="L10" s="249" t="s">
        <v>127</v>
      </c>
    </row>
    <row r="11" spans="1:13" x14ac:dyDescent="0.25">
      <c r="A11" s="181">
        <v>3</v>
      </c>
      <c r="B11" s="182" t="s">
        <v>125</v>
      </c>
      <c r="C11" s="244" t="s">
        <v>128</v>
      </c>
      <c r="D11" s="244" t="s">
        <v>98</v>
      </c>
      <c r="E11" s="245" t="s">
        <v>99</v>
      </c>
      <c r="F11" s="246">
        <v>703486</v>
      </c>
      <c r="G11" s="247">
        <v>703486</v>
      </c>
      <c r="H11" s="248">
        <v>0</v>
      </c>
      <c r="I11" s="184">
        <v>1</v>
      </c>
      <c r="J11" s="184">
        <v>0</v>
      </c>
      <c r="K11" s="183" t="s">
        <v>39</v>
      </c>
      <c r="L11" s="249" t="s">
        <v>36</v>
      </c>
    </row>
    <row r="12" spans="1:13" x14ac:dyDescent="0.25">
      <c r="A12" s="181">
        <v>4</v>
      </c>
      <c r="B12" s="182" t="s">
        <v>125</v>
      </c>
      <c r="C12" s="244" t="s">
        <v>128</v>
      </c>
      <c r="D12" s="244" t="s">
        <v>37</v>
      </c>
      <c r="E12" s="245" t="s">
        <v>38</v>
      </c>
      <c r="F12" s="246">
        <v>2988282</v>
      </c>
      <c r="G12" s="246">
        <v>2988282</v>
      </c>
      <c r="H12" s="248">
        <v>1</v>
      </c>
      <c r="I12" s="184">
        <v>0</v>
      </c>
      <c r="J12" s="184">
        <v>0</v>
      </c>
      <c r="K12" s="183" t="s">
        <v>39</v>
      </c>
      <c r="L12" s="249" t="s">
        <v>129</v>
      </c>
    </row>
    <row r="13" spans="1:13" x14ac:dyDescent="0.25">
      <c r="A13" s="181">
        <v>5</v>
      </c>
      <c r="B13" s="182" t="s">
        <v>125</v>
      </c>
      <c r="C13" s="244" t="s">
        <v>130</v>
      </c>
      <c r="D13" s="244" t="s">
        <v>98</v>
      </c>
      <c r="E13" s="245" t="s">
        <v>99</v>
      </c>
      <c r="F13" s="246">
        <v>703933</v>
      </c>
      <c r="G13" s="247">
        <v>703933</v>
      </c>
      <c r="H13" s="248">
        <v>0</v>
      </c>
      <c r="I13" s="184">
        <v>1</v>
      </c>
      <c r="J13" s="184">
        <v>0</v>
      </c>
      <c r="K13" s="183" t="s">
        <v>39</v>
      </c>
      <c r="L13" s="249" t="s">
        <v>127</v>
      </c>
    </row>
    <row r="14" spans="1:13" x14ac:dyDescent="0.25">
      <c r="A14" s="181">
        <v>6</v>
      </c>
      <c r="B14" s="182" t="s">
        <v>125</v>
      </c>
      <c r="C14" s="244" t="s">
        <v>131</v>
      </c>
      <c r="D14" s="244" t="s">
        <v>98</v>
      </c>
      <c r="E14" s="245" t="s">
        <v>99</v>
      </c>
      <c r="F14" s="246">
        <v>845133</v>
      </c>
      <c r="G14" s="247">
        <v>845133</v>
      </c>
      <c r="H14" s="248">
        <v>0</v>
      </c>
      <c r="I14" s="184">
        <v>1</v>
      </c>
      <c r="J14" s="184">
        <v>0</v>
      </c>
      <c r="K14" s="183" t="s">
        <v>39</v>
      </c>
      <c r="L14" s="249" t="s">
        <v>36</v>
      </c>
    </row>
    <row r="15" spans="1:13" x14ac:dyDescent="0.25">
      <c r="A15" s="181">
        <v>7</v>
      </c>
      <c r="B15" s="182" t="s">
        <v>125</v>
      </c>
      <c r="C15" s="244" t="s">
        <v>132</v>
      </c>
      <c r="D15" s="244" t="s">
        <v>98</v>
      </c>
      <c r="E15" s="245" t="s">
        <v>99</v>
      </c>
      <c r="F15" s="246">
        <v>845164</v>
      </c>
      <c r="G15" s="247">
        <v>845164</v>
      </c>
      <c r="H15" s="248">
        <v>0</v>
      </c>
      <c r="I15" s="184">
        <v>1</v>
      </c>
      <c r="J15" s="184">
        <v>0</v>
      </c>
      <c r="K15" s="183" t="s">
        <v>39</v>
      </c>
      <c r="L15" s="249" t="s">
        <v>36</v>
      </c>
    </row>
    <row r="16" spans="1:13" x14ac:dyDescent="0.25">
      <c r="A16" s="181">
        <v>8</v>
      </c>
      <c r="B16" s="182" t="s">
        <v>125</v>
      </c>
      <c r="C16" s="244" t="s">
        <v>132</v>
      </c>
      <c r="D16" s="244" t="s">
        <v>98</v>
      </c>
      <c r="E16" s="245" t="s">
        <v>99</v>
      </c>
      <c r="F16" s="246">
        <v>845296</v>
      </c>
      <c r="G16" s="247">
        <v>845296</v>
      </c>
      <c r="H16" s="248">
        <v>0</v>
      </c>
      <c r="I16" s="184">
        <v>1</v>
      </c>
      <c r="J16" s="184">
        <v>0</v>
      </c>
      <c r="K16" s="183" t="s">
        <v>78</v>
      </c>
      <c r="L16" s="249" t="s">
        <v>133</v>
      </c>
    </row>
    <row r="17" spans="1:12" x14ac:dyDescent="0.25">
      <c r="A17" s="181">
        <v>9</v>
      </c>
      <c r="B17" s="182" t="s">
        <v>125</v>
      </c>
      <c r="C17" s="244" t="s">
        <v>132</v>
      </c>
      <c r="D17" s="244" t="s">
        <v>40</v>
      </c>
      <c r="E17" s="245" t="s">
        <v>38</v>
      </c>
      <c r="F17" s="246">
        <v>1795109</v>
      </c>
      <c r="G17" s="247">
        <v>1795109</v>
      </c>
      <c r="H17" s="248">
        <v>0</v>
      </c>
      <c r="I17" s="184">
        <v>0</v>
      </c>
      <c r="J17" s="184">
        <v>1</v>
      </c>
      <c r="K17" s="183" t="s">
        <v>78</v>
      </c>
      <c r="L17" s="249" t="s">
        <v>133</v>
      </c>
    </row>
    <row r="18" spans="1:12" x14ac:dyDescent="0.25">
      <c r="A18" s="181">
        <v>10</v>
      </c>
      <c r="B18" s="182" t="s">
        <v>125</v>
      </c>
      <c r="C18" s="244" t="s">
        <v>132</v>
      </c>
      <c r="D18" s="244" t="s">
        <v>40</v>
      </c>
      <c r="E18" s="245" t="s">
        <v>38</v>
      </c>
      <c r="F18" s="246">
        <v>1795232</v>
      </c>
      <c r="G18" s="247">
        <v>1795232</v>
      </c>
      <c r="H18" s="248">
        <v>0</v>
      </c>
      <c r="I18" s="184">
        <v>0</v>
      </c>
      <c r="J18" s="184">
        <v>1</v>
      </c>
      <c r="K18" s="183" t="s">
        <v>134</v>
      </c>
      <c r="L18" s="249" t="s">
        <v>135</v>
      </c>
    </row>
    <row r="19" spans="1:12" x14ac:dyDescent="0.25">
      <c r="A19" s="181">
        <v>11</v>
      </c>
      <c r="B19" s="182" t="s">
        <v>125</v>
      </c>
      <c r="C19" s="244" t="s">
        <v>132</v>
      </c>
      <c r="D19" s="244" t="s">
        <v>40</v>
      </c>
      <c r="E19" s="245" t="s">
        <v>38</v>
      </c>
      <c r="F19" s="246">
        <v>1795332</v>
      </c>
      <c r="G19" s="246">
        <v>1795332</v>
      </c>
      <c r="H19" s="248">
        <v>0</v>
      </c>
      <c r="I19" s="184">
        <v>0</v>
      </c>
      <c r="J19" s="184">
        <v>1</v>
      </c>
      <c r="K19" s="183" t="s">
        <v>134</v>
      </c>
      <c r="L19" s="249" t="s">
        <v>136</v>
      </c>
    </row>
    <row r="20" spans="1:12" x14ac:dyDescent="0.25">
      <c r="A20" s="181">
        <v>12</v>
      </c>
      <c r="B20" s="182" t="s">
        <v>125</v>
      </c>
      <c r="C20" s="244" t="s">
        <v>132</v>
      </c>
      <c r="D20" s="244" t="s">
        <v>40</v>
      </c>
      <c r="E20" s="245" t="s">
        <v>38</v>
      </c>
      <c r="F20" s="246">
        <v>1795333</v>
      </c>
      <c r="G20" s="247">
        <v>1795333</v>
      </c>
      <c r="H20" s="248">
        <v>0</v>
      </c>
      <c r="I20" s="184">
        <v>0</v>
      </c>
      <c r="J20" s="184">
        <v>1</v>
      </c>
      <c r="K20" s="183" t="s">
        <v>134</v>
      </c>
      <c r="L20" s="249" t="s">
        <v>136</v>
      </c>
    </row>
    <row r="21" spans="1:12" x14ac:dyDescent="0.25">
      <c r="A21" s="181">
        <v>13</v>
      </c>
      <c r="B21" s="182" t="s">
        <v>125</v>
      </c>
      <c r="C21" s="244" t="s">
        <v>137</v>
      </c>
      <c r="D21" s="244" t="s">
        <v>98</v>
      </c>
      <c r="E21" s="245" t="s">
        <v>99</v>
      </c>
      <c r="F21" s="246">
        <v>845441</v>
      </c>
      <c r="G21" s="247">
        <v>845441</v>
      </c>
      <c r="H21" s="248">
        <v>0</v>
      </c>
      <c r="I21" s="184">
        <v>1</v>
      </c>
      <c r="J21" s="184">
        <v>0</v>
      </c>
      <c r="K21" s="183" t="s">
        <v>78</v>
      </c>
      <c r="L21" s="249" t="s">
        <v>135</v>
      </c>
    </row>
    <row r="22" spans="1:12" x14ac:dyDescent="0.25">
      <c r="A22" s="181">
        <v>14</v>
      </c>
      <c r="B22" s="182" t="s">
        <v>125</v>
      </c>
      <c r="C22" s="244" t="s">
        <v>137</v>
      </c>
      <c r="D22" s="244" t="s">
        <v>98</v>
      </c>
      <c r="E22" s="245" t="s">
        <v>99</v>
      </c>
      <c r="F22" s="246">
        <v>845105</v>
      </c>
      <c r="G22" s="247">
        <v>845105</v>
      </c>
      <c r="H22" s="248">
        <v>0</v>
      </c>
      <c r="I22" s="184">
        <v>1</v>
      </c>
      <c r="J22" s="184">
        <v>0</v>
      </c>
      <c r="K22" s="183" t="s">
        <v>39</v>
      </c>
      <c r="L22" s="249" t="s">
        <v>127</v>
      </c>
    </row>
    <row r="23" spans="1:12" x14ac:dyDescent="0.25">
      <c r="A23" s="181">
        <v>15</v>
      </c>
      <c r="B23" s="182" t="s">
        <v>125</v>
      </c>
      <c r="C23" s="244" t="s">
        <v>137</v>
      </c>
      <c r="D23" s="244" t="s">
        <v>98</v>
      </c>
      <c r="E23" s="245" t="s">
        <v>99</v>
      </c>
      <c r="F23" s="246">
        <v>845248</v>
      </c>
      <c r="G23" s="247">
        <v>845248</v>
      </c>
      <c r="H23" s="248">
        <v>0</v>
      </c>
      <c r="I23" s="184">
        <v>1</v>
      </c>
      <c r="J23" s="184">
        <v>0</v>
      </c>
      <c r="K23" s="183" t="s">
        <v>53</v>
      </c>
      <c r="L23" s="249" t="s">
        <v>43</v>
      </c>
    </row>
    <row r="24" spans="1:12" x14ac:dyDescent="0.25">
      <c r="A24" s="181">
        <v>17</v>
      </c>
      <c r="B24" s="182" t="s">
        <v>125</v>
      </c>
      <c r="C24" s="244" t="s">
        <v>137</v>
      </c>
      <c r="D24" s="244" t="s">
        <v>40</v>
      </c>
      <c r="E24" s="245" t="s">
        <v>38</v>
      </c>
      <c r="F24" s="246">
        <v>1795061</v>
      </c>
      <c r="G24" s="246">
        <v>1795061</v>
      </c>
      <c r="H24" s="248">
        <v>0</v>
      </c>
      <c r="I24" s="184">
        <v>0</v>
      </c>
      <c r="J24" s="184">
        <v>1</v>
      </c>
      <c r="K24" s="183" t="s">
        <v>78</v>
      </c>
      <c r="L24" s="249" t="s">
        <v>43</v>
      </c>
    </row>
    <row r="25" spans="1:12" x14ac:dyDescent="0.25">
      <c r="A25" s="181">
        <v>16</v>
      </c>
      <c r="B25" s="182" t="s">
        <v>125</v>
      </c>
      <c r="C25" s="244" t="s">
        <v>137</v>
      </c>
      <c r="D25" s="244" t="s">
        <v>98</v>
      </c>
      <c r="E25" s="245" t="s">
        <v>99</v>
      </c>
      <c r="F25" s="246">
        <v>845724</v>
      </c>
      <c r="G25" s="247">
        <v>845724</v>
      </c>
      <c r="H25" s="248">
        <v>0</v>
      </c>
      <c r="I25" s="184">
        <v>1</v>
      </c>
      <c r="J25" s="184">
        <v>0</v>
      </c>
      <c r="K25" s="183" t="s">
        <v>39</v>
      </c>
      <c r="L25" s="249" t="s">
        <v>133</v>
      </c>
    </row>
    <row r="26" spans="1:12" x14ac:dyDescent="0.25">
      <c r="A26" s="181">
        <v>18</v>
      </c>
      <c r="B26" s="182" t="s">
        <v>125</v>
      </c>
      <c r="C26" s="244" t="s">
        <v>137</v>
      </c>
      <c r="D26" s="244" t="s">
        <v>40</v>
      </c>
      <c r="E26" s="245" t="s">
        <v>38</v>
      </c>
      <c r="F26" s="246">
        <v>1795535</v>
      </c>
      <c r="G26" s="247">
        <v>1795535</v>
      </c>
      <c r="H26" s="248">
        <v>0</v>
      </c>
      <c r="I26" s="184">
        <v>0</v>
      </c>
      <c r="J26" s="184">
        <v>1</v>
      </c>
      <c r="K26" s="183" t="s">
        <v>53</v>
      </c>
      <c r="L26" s="249" t="s">
        <v>133</v>
      </c>
    </row>
    <row r="27" spans="1:12" x14ac:dyDescent="0.25">
      <c r="A27" s="181">
        <v>19</v>
      </c>
      <c r="B27" s="182" t="s">
        <v>125</v>
      </c>
      <c r="C27" s="244" t="s">
        <v>138</v>
      </c>
      <c r="D27" s="244" t="s">
        <v>98</v>
      </c>
      <c r="E27" s="245" t="s">
        <v>99</v>
      </c>
      <c r="F27" s="246">
        <v>845964</v>
      </c>
      <c r="G27" s="247">
        <v>845964</v>
      </c>
      <c r="H27" s="248">
        <v>0</v>
      </c>
      <c r="I27" s="184">
        <v>1</v>
      </c>
      <c r="J27" s="184">
        <v>0</v>
      </c>
      <c r="K27" s="183" t="s">
        <v>53</v>
      </c>
      <c r="L27" s="249" t="s">
        <v>129</v>
      </c>
    </row>
    <row r="28" spans="1:12" x14ac:dyDescent="0.25">
      <c r="A28" s="181">
        <v>20</v>
      </c>
      <c r="B28" s="182" t="s">
        <v>125</v>
      </c>
      <c r="C28" s="244" t="s">
        <v>138</v>
      </c>
      <c r="D28" s="244" t="s">
        <v>40</v>
      </c>
      <c r="E28" s="245" t="s">
        <v>38</v>
      </c>
      <c r="F28" s="246">
        <v>1795732</v>
      </c>
      <c r="G28" s="247">
        <v>1795732</v>
      </c>
      <c r="H28" s="248">
        <v>0</v>
      </c>
      <c r="I28" s="184">
        <v>0</v>
      </c>
      <c r="J28" s="184">
        <v>1</v>
      </c>
      <c r="K28" s="183" t="s">
        <v>134</v>
      </c>
      <c r="L28" s="249" t="s">
        <v>133</v>
      </c>
    </row>
    <row r="29" spans="1:12" x14ac:dyDescent="0.25">
      <c r="A29" s="181">
        <v>21</v>
      </c>
      <c r="B29" s="182" t="s">
        <v>125</v>
      </c>
      <c r="C29" s="244" t="s">
        <v>139</v>
      </c>
      <c r="D29" s="244" t="s">
        <v>98</v>
      </c>
      <c r="E29" s="245" t="s">
        <v>99</v>
      </c>
      <c r="F29" s="246">
        <v>845607</v>
      </c>
      <c r="G29" s="247">
        <v>845607</v>
      </c>
      <c r="H29" s="248">
        <v>0</v>
      </c>
      <c r="I29" s="184">
        <v>1</v>
      </c>
      <c r="J29" s="184">
        <v>0</v>
      </c>
      <c r="K29" s="183" t="s">
        <v>53</v>
      </c>
      <c r="L29" s="249" t="s">
        <v>127</v>
      </c>
    </row>
    <row r="30" spans="1:12" x14ac:dyDescent="0.25">
      <c r="A30" s="181">
        <v>22</v>
      </c>
      <c r="B30" s="182" t="s">
        <v>125</v>
      </c>
      <c r="C30" s="244" t="s">
        <v>139</v>
      </c>
      <c r="D30" s="244" t="s">
        <v>98</v>
      </c>
      <c r="E30" s="245" t="s">
        <v>99</v>
      </c>
      <c r="F30" s="246">
        <v>846005</v>
      </c>
      <c r="G30" s="247">
        <v>846005</v>
      </c>
      <c r="H30" s="248">
        <v>0</v>
      </c>
      <c r="I30" s="184">
        <v>1</v>
      </c>
      <c r="J30" s="184">
        <v>0</v>
      </c>
      <c r="K30" s="183" t="s">
        <v>39</v>
      </c>
      <c r="L30" s="249" t="s">
        <v>36</v>
      </c>
    </row>
    <row r="31" spans="1:12" x14ac:dyDescent="0.25">
      <c r="A31" s="181">
        <v>23</v>
      </c>
      <c r="B31" s="182" t="s">
        <v>125</v>
      </c>
      <c r="C31" s="244" t="s">
        <v>139</v>
      </c>
      <c r="D31" s="244" t="s">
        <v>98</v>
      </c>
      <c r="E31" s="245" t="s">
        <v>99</v>
      </c>
      <c r="F31" s="246">
        <v>846006</v>
      </c>
      <c r="G31" s="246">
        <v>846006</v>
      </c>
      <c r="H31" s="248">
        <v>0</v>
      </c>
      <c r="I31" s="184">
        <v>1</v>
      </c>
      <c r="J31" s="184">
        <v>0</v>
      </c>
      <c r="K31" s="183" t="s">
        <v>39</v>
      </c>
      <c r="L31" s="249" t="s">
        <v>36</v>
      </c>
    </row>
    <row r="32" spans="1:12" x14ac:dyDescent="0.25">
      <c r="A32" s="181">
        <v>24</v>
      </c>
      <c r="B32" s="182" t="s">
        <v>125</v>
      </c>
      <c r="C32" s="244" t="s">
        <v>139</v>
      </c>
      <c r="D32" s="244" t="s">
        <v>98</v>
      </c>
      <c r="E32" s="245" t="s">
        <v>99</v>
      </c>
      <c r="F32" s="246">
        <v>846007</v>
      </c>
      <c r="G32" s="247">
        <v>846007</v>
      </c>
      <c r="H32" s="248">
        <v>0</v>
      </c>
      <c r="I32" s="184">
        <v>1</v>
      </c>
      <c r="J32" s="184">
        <v>0</v>
      </c>
      <c r="K32" s="183" t="s">
        <v>39</v>
      </c>
      <c r="L32" s="249" t="s">
        <v>36</v>
      </c>
    </row>
    <row r="33" spans="1:12" x14ac:dyDescent="0.25">
      <c r="A33" s="181">
        <v>25</v>
      </c>
      <c r="B33" s="182" t="s">
        <v>125</v>
      </c>
      <c r="C33" s="244" t="s">
        <v>139</v>
      </c>
      <c r="D33" s="244" t="s">
        <v>98</v>
      </c>
      <c r="E33" s="245" t="s">
        <v>99</v>
      </c>
      <c r="F33" s="246">
        <v>846042</v>
      </c>
      <c r="G33" s="247">
        <v>846042</v>
      </c>
      <c r="H33" s="248">
        <v>0</v>
      </c>
      <c r="I33" s="184">
        <v>1</v>
      </c>
      <c r="J33" s="184">
        <v>0</v>
      </c>
      <c r="K33" s="183" t="s">
        <v>39</v>
      </c>
      <c r="L33" s="249" t="s">
        <v>127</v>
      </c>
    </row>
    <row r="34" spans="1:12" x14ac:dyDescent="0.25">
      <c r="A34" s="181">
        <v>26</v>
      </c>
      <c r="B34" s="182" t="s">
        <v>125</v>
      </c>
      <c r="C34" s="244" t="s">
        <v>139</v>
      </c>
      <c r="D34" s="244" t="s">
        <v>40</v>
      </c>
      <c r="E34" s="245" t="s">
        <v>38</v>
      </c>
      <c r="F34" s="246">
        <v>1795632</v>
      </c>
      <c r="G34" s="247">
        <v>1795632</v>
      </c>
      <c r="H34" s="248">
        <v>0</v>
      </c>
      <c r="I34" s="184">
        <v>0</v>
      </c>
      <c r="J34" s="184">
        <v>1</v>
      </c>
      <c r="K34" s="183" t="s">
        <v>134</v>
      </c>
      <c r="L34" s="249" t="s">
        <v>135</v>
      </c>
    </row>
    <row r="35" spans="1:12" x14ac:dyDescent="0.25">
      <c r="A35" s="181">
        <v>27</v>
      </c>
      <c r="B35" s="182" t="s">
        <v>125</v>
      </c>
      <c r="C35" s="244" t="s">
        <v>139</v>
      </c>
      <c r="D35" s="244" t="s">
        <v>40</v>
      </c>
      <c r="E35" s="245" t="s">
        <v>38</v>
      </c>
      <c r="F35" s="246">
        <v>1795633</v>
      </c>
      <c r="G35" s="247">
        <v>1795633</v>
      </c>
      <c r="H35" s="248">
        <v>0</v>
      </c>
      <c r="I35" s="184">
        <v>0</v>
      </c>
      <c r="J35" s="184">
        <v>1</v>
      </c>
      <c r="K35" s="183" t="s">
        <v>134</v>
      </c>
      <c r="L35" s="249" t="s">
        <v>135</v>
      </c>
    </row>
    <row r="36" spans="1:12" x14ac:dyDescent="0.25">
      <c r="A36" s="181">
        <v>28</v>
      </c>
      <c r="B36" s="182" t="s">
        <v>125</v>
      </c>
      <c r="C36" s="244" t="s">
        <v>139</v>
      </c>
      <c r="D36" s="244" t="s">
        <v>40</v>
      </c>
      <c r="E36" s="245" t="s">
        <v>38</v>
      </c>
      <c r="F36" s="246">
        <v>1795832</v>
      </c>
      <c r="G36" s="246">
        <v>1795832</v>
      </c>
      <c r="H36" s="248">
        <v>0</v>
      </c>
      <c r="I36" s="184">
        <v>0</v>
      </c>
      <c r="J36" s="184">
        <v>1</v>
      </c>
      <c r="K36" s="183" t="s">
        <v>134</v>
      </c>
      <c r="L36" s="249" t="s">
        <v>36</v>
      </c>
    </row>
    <row r="37" spans="1:12" x14ac:dyDescent="0.25">
      <c r="A37" s="181">
        <v>29</v>
      </c>
      <c r="B37" s="182" t="s">
        <v>125</v>
      </c>
      <c r="C37" s="244" t="s">
        <v>140</v>
      </c>
      <c r="D37" s="244" t="s">
        <v>98</v>
      </c>
      <c r="E37" s="245" t="s">
        <v>99</v>
      </c>
      <c r="F37" s="246">
        <v>846065</v>
      </c>
      <c r="G37" s="246">
        <v>846065</v>
      </c>
      <c r="H37" s="248">
        <v>0</v>
      </c>
      <c r="I37" s="184">
        <v>1</v>
      </c>
      <c r="J37" s="184">
        <v>0</v>
      </c>
      <c r="K37" s="183" t="s">
        <v>39</v>
      </c>
      <c r="L37" s="249" t="s">
        <v>127</v>
      </c>
    </row>
    <row r="38" spans="1:12" x14ac:dyDescent="0.25">
      <c r="A38" s="181">
        <v>30</v>
      </c>
      <c r="B38" s="182" t="s">
        <v>125</v>
      </c>
      <c r="C38" s="244" t="s">
        <v>140</v>
      </c>
      <c r="D38" s="244" t="s">
        <v>98</v>
      </c>
      <c r="E38" s="245" t="s">
        <v>99</v>
      </c>
      <c r="F38" s="246">
        <v>846066</v>
      </c>
      <c r="G38" s="247">
        <v>846066</v>
      </c>
      <c r="H38" s="248">
        <v>0</v>
      </c>
      <c r="I38" s="184">
        <v>1</v>
      </c>
      <c r="J38" s="184">
        <v>0</v>
      </c>
      <c r="K38" s="183" t="s">
        <v>39</v>
      </c>
      <c r="L38" s="249" t="s">
        <v>127</v>
      </c>
    </row>
    <row r="39" spans="1:12" x14ac:dyDescent="0.25">
      <c r="A39" s="181">
        <v>31</v>
      </c>
      <c r="B39" s="182" t="s">
        <v>125</v>
      </c>
      <c r="C39" s="244" t="s">
        <v>140</v>
      </c>
      <c r="D39" s="244" t="s">
        <v>40</v>
      </c>
      <c r="E39" s="245" t="s">
        <v>38</v>
      </c>
      <c r="F39" s="246">
        <v>1795932</v>
      </c>
      <c r="G39" s="247">
        <v>1795932</v>
      </c>
      <c r="H39" s="248">
        <v>0</v>
      </c>
      <c r="I39" s="184">
        <v>0</v>
      </c>
      <c r="J39" s="184">
        <v>1</v>
      </c>
      <c r="K39" s="183" t="s">
        <v>134</v>
      </c>
      <c r="L39" s="249" t="s">
        <v>36</v>
      </c>
    </row>
    <row r="40" spans="1:12" x14ac:dyDescent="0.25">
      <c r="A40" s="181">
        <v>32</v>
      </c>
      <c r="B40" s="182" t="s">
        <v>125</v>
      </c>
      <c r="C40" s="244" t="s">
        <v>140</v>
      </c>
      <c r="D40" s="244" t="s">
        <v>40</v>
      </c>
      <c r="E40" s="245" t="s">
        <v>38</v>
      </c>
      <c r="F40" s="246">
        <v>1796032</v>
      </c>
      <c r="G40" s="247">
        <v>1796032</v>
      </c>
      <c r="H40" s="248">
        <v>0</v>
      </c>
      <c r="I40" s="184">
        <v>0</v>
      </c>
      <c r="J40" s="184">
        <v>1</v>
      </c>
      <c r="K40" s="183" t="s">
        <v>134</v>
      </c>
      <c r="L40" s="249" t="s">
        <v>133</v>
      </c>
    </row>
    <row r="41" spans="1:12" x14ac:dyDescent="0.25">
      <c r="A41" s="181">
        <v>33</v>
      </c>
      <c r="B41" s="182" t="s">
        <v>125</v>
      </c>
      <c r="C41" s="244" t="s">
        <v>141</v>
      </c>
      <c r="D41" s="244" t="s">
        <v>98</v>
      </c>
      <c r="E41" s="245" t="s">
        <v>99</v>
      </c>
      <c r="F41" s="246">
        <v>846788</v>
      </c>
      <c r="G41" s="247">
        <v>846788</v>
      </c>
      <c r="H41" s="248">
        <v>0</v>
      </c>
      <c r="I41" s="184">
        <v>1</v>
      </c>
      <c r="J41" s="184">
        <v>0</v>
      </c>
      <c r="K41" s="183" t="s">
        <v>53</v>
      </c>
      <c r="L41" s="249" t="s">
        <v>136</v>
      </c>
    </row>
    <row r="42" spans="1:12" ht="15.75" customHeight="1" thickBot="1" x14ac:dyDescent="0.3">
      <c r="A42" s="181">
        <v>34</v>
      </c>
      <c r="B42" s="182" t="s">
        <v>125</v>
      </c>
      <c r="C42" s="244" t="s">
        <v>141</v>
      </c>
      <c r="D42" s="244" t="s">
        <v>98</v>
      </c>
      <c r="E42" s="245" t="s">
        <v>99</v>
      </c>
      <c r="F42" s="246">
        <v>846800</v>
      </c>
      <c r="G42" s="247">
        <v>846800</v>
      </c>
      <c r="H42" s="248">
        <v>0</v>
      </c>
      <c r="I42" s="184">
        <v>1</v>
      </c>
      <c r="J42" s="184">
        <v>0</v>
      </c>
      <c r="K42" s="183" t="s">
        <v>39</v>
      </c>
      <c r="L42" s="249" t="s">
        <v>136</v>
      </c>
    </row>
    <row r="43" spans="1:12" ht="19.5" customHeight="1" thickBot="1" x14ac:dyDescent="0.3">
      <c r="A43" s="252" t="s">
        <v>142</v>
      </c>
      <c r="B43" s="253"/>
      <c r="C43" s="253"/>
      <c r="D43" s="253"/>
      <c r="E43" s="253"/>
      <c r="F43" s="253"/>
      <c r="G43" s="254"/>
      <c r="H43" s="185">
        <f>SUM(H9:H42)</f>
        <v>1</v>
      </c>
      <c r="I43" s="185">
        <f>SUM(I9:I42)</f>
        <v>21</v>
      </c>
      <c r="J43" s="185">
        <f>SUM(J9:J42)</f>
        <v>12</v>
      </c>
      <c r="K43" s="252"/>
      <c r="L43" s="255"/>
    </row>
    <row r="44" spans="1:12" ht="18.75" customHeight="1" x14ac:dyDescent="0.25">
      <c r="A44" s="186"/>
      <c r="B44" s="186"/>
      <c r="C44" s="186"/>
      <c r="D44" s="186"/>
      <c r="E44" s="186"/>
      <c r="F44" s="186"/>
      <c r="G44" s="186"/>
      <c r="H44" s="187"/>
      <c r="I44" s="187"/>
      <c r="J44" s="188"/>
    </row>
    <row r="45" spans="1:12" x14ac:dyDescent="0.25">
      <c r="A45" s="189"/>
      <c r="B45" s="190"/>
      <c r="C45" s="189"/>
      <c r="D45" s="189"/>
      <c r="E45" s="189"/>
      <c r="F45" s="189"/>
      <c r="G45" s="189"/>
      <c r="H45" s="189"/>
      <c r="I45" s="189"/>
      <c r="J45" s="189"/>
      <c r="K45" s="191"/>
      <c r="L45" s="189"/>
    </row>
    <row r="46" spans="1:12" x14ac:dyDescent="0.25">
      <c r="A46" s="189"/>
      <c r="B46" s="256"/>
      <c r="C46" s="256"/>
      <c r="D46" s="256"/>
      <c r="E46" s="256"/>
      <c r="F46" s="256"/>
      <c r="G46" s="256"/>
      <c r="H46" s="256"/>
      <c r="I46" s="256"/>
      <c r="J46" s="256"/>
      <c r="K46" s="256"/>
      <c r="L46" s="256"/>
    </row>
    <row r="47" spans="1:12" x14ac:dyDescent="0.25">
      <c r="A47" s="189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</row>
    <row r="48" spans="1:12" x14ac:dyDescent="0.25">
      <c r="A48" s="189"/>
      <c r="B48" s="189"/>
      <c r="C48" s="189"/>
      <c r="D48" s="189"/>
      <c r="E48" s="189"/>
      <c r="F48" s="189"/>
      <c r="G48" s="189"/>
      <c r="H48" s="189"/>
      <c r="I48" s="189"/>
      <c r="J48" s="189"/>
      <c r="K48" s="189"/>
      <c r="L48" s="189"/>
    </row>
    <row r="49" spans="1:12" x14ac:dyDescent="0.25">
      <c r="A49" s="189"/>
      <c r="B49" s="416"/>
      <c r="C49" s="415"/>
      <c r="D49" s="409"/>
      <c r="E49" s="409"/>
      <c r="F49" s="409"/>
      <c r="G49" s="189"/>
      <c r="H49" s="192"/>
      <c r="I49" s="192"/>
      <c r="J49" s="192"/>
      <c r="K49" s="192"/>
      <c r="L49" s="189"/>
    </row>
    <row r="50" spans="1:12" ht="15.75" customHeight="1" x14ac:dyDescent="0.25">
      <c r="A50" s="189"/>
      <c r="B50" s="193"/>
      <c r="C50" s="194"/>
      <c r="D50" s="194"/>
      <c r="E50" s="194"/>
      <c r="F50" s="194"/>
      <c r="G50" s="194"/>
      <c r="H50" s="194"/>
      <c r="I50" s="194"/>
      <c r="J50" s="195"/>
      <c r="K50" s="196"/>
      <c r="L50" s="194"/>
    </row>
    <row r="51" spans="1:12" x14ac:dyDescent="0.25">
      <c r="A51" s="189"/>
      <c r="B51" s="197"/>
      <c r="C51" s="189"/>
      <c r="D51" s="189"/>
      <c r="E51" s="189"/>
      <c r="F51" s="189"/>
      <c r="G51" s="189"/>
      <c r="H51" s="197"/>
      <c r="I51" s="197"/>
      <c r="J51" s="189"/>
      <c r="K51" s="189"/>
      <c r="L51" s="189"/>
    </row>
    <row r="52" spans="1:12" x14ac:dyDescent="0.25">
      <c r="A52" s="189"/>
      <c r="B52" s="197"/>
      <c r="C52" s="189"/>
      <c r="D52" s="189"/>
      <c r="E52" s="189"/>
      <c r="F52" s="189"/>
      <c r="G52" s="189"/>
      <c r="H52" s="197"/>
      <c r="I52" s="197"/>
      <c r="J52" s="189"/>
      <c r="K52" s="189"/>
      <c r="L52" s="189"/>
    </row>
    <row r="53" spans="1:12" x14ac:dyDescent="0.25">
      <c r="A53" s="189"/>
      <c r="B53" s="197"/>
      <c r="C53" s="189"/>
      <c r="D53" s="189"/>
      <c r="E53" s="189"/>
      <c r="F53" s="189"/>
      <c r="G53" s="189"/>
      <c r="H53" s="197"/>
      <c r="I53" s="197"/>
      <c r="J53" s="189"/>
      <c r="K53" s="189"/>
      <c r="L53" s="189"/>
    </row>
  </sheetData>
  <autoFilter ref="B7:L43" xr:uid="{00000000-0009-0000-0000-000006000000}">
    <filterColumn colId="4" showButton="0"/>
    <filterColumn colId="6" showButton="0"/>
  </autoFilter>
  <mergeCells count="16">
    <mergeCell ref="K1:M1"/>
    <mergeCell ref="A4:L5"/>
    <mergeCell ref="A2:L2"/>
    <mergeCell ref="B49:F49"/>
    <mergeCell ref="H7:I7"/>
    <mergeCell ref="C7:C8"/>
    <mergeCell ref="A7:A8"/>
    <mergeCell ref="B7:B8"/>
    <mergeCell ref="A6:L6"/>
    <mergeCell ref="D7:D8"/>
    <mergeCell ref="E7:E8"/>
    <mergeCell ref="K7:K8"/>
    <mergeCell ref="L7:L8"/>
    <mergeCell ref="J7:J8"/>
    <mergeCell ref="A3:L3"/>
    <mergeCell ref="F7:G7"/>
  </mergeCells>
  <pageMargins left="1.181102362204725" right="0.59055118110236227" top="1.181102362204725" bottom="1.181102362204725" header="0.31496062992125978" footer="0.31496062992125978"/>
  <pageSetup scale="4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tabColor rgb="FF66FFCC"/>
    <pageSetUpPr fitToPage="1"/>
  </sheetPr>
  <dimension ref="A1:Q33"/>
  <sheetViews>
    <sheetView view="pageBreakPreview" topLeftCell="A9" zoomScale="70" zoomScaleNormal="100" zoomScaleSheetLayoutView="70" workbookViewId="0">
      <pane ySplit="9" topLeftCell="A18" activePane="bottomLeft" state="frozen"/>
      <selection activeCell="A9" sqref="A9"/>
      <selection pane="bottomLeft" activeCell="P25" sqref="P25"/>
    </sheetView>
  </sheetViews>
  <sheetFormatPr baseColWidth="10" defaultRowHeight="15" outlineLevelRow="1" x14ac:dyDescent="0.25"/>
  <cols>
    <col min="1" max="1" width="3.5703125" style="178" bestFit="1" customWidth="1"/>
    <col min="2" max="2" width="39.7109375" style="178" customWidth="1"/>
    <col min="3" max="3" width="13.85546875" style="178" customWidth="1"/>
    <col min="4" max="5" width="12.140625" style="178" customWidth="1"/>
    <col min="6" max="6" width="8.5703125" style="178" customWidth="1"/>
    <col min="7" max="7" width="9.5703125" style="178" customWidth="1"/>
    <col min="8" max="8" width="9.42578125" style="178" customWidth="1"/>
    <col min="9" max="9" width="11.5703125" style="178" customWidth="1"/>
    <col min="10" max="10" width="12.7109375" style="178" customWidth="1"/>
    <col min="11" max="11" width="9.5703125" style="178" customWidth="1"/>
    <col min="12" max="12" width="10.140625" style="178" customWidth="1"/>
    <col min="13" max="13" width="9.42578125" style="178" customWidth="1"/>
    <col min="14" max="14" width="9.7109375" style="178" customWidth="1"/>
    <col min="15" max="15" width="12.28515625" style="178" customWidth="1"/>
    <col min="16" max="16" width="18.85546875" style="178" customWidth="1"/>
    <col min="17" max="17" width="12.42578125" style="178" customWidth="1"/>
    <col min="18" max="22" width="11.42578125" style="178" customWidth="1"/>
    <col min="23" max="16384" width="11.42578125" style="178"/>
  </cols>
  <sheetData>
    <row r="1" spans="1:16" hidden="1" outlineLevel="1" x14ac:dyDescent="0.25"/>
    <row r="2" spans="1:16" hidden="1" outlineLevel="1" x14ac:dyDescent="0.25">
      <c r="B2" s="243" t="s">
        <v>143</v>
      </c>
      <c r="C2" s="243" t="s">
        <v>144</v>
      </c>
      <c r="D2" s="178" t="s">
        <v>145</v>
      </c>
      <c r="E2" s="178" t="s">
        <v>146</v>
      </c>
      <c r="F2" s="178" t="s">
        <v>147</v>
      </c>
    </row>
    <row r="3" spans="1:16" hidden="1" outlineLevel="1" x14ac:dyDescent="0.25">
      <c r="B3" s="200">
        <v>45236</v>
      </c>
      <c r="C3" s="178">
        <v>3302</v>
      </c>
      <c r="D3" s="178">
        <v>1296</v>
      </c>
      <c r="E3" s="178">
        <v>25</v>
      </c>
      <c r="F3" s="178">
        <v>1981</v>
      </c>
    </row>
    <row r="4" spans="1:16" hidden="1" outlineLevel="1" x14ac:dyDescent="0.25">
      <c r="B4" s="201" t="s">
        <v>98</v>
      </c>
      <c r="C4" s="178">
        <v>1168</v>
      </c>
      <c r="D4" s="178">
        <v>353</v>
      </c>
      <c r="E4" s="178">
        <v>15</v>
      </c>
      <c r="F4" s="178">
        <v>800</v>
      </c>
    </row>
    <row r="5" spans="1:16" hidden="1" outlineLevel="1" x14ac:dyDescent="0.25">
      <c r="B5" s="201" t="s">
        <v>37</v>
      </c>
      <c r="C5" s="178">
        <v>484</v>
      </c>
      <c r="D5" s="178">
        <v>295</v>
      </c>
      <c r="E5" s="178">
        <v>2</v>
      </c>
      <c r="F5" s="178">
        <v>187</v>
      </c>
    </row>
    <row r="6" spans="1:16" hidden="1" outlineLevel="1" x14ac:dyDescent="0.25">
      <c r="B6" s="201" t="s">
        <v>40</v>
      </c>
      <c r="C6" s="178">
        <v>1650</v>
      </c>
      <c r="D6" s="178">
        <v>648</v>
      </c>
      <c r="E6" s="178">
        <v>8</v>
      </c>
      <c r="F6" s="178">
        <v>994</v>
      </c>
    </row>
    <row r="7" spans="1:16" hidden="1" outlineLevel="1" x14ac:dyDescent="0.25">
      <c r="B7" s="200" t="s">
        <v>148</v>
      </c>
      <c r="C7" s="178">
        <v>3302</v>
      </c>
      <c r="D7" s="178">
        <v>1296</v>
      </c>
      <c r="E7" s="178">
        <v>25</v>
      </c>
      <c r="F7" s="178">
        <v>1981</v>
      </c>
    </row>
    <row r="8" spans="1:16" hidden="1" outlineLevel="1" x14ac:dyDescent="0.25"/>
    <row r="9" spans="1:16" collapsed="1" x14ac:dyDescent="0.25"/>
    <row r="10" spans="1:16" x14ac:dyDescent="0.25">
      <c r="A10" s="202"/>
      <c r="B10" s="202"/>
      <c r="C10" s="203" t="s">
        <v>149</v>
      </c>
      <c r="D10" s="202"/>
      <c r="E10" s="202"/>
      <c r="F10" s="202"/>
      <c r="G10" s="202"/>
      <c r="H10" s="202"/>
      <c r="I10" s="202"/>
      <c r="J10" s="202"/>
      <c r="K10" s="202"/>
      <c r="L10" s="202"/>
      <c r="M10" s="204"/>
      <c r="N10" s="202"/>
      <c r="O10" s="202"/>
      <c r="P10" s="205" t="s">
        <v>150</v>
      </c>
    </row>
    <row r="11" spans="1:16" ht="19.5" customHeight="1" x14ac:dyDescent="0.25">
      <c r="A11" s="202"/>
      <c r="B11" s="202"/>
      <c r="C11" s="206" t="s">
        <v>151</v>
      </c>
      <c r="D11" s="202"/>
      <c r="E11" s="202"/>
      <c r="F11" s="202"/>
      <c r="G11" s="202"/>
      <c r="H11" s="202"/>
      <c r="I11" s="202"/>
      <c r="J11" s="202"/>
      <c r="K11" s="434" t="s">
        <v>152</v>
      </c>
      <c r="L11" s="409"/>
      <c r="M11" s="409"/>
      <c r="N11" s="409"/>
      <c r="O11" s="409"/>
      <c r="P11" s="405"/>
    </row>
    <row r="12" spans="1:16" ht="22.5" customHeight="1" x14ac:dyDescent="0.25">
      <c r="A12" s="202"/>
      <c r="B12" s="202"/>
      <c r="C12" s="207" t="s">
        <v>153</v>
      </c>
      <c r="D12" s="202"/>
      <c r="E12" s="202"/>
      <c r="F12" s="202"/>
      <c r="G12" s="202"/>
      <c r="H12" s="204"/>
      <c r="I12" s="202"/>
      <c r="J12" s="202"/>
      <c r="K12" s="202"/>
      <c r="L12" s="202"/>
      <c r="M12" s="202"/>
      <c r="N12" s="202"/>
      <c r="O12" s="202"/>
      <c r="P12" s="202"/>
    </row>
    <row r="13" spans="1:16" x14ac:dyDescent="0.25">
      <c r="A13" s="202"/>
      <c r="B13" s="202"/>
      <c r="C13" s="208" t="s">
        <v>154</v>
      </c>
      <c r="D13" s="202"/>
      <c r="E13" s="202"/>
      <c r="F13" s="202"/>
      <c r="G13" s="202"/>
      <c r="H13" s="204"/>
      <c r="I13" s="202"/>
      <c r="J13" s="202"/>
      <c r="K13" s="202"/>
      <c r="L13" s="202"/>
      <c r="M13" s="202"/>
      <c r="N13" s="202"/>
      <c r="O13" s="202"/>
      <c r="P13" s="202"/>
    </row>
    <row r="14" spans="1:16" ht="17.25" customHeight="1" thickBot="1" x14ac:dyDescent="0.35">
      <c r="A14" s="209"/>
      <c r="B14" s="202"/>
      <c r="C14" s="210" t="s">
        <v>155</v>
      </c>
      <c r="D14" s="202"/>
      <c r="E14" s="202"/>
      <c r="F14" s="202"/>
      <c r="G14" s="202"/>
      <c r="H14" s="204"/>
      <c r="I14" s="202"/>
      <c r="J14" s="202"/>
      <c r="K14" s="202"/>
      <c r="L14" s="202"/>
      <c r="M14" s="202"/>
      <c r="N14" s="202"/>
      <c r="O14" s="202"/>
      <c r="P14" s="202"/>
    </row>
    <row r="15" spans="1:16" ht="18.75" customHeight="1" x14ac:dyDescent="0.3">
      <c r="A15" s="430" t="s">
        <v>156</v>
      </c>
      <c r="B15" s="440" t="s">
        <v>85</v>
      </c>
      <c r="C15" s="432" t="s">
        <v>157</v>
      </c>
      <c r="D15" s="435" t="s">
        <v>158</v>
      </c>
      <c r="E15" s="436"/>
      <c r="F15" s="437"/>
      <c r="G15" s="429" t="s">
        <v>159</v>
      </c>
      <c r="H15" s="409"/>
      <c r="I15" s="409"/>
      <c r="J15" s="409"/>
      <c r="K15" s="409"/>
      <c r="L15" s="409"/>
      <c r="M15" s="409"/>
      <c r="N15" s="409"/>
      <c r="O15" s="442" t="s">
        <v>160</v>
      </c>
      <c r="P15" s="438" t="s">
        <v>161</v>
      </c>
    </row>
    <row r="16" spans="1:16" ht="45" customHeight="1" x14ac:dyDescent="0.25">
      <c r="A16" s="431"/>
      <c r="B16" s="441"/>
      <c r="C16" s="433"/>
      <c r="D16" s="211" t="s">
        <v>162</v>
      </c>
      <c r="E16" s="212" t="s">
        <v>163</v>
      </c>
      <c r="F16" s="213" t="s">
        <v>164</v>
      </c>
      <c r="G16" s="214" t="s">
        <v>165</v>
      </c>
      <c r="H16" s="215" t="s">
        <v>166</v>
      </c>
      <c r="I16" s="216" t="s">
        <v>167</v>
      </c>
      <c r="J16" s="211" t="s">
        <v>162</v>
      </c>
      <c r="K16" s="214" t="s">
        <v>165</v>
      </c>
      <c r="L16" s="215" t="s">
        <v>166</v>
      </c>
      <c r="M16" s="216" t="s">
        <v>167</v>
      </c>
      <c r="N16" s="212" t="s">
        <v>163</v>
      </c>
      <c r="O16" s="443"/>
      <c r="P16" s="439"/>
    </row>
    <row r="17" spans="1:17" ht="27.75" customHeight="1" x14ac:dyDescent="0.25">
      <c r="A17" s="217"/>
      <c r="B17" s="218"/>
      <c r="C17" s="219" t="s">
        <v>168</v>
      </c>
      <c r="D17" s="220" t="s">
        <v>169</v>
      </c>
      <c r="E17" s="221" t="s">
        <v>170</v>
      </c>
      <c r="F17" s="222" t="s">
        <v>171</v>
      </c>
      <c r="G17" s="223" t="s">
        <v>172</v>
      </c>
      <c r="H17" s="224" t="s">
        <v>173</v>
      </c>
      <c r="I17" s="225" t="s">
        <v>174</v>
      </c>
      <c r="J17" s="226" t="s">
        <v>175</v>
      </c>
      <c r="K17" s="223" t="s">
        <v>176</v>
      </c>
      <c r="L17" s="224" t="s">
        <v>177</v>
      </c>
      <c r="M17" s="225" t="s">
        <v>178</v>
      </c>
      <c r="N17" s="226" t="s">
        <v>179</v>
      </c>
      <c r="O17" s="227" t="s">
        <v>180</v>
      </c>
      <c r="P17" s="228" t="s">
        <v>181</v>
      </c>
    </row>
    <row r="18" spans="1:17" ht="15.75" customHeight="1" x14ac:dyDescent="0.25">
      <c r="A18" s="229">
        <v>1</v>
      </c>
      <c r="B18" s="230">
        <v>45352</v>
      </c>
      <c r="C18" s="240">
        <v>447</v>
      </c>
      <c r="D18" s="231">
        <v>92</v>
      </c>
      <c r="E18" s="232">
        <v>112</v>
      </c>
      <c r="F18" s="233">
        <f t="shared" ref="F18:F32" si="0">SUM(D18:E18)</f>
        <v>204</v>
      </c>
      <c r="G18" s="234">
        <v>0</v>
      </c>
      <c r="H18" s="235">
        <v>0</v>
      </c>
      <c r="I18" s="236">
        <v>0</v>
      </c>
      <c r="J18" s="241">
        <f t="shared" ref="J18:J32" si="1">I18+H18+G18</f>
        <v>0</v>
      </c>
      <c r="K18" s="234">
        <v>0</v>
      </c>
      <c r="L18" s="235">
        <v>0</v>
      </c>
      <c r="M18" s="236">
        <v>2</v>
      </c>
      <c r="N18" s="241">
        <f t="shared" ref="N18:N32" si="2">M18+L18+K18</f>
        <v>2</v>
      </c>
      <c r="O18" s="237">
        <f t="shared" ref="O18:O32" si="3">C18-F18-J18-N18</f>
        <v>241</v>
      </c>
      <c r="P18" s="238">
        <v>0</v>
      </c>
      <c r="Q18" s="239"/>
    </row>
    <row r="19" spans="1:17" ht="15.75" customHeight="1" x14ac:dyDescent="0.25">
      <c r="A19" s="229">
        <f>A18+1</f>
        <v>2</v>
      </c>
      <c r="B19" s="301">
        <v>45353</v>
      </c>
      <c r="C19" s="292"/>
      <c r="D19" s="293"/>
      <c r="E19" s="293"/>
      <c r="F19" s="294">
        <f t="shared" si="0"/>
        <v>0</v>
      </c>
      <c r="G19" s="295">
        <v>0</v>
      </c>
      <c r="H19" s="296">
        <v>0</v>
      </c>
      <c r="I19" s="297">
        <v>0</v>
      </c>
      <c r="J19" s="298">
        <f t="shared" si="1"/>
        <v>0</v>
      </c>
      <c r="K19" s="295">
        <v>0</v>
      </c>
      <c r="L19" s="296">
        <v>0</v>
      </c>
      <c r="M19" s="297">
        <v>0</v>
      </c>
      <c r="N19" s="298">
        <f t="shared" si="2"/>
        <v>0</v>
      </c>
      <c r="O19" s="299">
        <f t="shared" si="3"/>
        <v>0</v>
      </c>
      <c r="P19" s="300">
        <v>0</v>
      </c>
    </row>
    <row r="20" spans="1:17" ht="15.75" customHeight="1" x14ac:dyDescent="0.25">
      <c r="A20" s="229">
        <v>3</v>
      </c>
      <c r="B20" s="301">
        <v>45354</v>
      </c>
      <c r="C20" s="292"/>
      <c r="D20" s="293"/>
      <c r="E20" s="293"/>
      <c r="F20" s="294">
        <f t="shared" si="0"/>
        <v>0</v>
      </c>
      <c r="G20" s="295">
        <v>0</v>
      </c>
      <c r="H20" s="296">
        <v>0</v>
      </c>
      <c r="I20" s="297">
        <v>0</v>
      </c>
      <c r="J20" s="298">
        <f t="shared" si="1"/>
        <v>0</v>
      </c>
      <c r="K20" s="295">
        <v>0</v>
      </c>
      <c r="L20" s="296">
        <v>0</v>
      </c>
      <c r="M20" s="297">
        <v>0</v>
      </c>
      <c r="N20" s="298">
        <f t="shared" si="2"/>
        <v>0</v>
      </c>
      <c r="O20" s="299">
        <f t="shared" si="3"/>
        <v>0</v>
      </c>
      <c r="P20" s="300">
        <v>0</v>
      </c>
    </row>
    <row r="21" spans="1:17" ht="15.75" customHeight="1" x14ac:dyDescent="0.25">
      <c r="A21" s="229">
        <v>4</v>
      </c>
      <c r="B21" s="230">
        <v>45355</v>
      </c>
      <c r="C21" s="240">
        <v>452</v>
      </c>
      <c r="D21" s="231">
        <v>72</v>
      </c>
      <c r="E21" s="231">
        <v>221</v>
      </c>
      <c r="F21" s="233">
        <f t="shared" si="0"/>
        <v>293</v>
      </c>
      <c r="G21" s="234">
        <v>0</v>
      </c>
      <c r="H21" s="235">
        <v>0</v>
      </c>
      <c r="I21" s="236">
        <v>1</v>
      </c>
      <c r="J21" s="241">
        <f t="shared" si="1"/>
        <v>1</v>
      </c>
      <c r="K21" s="234">
        <v>0</v>
      </c>
      <c r="L21" s="235">
        <v>0</v>
      </c>
      <c r="M21" s="236">
        <v>1</v>
      </c>
      <c r="N21" s="241">
        <f t="shared" si="2"/>
        <v>1</v>
      </c>
      <c r="O21" s="237">
        <f t="shared" si="3"/>
        <v>157</v>
      </c>
      <c r="P21" s="238">
        <v>0</v>
      </c>
    </row>
    <row r="22" spans="1:17" ht="15.75" customHeight="1" x14ac:dyDescent="0.25">
      <c r="A22" s="229">
        <f>A21+1</f>
        <v>5</v>
      </c>
      <c r="B22" s="230">
        <v>45356</v>
      </c>
      <c r="C22" s="240">
        <v>393</v>
      </c>
      <c r="D22" s="231">
        <v>0</v>
      </c>
      <c r="E22" s="231">
        <v>289</v>
      </c>
      <c r="F22" s="233">
        <f t="shared" si="0"/>
        <v>289</v>
      </c>
      <c r="G22" s="234">
        <v>0</v>
      </c>
      <c r="H22" s="235">
        <v>0</v>
      </c>
      <c r="I22" s="236">
        <v>0</v>
      </c>
      <c r="J22" s="241">
        <f t="shared" si="1"/>
        <v>0</v>
      </c>
      <c r="K22" s="234">
        <v>0</v>
      </c>
      <c r="L22" s="235">
        <v>0</v>
      </c>
      <c r="M22" s="236">
        <v>1</v>
      </c>
      <c r="N22" s="241">
        <f t="shared" si="2"/>
        <v>1</v>
      </c>
      <c r="O22" s="237">
        <f t="shared" si="3"/>
        <v>103</v>
      </c>
      <c r="P22" s="238">
        <v>0</v>
      </c>
    </row>
    <row r="23" spans="1:17" ht="15.75" customHeight="1" x14ac:dyDescent="0.25">
      <c r="A23" s="229">
        <v>6</v>
      </c>
      <c r="B23" s="230">
        <v>45357</v>
      </c>
      <c r="C23" s="240">
        <v>423</v>
      </c>
      <c r="D23" s="231">
        <v>0</v>
      </c>
      <c r="E23" s="231">
        <v>235</v>
      </c>
      <c r="F23" s="233">
        <f t="shared" si="0"/>
        <v>235</v>
      </c>
      <c r="G23" s="234">
        <v>0</v>
      </c>
      <c r="H23" s="235">
        <v>0</v>
      </c>
      <c r="I23" s="236">
        <v>0</v>
      </c>
      <c r="J23" s="241">
        <f t="shared" si="1"/>
        <v>0</v>
      </c>
      <c r="K23" s="234">
        <v>0</v>
      </c>
      <c r="L23" s="235">
        <v>0</v>
      </c>
      <c r="M23" s="236">
        <v>1</v>
      </c>
      <c r="N23" s="241">
        <f t="shared" si="2"/>
        <v>1</v>
      </c>
      <c r="O23" s="237">
        <f t="shared" si="3"/>
        <v>187</v>
      </c>
      <c r="P23" s="238">
        <v>0</v>
      </c>
    </row>
    <row r="24" spans="1:17" ht="15.75" customHeight="1" x14ac:dyDescent="0.25">
      <c r="A24" s="229">
        <v>7</v>
      </c>
      <c r="B24" s="230">
        <v>45358</v>
      </c>
      <c r="C24" s="240">
        <v>371</v>
      </c>
      <c r="D24" s="231">
        <v>0</v>
      </c>
      <c r="E24" s="231">
        <v>224</v>
      </c>
      <c r="F24" s="233">
        <f t="shared" si="0"/>
        <v>224</v>
      </c>
      <c r="G24" s="234">
        <v>0</v>
      </c>
      <c r="H24" s="235">
        <v>0</v>
      </c>
      <c r="I24" s="236">
        <v>0</v>
      </c>
      <c r="J24" s="241">
        <f t="shared" si="1"/>
        <v>0</v>
      </c>
      <c r="K24" s="234">
        <v>0</v>
      </c>
      <c r="L24" s="235">
        <v>0</v>
      </c>
      <c r="M24" s="236">
        <v>2</v>
      </c>
      <c r="N24" s="241">
        <f t="shared" si="2"/>
        <v>2</v>
      </c>
      <c r="O24" s="237">
        <f t="shared" si="3"/>
        <v>145</v>
      </c>
      <c r="P24" s="238">
        <v>4</v>
      </c>
    </row>
    <row r="25" spans="1:17" ht="15.75" customHeight="1" x14ac:dyDescent="0.25">
      <c r="A25" s="229">
        <v>8</v>
      </c>
      <c r="B25" s="230">
        <v>45359</v>
      </c>
      <c r="C25" s="240">
        <v>416</v>
      </c>
      <c r="D25" s="231">
        <v>0</v>
      </c>
      <c r="E25" s="232">
        <v>202</v>
      </c>
      <c r="F25" s="233">
        <f t="shared" si="0"/>
        <v>202</v>
      </c>
      <c r="G25" s="234">
        <v>0</v>
      </c>
      <c r="H25" s="235">
        <v>0</v>
      </c>
      <c r="I25" s="236">
        <v>0</v>
      </c>
      <c r="J25" s="241">
        <f t="shared" si="1"/>
        <v>0</v>
      </c>
      <c r="K25" s="234">
        <v>0</v>
      </c>
      <c r="L25" s="235">
        <v>1</v>
      </c>
      <c r="M25" s="236">
        <v>3</v>
      </c>
      <c r="N25" s="241">
        <f t="shared" si="2"/>
        <v>4</v>
      </c>
      <c r="O25" s="237">
        <f t="shared" si="3"/>
        <v>210</v>
      </c>
      <c r="P25" s="238">
        <v>2</v>
      </c>
      <c r="Q25" s="239"/>
    </row>
    <row r="26" spans="1:17" ht="15.75" customHeight="1" x14ac:dyDescent="0.25">
      <c r="A26" s="229">
        <v>9</v>
      </c>
      <c r="B26" s="301">
        <v>45360</v>
      </c>
      <c r="C26" s="292"/>
      <c r="D26" s="293"/>
      <c r="E26" s="293"/>
      <c r="F26" s="294">
        <f t="shared" si="0"/>
        <v>0</v>
      </c>
      <c r="G26" s="295">
        <v>0</v>
      </c>
      <c r="H26" s="296">
        <v>0</v>
      </c>
      <c r="I26" s="297">
        <v>0</v>
      </c>
      <c r="J26" s="298">
        <f t="shared" si="1"/>
        <v>0</v>
      </c>
      <c r="K26" s="295">
        <v>0</v>
      </c>
      <c r="L26" s="296">
        <v>0</v>
      </c>
      <c r="M26" s="297">
        <v>0</v>
      </c>
      <c r="N26" s="298">
        <f t="shared" si="2"/>
        <v>0</v>
      </c>
      <c r="O26" s="299">
        <f t="shared" si="3"/>
        <v>0</v>
      </c>
      <c r="P26" s="300">
        <v>0</v>
      </c>
    </row>
    <row r="27" spans="1:17" ht="15.75" customHeight="1" x14ac:dyDescent="0.25">
      <c r="A27" s="229">
        <v>6</v>
      </c>
      <c r="B27" s="301">
        <v>45361</v>
      </c>
      <c r="C27" s="292"/>
      <c r="D27" s="293"/>
      <c r="E27" s="293"/>
      <c r="F27" s="294">
        <f t="shared" si="0"/>
        <v>0</v>
      </c>
      <c r="G27" s="295">
        <v>0</v>
      </c>
      <c r="H27" s="296">
        <v>0</v>
      </c>
      <c r="I27" s="297">
        <v>0</v>
      </c>
      <c r="J27" s="298">
        <f t="shared" si="1"/>
        <v>0</v>
      </c>
      <c r="K27" s="295">
        <v>0</v>
      </c>
      <c r="L27" s="296">
        <v>0</v>
      </c>
      <c r="M27" s="297">
        <v>0</v>
      </c>
      <c r="N27" s="298">
        <f t="shared" si="2"/>
        <v>0</v>
      </c>
      <c r="O27" s="299">
        <f t="shared" si="3"/>
        <v>0</v>
      </c>
      <c r="P27" s="300">
        <v>0</v>
      </c>
    </row>
    <row r="28" spans="1:17" ht="15.75" customHeight="1" x14ac:dyDescent="0.25">
      <c r="A28" s="229">
        <v>7</v>
      </c>
      <c r="B28" s="230">
        <v>45362</v>
      </c>
      <c r="C28" s="240">
        <v>419</v>
      </c>
      <c r="D28" s="231">
        <v>0</v>
      </c>
      <c r="E28" s="231">
        <v>229</v>
      </c>
      <c r="F28" s="233">
        <f t="shared" si="0"/>
        <v>229</v>
      </c>
      <c r="G28" s="234">
        <v>0</v>
      </c>
      <c r="H28" s="235">
        <v>0</v>
      </c>
      <c r="I28" s="236">
        <v>0</v>
      </c>
      <c r="J28" s="241">
        <f t="shared" si="1"/>
        <v>0</v>
      </c>
      <c r="K28" s="234">
        <v>0</v>
      </c>
      <c r="L28" s="235">
        <v>1</v>
      </c>
      <c r="M28" s="236">
        <v>0</v>
      </c>
      <c r="N28" s="241">
        <f t="shared" si="2"/>
        <v>1</v>
      </c>
      <c r="O28" s="237">
        <f t="shared" si="3"/>
        <v>189</v>
      </c>
      <c r="P28" s="238">
        <v>1</v>
      </c>
    </row>
    <row r="29" spans="1:17" ht="15.75" customHeight="1" x14ac:dyDescent="0.25">
      <c r="A29" s="229">
        <v>8</v>
      </c>
      <c r="B29" s="230">
        <v>45363</v>
      </c>
      <c r="C29" s="240">
        <v>437</v>
      </c>
      <c r="D29" s="231">
        <v>0</v>
      </c>
      <c r="E29" s="232">
        <v>260</v>
      </c>
      <c r="F29" s="233">
        <f t="shared" si="0"/>
        <v>260</v>
      </c>
      <c r="G29" s="234">
        <v>0</v>
      </c>
      <c r="H29" s="235">
        <v>0</v>
      </c>
      <c r="I29" s="236">
        <v>0</v>
      </c>
      <c r="J29" s="241">
        <f t="shared" si="1"/>
        <v>0</v>
      </c>
      <c r="K29" s="234">
        <v>0</v>
      </c>
      <c r="L29" s="235">
        <v>1</v>
      </c>
      <c r="M29" s="236">
        <v>4</v>
      </c>
      <c r="N29" s="241">
        <f t="shared" si="2"/>
        <v>5</v>
      </c>
      <c r="O29" s="237">
        <f t="shared" si="3"/>
        <v>172</v>
      </c>
      <c r="P29" s="238">
        <v>3</v>
      </c>
      <c r="Q29" s="239"/>
    </row>
    <row r="30" spans="1:17" ht="15.75" customHeight="1" x14ac:dyDescent="0.25">
      <c r="A30" s="229">
        <v>9</v>
      </c>
      <c r="B30" s="230">
        <v>45364</v>
      </c>
      <c r="C30" s="240">
        <v>376</v>
      </c>
      <c r="D30" s="231">
        <v>0</v>
      </c>
      <c r="E30" s="231">
        <v>294</v>
      </c>
      <c r="F30" s="233">
        <f t="shared" si="0"/>
        <v>294</v>
      </c>
      <c r="G30" s="234">
        <v>0</v>
      </c>
      <c r="H30" s="235">
        <v>0</v>
      </c>
      <c r="I30" s="236">
        <v>0</v>
      </c>
      <c r="J30" s="241">
        <f t="shared" si="1"/>
        <v>0</v>
      </c>
      <c r="K30" s="234">
        <v>0</v>
      </c>
      <c r="L30" s="235">
        <v>0</v>
      </c>
      <c r="M30" s="236">
        <v>2</v>
      </c>
      <c r="N30" s="241">
        <f t="shared" si="2"/>
        <v>2</v>
      </c>
      <c r="O30" s="237">
        <f t="shared" si="3"/>
        <v>80</v>
      </c>
      <c r="P30" s="238">
        <v>2</v>
      </c>
    </row>
    <row r="31" spans="1:17" ht="15.75" customHeight="1" x14ac:dyDescent="0.25">
      <c r="A31" s="229">
        <v>10</v>
      </c>
      <c r="B31" s="230">
        <v>45365</v>
      </c>
      <c r="C31" s="240">
        <v>476</v>
      </c>
      <c r="D31" s="231">
        <v>0</v>
      </c>
      <c r="E31" s="232">
        <v>268</v>
      </c>
      <c r="F31" s="233">
        <f t="shared" si="0"/>
        <v>268</v>
      </c>
      <c r="G31" s="234">
        <v>0</v>
      </c>
      <c r="H31" s="235">
        <v>0</v>
      </c>
      <c r="I31" s="236">
        <v>0</v>
      </c>
      <c r="J31" s="241">
        <f t="shared" si="1"/>
        <v>0</v>
      </c>
      <c r="K31" s="234">
        <v>0</v>
      </c>
      <c r="L31" s="235">
        <v>1</v>
      </c>
      <c r="M31" s="236">
        <v>1</v>
      </c>
      <c r="N31" s="241">
        <f t="shared" si="2"/>
        <v>2</v>
      </c>
      <c r="O31" s="237">
        <f t="shared" si="3"/>
        <v>206</v>
      </c>
      <c r="P31" s="238">
        <v>0</v>
      </c>
      <c r="Q31" s="239"/>
    </row>
    <row r="32" spans="1:17" ht="15.75" customHeight="1" x14ac:dyDescent="0.25">
      <c r="A32" s="229">
        <v>11</v>
      </c>
      <c r="B32" s="230">
        <v>45366</v>
      </c>
      <c r="C32" s="240">
        <v>482</v>
      </c>
      <c r="D32" s="231">
        <v>0</v>
      </c>
      <c r="E32" s="231">
        <v>249</v>
      </c>
      <c r="F32" s="233">
        <f t="shared" si="0"/>
        <v>249</v>
      </c>
      <c r="G32" s="234">
        <v>0</v>
      </c>
      <c r="H32" s="235">
        <v>0</v>
      </c>
      <c r="I32" s="236">
        <v>0</v>
      </c>
      <c r="J32" s="241">
        <f t="shared" si="1"/>
        <v>0</v>
      </c>
      <c r="K32" s="234">
        <v>0</v>
      </c>
      <c r="L32" s="235">
        <v>0</v>
      </c>
      <c r="M32" s="236">
        <v>0</v>
      </c>
      <c r="N32" s="241">
        <f t="shared" si="2"/>
        <v>0</v>
      </c>
      <c r="O32" s="237">
        <f t="shared" si="3"/>
        <v>233</v>
      </c>
      <c r="P32" s="238">
        <v>0</v>
      </c>
    </row>
    <row r="33" spans="1:16" ht="19.5" customHeight="1" thickBot="1" x14ac:dyDescent="0.35">
      <c r="A33" s="427" t="s">
        <v>164</v>
      </c>
      <c r="B33" s="428"/>
      <c r="C33" s="242">
        <f t="shared" ref="C33:P33" si="4">SUM(C18:C32)</f>
        <v>4692</v>
      </c>
      <c r="D33" s="242">
        <f t="shared" si="4"/>
        <v>164</v>
      </c>
      <c r="E33" s="242">
        <f t="shared" si="4"/>
        <v>2583</v>
      </c>
      <c r="F33" s="242">
        <f t="shared" si="4"/>
        <v>2747</v>
      </c>
      <c r="G33" s="242">
        <f t="shared" si="4"/>
        <v>0</v>
      </c>
      <c r="H33" s="242">
        <f t="shared" si="4"/>
        <v>0</v>
      </c>
      <c r="I33" s="242">
        <f t="shared" si="4"/>
        <v>1</v>
      </c>
      <c r="J33" s="242">
        <f t="shared" si="4"/>
        <v>1</v>
      </c>
      <c r="K33" s="242">
        <f t="shared" si="4"/>
        <v>0</v>
      </c>
      <c r="L33" s="242">
        <f t="shared" si="4"/>
        <v>4</v>
      </c>
      <c r="M33" s="242">
        <f t="shared" si="4"/>
        <v>17</v>
      </c>
      <c r="N33" s="242">
        <f t="shared" si="4"/>
        <v>21</v>
      </c>
      <c r="O33" s="242">
        <f t="shared" si="4"/>
        <v>1923</v>
      </c>
      <c r="P33" s="242">
        <f t="shared" si="4"/>
        <v>12</v>
      </c>
    </row>
  </sheetData>
  <mergeCells count="9">
    <mergeCell ref="A33:B33"/>
    <mergeCell ref="G15:N15"/>
    <mergeCell ref="A15:A16"/>
    <mergeCell ref="C15:C16"/>
    <mergeCell ref="K11:P11"/>
    <mergeCell ref="D15:F15"/>
    <mergeCell ref="P15:P16"/>
    <mergeCell ref="B15:B16"/>
    <mergeCell ref="O15:O16"/>
  </mergeCells>
  <conditionalFormatting sqref="A18 A20:A21 A30 A32">
    <cfRule type="expression" dxfId="3" priority="13">
      <formula>$C$9&lt;&gt;($J$9+$O$9)</formula>
    </cfRule>
  </conditionalFormatting>
  <conditionalFormatting sqref="A19 A22 A29 A31">
    <cfRule type="expression" dxfId="2" priority="14">
      <formula>$C$15&lt;&gt;($O$15+#REF!)</formula>
    </cfRule>
  </conditionalFormatting>
  <conditionalFormatting sqref="A23:A24 A26:A28">
    <cfRule type="expression" dxfId="1" priority="1">
      <formula>$C$9&lt;&gt;($J$9+$O$9)</formula>
    </cfRule>
  </conditionalFormatting>
  <conditionalFormatting sqref="A25">
    <cfRule type="expression" dxfId="0" priority="2">
      <formula>$C$15&lt;&gt;($O$15+#REF!)</formula>
    </cfRule>
  </conditionalFormatting>
  <pageMargins left="1.181102362204725" right="0.59055118110236227" top="0.59055118110236227" bottom="0.59055118110236227" header="0.31496062992125978" footer="0.31496062992125978"/>
  <pageSetup scale="42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4">
    <tabColor theme="9" tint="-0.499984740745262"/>
  </sheetPr>
  <dimension ref="A1:F28"/>
  <sheetViews>
    <sheetView view="pageBreakPreview" topLeftCell="A7" zoomScaleNormal="98" zoomScaleSheetLayoutView="100" workbookViewId="0">
      <selection activeCell="D20" sqref="D20"/>
    </sheetView>
  </sheetViews>
  <sheetFormatPr baseColWidth="10" defaultColWidth="11.42578125" defaultRowHeight="15" x14ac:dyDescent="0.25"/>
  <cols>
    <col min="1" max="1" width="15.140625" customWidth="1"/>
    <col min="2" max="2" width="15.28515625" customWidth="1"/>
    <col min="3" max="3" width="15.140625" customWidth="1"/>
    <col min="4" max="4" width="13.7109375" customWidth="1"/>
    <col min="5" max="5" width="16.5703125" customWidth="1"/>
  </cols>
  <sheetData>
    <row r="1" spans="1:5" ht="15" customHeight="1" x14ac:dyDescent="0.25">
      <c r="A1" s="446" t="s">
        <v>182</v>
      </c>
      <c r="B1" s="314"/>
      <c r="C1" s="314"/>
      <c r="D1" s="314"/>
      <c r="E1" s="314"/>
    </row>
    <row r="2" spans="1:5" ht="15" customHeight="1" x14ac:dyDescent="0.25">
      <c r="A2" s="314"/>
      <c r="B2" s="314"/>
      <c r="C2" s="314"/>
      <c r="D2" s="314"/>
      <c r="E2" s="314"/>
    </row>
    <row r="3" spans="1:5" ht="37.5" customHeight="1" x14ac:dyDescent="0.25">
      <c r="A3" s="448" t="s">
        <v>183</v>
      </c>
      <c r="B3" s="314"/>
      <c r="C3" s="314"/>
      <c r="D3" s="314"/>
      <c r="E3" s="314"/>
    </row>
    <row r="4" spans="1:5" ht="15.75" customHeight="1" thickBot="1" x14ac:dyDescent="0.3"/>
    <row r="5" spans="1:5" ht="42.75" customHeight="1" thickBot="1" x14ac:dyDescent="0.3">
      <c r="A5" s="46" t="s">
        <v>85</v>
      </c>
      <c r="B5" s="27" t="s">
        <v>184</v>
      </c>
      <c r="C5" s="47" t="s">
        <v>185</v>
      </c>
      <c r="D5" s="27" t="s">
        <v>186</v>
      </c>
      <c r="E5" s="47" t="s">
        <v>187</v>
      </c>
    </row>
    <row r="6" spans="1:5" x14ac:dyDescent="0.25">
      <c r="A6" s="52">
        <v>45352</v>
      </c>
      <c r="B6" s="281">
        <v>204</v>
      </c>
      <c r="C6" s="282">
        <v>2</v>
      </c>
      <c r="D6" s="282">
        <v>204</v>
      </c>
      <c r="E6" s="302">
        <v>0</v>
      </c>
    </row>
    <row r="7" spans="1:5" x14ac:dyDescent="0.25">
      <c r="A7" s="52">
        <v>45353</v>
      </c>
      <c r="B7" s="283"/>
      <c r="C7" s="262"/>
      <c r="D7" s="283"/>
      <c r="E7" s="303">
        <v>0</v>
      </c>
    </row>
    <row r="8" spans="1:5" x14ac:dyDescent="0.25">
      <c r="A8" s="52">
        <v>45354</v>
      </c>
      <c r="B8" s="283"/>
      <c r="C8" s="262"/>
      <c r="D8" s="283"/>
      <c r="E8" s="303">
        <v>0</v>
      </c>
    </row>
    <row r="9" spans="1:5" x14ac:dyDescent="0.25">
      <c r="A9" s="52">
        <v>45355</v>
      </c>
      <c r="B9" s="257">
        <v>293</v>
      </c>
      <c r="C9" s="278">
        <v>2</v>
      </c>
      <c r="D9" s="257">
        <v>293</v>
      </c>
      <c r="E9" s="304">
        <v>0</v>
      </c>
    </row>
    <row r="10" spans="1:5" x14ac:dyDescent="0.25">
      <c r="A10" s="52">
        <v>45356</v>
      </c>
      <c r="B10" s="257">
        <v>289</v>
      </c>
      <c r="C10" s="278">
        <v>1</v>
      </c>
      <c r="D10" s="257">
        <v>289</v>
      </c>
      <c r="E10" s="304">
        <v>0</v>
      </c>
    </row>
    <row r="11" spans="1:5" x14ac:dyDescent="0.25">
      <c r="A11" s="52">
        <v>45357</v>
      </c>
      <c r="B11" s="258">
        <v>235</v>
      </c>
      <c r="C11" s="279">
        <v>1</v>
      </c>
      <c r="D11" s="257">
        <v>235</v>
      </c>
      <c r="E11" s="305">
        <v>0</v>
      </c>
    </row>
    <row r="12" spans="1:5" x14ac:dyDescent="0.25">
      <c r="A12" s="52">
        <v>45358</v>
      </c>
      <c r="B12" s="258">
        <v>224</v>
      </c>
      <c r="C12" s="279">
        <v>2</v>
      </c>
      <c r="D12" s="278">
        <v>224</v>
      </c>
      <c r="E12" s="305">
        <v>4</v>
      </c>
    </row>
    <row r="13" spans="1:5" x14ac:dyDescent="0.25">
      <c r="A13" s="52">
        <v>45359</v>
      </c>
      <c r="B13" s="258">
        <v>202</v>
      </c>
      <c r="C13" s="279">
        <v>4</v>
      </c>
      <c r="D13" s="258">
        <v>202</v>
      </c>
      <c r="E13" s="305">
        <v>2</v>
      </c>
    </row>
    <row r="14" spans="1:5" x14ac:dyDescent="0.25">
      <c r="A14" s="52">
        <v>45360</v>
      </c>
      <c r="B14" s="261"/>
      <c r="C14" s="284"/>
      <c r="D14" s="261"/>
      <c r="E14" s="306">
        <v>0</v>
      </c>
    </row>
    <row r="15" spans="1:5" x14ac:dyDescent="0.25">
      <c r="A15" s="52">
        <v>45361</v>
      </c>
      <c r="B15" s="261"/>
      <c r="C15" s="284"/>
      <c r="D15" s="261"/>
      <c r="E15" s="306">
        <v>0</v>
      </c>
    </row>
    <row r="16" spans="1:5" x14ac:dyDescent="0.25">
      <c r="A16" s="52">
        <v>45362</v>
      </c>
      <c r="B16" s="258">
        <v>229</v>
      </c>
      <c r="C16" s="279">
        <v>1</v>
      </c>
      <c r="D16" s="258">
        <v>229</v>
      </c>
      <c r="E16" s="305">
        <v>1</v>
      </c>
    </row>
    <row r="17" spans="1:6" x14ac:dyDescent="0.25">
      <c r="A17" s="52">
        <v>45363</v>
      </c>
      <c r="B17" s="258">
        <v>260</v>
      </c>
      <c r="C17" s="279">
        <v>5</v>
      </c>
      <c r="D17" s="258">
        <v>260</v>
      </c>
      <c r="E17" s="305">
        <v>3</v>
      </c>
    </row>
    <row r="18" spans="1:6" x14ac:dyDescent="0.25">
      <c r="A18" s="52">
        <v>45364</v>
      </c>
      <c r="B18" s="258">
        <v>294</v>
      </c>
      <c r="C18" s="279">
        <v>2</v>
      </c>
      <c r="D18" s="258">
        <v>294</v>
      </c>
      <c r="E18" s="305">
        <v>2</v>
      </c>
    </row>
    <row r="19" spans="1:6" x14ac:dyDescent="0.25">
      <c r="A19" s="52">
        <v>45365</v>
      </c>
      <c r="B19" s="258">
        <v>268</v>
      </c>
      <c r="C19" s="279">
        <v>2</v>
      </c>
      <c r="D19" s="278">
        <v>268</v>
      </c>
      <c r="E19" s="305">
        <v>0</v>
      </c>
    </row>
    <row r="20" spans="1:6" ht="15.75" customHeight="1" thickBot="1" x14ac:dyDescent="0.3">
      <c r="A20" s="52">
        <v>45366</v>
      </c>
      <c r="B20" s="258">
        <v>249</v>
      </c>
      <c r="C20" s="279">
        <v>0</v>
      </c>
      <c r="D20" s="258">
        <v>249</v>
      </c>
      <c r="E20" s="305">
        <v>0</v>
      </c>
    </row>
    <row r="21" spans="1:6" s="30" customFormat="1" ht="21" customHeight="1" thickBot="1" x14ac:dyDescent="0.3">
      <c r="A21" s="51" t="s">
        <v>164</v>
      </c>
      <c r="B21" s="56">
        <f>SUM(B6:B20)</f>
        <v>2747</v>
      </c>
      <c r="C21" s="57">
        <f>SUM(C6:C20)</f>
        <v>22</v>
      </c>
      <c r="D21" s="56">
        <f>SUM(D6:D20)</f>
        <v>2747</v>
      </c>
      <c r="E21" s="57">
        <f>SUM(E6:E20)</f>
        <v>12</v>
      </c>
    </row>
    <row r="27" spans="1:6" x14ac:dyDescent="0.25">
      <c r="A27" s="447" t="s">
        <v>188</v>
      </c>
      <c r="B27" s="412"/>
      <c r="C27" s="53"/>
      <c r="D27" s="444" t="s">
        <v>189</v>
      </c>
      <c r="E27" s="314"/>
      <c r="F27" s="314"/>
    </row>
    <row r="28" spans="1:6" x14ac:dyDescent="0.25">
      <c r="A28" s="445"/>
      <c r="B28" s="392"/>
      <c r="D28" s="161"/>
      <c r="E28" s="161"/>
    </row>
  </sheetData>
  <mergeCells count="5">
    <mergeCell ref="D27:F27"/>
    <mergeCell ref="A28:B28"/>
    <mergeCell ref="A1:E2"/>
    <mergeCell ref="A27:B27"/>
    <mergeCell ref="A3:E3"/>
  </mergeCells>
  <pageMargins left="2.007874015748031" right="0.70866141732283472" top="0.9055118110236221" bottom="0.74803149606299213" header="0.31496062992125978" footer="0.31496062992125978"/>
  <pageSetup scale="8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10</vt:i4>
      </vt:variant>
    </vt:vector>
  </HeadingPairs>
  <TitlesOfParts>
    <vt:vector size="28" baseType="lpstr">
      <vt:lpstr>MENU</vt:lpstr>
      <vt:lpstr>AV-4 QUINCENA I</vt:lpstr>
      <vt:lpstr>Hoja1</vt:lpstr>
      <vt:lpstr>inicio</vt:lpstr>
      <vt:lpstr>AV-4 ANTERIOR</vt:lpstr>
      <vt:lpstr>AV-4</vt:lpstr>
      <vt:lpstr>AV-5</vt:lpstr>
      <vt:lpstr>AV-15</vt:lpstr>
      <vt:lpstr>PRODUCCION</vt:lpstr>
      <vt:lpstr>INVENTARIO 1RA. QUINCENA</vt:lpstr>
      <vt:lpstr>INVENTARIO</vt:lpstr>
      <vt:lpstr>CONCILIACION</vt:lpstr>
      <vt:lpstr>PLANTILLA</vt:lpstr>
      <vt:lpstr>DEPÓSITOS POR ERROR DE OPERADOR</vt:lpstr>
      <vt:lpstr>PIE DE FIRMA</vt:lpstr>
      <vt:lpstr>KARDEX CI</vt:lpstr>
      <vt:lpstr>KARDEX LP</vt:lpstr>
      <vt:lpstr>KARDEX CI DS4924</vt:lpstr>
      <vt:lpstr>'AV-15'!Print_Area</vt:lpstr>
      <vt:lpstr>'AV-4 QUINCENA I'!Print_Area</vt:lpstr>
      <vt:lpstr>'AV-5'!Print_Area</vt:lpstr>
      <vt:lpstr>CONCILIACION!Print_Area</vt:lpstr>
      <vt:lpstr>'DEPÓSITOS POR ERROR DE OPERADOR'!Print_Area</vt:lpstr>
      <vt:lpstr>Hoja1!Print_Area</vt:lpstr>
      <vt:lpstr>INVENTARIO!Print_Area</vt:lpstr>
      <vt:lpstr>'INVENTARIO 1RA. QUINCENA'!Print_Area</vt:lpstr>
      <vt:lpstr>PRODUCCION!Print_Area</vt:lpstr>
      <vt:lpstr>'INVENTARIO 1RA. QUINCENA'!Print_Titles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ariel.terceros</dc:creator>
  <cp:lastModifiedBy>DANIEL</cp:lastModifiedBy>
  <cp:lastPrinted>2024-03-20T18:38:27Z</cp:lastPrinted>
  <dcterms:created xsi:type="dcterms:W3CDTF">2011-10-17T18:42:55Z</dcterms:created>
  <dcterms:modified xsi:type="dcterms:W3CDTF">2024-05-14T13:15:46Z</dcterms:modified>
</cp:coreProperties>
</file>