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REB\Downloads\hallmayer-digital-appendix\replication\"/>
    </mc:Choice>
  </mc:AlternateContent>
  <xr:revisionPtr revIDLastSave="0" documentId="13_ncr:1_{2717F8B3-172D-45E7-AFD1-6AD3784A8BB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W Quality #1" sheetId="15" r:id="rId1"/>
    <sheet name="SW Quality #2" sheetId="18" r:id="rId2"/>
    <sheet name="SW Quality #3" sheetId="20" r:id="rId3"/>
    <sheet name="SW Quality #SM" sheetId="23" r:id="rId4"/>
    <sheet name="SWQ Analysis #2" sheetId="17" r:id="rId5"/>
    <sheet name="SWQ Analysis #3" sheetId="21" r:id="rId6"/>
    <sheet name="SWQ Summary" sheetId="22" r:id="rId7"/>
  </sheets>
  <definedNames>
    <definedName name="_xlnm._FilterDatabase" localSheetId="6" hidden="1">'SWQ Summary'!$A$1:$M$46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2" l="1"/>
  <c r="J33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E67" i="22" s="1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F67" i="22" s="1"/>
  <c r="I34" i="22"/>
  <c r="I35" i="22"/>
  <c r="I36" i="22"/>
  <c r="I37" i="22"/>
  <c r="I38" i="22"/>
  <c r="G67" i="22" s="1"/>
  <c r="I39" i="22"/>
  <c r="I40" i="22"/>
  <c r="I41" i="22"/>
  <c r="I42" i="22"/>
  <c r="I43" i="22"/>
  <c r="I44" i="22"/>
  <c r="H67" i="22" s="1"/>
  <c r="I45" i="22"/>
  <c r="I46" i="22"/>
  <c r="I2" i="22"/>
  <c r="D67" i="22" s="1"/>
  <c r="G45" i="22"/>
  <c r="D34" i="22"/>
  <c r="B397" i="23"/>
  <c r="J396" i="23"/>
  <c r="I396" i="23"/>
  <c r="H396" i="23"/>
  <c r="G396" i="23"/>
  <c r="F396" i="23"/>
  <c r="E396" i="23"/>
  <c r="D396" i="23"/>
  <c r="C396" i="23"/>
  <c r="B396" i="23"/>
  <c r="J395" i="23"/>
  <c r="I395" i="23"/>
  <c r="H395" i="23"/>
  <c r="G395" i="23"/>
  <c r="F395" i="23"/>
  <c r="E395" i="23"/>
  <c r="D395" i="23"/>
  <c r="C395" i="23"/>
  <c r="K395" i="23" s="1"/>
  <c r="J44" i="23" s="1"/>
  <c r="K44" i="22" s="1"/>
  <c r="B395" i="23"/>
  <c r="J394" i="23"/>
  <c r="I394" i="23"/>
  <c r="H394" i="23"/>
  <c r="G394" i="23"/>
  <c r="F394" i="23"/>
  <c r="E394" i="23"/>
  <c r="D394" i="23"/>
  <c r="C394" i="23"/>
  <c r="B394" i="23"/>
  <c r="J393" i="23"/>
  <c r="I393" i="23"/>
  <c r="H393" i="23"/>
  <c r="G393" i="23"/>
  <c r="F393" i="23"/>
  <c r="E393" i="23"/>
  <c r="D393" i="23"/>
  <c r="C393" i="23"/>
  <c r="B393" i="23"/>
  <c r="J392" i="23"/>
  <c r="I392" i="23"/>
  <c r="H392" i="23"/>
  <c r="G392" i="23"/>
  <c r="F392" i="23"/>
  <c r="E392" i="23"/>
  <c r="D392" i="23"/>
  <c r="C392" i="23"/>
  <c r="B392" i="23"/>
  <c r="J391" i="23"/>
  <c r="I391" i="23"/>
  <c r="H391" i="23"/>
  <c r="G391" i="23"/>
  <c r="F391" i="23"/>
  <c r="E391" i="23"/>
  <c r="D391" i="23"/>
  <c r="C391" i="23"/>
  <c r="B391" i="23"/>
  <c r="J390" i="23"/>
  <c r="I390" i="23"/>
  <c r="H390" i="23"/>
  <c r="G390" i="23"/>
  <c r="F390" i="23"/>
  <c r="E390" i="23"/>
  <c r="D390" i="23"/>
  <c r="C390" i="23"/>
  <c r="B390" i="23"/>
  <c r="J389" i="23"/>
  <c r="I389" i="23"/>
  <c r="H389" i="23"/>
  <c r="G389" i="23"/>
  <c r="F389" i="23"/>
  <c r="E389" i="23"/>
  <c r="D389" i="23"/>
  <c r="C389" i="23"/>
  <c r="B389" i="23"/>
  <c r="J388" i="23"/>
  <c r="I388" i="23"/>
  <c r="H388" i="23"/>
  <c r="G388" i="23"/>
  <c r="F388" i="23"/>
  <c r="E388" i="23"/>
  <c r="D388" i="23"/>
  <c r="C388" i="23"/>
  <c r="B388" i="23"/>
  <c r="J387" i="23"/>
  <c r="I387" i="23"/>
  <c r="H387" i="23"/>
  <c r="G387" i="23"/>
  <c r="F387" i="23"/>
  <c r="E387" i="23"/>
  <c r="D387" i="23"/>
  <c r="C387" i="23"/>
  <c r="K387" i="23" s="1"/>
  <c r="J36" i="23" s="1"/>
  <c r="K36" i="22" s="1"/>
  <c r="B387" i="23"/>
  <c r="J386" i="23"/>
  <c r="I386" i="23"/>
  <c r="H386" i="23"/>
  <c r="G386" i="23"/>
  <c r="F386" i="23"/>
  <c r="E386" i="23"/>
  <c r="D386" i="23"/>
  <c r="C386" i="23"/>
  <c r="B386" i="23"/>
  <c r="J385" i="23"/>
  <c r="I385" i="23"/>
  <c r="H385" i="23"/>
  <c r="G385" i="23"/>
  <c r="F385" i="23"/>
  <c r="E385" i="23"/>
  <c r="D385" i="23"/>
  <c r="C385" i="23"/>
  <c r="B385" i="23"/>
  <c r="J384" i="23"/>
  <c r="I384" i="23"/>
  <c r="H384" i="23"/>
  <c r="G384" i="23"/>
  <c r="F384" i="23"/>
  <c r="E384" i="23"/>
  <c r="D384" i="23"/>
  <c r="C384" i="23"/>
  <c r="B384" i="23"/>
  <c r="J383" i="23"/>
  <c r="I383" i="23"/>
  <c r="H383" i="23"/>
  <c r="G383" i="23"/>
  <c r="F383" i="23"/>
  <c r="E383" i="23"/>
  <c r="D383" i="23"/>
  <c r="C383" i="23"/>
  <c r="B383" i="23"/>
  <c r="J382" i="23"/>
  <c r="I382" i="23"/>
  <c r="H382" i="23"/>
  <c r="G382" i="23"/>
  <c r="F382" i="23"/>
  <c r="E382" i="23"/>
  <c r="D382" i="23"/>
  <c r="C382" i="23"/>
  <c r="B382" i="23"/>
  <c r="J381" i="23"/>
  <c r="I381" i="23"/>
  <c r="H381" i="23"/>
  <c r="G381" i="23"/>
  <c r="F381" i="23"/>
  <c r="E381" i="23"/>
  <c r="D381" i="23"/>
  <c r="C381" i="23"/>
  <c r="B381" i="23"/>
  <c r="J380" i="23"/>
  <c r="I380" i="23"/>
  <c r="H380" i="23"/>
  <c r="G380" i="23"/>
  <c r="F380" i="23"/>
  <c r="E380" i="23"/>
  <c r="D380" i="23"/>
  <c r="C380" i="23"/>
  <c r="B380" i="23"/>
  <c r="J379" i="23"/>
  <c r="I379" i="23"/>
  <c r="H379" i="23"/>
  <c r="G379" i="23"/>
  <c r="F379" i="23"/>
  <c r="E379" i="23"/>
  <c r="D379" i="23"/>
  <c r="C379" i="23"/>
  <c r="K379" i="23" s="1"/>
  <c r="J28" i="23" s="1"/>
  <c r="K28" i="22" s="1"/>
  <c r="B379" i="23"/>
  <c r="J378" i="23"/>
  <c r="I378" i="23"/>
  <c r="H378" i="23"/>
  <c r="G378" i="23"/>
  <c r="F378" i="23"/>
  <c r="E378" i="23"/>
  <c r="D378" i="23"/>
  <c r="C378" i="23"/>
  <c r="B378" i="23"/>
  <c r="J377" i="23"/>
  <c r="I377" i="23"/>
  <c r="H377" i="23"/>
  <c r="G377" i="23"/>
  <c r="F377" i="23"/>
  <c r="E377" i="23"/>
  <c r="D377" i="23"/>
  <c r="C377" i="23"/>
  <c r="B377" i="23"/>
  <c r="J376" i="23"/>
  <c r="I376" i="23"/>
  <c r="H376" i="23"/>
  <c r="G376" i="23"/>
  <c r="F376" i="23"/>
  <c r="E376" i="23"/>
  <c r="D376" i="23"/>
  <c r="C376" i="23"/>
  <c r="B376" i="23"/>
  <c r="J375" i="23"/>
  <c r="I375" i="23"/>
  <c r="H375" i="23"/>
  <c r="G375" i="23"/>
  <c r="F375" i="23"/>
  <c r="E375" i="23"/>
  <c r="D375" i="23"/>
  <c r="C375" i="23"/>
  <c r="B375" i="23"/>
  <c r="J374" i="23"/>
  <c r="I374" i="23"/>
  <c r="H374" i="23"/>
  <c r="G374" i="23"/>
  <c r="F374" i="23"/>
  <c r="E374" i="23"/>
  <c r="D374" i="23"/>
  <c r="C374" i="23"/>
  <c r="B374" i="23"/>
  <c r="J373" i="23"/>
  <c r="I373" i="23"/>
  <c r="H373" i="23"/>
  <c r="G373" i="23"/>
  <c r="F373" i="23"/>
  <c r="E373" i="23"/>
  <c r="D373" i="23"/>
  <c r="C373" i="23"/>
  <c r="B373" i="23"/>
  <c r="J372" i="23"/>
  <c r="I372" i="23"/>
  <c r="H372" i="23"/>
  <c r="G372" i="23"/>
  <c r="F372" i="23"/>
  <c r="E372" i="23"/>
  <c r="D372" i="23"/>
  <c r="C372" i="23"/>
  <c r="B372" i="23"/>
  <c r="J371" i="23"/>
  <c r="I371" i="23"/>
  <c r="H371" i="23"/>
  <c r="G371" i="23"/>
  <c r="F371" i="23"/>
  <c r="E371" i="23"/>
  <c r="D371" i="23"/>
  <c r="C371" i="23"/>
  <c r="K371" i="23" s="1"/>
  <c r="J20" i="23" s="1"/>
  <c r="K20" i="22" s="1"/>
  <c r="B371" i="23"/>
  <c r="J370" i="23"/>
  <c r="I370" i="23"/>
  <c r="H370" i="23"/>
  <c r="G370" i="23"/>
  <c r="F370" i="23"/>
  <c r="E370" i="23"/>
  <c r="D370" i="23"/>
  <c r="C370" i="23"/>
  <c r="B370" i="23"/>
  <c r="J369" i="23"/>
  <c r="I369" i="23"/>
  <c r="H369" i="23"/>
  <c r="G369" i="23"/>
  <c r="F369" i="23"/>
  <c r="E369" i="23"/>
  <c r="D369" i="23"/>
  <c r="C369" i="23"/>
  <c r="B369" i="23"/>
  <c r="J368" i="23"/>
  <c r="I368" i="23"/>
  <c r="H368" i="23"/>
  <c r="G368" i="23"/>
  <c r="F368" i="23"/>
  <c r="E368" i="23"/>
  <c r="D368" i="23"/>
  <c r="C368" i="23"/>
  <c r="B368" i="23"/>
  <c r="J367" i="23"/>
  <c r="I367" i="23"/>
  <c r="H367" i="23"/>
  <c r="G367" i="23"/>
  <c r="F367" i="23"/>
  <c r="E367" i="23"/>
  <c r="D367" i="23"/>
  <c r="C367" i="23"/>
  <c r="B367" i="23"/>
  <c r="J366" i="23"/>
  <c r="I366" i="23"/>
  <c r="H366" i="23"/>
  <c r="G366" i="23"/>
  <c r="F366" i="23"/>
  <c r="E366" i="23"/>
  <c r="D366" i="23"/>
  <c r="C366" i="23"/>
  <c r="B366" i="23"/>
  <c r="J365" i="23"/>
  <c r="I365" i="23"/>
  <c r="H365" i="23"/>
  <c r="G365" i="23"/>
  <c r="F365" i="23"/>
  <c r="E365" i="23"/>
  <c r="D365" i="23"/>
  <c r="C365" i="23"/>
  <c r="B365" i="23"/>
  <c r="J364" i="23"/>
  <c r="I364" i="23"/>
  <c r="H364" i="23"/>
  <c r="G364" i="23"/>
  <c r="F364" i="23"/>
  <c r="E364" i="23"/>
  <c r="D364" i="23"/>
  <c r="C364" i="23"/>
  <c r="B364" i="23"/>
  <c r="J363" i="23"/>
  <c r="I363" i="23"/>
  <c r="H363" i="23"/>
  <c r="G363" i="23"/>
  <c r="F363" i="23"/>
  <c r="E363" i="23"/>
  <c r="D363" i="23"/>
  <c r="C363" i="23"/>
  <c r="K363" i="23" s="1"/>
  <c r="J12" i="23" s="1"/>
  <c r="K12" i="22" s="1"/>
  <c r="B363" i="23"/>
  <c r="J362" i="23"/>
  <c r="I362" i="23"/>
  <c r="H362" i="23"/>
  <c r="G362" i="23"/>
  <c r="F362" i="23"/>
  <c r="E362" i="23"/>
  <c r="D362" i="23"/>
  <c r="C362" i="23"/>
  <c r="B362" i="23"/>
  <c r="J361" i="23"/>
  <c r="I361" i="23"/>
  <c r="H361" i="23"/>
  <c r="G361" i="23"/>
  <c r="F361" i="23"/>
  <c r="E361" i="23"/>
  <c r="D361" i="23"/>
  <c r="C361" i="23"/>
  <c r="B361" i="23"/>
  <c r="J360" i="23"/>
  <c r="I360" i="23"/>
  <c r="H360" i="23"/>
  <c r="G360" i="23"/>
  <c r="F360" i="23"/>
  <c r="E360" i="23"/>
  <c r="D360" i="23"/>
  <c r="C360" i="23"/>
  <c r="B360" i="23"/>
  <c r="J359" i="23"/>
  <c r="I359" i="23"/>
  <c r="H359" i="23"/>
  <c r="G359" i="23"/>
  <c r="F359" i="23"/>
  <c r="E359" i="23"/>
  <c r="D359" i="23"/>
  <c r="C359" i="23"/>
  <c r="B359" i="23"/>
  <c r="J358" i="23"/>
  <c r="I358" i="23"/>
  <c r="H358" i="23"/>
  <c r="G358" i="23"/>
  <c r="F358" i="23"/>
  <c r="E358" i="23"/>
  <c r="D358" i="23"/>
  <c r="C358" i="23"/>
  <c r="B358" i="23"/>
  <c r="J357" i="23"/>
  <c r="I357" i="23"/>
  <c r="H357" i="23"/>
  <c r="G357" i="23"/>
  <c r="F357" i="23"/>
  <c r="E357" i="23"/>
  <c r="D357" i="23"/>
  <c r="C357" i="23"/>
  <c r="B357" i="23"/>
  <c r="J356" i="23"/>
  <c r="I356" i="23"/>
  <c r="H356" i="23"/>
  <c r="G356" i="23"/>
  <c r="F356" i="23"/>
  <c r="E356" i="23"/>
  <c r="D356" i="23"/>
  <c r="C356" i="23"/>
  <c r="B356" i="23"/>
  <c r="J355" i="23"/>
  <c r="I355" i="23"/>
  <c r="H355" i="23"/>
  <c r="G355" i="23"/>
  <c r="F355" i="23"/>
  <c r="E355" i="23"/>
  <c r="D355" i="23"/>
  <c r="C355" i="23"/>
  <c r="K355" i="23" s="1"/>
  <c r="J4" i="23" s="1"/>
  <c r="K4" i="22" s="1"/>
  <c r="B355" i="23"/>
  <c r="J354" i="23"/>
  <c r="I354" i="23"/>
  <c r="H354" i="23"/>
  <c r="G354" i="23"/>
  <c r="F354" i="23"/>
  <c r="E354" i="23"/>
  <c r="D354" i="23"/>
  <c r="C354" i="23"/>
  <c r="B354" i="23"/>
  <c r="J353" i="23"/>
  <c r="I353" i="23"/>
  <c r="H353" i="23"/>
  <c r="G353" i="23"/>
  <c r="F353" i="23"/>
  <c r="E353" i="23"/>
  <c r="D353" i="23"/>
  <c r="C353" i="23"/>
  <c r="B353" i="23"/>
  <c r="I348" i="23"/>
  <c r="H348" i="23"/>
  <c r="G348" i="23"/>
  <c r="F348" i="23"/>
  <c r="E348" i="23"/>
  <c r="D348" i="23"/>
  <c r="C348" i="23"/>
  <c r="B348" i="23"/>
  <c r="J347" i="23"/>
  <c r="I347" i="23"/>
  <c r="H347" i="23"/>
  <c r="G347" i="23"/>
  <c r="F347" i="23"/>
  <c r="E347" i="23"/>
  <c r="D347" i="23"/>
  <c r="C347" i="23"/>
  <c r="B347" i="23"/>
  <c r="K346" i="23"/>
  <c r="B346" i="23"/>
  <c r="K345" i="23"/>
  <c r="B345" i="23"/>
  <c r="K344" i="23"/>
  <c r="B344" i="23"/>
  <c r="K343" i="23"/>
  <c r="B343" i="23"/>
  <c r="K342" i="23"/>
  <c r="B342" i="23"/>
  <c r="J341" i="23"/>
  <c r="I341" i="23"/>
  <c r="H341" i="23"/>
  <c r="G341" i="23"/>
  <c r="F341" i="23"/>
  <c r="E341" i="23"/>
  <c r="D341" i="23"/>
  <c r="C341" i="23"/>
  <c r="B341" i="23"/>
  <c r="K340" i="23"/>
  <c r="I38" i="23" s="1"/>
  <c r="J38" i="22" s="1"/>
  <c r="B340" i="23"/>
  <c r="J339" i="23"/>
  <c r="I339" i="23"/>
  <c r="H339" i="23"/>
  <c r="G339" i="23"/>
  <c r="F339" i="23"/>
  <c r="E339" i="23"/>
  <c r="D339" i="23"/>
  <c r="C339" i="23"/>
  <c r="B339" i="23"/>
  <c r="J338" i="23"/>
  <c r="I338" i="23"/>
  <c r="H338" i="23"/>
  <c r="G338" i="23"/>
  <c r="F338" i="23"/>
  <c r="E338" i="23"/>
  <c r="D338" i="23"/>
  <c r="C338" i="23"/>
  <c r="B338" i="23"/>
  <c r="J337" i="23"/>
  <c r="I337" i="23"/>
  <c r="H337" i="23"/>
  <c r="G337" i="23"/>
  <c r="F337" i="23"/>
  <c r="E337" i="23"/>
  <c r="D337" i="23"/>
  <c r="C337" i="23"/>
  <c r="B337" i="23"/>
  <c r="K336" i="23"/>
  <c r="B336" i="23"/>
  <c r="K335" i="23"/>
  <c r="B335" i="23"/>
  <c r="K334" i="23"/>
  <c r="B334" i="23"/>
  <c r="K333" i="23"/>
  <c r="B333" i="23"/>
  <c r="K332" i="23"/>
  <c r="B332" i="23"/>
  <c r="K331" i="23"/>
  <c r="B331" i="23"/>
  <c r="K330" i="23"/>
  <c r="B330" i="23"/>
  <c r="K329" i="23"/>
  <c r="B329" i="23"/>
  <c r="K328" i="23"/>
  <c r="B328" i="23"/>
  <c r="K327" i="23"/>
  <c r="B327" i="23"/>
  <c r="K326" i="23"/>
  <c r="B326" i="23"/>
  <c r="K325" i="23"/>
  <c r="B325" i="23"/>
  <c r="K324" i="23"/>
  <c r="B324" i="23"/>
  <c r="K323" i="23"/>
  <c r="B323" i="23"/>
  <c r="K322" i="23"/>
  <c r="B322" i="23"/>
  <c r="K321" i="23"/>
  <c r="B321" i="23"/>
  <c r="K320" i="23"/>
  <c r="B320" i="23"/>
  <c r="K319" i="23"/>
  <c r="B319" i="23"/>
  <c r="K318" i="23"/>
  <c r="B318" i="23"/>
  <c r="K317" i="23"/>
  <c r="B317" i="23"/>
  <c r="J316" i="23"/>
  <c r="I316" i="23"/>
  <c r="H316" i="23"/>
  <c r="G316" i="23"/>
  <c r="F316" i="23"/>
  <c r="E316" i="23"/>
  <c r="D316" i="23"/>
  <c r="C316" i="23"/>
  <c r="B316" i="23"/>
  <c r="K315" i="23"/>
  <c r="B315" i="23"/>
  <c r="K314" i="23"/>
  <c r="B314" i="23"/>
  <c r="K313" i="23"/>
  <c r="B313" i="23"/>
  <c r="K312" i="23"/>
  <c r="B312" i="23"/>
  <c r="K311" i="23"/>
  <c r="B311" i="23"/>
  <c r="K310" i="23"/>
  <c r="B310" i="23"/>
  <c r="K309" i="23"/>
  <c r="B309" i="23"/>
  <c r="K308" i="23"/>
  <c r="B308" i="23"/>
  <c r="K307" i="23"/>
  <c r="B307" i="23"/>
  <c r="K306" i="23"/>
  <c r="B306" i="23"/>
  <c r="K305" i="23"/>
  <c r="B305" i="23"/>
  <c r="K304" i="23"/>
  <c r="B304" i="23"/>
  <c r="J298" i="23"/>
  <c r="I298" i="23"/>
  <c r="H298" i="23"/>
  <c r="G298" i="23"/>
  <c r="F298" i="23"/>
  <c r="E298" i="23"/>
  <c r="D298" i="23"/>
  <c r="C298" i="23"/>
  <c r="B298" i="23"/>
  <c r="J297" i="23"/>
  <c r="I297" i="23"/>
  <c r="H297" i="23"/>
  <c r="G297" i="23"/>
  <c r="F297" i="23"/>
  <c r="E297" i="23"/>
  <c r="D297" i="23"/>
  <c r="C297" i="23"/>
  <c r="B297" i="23"/>
  <c r="J296" i="23"/>
  <c r="I296" i="23"/>
  <c r="H296" i="23"/>
  <c r="G296" i="23"/>
  <c r="F296" i="23"/>
  <c r="E296" i="23"/>
  <c r="D296" i="23"/>
  <c r="C296" i="23"/>
  <c r="B296" i="23"/>
  <c r="J295" i="23"/>
  <c r="I295" i="23"/>
  <c r="H295" i="23"/>
  <c r="G295" i="23"/>
  <c r="F295" i="23"/>
  <c r="E295" i="23"/>
  <c r="D295" i="23"/>
  <c r="C295" i="23"/>
  <c r="K295" i="23" s="1"/>
  <c r="G43" i="23" s="1"/>
  <c r="H43" i="22" s="1"/>
  <c r="B295" i="23"/>
  <c r="J294" i="23"/>
  <c r="I294" i="23"/>
  <c r="H294" i="23"/>
  <c r="G294" i="23"/>
  <c r="F294" i="23"/>
  <c r="E294" i="23"/>
  <c r="D294" i="23"/>
  <c r="C294" i="23"/>
  <c r="B294" i="23"/>
  <c r="J293" i="23"/>
  <c r="I293" i="23"/>
  <c r="H293" i="23"/>
  <c r="G293" i="23"/>
  <c r="F293" i="23"/>
  <c r="E293" i="23"/>
  <c r="D293" i="23"/>
  <c r="C293" i="23"/>
  <c r="B293" i="23"/>
  <c r="J292" i="23"/>
  <c r="I292" i="23"/>
  <c r="H292" i="23"/>
  <c r="G292" i="23"/>
  <c r="F292" i="23"/>
  <c r="E292" i="23"/>
  <c r="D292" i="23"/>
  <c r="C292" i="23"/>
  <c r="B292" i="23"/>
  <c r="J291" i="23"/>
  <c r="I291" i="23"/>
  <c r="H291" i="23"/>
  <c r="G291" i="23"/>
  <c r="F291" i="23"/>
  <c r="E291" i="23"/>
  <c r="D291" i="23"/>
  <c r="C291" i="23"/>
  <c r="B291" i="23"/>
  <c r="J290" i="23"/>
  <c r="I290" i="23"/>
  <c r="H290" i="23"/>
  <c r="G290" i="23"/>
  <c r="F290" i="23"/>
  <c r="E290" i="23"/>
  <c r="D290" i="23"/>
  <c r="C290" i="23"/>
  <c r="B290" i="23"/>
  <c r="K289" i="23"/>
  <c r="G37" i="23" s="1"/>
  <c r="H37" i="22" s="1"/>
  <c r="B289" i="23"/>
  <c r="J288" i="23"/>
  <c r="I288" i="23"/>
  <c r="H288" i="23"/>
  <c r="G288" i="23"/>
  <c r="F288" i="23"/>
  <c r="E288" i="23"/>
  <c r="D288" i="23"/>
  <c r="C288" i="23"/>
  <c r="B288" i="23"/>
  <c r="J287" i="23"/>
  <c r="I287" i="23"/>
  <c r="H287" i="23"/>
  <c r="G287" i="23"/>
  <c r="F287" i="23"/>
  <c r="E287" i="23"/>
  <c r="D287" i="23"/>
  <c r="C287" i="23"/>
  <c r="B287" i="23"/>
  <c r="J286" i="23"/>
  <c r="I286" i="23"/>
  <c r="H286" i="23"/>
  <c r="G286" i="23"/>
  <c r="F286" i="23"/>
  <c r="E286" i="23"/>
  <c r="D286" i="23"/>
  <c r="C286" i="23"/>
  <c r="B286" i="23"/>
  <c r="J285" i="23"/>
  <c r="I285" i="23"/>
  <c r="H285" i="23"/>
  <c r="G285" i="23"/>
  <c r="F285" i="23"/>
  <c r="E285" i="23"/>
  <c r="D285" i="23"/>
  <c r="C285" i="23"/>
  <c r="B285" i="23"/>
  <c r="J284" i="23"/>
  <c r="I284" i="23"/>
  <c r="H284" i="23"/>
  <c r="G284" i="23"/>
  <c r="F284" i="23"/>
  <c r="E284" i="23"/>
  <c r="D284" i="23"/>
  <c r="C284" i="23"/>
  <c r="B284" i="23"/>
  <c r="J283" i="23"/>
  <c r="I283" i="23"/>
  <c r="H283" i="23"/>
  <c r="G283" i="23"/>
  <c r="F283" i="23"/>
  <c r="E283" i="23"/>
  <c r="D283" i="23"/>
  <c r="C283" i="23"/>
  <c r="B283" i="23"/>
  <c r="J282" i="23"/>
  <c r="I282" i="23"/>
  <c r="H282" i="23"/>
  <c r="G282" i="23"/>
  <c r="F282" i="23"/>
  <c r="E282" i="23"/>
  <c r="D282" i="23"/>
  <c r="C282" i="23"/>
  <c r="B282" i="23"/>
  <c r="J281" i="23"/>
  <c r="I281" i="23"/>
  <c r="H281" i="23"/>
  <c r="G281" i="23"/>
  <c r="F281" i="23"/>
  <c r="E281" i="23"/>
  <c r="D281" i="23"/>
  <c r="C281" i="23"/>
  <c r="B281" i="23"/>
  <c r="J280" i="23"/>
  <c r="I280" i="23"/>
  <c r="H280" i="23"/>
  <c r="G280" i="23"/>
  <c r="F280" i="23"/>
  <c r="E280" i="23"/>
  <c r="D280" i="23"/>
  <c r="C280" i="23"/>
  <c r="B280" i="23"/>
  <c r="J279" i="23"/>
  <c r="I279" i="23"/>
  <c r="H279" i="23"/>
  <c r="G279" i="23"/>
  <c r="F279" i="23"/>
  <c r="E279" i="23"/>
  <c r="D279" i="23"/>
  <c r="C279" i="23"/>
  <c r="K279" i="23" s="1"/>
  <c r="G27" i="23" s="1"/>
  <c r="H27" i="22" s="1"/>
  <c r="B279" i="23"/>
  <c r="J278" i="23"/>
  <c r="I278" i="23"/>
  <c r="H278" i="23"/>
  <c r="G278" i="23"/>
  <c r="F278" i="23"/>
  <c r="E278" i="23"/>
  <c r="D278" i="23"/>
  <c r="C278" i="23"/>
  <c r="B278" i="23"/>
  <c r="J277" i="23"/>
  <c r="I277" i="23"/>
  <c r="H277" i="23"/>
  <c r="G277" i="23"/>
  <c r="F277" i="23"/>
  <c r="E277" i="23"/>
  <c r="D277" i="23"/>
  <c r="C277" i="23"/>
  <c r="B277" i="23"/>
  <c r="J276" i="23"/>
  <c r="I276" i="23"/>
  <c r="H276" i="23"/>
  <c r="G276" i="23"/>
  <c r="F276" i="23"/>
  <c r="E276" i="23"/>
  <c r="D276" i="23"/>
  <c r="C276" i="23"/>
  <c r="B276" i="23"/>
  <c r="J275" i="23"/>
  <c r="I275" i="23"/>
  <c r="H275" i="23"/>
  <c r="G275" i="23"/>
  <c r="F275" i="23"/>
  <c r="E275" i="23"/>
  <c r="D275" i="23"/>
  <c r="C275" i="23"/>
  <c r="K275" i="23" s="1"/>
  <c r="B275" i="23"/>
  <c r="J274" i="23"/>
  <c r="I274" i="23"/>
  <c r="H274" i="23"/>
  <c r="G274" i="23"/>
  <c r="F274" i="23"/>
  <c r="E274" i="23"/>
  <c r="D274" i="23"/>
  <c r="C274" i="23"/>
  <c r="K274" i="23" s="1"/>
  <c r="B274" i="23"/>
  <c r="J273" i="23"/>
  <c r="I273" i="23"/>
  <c r="H273" i="23"/>
  <c r="G273" i="23"/>
  <c r="F273" i="23"/>
  <c r="E273" i="23"/>
  <c r="D273" i="23"/>
  <c r="C273" i="23"/>
  <c r="B273" i="23"/>
  <c r="J272" i="23"/>
  <c r="I272" i="23"/>
  <c r="H272" i="23"/>
  <c r="G272" i="23"/>
  <c r="F272" i="23"/>
  <c r="E272" i="23"/>
  <c r="D272" i="23"/>
  <c r="C272" i="23"/>
  <c r="B272" i="23"/>
  <c r="J271" i="23"/>
  <c r="I271" i="23"/>
  <c r="H271" i="23"/>
  <c r="G271" i="23"/>
  <c r="F271" i="23"/>
  <c r="E271" i="23"/>
  <c r="D271" i="23"/>
  <c r="C271" i="23"/>
  <c r="K271" i="23" s="1"/>
  <c r="G19" i="23" s="1"/>
  <c r="H19" i="22" s="1"/>
  <c r="B271" i="23"/>
  <c r="J270" i="23"/>
  <c r="I270" i="23"/>
  <c r="H270" i="23"/>
  <c r="G270" i="23"/>
  <c r="F270" i="23"/>
  <c r="E270" i="23"/>
  <c r="D270" i="23"/>
  <c r="C270" i="23"/>
  <c r="B270" i="23"/>
  <c r="J269" i="23"/>
  <c r="I269" i="23"/>
  <c r="H269" i="23"/>
  <c r="G269" i="23"/>
  <c r="F269" i="23"/>
  <c r="E269" i="23"/>
  <c r="D269" i="23"/>
  <c r="C269" i="23"/>
  <c r="B269" i="23"/>
  <c r="J268" i="23"/>
  <c r="I268" i="23"/>
  <c r="H268" i="23"/>
  <c r="G268" i="23"/>
  <c r="F268" i="23"/>
  <c r="E268" i="23"/>
  <c r="D268" i="23"/>
  <c r="C268" i="23"/>
  <c r="B268" i="23"/>
  <c r="J267" i="23"/>
  <c r="I267" i="23"/>
  <c r="H267" i="23"/>
  <c r="G267" i="23"/>
  <c r="F267" i="23"/>
  <c r="E267" i="23"/>
  <c r="D267" i="23"/>
  <c r="C267" i="23"/>
  <c r="B267" i="23"/>
  <c r="J266" i="23"/>
  <c r="I266" i="23"/>
  <c r="H266" i="23"/>
  <c r="G266" i="23"/>
  <c r="F266" i="23"/>
  <c r="E266" i="23"/>
  <c r="D266" i="23"/>
  <c r="C266" i="23"/>
  <c r="K266" i="23" s="1"/>
  <c r="B266" i="23"/>
  <c r="J265" i="23"/>
  <c r="I265" i="23"/>
  <c r="H265" i="23"/>
  <c r="G265" i="23"/>
  <c r="F265" i="23"/>
  <c r="E265" i="23"/>
  <c r="D265" i="23"/>
  <c r="C265" i="23"/>
  <c r="B265" i="23"/>
  <c r="J264" i="23"/>
  <c r="I264" i="23"/>
  <c r="H264" i="23"/>
  <c r="G264" i="23"/>
  <c r="F264" i="23"/>
  <c r="E264" i="23"/>
  <c r="D264" i="23"/>
  <c r="C264" i="23"/>
  <c r="B264" i="23"/>
  <c r="J263" i="23"/>
  <c r="I263" i="23"/>
  <c r="H263" i="23"/>
  <c r="G263" i="23"/>
  <c r="F263" i="23"/>
  <c r="E263" i="23"/>
  <c r="D263" i="23"/>
  <c r="C263" i="23"/>
  <c r="K263" i="23" s="1"/>
  <c r="G11" i="23" s="1"/>
  <c r="H11" i="22" s="1"/>
  <c r="B263" i="23"/>
  <c r="J262" i="23"/>
  <c r="I262" i="23"/>
  <c r="H262" i="23"/>
  <c r="G262" i="23"/>
  <c r="F262" i="23"/>
  <c r="E262" i="23"/>
  <c r="D262" i="23"/>
  <c r="C262" i="23"/>
  <c r="B262" i="23"/>
  <c r="J261" i="23"/>
  <c r="I261" i="23"/>
  <c r="H261" i="23"/>
  <c r="G261" i="23"/>
  <c r="F261" i="23"/>
  <c r="E261" i="23"/>
  <c r="D261" i="23"/>
  <c r="C261" i="23"/>
  <c r="B261" i="23"/>
  <c r="J260" i="23"/>
  <c r="I260" i="23"/>
  <c r="H260" i="23"/>
  <c r="G260" i="23"/>
  <c r="F260" i="23"/>
  <c r="E260" i="23"/>
  <c r="D260" i="23"/>
  <c r="C260" i="23"/>
  <c r="B260" i="23"/>
  <c r="J259" i="23"/>
  <c r="I259" i="23"/>
  <c r="H259" i="23"/>
  <c r="G259" i="23"/>
  <c r="F259" i="23"/>
  <c r="E259" i="23"/>
  <c r="D259" i="23"/>
  <c r="C259" i="23"/>
  <c r="K259" i="23" s="1"/>
  <c r="B259" i="23"/>
  <c r="K258" i="23"/>
  <c r="B258" i="23"/>
  <c r="J257" i="23"/>
  <c r="I257" i="23"/>
  <c r="H257" i="23"/>
  <c r="G257" i="23"/>
  <c r="F257" i="23"/>
  <c r="E257" i="23"/>
  <c r="D257" i="23"/>
  <c r="C257" i="23"/>
  <c r="B257" i="23"/>
  <c r="J256" i="23"/>
  <c r="I256" i="23"/>
  <c r="H256" i="23"/>
  <c r="G256" i="23"/>
  <c r="F256" i="23"/>
  <c r="E256" i="23"/>
  <c r="D256" i="23"/>
  <c r="C256" i="23"/>
  <c r="K256" i="23" s="1"/>
  <c r="B256" i="23"/>
  <c r="J255" i="23"/>
  <c r="I255" i="23"/>
  <c r="H255" i="23"/>
  <c r="G255" i="23"/>
  <c r="F255" i="23"/>
  <c r="E255" i="23"/>
  <c r="D255" i="23"/>
  <c r="C255" i="23"/>
  <c r="B255" i="23"/>
  <c r="J254" i="23"/>
  <c r="I254" i="23"/>
  <c r="H254" i="23"/>
  <c r="G254" i="23"/>
  <c r="F254" i="23"/>
  <c r="E254" i="23"/>
  <c r="D254" i="23"/>
  <c r="C254" i="23"/>
  <c r="B254" i="23"/>
  <c r="J249" i="23"/>
  <c r="I249" i="23"/>
  <c r="H249" i="23"/>
  <c r="G249" i="23"/>
  <c r="F249" i="23"/>
  <c r="E249" i="23"/>
  <c r="D249" i="23"/>
  <c r="C249" i="23"/>
  <c r="B249" i="23"/>
  <c r="K248" i="23"/>
  <c r="B248" i="23"/>
  <c r="J247" i="23"/>
  <c r="I247" i="23"/>
  <c r="H247" i="23"/>
  <c r="G247" i="23"/>
  <c r="F247" i="23"/>
  <c r="E247" i="23"/>
  <c r="D247" i="23"/>
  <c r="C247" i="23"/>
  <c r="K247" i="23" s="1"/>
  <c r="F44" i="23" s="1"/>
  <c r="G44" i="22" s="1"/>
  <c r="B247" i="23"/>
  <c r="K246" i="23"/>
  <c r="B246" i="23"/>
  <c r="K245" i="23"/>
  <c r="B245" i="23"/>
  <c r="K244" i="23"/>
  <c r="B244" i="23"/>
  <c r="K243" i="23"/>
  <c r="B243" i="23"/>
  <c r="K242" i="23"/>
  <c r="B242" i="23"/>
  <c r="K241" i="23"/>
  <c r="B241" i="23"/>
  <c r="K240" i="23"/>
  <c r="B240" i="23"/>
  <c r="J239" i="23"/>
  <c r="I239" i="23"/>
  <c r="H239" i="23"/>
  <c r="G239" i="23"/>
  <c r="F239" i="23"/>
  <c r="E239" i="23"/>
  <c r="D239" i="23"/>
  <c r="C239" i="23"/>
  <c r="B239" i="23"/>
  <c r="K238" i="23"/>
  <c r="B238" i="23"/>
  <c r="K237" i="23"/>
  <c r="B237" i="23"/>
  <c r="K236" i="23"/>
  <c r="B236" i="23"/>
  <c r="K235" i="23"/>
  <c r="B235" i="23"/>
  <c r="K234" i="23"/>
  <c r="B234" i="23"/>
  <c r="K233" i="23"/>
  <c r="B233" i="23"/>
  <c r="K232" i="23"/>
  <c r="B232" i="23"/>
  <c r="K231" i="23"/>
  <c r="B231" i="23"/>
  <c r="K230" i="23"/>
  <c r="B230" i="23"/>
  <c r="K229" i="23"/>
  <c r="B229" i="23"/>
  <c r="K228" i="23"/>
  <c r="B228" i="23"/>
  <c r="K227" i="23"/>
  <c r="B227" i="23"/>
  <c r="K226" i="23"/>
  <c r="B226" i="23"/>
  <c r="K225" i="23"/>
  <c r="B225" i="23"/>
  <c r="K224" i="23"/>
  <c r="B224" i="23"/>
  <c r="K223" i="23"/>
  <c r="B223" i="23"/>
  <c r="K222" i="23"/>
  <c r="B222" i="23"/>
  <c r="K221" i="23"/>
  <c r="B221" i="23"/>
  <c r="K220" i="23"/>
  <c r="B220" i="23"/>
  <c r="K219" i="23"/>
  <c r="B219" i="23"/>
  <c r="K218" i="23"/>
  <c r="B218" i="23"/>
  <c r="K217" i="23"/>
  <c r="B217" i="23"/>
  <c r="K216" i="23"/>
  <c r="B216" i="23"/>
  <c r="K215" i="23"/>
  <c r="B215" i="23"/>
  <c r="K214" i="23"/>
  <c r="B214" i="23"/>
  <c r="K213" i="23"/>
  <c r="B213" i="23"/>
  <c r="K212" i="23"/>
  <c r="B212" i="23"/>
  <c r="K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K198" i="23" s="1"/>
  <c r="E45" i="23" s="1"/>
  <c r="F45" i="22" s="1"/>
  <c r="B198" i="23"/>
  <c r="K197" i="23"/>
  <c r="B197" i="23"/>
  <c r="K196" i="23"/>
  <c r="E43" i="23" s="1"/>
  <c r="F43" i="22" s="1"/>
  <c r="B196" i="23"/>
  <c r="K195" i="23"/>
  <c r="B195" i="23"/>
  <c r="K194" i="23"/>
  <c r="E41" i="23" s="1"/>
  <c r="F41" i="22" s="1"/>
  <c r="B194" i="23"/>
  <c r="J193" i="23"/>
  <c r="I193" i="23"/>
  <c r="H193" i="23"/>
  <c r="G193" i="23"/>
  <c r="F193" i="23"/>
  <c r="E193" i="23"/>
  <c r="D193" i="23"/>
  <c r="C193" i="23"/>
  <c r="B193" i="23"/>
  <c r="K192" i="23"/>
  <c r="E39" i="23" s="1"/>
  <c r="F39" i="22" s="1"/>
  <c r="B192" i="23"/>
  <c r="K191" i="23"/>
  <c r="B191" i="23"/>
  <c r="J190" i="23"/>
  <c r="I190" i="23"/>
  <c r="B190" i="23"/>
  <c r="J189" i="23"/>
  <c r="I189" i="23"/>
  <c r="H189" i="23"/>
  <c r="G189" i="23"/>
  <c r="F189" i="23"/>
  <c r="E189" i="23"/>
  <c r="D189" i="23"/>
  <c r="C189" i="23"/>
  <c r="B189" i="23"/>
  <c r="K188" i="23"/>
  <c r="B188" i="23"/>
  <c r="J187" i="23"/>
  <c r="I187" i="23"/>
  <c r="H187" i="23"/>
  <c r="G187" i="23"/>
  <c r="F187" i="23"/>
  <c r="E187" i="23"/>
  <c r="D187" i="23"/>
  <c r="B187" i="23"/>
  <c r="K186" i="23"/>
  <c r="E33" i="23" s="1"/>
  <c r="F33" i="22" s="1"/>
  <c r="B186" i="23"/>
  <c r="K185" i="23"/>
  <c r="B185" i="23"/>
  <c r="K184" i="23"/>
  <c r="E31" i="23" s="1"/>
  <c r="F31" i="22" s="1"/>
  <c r="B184" i="23"/>
  <c r="K183" i="23"/>
  <c r="B183" i="23"/>
  <c r="K182" i="23"/>
  <c r="E29" i="23" s="1"/>
  <c r="F29" i="22" s="1"/>
  <c r="B182" i="23"/>
  <c r="K181" i="23"/>
  <c r="B181" i="23"/>
  <c r="K180" i="23"/>
  <c r="E27" i="23" s="1"/>
  <c r="F27" i="22" s="1"/>
  <c r="B180" i="23"/>
  <c r="K179" i="23"/>
  <c r="B179" i="23"/>
  <c r="K178" i="23"/>
  <c r="E25" i="23" s="1"/>
  <c r="F25" i="22" s="1"/>
  <c r="B178" i="23"/>
  <c r="K177" i="23"/>
  <c r="B177" i="23"/>
  <c r="K176" i="23"/>
  <c r="E23" i="23" s="1"/>
  <c r="F23" i="22" s="1"/>
  <c r="B176" i="23"/>
  <c r="K175" i="23"/>
  <c r="B175" i="23"/>
  <c r="K174" i="23"/>
  <c r="E21" i="23" s="1"/>
  <c r="F21" i="22" s="1"/>
  <c r="B174" i="23"/>
  <c r="K173" i="23"/>
  <c r="B173" i="23"/>
  <c r="K172" i="23"/>
  <c r="E19" i="23" s="1"/>
  <c r="F19" i="22" s="1"/>
  <c r="B172" i="23"/>
  <c r="K171" i="23"/>
  <c r="B171" i="23"/>
  <c r="K170" i="23"/>
  <c r="E17" i="23" s="1"/>
  <c r="F17" i="22" s="1"/>
  <c r="B170" i="23"/>
  <c r="K169" i="23"/>
  <c r="B169" i="23"/>
  <c r="K168" i="23"/>
  <c r="E15" i="23" s="1"/>
  <c r="F15" i="22" s="1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I165" i="23"/>
  <c r="H165" i="23"/>
  <c r="G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D161" i="23"/>
  <c r="C161" i="23"/>
  <c r="B161" i="23"/>
  <c r="J160" i="23"/>
  <c r="I160" i="23"/>
  <c r="H160" i="23"/>
  <c r="G160" i="23"/>
  <c r="F160" i="23"/>
  <c r="D160" i="23"/>
  <c r="B160" i="23"/>
  <c r="J159" i="23"/>
  <c r="I159" i="23"/>
  <c r="H159" i="23"/>
  <c r="G159" i="23"/>
  <c r="F159" i="23"/>
  <c r="D159" i="23"/>
  <c r="B159" i="23"/>
  <c r="J158" i="23"/>
  <c r="I158" i="23"/>
  <c r="H158" i="23"/>
  <c r="G158" i="23"/>
  <c r="F158" i="23"/>
  <c r="D158" i="23"/>
  <c r="B158" i="23"/>
  <c r="J157" i="23"/>
  <c r="I157" i="23"/>
  <c r="H157" i="23"/>
  <c r="G157" i="23"/>
  <c r="F157" i="23"/>
  <c r="D157" i="23"/>
  <c r="K157" i="23" s="1"/>
  <c r="B157" i="23"/>
  <c r="J156" i="23"/>
  <c r="I156" i="23"/>
  <c r="H156" i="23"/>
  <c r="F156" i="23"/>
  <c r="D156" i="23"/>
  <c r="B156" i="23"/>
  <c r="J155" i="23"/>
  <c r="I155" i="23"/>
  <c r="H155" i="23"/>
  <c r="G155" i="23"/>
  <c r="F155" i="23"/>
  <c r="D155" i="23"/>
  <c r="B155" i="23"/>
  <c r="J149" i="23"/>
  <c r="I149" i="23"/>
  <c r="H149" i="23"/>
  <c r="G149" i="23"/>
  <c r="F149" i="23"/>
  <c r="E149" i="23"/>
  <c r="D149" i="23"/>
  <c r="C149" i="23"/>
  <c r="B149" i="23"/>
  <c r="K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K139" i="23"/>
  <c r="D36" i="23" s="1"/>
  <c r="E36" i="22" s="1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K137" i="23" s="1"/>
  <c r="D34" i="23" s="1"/>
  <c r="E34" i="22" s="1"/>
  <c r="B137" i="23"/>
  <c r="K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K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K115" i="23" s="1"/>
  <c r="D12" i="23" s="1"/>
  <c r="E12" i="22" s="1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K107" i="23" s="1"/>
  <c r="D4" i="23" s="1"/>
  <c r="E4" i="22" s="1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K105" i="23" s="1"/>
  <c r="D2" i="23" s="1"/>
  <c r="E2" i="22" s="1"/>
  <c r="B105" i="23"/>
  <c r="J99" i="23"/>
  <c r="I99" i="23"/>
  <c r="H99" i="23"/>
  <c r="G99" i="23"/>
  <c r="F99" i="23"/>
  <c r="E99" i="23"/>
  <c r="D99" i="23"/>
  <c r="C99" i="23"/>
  <c r="B99" i="23"/>
  <c r="K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K91" i="23"/>
  <c r="C38" i="23" s="1"/>
  <c r="D38" i="22" s="1"/>
  <c r="B91" i="23"/>
  <c r="K90" i="23"/>
  <c r="B90" i="23"/>
  <c r="K89" i="23"/>
  <c r="C36" i="23" s="1"/>
  <c r="D36" i="22" s="1"/>
  <c r="B89" i="23"/>
  <c r="J88" i="23"/>
  <c r="I88" i="23"/>
  <c r="G88" i="23"/>
  <c r="F88" i="23"/>
  <c r="E88" i="23"/>
  <c r="D88" i="23"/>
  <c r="C88" i="23"/>
  <c r="B88" i="23"/>
  <c r="K87" i="23"/>
  <c r="B87" i="23"/>
  <c r="K86" i="23"/>
  <c r="B86" i="23"/>
  <c r="K85" i="23"/>
  <c r="B85" i="23"/>
  <c r="K84" i="23"/>
  <c r="B84" i="23"/>
  <c r="K83" i="23"/>
  <c r="C30" i="23" s="1"/>
  <c r="D30" i="22" s="1"/>
  <c r="B83" i="23"/>
  <c r="K82" i="23"/>
  <c r="B82" i="23"/>
  <c r="K81" i="23"/>
  <c r="C28" i="23" s="1"/>
  <c r="D28" i="22" s="1"/>
  <c r="B81" i="23"/>
  <c r="K80" i="23"/>
  <c r="B80" i="23"/>
  <c r="K79" i="23"/>
  <c r="B79" i="23"/>
  <c r="K78" i="23"/>
  <c r="C25" i="23" s="1"/>
  <c r="D25" i="22" s="1"/>
  <c r="B78" i="23"/>
  <c r="K77" i="23"/>
  <c r="B77" i="23"/>
  <c r="K76" i="23"/>
  <c r="B76" i="23"/>
  <c r="K75" i="23"/>
  <c r="B75" i="23"/>
  <c r="K74" i="23"/>
  <c r="C21" i="23" s="1"/>
  <c r="D21" i="22" s="1"/>
  <c r="B74" i="23"/>
  <c r="K73" i="23"/>
  <c r="B73" i="23"/>
  <c r="K72" i="23"/>
  <c r="B72" i="23"/>
  <c r="K71" i="23"/>
  <c r="B71" i="23"/>
  <c r="J70" i="23"/>
  <c r="I70" i="23"/>
  <c r="H70" i="23"/>
  <c r="G70" i="23"/>
  <c r="F70" i="23"/>
  <c r="E70" i="23"/>
  <c r="C70" i="23"/>
  <c r="B70" i="23"/>
  <c r="K69" i="23"/>
  <c r="B69" i="23"/>
  <c r="K68" i="23"/>
  <c r="B68" i="23"/>
  <c r="K67" i="23"/>
  <c r="B67" i="23"/>
  <c r="H66" i="23"/>
  <c r="F66" i="23"/>
  <c r="E66" i="23"/>
  <c r="D66" i="23"/>
  <c r="C66" i="23"/>
  <c r="K66" i="23" s="1"/>
  <c r="C13" i="23" s="1"/>
  <c r="D13" i="22" s="1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K62" i="23" s="1"/>
  <c r="C9" i="23" s="1"/>
  <c r="D9" i="22" s="1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K59" i="23" s="1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E56" i="23"/>
  <c r="C56" i="23"/>
  <c r="B56" i="23"/>
  <c r="J55" i="23"/>
  <c r="I55" i="23"/>
  <c r="H55" i="23"/>
  <c r="G55" i="23"/>
  <c r="F55" i="23"/>
  <c r="E55" i="23"/>
  <c r="D55" i="23"/>
  <c r="C55" i="23"/>
  <c r="B55" i="23"/>
  <c r="H48" i="23"/>
  <c r="H49" i="23" s="1"/>
  <c r="H47" i="23"/>
  <c r="J46" i="23"/>
  <c r="K46" i="22" s="1"/>
  <c r="I46" i="23"/>
  <c r="J46" i="22" s="1"/>
  <c r="G46" i="23"/>
  <c r="H46" i="22" s="1"/>
  <c r="D45" i="23"/>
  <c r="E45" i="22" s="1"/>
  <c r="C45" i="23"/>
  <c r="D45" i="22" s="1"/>
  <c r="I44" i="23"/>
  <c r="J44" i="22" s="1"/>
  <c r="E44" i="23"/>
  <c r="F44" i="22" s="1"/>
  <c r="I43" i="23"/>
  <c r="J43" i="22" s="1"/>
  <c r="F43" i="23"/>
  <c r="G43" i="22" s="1"/>
  <c r="I42" i="23"/>
  <c r="J42" i="22" s="1"/>
  <c r="F42" i="23"/>
  <c r="G42" i="22" s="1"/>
  <c r="E42" i="23"/>
  <c r="F42" i="22" s="1"/>
  <c r="I41" i="23"/>
  <c r="J41" i="22" s="1"/>
  <c r="F41" i="23"/>
  <c r="G41" i="22" s="1"/>
  <c r="I40" i="23"/>
  <c r="J40" i="22" s="1"/>
  <c r="F40" i="23"/>
  <c r="G40" i="22" s="1"/>
  <c r="F39" i="23"/>
  <c r="G39" i="22" s="1"/>
  <c r="F38" i="23"/>
  <c r="G38" i="22" s="1"/>
  <c r="E38" i="23"/>
  <c r="F38" i="22" s="1"/>
  <c r="F37" i="23"/>
  <c r="G37" i="22" s="1"/>
  <c r="C37" i="23"/>
  <c r="D37" i="22" s="1"/>
  <c r="F35" i="23"/>
  <c r="G35" i="22" s="1"/>
  <c r="E35" i="23"/>
  <c r="F35" i="22" s="1"/>
  <c r="I34" i="23"/>
  <c r="J34" i="22" s="1"/>
  <c r="F34" i="23"/>
  <c r="G34" i="22" s="1"/>
  <c r="F33" i="23"/>
  <c r="G33" i="22" s="1"/>
  <c r="D33" i="23"/>
  <c r="E33" i="22" s="1"/>
  <c r="C33" i="23"/>
  <c r="I32" i="23"/>
  <c r="J32" i="22" s="1"/>
  <c r="F32" i="23"/>
  <c r="G32" i="22" s="1"/>
  <c r="E32" i="23"/>
  <c r="F32" i="22" s="1"/>
  <c r="C32" i="23"/>
  <c r="D32" i="22" s="1"/>
  <c r="I31" i="23"/>
  <c r="J31" i="22" s="1"/>
  <c r="F31" i="23"/>
  <c r="G31" i="22" s="1"/>
  <c r="C31" i="23"/>
  <c r="D31" i="22" s="1"/>
  <c r="I30" i="23"/>
  <c r="J30" i="22" s="1"/>
  <c r="F30" i="23"/>
  <c r="G30" i="22" s="1"/>
  <c r="E30" i="23"/>
  <c r="F30" i="22" s="1"/>
  <c r="I29" i="23"/>
  <c r="J29" i="22" s="1"/>
  <c r="F29" i="23"/>
  <c r="G29" i="22" s="1"/>
  <c r="C29" i="23"/>
  <c r="D29" i="22" s="1"/>
  <c r="I28" i="23"/>
  <c r="J28" i="22" s="1"/>
  <c r="F28" i="23"/>
  <c r="G28" i="22" s="1"/>
  <c r="E28" i="23"/>
  <c r="F28" i="22" s="1"/>
  <c r="I27" i="23"/>
  <c r="J27" i="22" s="1"/>
  <c r="F27" i="23"/>
  <c r="G27" i="22" s="1"/>
  <c r="C27" i="23"/>
  <c r="D27" i="22" s="1"/>
  <c r="I26" i="23"/>
  <c r="J26" i="22" s="1"/>
  <c r="F26" i="23"/>
  <c r="G26" i="22" s="1"/>
  <c r="E26" i="23"/>
  <c r="F26" i="22" s="1"/>
  <c r="C26" i="23"/>
  <c r="D26" i="22" s="1"/>
  <c r="I25" i="23"/>
  <c r="J25" i="22" s="1"/>
  <c r="F25" i="23"/>
  <c r="G25" i="22" s="1"/>
  <c r="I24" i="23"/>
  <c r="J24" i="22" s="1"/>
  <c r="F24" i="23"/>
  <c r="G24" i="22" s="1"/>
  <c r="E24" i="23"/>
  <c r="F24" i="22" s="1"/>
  <c r="C24" i="23"/>
  <c r="D24" i="22" s="1"/>
  <c r="I23" i="23"/>
  <c r="J23" i="22" s="1"/>
  <c r="G23" i="23"/>
  <c r="H23" i="22" s="1"/>
  <c r="F23" i="23"/>
  <c r="G23" i="22" s="1"/>
  <c r="C23" i="23"/>
  <c r="D23" i="22" s="1"/>
  <c r="I22" i="23"/>
  <c r="J22" i="22" s="1"/>
  <c r="G22" i="23"/>
  <c r="H22" i="22" s="1"/>
  <c r="F22" i="23"/>
  <c r="G22" i="22" s="1"/>
  <c r="E22" i="23"/>
  <c r="F22" i="22" s="1"/>
  <c r="C22" i="23"/>
  <c r="D22" i="22" s="1"/>
  <c r="I21" i="23"/>
  <c r="J21" i="22" s="1"/>
  <c r="F21" i="23"/>
  <c r="G21" i="22" s="1"/>
  <c r="I20" i="23"/>
  <c r="J20" i="22" s="1"/>
  <c r="F20" i="23"/>
  <c r="G20" i="22" s="1"/>
  <c r="E20" i="23"/>
  <c r="F20" i="22" s="1"/>
  <c r="C20" i="23"/>
  <c r="D20" i="22" s="1"/>
  <c r="I19" i="23"/>
  <c r="J19" i="22" s="1"/>
  <c r="F19" i="23"/>
  <c r="G19" i="22" s="1"/>
  <c r="C19" i="23"/>
  <c r="D19" i="22" s="1"/>
  <c r="I18" i="23"/>
  <c r="J18" i="22" s="1"/>
  <c r="F18" i="23"/>
  <c r="G18" i="22" s="1"/>
  <c r="E18" i="23"/>
  <c r="F18" i="22" s="1"/>
  <c r="C18" i="23"/>
  <c r="D18" i="22" s="1"/>
  <c r="I17" i="23"/>
  <c r="J17" i="22" s="1"/>
  <c r="F17" i="23"/>
  <c r="G17" i="22" s="1"/>
  <c r="I16" i="23"/>
  <c r="J16" i="22" s="1"/>
  <c r="F16" i="23"/>
  <c r="G16" i="22" s="1"/>
  <c r="E16" i="23"/>
  <c r="F16" i="22" s="1"/>
  <c r="C16" i="23"/>
  <c r="D16" i="22" s="1"/>
  <c r="I15" i="23"/>
  <c r="J15" i="22" s="1"/>
  <c r="F15" i="23"/>
  <c r="G15" i="22" s="1"/>
  <c r="C15" i="23"/>
  <c r="D15" i="22" s="1"/>
  <c r="G14" i="23"/>
  <c r="H14" i="22" s="1"/>
  <c r="F14" i="23"/>
  <c r="G14" i="22" s="1"/>
  <c r="D14" i="23"/>
  <c r="E14" i="22" s="1"/>
  <c r="C14" i="23"/>
  <c r="D14" i="22" s="1"/>
  <c r="I13" i="23"/>
  <c r="J13" i="22" s="1"/>
  <c r="F13" i="23"/>
  <c r="G13" i="22" s="1"/>
  <c r="F12" i="23"/>
  <c r="G12" i="22" s="1"/>
  <c r="I11" i="23"/>
  <c r="J11" i="22" s="1"/>
  <c r="F11" i="23"/>
  <c r="G11" i="22" s="1"/>
  <c r="I10" i="23"/>
  <c r="J10" i="22" s="1"/>
  <c r="F10" i="23"/>
  <c r="G10" i="22" s="1"/>
  <c r="I9" i="23"/>
  <c r="J9" i="22" s="1"/>
  <c r="F9" i="23"/>
  <c r="G9" i="22" s="1"/>
  <c r="I8" i="23"/>
  <c r="J8" i="22" s="1"/>
  <c r="F8" i="23"/>
  <c r="G8" i="22" s="1"/>
  <c r="I7" i="23"/>
  <c r="J7" i="22" s="1"/>
  <c r="G7" i="23"/>
  <c r="H7" i="22" s="1"/>
  <c r="I6" i="23"/>
  <c r="J6" i="22" s="1"/>
  <c r="G6" i="23"/>
  <c r="H6" i="22" s="1"/>
  <c r="C6" i="23"/>
  <c r="D6" i="22" s="1"/>
  <c r="I5" i="23"/>
  <c r="J5" i="22" s="1"/>
  <c r="I4" i="23"/>
  <c r="J4" i="22" s="1"/>
  <c r="G4" i="23"/>
  <c r="H4" i="22" s="1"/>
  <c r="E4" i="23"/>
  <c r="F4" i="22" s="1"/>
  <c r="I3" i="23"/>
  <c r="J3" i="22" s="1"/>
  <c r="I2" i="23"/>
  <c r="J2" i="22" s="1"/>
  <c r="E60" i="22" l="1"/>
  <c r="E61" i="22"/>
  <c r="G60" i="22"/>
  <c r="F61" i="22"/>
  <c r="E62" i="22"/>
  <c r="K57" i="23"/>
  <c r="C4" i="23" s="1"/>
  <c r="D4" i="22" s="1"/>
  <c r="K64" i="23"/>
  <c r="C11" i="23" s="1"/>
  <c r="D11" i="22" s="1"/>
  <c r="K88" i="23"/>
  <c r="C35" i="23" s="1"/>
  <c r="D35" i="22" s="1"/>
  <c r="K113" i="23"/>
  <c r="D10" i="23" s="1"/>
  <c r="E10" i="22" s="1"/>
  <c r="K120" i="23"/>
  <c r="D17" i="23" s="1"/>
  <c r="E17" i="22" s="1"/>
  <c r="K128" i="23"/>
  <c r="D25" i="23" s="1"/>
  <c r="E25" i="22" s="1"/>
  <c r="K149" i="23"/>
  <c r="D46" i="23" s="1"/>
  <c r="E46" i="22" s="1"/>
  <c r="K190" i="23"/>
  <c r="E37" i="23" s="1"/>
  <c r="F37" i="22" s="1"/>
  <c r="K290" i="23"/>
  <c r="G38" i="23" s="1"/>
  <c r="H38" i="22" s="1"/>
  <c r="K55" i="23"/>
  <c r="K58" i="23"/>
  <c r="C5" i="23" s="1"/>
  <c r="D5" i="22" s="1"/>
  <c r="K70" i="23"/>
  <c r="C17" i="23" s="1"/>
  <c r="K95" i="23"/>
  <c r="C42" i="23" s="1"/>
  <c r="D42" i="22" s="1"/>
  <c r="K121" i="23"/>
  <c r="D18" i="23" s="1"/>
  <c r="E18" i="22" s="1"/>
  <c r="K129" i="23"/>
  <c r="D26" i="23" s="1"/>
  <c r="E26" i="22" s="1"/>
  <c r="K205" i="23"/>
  <c r="F2" i="23" s="1"/>
  <c r="G2" i="22" s="1"/>
  <c r="K249" i="23"/>
  <c r="F46" i="23" s="1"/>
  <c r="G46" i="22" s="1"/>
  <c r="H60" i="22" s="1"/>
  <c r="K260" i="23"/>
  <c r="G8" i="23" s="1"/>
  <c r="H8" i="22" s="1"/>
  <c r="K276" i="23"/>
  <c r="G24" i="23" s="1"/>
  <c r="K291" i="23"/>
  <c r="G39" i="23" s="1"/>
  <c r="H39" i="22" s="1"/>
  <c r="K316" i="23"/>
  <c r="I14" i="23" s="1"/>
  <c r="J14" i="22" s="1"/>
  <c r="D61" i="22" s="1"/>
  <c r="K359" i="23"/>
  <c r="J8" i="23" s="1"/>
  <c r="K8" i="22" s="1"/>
  <c r="K375" i="23"/>
  <c r="J24" i="23" s="1"/>
  <c r="K24" i="22" s="1"/>
  <c r="K391" i="23"/>
  <c r="J40" i="23" s="1"/>
  <c r="K40" i="22" s="1"/>
  <c r="K144" i="23"/>
  <c r="D41" i="23" s="1"/>
  <c r="E41" i="22" s="1"/>
  <c r="K161" i="23"/>
  <c r="E8" i="23" s="1"/>
  <c r="F8" i="22" s="1"/>
  <c r="K206" i="23"/>
  <c r="F3" i="23" s="1"/>
  <c r="G3" i="22" s="1"/>
  <c r="K261" i="23"/>
  <c r="G9" i="23" s="1"/>
  <c r="H9" i="22" s="1"/>
  <c r="K269" i="23"/>
  <c r="G17" i="23" s="1"/>
  <c r="H17" i="22" s="1"/>
  <c r="K277" i="23"/>
  <c r="G25" i="23" s="1"/>
  <c r="H25" i="22" s="1"/>
  <c r="K285" i="23"/>
  <c r="G33" i="23" s="1"/>
  <c r="H33" i="22" s="1"/>
  <c r="K292" i="23"/>
  <c r="G40" i="23" s="1"/>
  <c r="H40" i="22" s="1"/>
  <c r="K337" i="23"/>
  <c r="I35" i="23" s="1"/>
  <c r="J35" i="22" s="1"/>
  <c r="K347" i="23"/>
  <c r="I45" i="23" s="1"/>
  <c r="J45" i="22" s="1"/>
  <c r="H61" i="22" s="1"/>
  <c r="K368" i="23"/>
  <c r="J17" i="23" s="1"/>
  <c r="K17" i="22" s="1"/>
  <c r="K384" i="23"/>
  <c r="J33" i="23" s="1"/>
  <c r="K33" i="22" s="1"/>
  <c r="K60" i="23"/>
  <c r="C7" i="23" s="1"/>
  <c r="D7" i="22" s="1"/>
  <c r="K97" i="23"/>
  <c r="C44" i="23" s="1"/>
  <c r="D44" i="22" s="1"/>
  <c r="K123" i="23"/>
  <c r="D20" i="23" s="1"/>
  <c r="E20" i="22" s="1"/>
  <c r="K131" i="23"/>
  <c r="D28" i="23" s="1"/>
  <c r="E28" i="22" s="1"/>
  <c r="K138" i="23"/>
  <c r="D35" i="23" s="1"/>
  <c r="K145" i="23"/>
  <c r="D42" i="23" s="1"/>
  <c r="E42" i="22" s="1"/>
  <c r="K155" i="23"/>
  <c r="E2" i="23" s="1"/>
  <c r="F2" i="22" s="1"/>
  <c r="K163" i="23"/>
  <c r="E10" i="23" s="1"/>
  <c r="F10" i="22" s="1"/>
  <c r="K255" i="23"/>
  <c r="G3" i="23" s="1"/>
  <c r="H3" i="22" s="1"/>
  <c r="K293" i="23"/>
  <c r="G41" i="23" s="1"/>
  <c r="H41" i="22" s="1"/>
  <c r="K338" i="23"/>
  <c r="I36" i="23" s="1"/>
  <c r="J36" i="22" s="1"/>
  <c r="K353" i="23"/>
  <c r="J2" i="23" s="1"/>
  <c r="K2" i="22" s="1"/>
  <c r="K361" i="23"/>
  <c r="J10" i="23" s="1"/>
  <c r="K10" i="22" s="1"/>
  <c r="K369" i="23"/>
  <c r="J18" i="23" s="1"/>
  <c r="K18" i="22" s="1"/>
  <c r="K377" i="23"/>
  <c r="J26" i="23" s="1"/>
  <c r="K26" i="22" s="1"/>
  <c r="K385" i="23"/>
  <c r="J34" i="23" s="1"/>
  <c r="K34" i="22" s="1"/>
  <c r="K393" i="23"/>
  <c r="J42" i="23" s="1"/>
  <c r="K42" i="22" s="1"/>
  <c r="K146" i="23"/>
  <c r="D43" i="23" s="1"/>
  <c r="E43" i="22" s="1"/>
  <c r="K166" i="23"/>
  <c r="E13" i="23" s="1"/>
  <c r="F13" i="22" s="1"/>
  <c r="K287" i="23"/>
  <c r="G35" i="23" s="1"/>
  <c r="H35" i="22" s="1"/>
  <c r="K354" i="23"/>
  <c r="J3" i="23" s="1"/>
  <c r="K3" i="22" s="1"/>
  <c r="K362" i="23"/>
  <c r="J11" i="23" s="1"/>
  <c r="K11" i="22" s="1"/>
  <c r="K370" i="23"/>
  <c r="J19" i="23" s="1"/>
  <c r="K19" i="22" s="1"/>
  <c r="K378" i="23"/>
  <c r="J27" i="23" s="1"/>
  <c r="K27" i="22" s="1"/>
  <c r="K386" i="23"/>
  <c r="J35" i="23" s="1"/>
  <c r="K35" i="22" s="1"/>
  <c r="K394" i="23"/>
  <c r="J43" i="23" s="1"/>
  <c r="K43" i="22" s="1"/>
  <c r="K110" i="23"/>
  <c r="D7" i="23" s="1"/>
  <c r="E7" i="22" s="1"/>
  <c r="K125" i="23"/>
  <c r="D22" i="23" s="1"/>
  <c r="E22" i="22" s="1"/>
  <c r="K147" i="23"/>
  <c r="D44" i="23" s="1"/>
  <c r="E44" i="22" s="1"/>
  <c r="H64" i="22" s="1"/>
  <c r="K158" i="23"/>
  <c r="E5" i="23" s="1"/>
  <c r="F5" i="22" s="1"/>
  <c r="K165" i="23"/>
  <c r="E12" i="23" s="1"/>
  <c r="F12" i="22" s="1"/>
  <c r="K209" i="23"/>
  <c r="F6" i="23" s="1"/>
  <c r="G6" i="22" s="1"/>
  <c r="K257" i="23"/>
  <c r="G5" i="23" s="1"/>
  <c r="H5" i="22" s="1"/>
  <c r="K99" i="23"/>
  <c r="C46" i="23" s="1"/>
  <c r="D46" i="22" s="1"/>
  <c r="K111" i="23"/>
  <c r="D8" i="23" s="1"/>
  <c r="E8" i="22" s="1"/>
  <c r="K118" i="23"/>
  <c r="D15" i="23" s="1"/>
  <c r="E15" i="22" s="1"/>
  <c r="K134" i="23"/>
  <c r="D31" i="23" s="1"/>
  <c r="E31" i="22" s="1"/>
  <c r="K187" i="23"/>
  <c r="E34" i="23" s="1"/>
  <c r="F34" i="22" s="1"/>
  <c r="F62" i="22" s="1"/>
  <c r="K189" i="23"/>
  <c r="E36" i="23" s="1"/>
  <c r="F36" i="22" s="1"/>
  <c r="K265" i="23"/>
  <c r="G13" i="23" s="1"/>
  <c r="H13" i="22" s="1"/>
  <c r="K273" i="23"/>
  <c r="G21" i="23" s="1"/>
  <c r="H21" i="22" s="1"/>
  <c r="K281" i="23"/>
  <c r="G29" i="23" s="1"/>
  <c r="H29" i="22" s="1"/>
  <c r="K93" i="23"/>
  <c r="C40" i="23" s="1"/>
  <c r="D40" i="22" s="1"/>
  <c r="K112" i="23"/>
  <c r="D9" i="23" s="1"/>
  <c r="E9" i="22" s="1"/>
  <c r="K119" i="23"/>
  <c r="D16" i="23" s="1"/>
  <c r="E16" i="22" s="1"/>
  <c r="K127" i="23"/>
  <c r="D24" i="23" s="1"/>
  <c r="E24" i="22" s="1"/>
  <c r="K135" i="23"/>
  <c r="D32" i="23" s="1"/>
  <c r="E32" i="22" s="1"/>
  <c r="K141" i="23"/>
  <c r="D38" i="23" s="1"/>
  <c r="K239" i="23"/>
  <c r="F36" i="23" s="1"/>
  <c r="G36" i="22" s="1"/>
  <c r="F60" i="22" s="1"/>
  <c r="K282" i="23"/>
  <c r="G30" i="23" s="1"/>
  <c r="H30" i="22" s="1"/>
  <c r="K297" i="23"/>
  <c r="G45" i="23" s="1"/>
  <c r="H45" i="22" s="1"/>
  <c r="K357" i="23"/>
  <c r="J6" i="23" s="1"/>
  <c r="K6" i="22" s="1"/>
  <c r="K365" i="23"/>
  <c r="J14" i="23" s="1"/>
  <c r="K14" i="22" s="1"/>
  <c r="K373" i="23"/>
  <c r="J22" i="23" s="1"/>
  <c r="K22" i="22" s="1"/>
  <c r="K381" i="23"/>
  <c r="J30" i="23" s="1"/>
  <c r="K30" i="22" s="1"/>
  <c r="K389" i="23"/>
  <c r="J38" i="23" s="1"/>
  <c r="K38" i="22" s="1"/>
  <c r="D33" i="22"/>
  <c r="F63" i="22" s="1"/>
  <c r="C2" i="23"/>
  <c r="D2" i="22" s="1"/>
  <c r="K22" i="23"/>
  <c r="K30" i="23"/>
  <c r="K267" i="23"/>
  <c r="G15" i="23" s="1"/>
  <c r="K283" i="23"/>
  <c r="G31" i="23" s="1"/>
  <c r="K56" i="23"/>
  <c r="C3" i="23" s="1"/>
  <c r="K92" i="23"/>
  <c r="C39" i="23" s="1"/>
  <c r="D39" i="22" s="1"/>
  <c r="K133" i="23"/>
  <c r="D30" i="23" s="1"/>
  <c r="E30" i="22" s="1"/>
  <c r="K156" i="23"/>
  <c r="E3" i="23" s="1"/>
  <c r="K164" i="23"/>
  <c r="E11" i="23" s="1"/>
  <c r="F11" i="22" s="1"/>
  <c r="K207" i="23"/>
  <c r="F4" i="23" s="1"/>
  <c r="K268" i="23"/>
  <c r="G16" i="23" s="1"/>
  <c r="K284" i="23"/>
  <c r="G32" i="23" s="1"/>
  <c r="H32" i="22" s="1"/>
  <c r="K360" i="23"/>
  <c r="J9" i="23" s="1"/>
  <c r="K376" i="23"/>
  <c r="J25" i="23" s="1"/>
  <c r="K25" i="22" s="1"/>
  <c r="K392" i="23"/>
  <c r="J41" i="23" s="1"/>
  <c r="K41" i="22" s="1"/>
  <c r="K65" i="23"/>
  <c r="C12" i="23" s="1"/>
  <c r="D12" i="22" s="1"/>
  <c r="K126" i="23"/>
  <c r="D23" i="23" s="1"/>
  <c r="K109" i="23"/>
  <c r="D6" i="23" s="1"/>
  <c r="K143" i="23"/>
  <c r="D40" i="23" s="1"/>
  <c r="K208" i="23"/>
  <c r="F5" i="23" s="1"/>
  <c r="G5" i="22" s="1"/>
  <c r="K367" i="23"/>
  <c r="J16" i="23" s="1"/>
  <c r="K16" i="22" s="1"/>
  <c r="K383" i="23"/>
  <c r="J32" i="23" s="1"/>
  <c r="K32" i="22" s="1"/>
  <c r="K63" i="23"/>
  <c r="C10" i="23" s="1"/>
  <c r="D10" i="22" s="1"/>
  <c r="K96" i="23"/>
  <c r="C43" i="23" s="1"/>
  <c r="K108" i="23"/>
  <c r="D5" i="23" s="1"/>
  <c r="K116" i="23"/>
  <c r="D13" i="23" s="1"/>
  <c r="K124" i="23"/>
  <c r="D21" i="23" s="1"/>
  <c r="E21" i="22" s="1"/>
  <c r="K132" i="23"/>
  <c r="D29" i="23" s="1"/>
  <c r="E29" i="22" s="1"/>
  <c r="K142" i="23"/>
  <c r="D39" i="23" s="1"/>
  <c r="E39" i="22" s="1"/>
  <c r="K160" i="23"/>
  <c r="E7" i="23" s="1"/>
  <c r="K162" i="23"/>
  <c r="E9" i="23" s="1"/>
  <c r="F9" i="22" s="1"/>
  <c r="K199" i="23"/>
  <c r="E46" i="23" s="1"/>
  <c r="K254" i="23"/>
  <c r="G2" i="23" s="1"/>
  <c r="H2" i="22" s="1"/>
  <c r="K264" i="23"/>
  <c r="G12" i="23" s="1"/>
  <c r="H12" i="22" s="1"/>
  <c r="K272" i="23"/>
  <c r="G20" i="23" s="1"/>
  <c r="H20" i="22" s="1"/>
  <c r="K280" i="23"/>
  <c r="G28" i="23" s="1"/>
  <c r="K288" i="23"/>
  <c r="G36" i="23" s="1"/>
  <c r="H36" i="22" s="1"/>
  <c r="K296" i="23"/>
  <c r="G44" i="23" s="1"/>
  <c r="K341" i="23"/>
  <c r="I39" i="23" s="1"/>
  <c r="J39" i="22" s="1"/>
  <c r="G61" i="22" s="1"/>
  <c r="K358" i="23"/>
  <c r="J7" i="23" s="1"/>
  <c r="K7" i="22" s="1"/>
  <c r="K366" i="23"/>
  <c r="J15" i="23" s="1"/>
  <c r="K15" i="22" s="1"/>
  <c r="K374" i="23"/>
  <c r="J23" i="23" s="1"/>
  <c r="K23" i="22" s="1"/>
  <c r="K382" i="23"/>
  <c r="J31" i="23" s="1"/>
  <c r="K31" i="22" s="1"/>
  <c r="K390" i="23"/>
  <c r="J39" i="23" s="1"/>
  <c r="K39" i="22" s="1"/>
  <c r="K61" i="23"/>
  <c r="C8" i="23" s="1"/>
  <c r="K94" i="23"/>
  <c r="C41" i="23" s="1"/>
  <c r="K106" i="23"/>
  <c r="D3" i="23" s="1"/>
  <c r="E3" i="22" s="1"/>
  <c r="K114" i="23"/>
  <c r="D11" i="23" s="1"/>
  <c r="K122" i="23"/>
  <c r="D19" i="23" s="1"/>
  <c r="K130" i="23"/>
  <c r="D27" i="23" s="1"/>
  <c r="K140" i="23"/>
  <c r="D37" i="23" s="1"/>
  <c r="E37" i="22" s="1"/>
  <c r="K159" i="23"/>
  <c r="E6" i="23" s="1"/>
  <c r="F6" i="22" s="1"/>
  <c r="K167" i="23"/>
  <c r="E14" i="23" s="1"/>
  <c r="K193" i="23"/>
  <c r="E40" i="23" s="1"/>
  <c r="F40" i="22" s="1"/>
  <c r="G62" i="22" s="1"/>
  <c r="K210" i="23"/>
  <c r="F7" i="23" s="1"/>
  <c r="G7" i="22" s="1"/>
  <c r="K262" i="23"/>
  <c r="G10" i="23" s="1"/>
  <c r="H10" i="22" s="1"/>
  <c r="K270" i="23"/>
  <c r="G18" i="23" s="1"/>
  <c r="H18" i="22" s="1"/>
  <c r="K278" i="23"/>
  <c r="G26" i="23" s="1"/>
  <c r="K286" i="23"/>
  <c r="G34" i="23" s="1"/>
  <c r="H34" i="22" s="1"/>
  <c r="K294" i="23"/>
  <c r="G42" i="23" s="1"/>
  <c r="K339" i="23"/>
  <c r="I37" i="23" s="1"/>
  <c r="J37" i="22" s="1"/>
  <c r="K356" i="23"/>
  <c r="J5" i="23" s="1"/>
  <c r="K364" i="23"/>
  <c r="J13" i="23" s="1"/>
  <c r="K13" i="22" s="1"/>
  <c r="K372" i="23"/>
  <c r="J21" i="23" s="1"/>
  <c r="K21" i="22" s="1"/>
  <c r="K380" i="23"/>
  <c r="J29" i="23" s="1"/>
  <c r="K388" i="23"/>
  <c r="J37" i="23" s="1"/>
  <c r="K37" i="22" s="1"/>
  <c r="K396" i="23"/>
  <c r="J45" i="23" s="1"/>
  <c r="K45" i="22" s="1"/>
  <c r="H66" i="22" s="1"/>
  <c r="I67" i="22"/>
  <c r="I61" i="22" l="1"/>
  <c r="K40" i="23"/>
  <c r="E40" i="22"/>
  <c r="K45" i="23"/>
  <c r="I48" i="23"/>
  <c r="I49" i="23" s="1"/>
  <c r="G66" i="22"/>
  <c r="K38" i="23"/>
  <c r="E38" i="22"/>
  <c r="G64" i="22" s="1"/>
  <c r="F66" i="22"/>
  <c r="K17" i="23"/>
  <c r="D17" i="22"/>
  <c r="E63" i="22" s="1"/>
  <c r="K27" i="23"/>
  <c r="E27" i="22"/>
  <c r="K6" i="23"/>
  <c r="E6" i="22"/>
  <c r="K16" i="23"/>
  <c r="H16" i="22"/>
  <c r="K31" i="23"/>
  <c r="H31" i="22"/>
  <c r="K18" i="23"/>
  <c r="K24" i="23"/>
  <c r="H24" i="22"/>
  <c r="K26" i="23"/>
  <c r="H26" i="22"/>
  <c r="K13" i="23"/>
  <c r="E13" i="22"/>
  <c r="K29" i="23"/>
  <c r="K29" i="22"/>
  <c r="K19" i="23"/>
  <c r="E19" i="22"/>
  <c r="E66" i="22"/>
  <c r="D65" i="22"/>
  <c r="K5" i="23"/>
  <c r="E5" i="22"/>
  <c r="D64" i="22" s="1"/>
  <c r="I64" i="22" s="1"/>
  <c r="K34" i="23"/>
  <c r="K4" i="23"/>
  <c r="G4" i="22"/>
  <c r="D60" i="22" s="1"/>
  <c r="I60" i="22" s="1"/>
  <c r="K15" i="23"/>
  <c r="H15" i="22"/>
  <c r="E65" i="22" s="1"/>
  <c r="F47" i="23"/>
  <c r="K28" i="23"/>
  <c r="H28" i="22"/>
  <c r="K9" i="23"/>
  <c r="K9" i="22"/>
  <c r="K43" i="23"/>
  <c r="D43" i="22"/>
  <c r="K36" i="23"/>
  <c r="K35" i="23"/>
  <c r="E35" i="22"/>
  <c r="F64" i="22" s="1"/>
  <c r="K33" i="23"/>
  <c r="E47" i="23"/>
  <c r="F3" i="22"/>
  <c r="D62" i="22" s="1"/>
  <c r="I62" i="22" s="1"/>
  <c r="K25" i="23"/>
  <c r="E64" i="22"/>
  <c r="D66" i="22"/>
  <c r="K42" i="23"/>
  <c r="H42" i="22"/>
  <c r="G65" i="22" s="1"/>
  <c r="K3" i="23"/>
  <c r="D3" i="22"/>
  <c r="D63" i="22" s="1"/>
  <c r="K11" i="23"/>
  <c r="E11" i="22"/>
  <c r="K23" i="23"/>
  <c r="E23" i="22"/>
  <c r="K41" i="23"/>
  <c r="D41" i="22"/>
  <c r="G63" i="22" s="1"/>
  <c r="K44" i="23"/>
  <c r="H44" i="22"/>
  <c r="H65" i="22" s="1"/>
  <c r="K7" i="23"/>
  <c r="F7" i="22"/>
  <c r="K21" i="23"/>
  <c r="I47" i="23"/>
  <c r="F65" i="22"/>
  <c r="K46" i="23"/>
  <c r="F46" i="22"/>
  <c r="H62" i="22" s="1"/>
  <c r="J47" i="23"/>
  <c r="K5" i="22"/>
  <c r="K48" i="22" s="1"/>
  <c r="K14" i="23"/>
  <c r="F14" i="22"/>
  <c r="K8" i="23"/>
  <c r="D8" i="22"/>
  <c r="K20" i="23"/>
  <c r="H63" i="22"/>
  <c r="D47" i="23"/>
  <c r="G48" i="23"/>
  <c r="G49" i="23" s="1"/>
  <c r="G47" i="23"/>
  <c r="D48" i="23"/>
  <c r="D49" i="23" s="1"/>
  <c r="K32" i="23"/>
  <c r="E48" i="23"/>
  <c r="E49" i="23" s="1"/>
  <c r="F48" i="23"/>
  <c r="F49" i="23" s="1"/>
  <c r="L99" i="23"/>
  <c r="J48" i="23"/>
  <c r="J49" i="23" s="1"/>
  <c r="K37" i="23"/>
  <c r="K10" i="23"/>
  <c r="K12" i="23"/>
  <c r="K39" i="23"/>
  <c r="C48" i="23"/>
  <c r="C49" i="23" s="1"/>
  <c r="C47" i="23"/>
  <c r="K2" i="23"/>
  <c r="I48" i="22"/>
  <c r="H48" i="15"/>
  <c r="H49" i="15" s="1"/>
  <c r="H48" i="18"/>
  <c r="H49" i="18" s="1"/>
  <c r="H48" i="20"/>
  <c r="H49" i="20" s="1"/>
  <c r="B397" i="20"/>
  <c r="J396" i="20"/>
  <c r="I396" i="20"/>
  <c r="H396" i="20"/>
  <c r="G396" i="20"/>
  <c r="F396" i="20"/>
  <c r="E396" i="20"/>
  <c r="D396" i="20"/>
  <c r="C396" i="20"/>
  <c r="B396" i="20"/>
  <c r="J395" i="20"/>
  <c r="I395" i="20"/>
  <c r="H395" i="20"/>
  <c r="G395" i="20"/>
  <c r="F395" i="20"/>
  <c r="E395" i="20"/>
  <c r="D395" i="20"/>
  <c r="C395" i="20"/>
  <c r="B395" i="20"/>
  <c r="J394" i="20"/>
  <c r="I394" i="20"/>
  <c r="H394" i="20"/>
  <c r="G394" i="20"/>
  <c r="F394" i="20"/>
  <c r="E394" i="20"/>
  <c r="D394" i="20"/>
  <c r="C394" i="20"/>
  <c r="B394" i="20"/>
  <c r="J393" i="20"/>
  <c r="I393" i="20"/>
  <c r="H393" i="20"/>
  <c r="G393" i="20"/>
  <c r="F393" i="20"/>
  <c r="E393" i="20"/>
  <c r="D393" i="20"/>
  <c r="C393" i="20"/>
  <c r="B393" i="20"/>
  <c r="J392" i="20"/>
  <c r="I392" i="20"/>
  <c r="H392" i="20"/>
  <c r="G392" i="20"/>
  <c r="F392" i="20"/>
  <c r="E392" i="20"/>
  <c r="D392" i="20"/>
  <c r="C392" i="20"/>
  <c r="B392" i="20"/>
  <c r="J391" i="20"/>
  <c r="I391" i="20"/>
  <c r="H391" i="20"/>
  <c r="G391" i="20"/>
  <c r="F391" i="20"/>
  <c r="E391" i="20"/>
  <c r="D391" i="20"/>
  <c r="C391" i="20"/>
  <c r="B391" i="20"/>
  <c r="J390" i="20"/>
  <c r="I390" i="20"/>
  <c r="H390" i="20"/>
  <c r="G390" i="20"/>
  <c r="F390" i="20"/>
  <c r="E390" i="20"/>
  <c r="D390" i="20"/>
  <c r="C390" i="20"/>
  <c r="B390" i="20"/>
  <c r="J389" i="20"/>
  <c r="I389" i="20"/>
  <c r="H389" i="20"/>
  <c r="G389" i="20"/>
  <c r="F389" i="20"/>
  <c r="E389" i="20"/>
  <c r="D389" i="20"/>
  <c r="C389" i="20"/>
  <c r="B389" i="20"/>
  <c r="J388" i="20"/>
  <c r="I388" i="20"/>
  <c r="H388" i="20"/>
  <c r="G388" i="20"/>
  <c r="F388" i="20"/>
  <c r="E388" i="20"/>
  <c r="D388" i="20"/>
  <c r="C388" i="20"/>
  <c r="B388" i="20"/>
  <c r="J387" i="20"/>
  <c r="I387" i="20"/>
  <c r="H387" i="20"/>
  <c r="G387" i="20"/>
  <c r="F387" i="20"/>
  <c r="E387" i="20"/>
  <c r="D387" i="20"/>
  <c r="C387" i="20"/>
  <c r="B387" i="20"/>
  <c r="J386" i="20"/>
  <c r="I386" i="20"/>
  <c r="H386" i="20"/>
  <c r="G386" i="20"/>
  <c r="F386" i="20"/>
  <c r="E386" i="20"/>
  <c r="D386" i="20"/>
  <c r="C386" i="20"/>
  <c r="B386" i="20"/>
  <c r="J385" i="20"/>
  <c r="I385" i="20"/>
  <c r="H385" i="20"/>
  <c r="G385" i="20"/>
  <c r="F385" i="20"/>
  <c r="E385" i="20"/>
  <c r="D385" i="20"/>
  <c r="C385" i="20"/>
  <c r="B385" i="20"/>
  <c r="J384" i="20"/>
  <c r="I384" i="20"/>
  <c r="H384" i="20"/>
  <c r="G384" i="20"/>
  <c r="F384" i="20"/>
  <c r="E384" i="20"/>
  <c r="D384" i="20"/>
  <c r="C384" i="20"/>
  <c r="B384" i="20"/>
  <c r="J383" i="20"/>
  <c r="I383" i="20"/>
  <c r="H383" i="20"/>
  <c r="G383" i="20"/>
  <c r="F383" i="20"/>
  <c r="E383" i="20"/>
  <c r="D383" i="20"/>
  <c r="C383" i="20"/>
  <c r="B383" i="20"/>
  <c r="J382" i="20"/>
  <c r="I382" i="20"/>
  <c r="H382" i="20"/>
  <c r="G382" i="20"/>
  <c r="F382" i="20"/>
  <c r="E382" i="20"/>
  <c r="D382" i="20"/>
  <c r="C382" i="20"/>
  <c r="B382" i="20"/>
  <c r="J381" i="20"/>
  <c r="I381" i="20"/>
  <c r="H381" i="20"/>
  <c r="G381" i="20"/>
  <c r="F381" i="20"/>
  <c r="E381" i="20"/>
  <c r="D381" i="20"/>
  <c r="C381" i="20"/>
  <c r="B381" i="20"/>
  <c r="J380" i="20"/>
  <c r="I380" i="20"/>
  <c r="H380" i="20"/>
  <c r="G380" i="20"/>
  <c r="F380" i="20"/>
  <c r="E380" i="20"/>
  <c r="D380" i="20"/>
  <c r="C380" i="20"/>
  <c r="B380" i="20"/>
  <c r="J379" i="20"/>
  <c r="I379" i="20"/>
  <c r="H379" i="20"/>
  <c r="G379" i="20"/>
  <c r="F379" i="20"/>
  <c r="E379" i="20"/>
  <c r="D379" i="20"/>
  <c r="C379" i="20"/>
  <c r="B379" i="20"/>
  <c r="J378" i="20"/>
  <c r="I378" i="20"/>
  <c r="H378" i="20"/>
  <c r="G378" i="20"/>
  <c r="F378" i="20"/>
  <c r="E378" i="20"/>
  <c r="D378" i="20"/>
  <c r="C378" i="20"/>
  <c r="B378" i="20"/>
  <c r="J377" i="20"/>
  <c r="I377" i="20"/>
  <c r="H377" i="20"/>
  <c r="G377" i="20"/>
  <c r="F377" i="20"/>
  <c r="E377" i="20"/>
  <c r="D377" i="20"/>
  <c r="C377" i="20"/>
  <c r="B377" i="20"/>
  <c r="J376" i="20"/>
  <c r="I376" i="20"/>
  <c r="H376" i="20"/>
  <c r="G376" i="20"/>
  <c r="F376" i="20"/>
  <c r="E376" i="20"/>
  <c r="D376" i="20"/>
  <c r="C376" i="20"/>
  <c r="B376" i="20"/>
  <c r="J375" i="20"/>
  <c r="I375" i="20"/>
  <c r="H375" i="20"/>
  <c r="G375" i="20"/>
  <c r="F375" i="20"/>
  <c r="E375" i="20"/>
  <c r="D375" i="20"/>
  <c r="C375" i="20"/>
  <c r="B375" i="20"/>
  <c r="J374" i="20"/>
  <c r="I374" i="20"/>
  <c r="H374" i="20"/>
  <c r="G374" i="20"/>
  <c r="F374" i="20"/>
  <c r="E374" i="20"/>
  <c r="D374" i="20"/>
  <c r="C374" i="20"/>
  <c r="B374" i="20"/>
  <c r="J373" i="20"/>
  <c r="I373" i="20"/>
  <c r="H373" i="20"/>
  <c r="G373" i="20"/>
  <c r="F373" i="20"/>
  <c r="E373" i="20"/>
  <c r="D373" i="20"/>
  <c r="C373" i="20"/>
  <c r="B373" i="20"/>
  <c r="J372" i="20"/>
  <c r="I372" i="20"/>
  <c r="H372" i="20"/>
  <c r="G372" i="20"/>
  <c r="F372" i="20"/>
  <c r="E372" i="20"/>
  <c r="D372" i="20"/>
  <c r="C372" i="20"/>
  <c r="B372" i="20"/>
  <c r="J371" i="20"/>
  <c r="I371" i="20"/>
  <c r="H371" i="20"/>
  <c r="G371" i="20"/>
  <c r="F371" i="20"/>
  <c r="E371" i="20"/>
  <c r="D371" i="20"/>
  <c r="C371" i="20"/>
  <c r="B371" i="20"/>
  <c r="J370" i="20"/>
  <c r="I370" i="20"/>
  <c r="H370" i="20"/>
  <c r="G370" i="20"/>
  <c r="F370" i="20"/>
  <c r="E370" i="20"/>
  <c r="D370" i="20"/>
  <c r="C370" i="20"/>
  <c r="B370" i="20"/>
  <c r="J369" i="20"/>
  <c r="I369" i="20"/>
  <c r="H369" i="20"/>
  <c r="G369" i="20"/>
  <c r="F369" i="20"/>
  <c r="E369" i="20"/>
  <c r="D369" i="20"/>
  <c r="C369" i="20"/>
  <c r="B369" i="20"/>
  <c r="J368" i="20"/>
  <c r="I368" i="20"/>
  <c r="H368" i="20"/>
  <c r="G368" i="20"/>
  <c r="F368" i="20"/>
  <c r="E368" i="20"/>
  <c r="D368" i="20"/>
  <c r="C368" i="20"/>
  <c r="B368" i="20"/>
  <c r="J367" i="20"/>
  <c r="I367" i="20"/>
  <c r="H367" i="20"/>
  <c r="G367" i="20"/>
  <c r="F367" i="20"/>
  <c r="E367" i="20"/>
  <c r="D367" i="20"/>
  <c r="C367" i="20"/>
  <c r="B367" i="20"/>
  <c r="J366" i="20"/>
  <c r="I366" i="20"/>
  <c r="H366" i="20"/>
  <c r="G366" i="20"/>
  <c r="F366" i="20"/>
  <c r="E366" i="20"/>
  <c r="D366" i="20"/>
  <c r="C366" i="20"/>
  <c r="B366" i="20"/>
  <c r="J365" i="20"/>
  <c r="I365" i="20"/>
  <c r="H365" i="20"/>
  <c r="G365" i="20"/>
  <c r="F365" i="20"/>
  <c r="E365" i="20"/>
  <c r="D365" i="20"/>
  <c r="C365" i="20"/>
  <c r="B365" i="20"/>
  <c r="J364" i="20"/>
  <c r="I364" i="20"/>
  <c r="H364" i="20"/>
  <c r="G364" i="20"/>
  <c r="F364" i="20"/>
  <c r="E364" i="20"/>
  <c r="D364" i="20"/>
  <c r="C364" i="20"/>
  <c r="B364" i="20"/>
  <c r="J363" i="20"/>
  <c r="I363" i="20"/>
  <c r="H363" i="20"/>
  <c r="G363" i="20"/>
  <c r="F363" i="20"/>
  <c r="E363" i="20"/>
  <c r="D363" i="20"/>
  <c r="C363" i="20"/>
  <c r="B363" i="20"/>
  <c r="J362" i="20"/>
  <c r="I362" i="20"/>
  <c r="H362" i="20"/>
  <c r="G362" i="20"/>
  <c r="F362" i="20"/>
  <c r="E362" i="20"/>
  <c r="D362" i="20"/>
  <c r="C362" i="20"/>
  <c r="B362" i="20"/>
  <c r="J361" i="20"/>
  <c r="I361" i="20"/>
  <c r="H361" i="20"/>
  <c r="G361" i="20"/>
  <c r="F361" i="20"/>
  <c r="E361" i="20"/>
  <c r="D361" i="20"/>
  <c r="C361" i="20"/>
  <c r="B361" i="20"/>
  <c r="J360" i="20"/>
  <c r="I360" i="20"/>
  <c r="H360" i="20"/>
  <c r="G360" i="20"/>
  <c r="F360" i="20"/>
  <c r="E360" i="20"/>
  <c r="D360" i="20"/>
  <c r="C360" i="20"/>
  <c r="B360" i="20"/>
  <c r="J359" i="20"/>
  <c r="I359" i="20"/>
  <c r="H359" i="20"/>
  <c r="G359" i="20"/>
  <c r="F359" i="20"/>
  <c r="E359" i="20"/>
  <c r="D359" i="20"/>
  <c r="C359" i="20"/>
  <c r="B359" i="20"/>
  <c r="J358" i="20"/>
  <c r="I358" i="20"/>
  <c r="H358" i="20"/>
  <c r="G358" i="20"/>
  <c r="F358" i="20"/>
  <c r="E358" i="20"/>
  <c r="D358" i="20"/>
  <c r="C358" i="20"/>
  <c r="B358" i="20"/>
  <c r="J357" i="20"/>
  <c r="I357" i="20"/>
  <c r="H357" i="20"/>
  <c r="G357" i="20"/>
  <c r="F357" i="20"/>
  <c r="E357" i="20"/>
  <c r="D357" i="20"/>
  <c r="C357" i="20"/>
  <c r="B357" i="20"/>
  <c r="J356" i="20"/>
  <c r="I356" i="20"/>
  <c r="H356" i="20"/>
  <c r="G356" i="20"/>
  <c r="F356" i="20"/>
  <c r="E356" i="20"/>
  <c r="D356" i="20"/>
  <c r="C356" i="20"/>
  <c r="B356" i="20"/>
  <c r="J355" i="20"/>
  <c r="I355" i="20"/>
  <c r="H355" i="20"/>
  <c r="G355" i="20"/>
  <c r="F355" i="20"/>
  <c r="E355" i="20"/>
  <c r="D355" i="20"/>
  <c r="C355" i="20"/>
  <c r="B355" i="20"/>
  <c r="J354" i="20"/>
  <c r="I354" i="20"/>
  <c r="H354" i="20"/>
  <c r="G354" i="20"/>
  <c r="F354" i="20"/>
  <c r="E354" i="20"/>
  <c r="D354" i="20"/>
  <c r="C354" i="20"/>
  <c r="B354" i="20"/>
  <c r="J353" i="20"/>
  <c r="I353" i="20"/>
  <c r="H353" i="20"/>
  <c r="G353" i="20"/>
  <c r="F353" i="20"/>
  <c r="E353" i="20"/>
  <c r="D353" i="20"/>
  <c r="C353" i="20"/>
  <c r="B353" i="20"/>
  <c r="I348" i="20"/>
  <c r="H348" i="20"/>
  <c r="G348" i="20"/>
  <c r="F348" i="20"/>
  <c r="E348" i="20"/>
  <c r="D348" i="20"/>
  <c r="C348" i="20"/>
  <c r="B348" i="20"/>
  <c r="J347" i="20"/>
  <c r="I347" i="20"/>
  <c r="H347" i="20"/>
  <c r="G347" i="20"/>
  <c r="F347" i="20"/>
  <c r="E347" i="20"/>
  <c r="D347" i="20"/>
  <c r="C347" i="20"/>
  <c r="B347" i="20"/>
  <c r="K346" i="20"/>
  <c r="B346" i="20"/>
  <c r="K345" i="20"/>
  <c r="B345" i="20"/>
  <c r="K344" i="20"/>
  <c r="I42" i="20" s="1"/>
  <c r="B344" i="20"/>
  <c r="K343" i="20"/>
  <c r="B343" i="20"/>
  <c r="K342" i="20"/>
  <c r="B342" i="20"/>
  <c r="J341" i="20"/>
  <c r="I341" i="20"/>
  <c r="H341" i="20"/>
  <c r="G341" i="20"/>
  <c r="F341" i="20"/>
  <c r="E341" i="20"/>
  <c r="D341" i="20"/>
  <c r="C341" i="20"/>
  <c r="B341" i="20"/>
  <c r="K340" i="20"/>
  <c r="I38" i="20" s="1"/>
  <c r="B340" i="20"/>
  <c r="J339" i="20"/>
  <c r="I339" i="20"/>
  <c r="H339" i="20"/>
  <c r="G339" i="20"/>
  <c r="F339" i="20"/>
  <c r="E339" i="20"/>
  <c r="D339" i="20"/>
  <c r="C339" i="20"/>
  <c r="B339" i="20"/>
  <c r="J338" i="20"/>
  <c r="I338" i="20"/>
  <c r="H338" i="20"/>
  <c r="G338" i="20"/>
  <c r="F338" i="20"/>
  <c r="E338" i="20"/>
  <c r="D338" i="20"/>
  <c r="C338" i="20"/>
  <c r="B338" i="20"/>
  <c r="J337" i="20"/>
  <c r="I337" i="20"/>
  <c r="H337" i="20"/>
  <c r="G337" i="20"/>
  <c r="F337" i="20"/>
  <c r="E337" i="20"/>
  <c r="D337" i="20"/>
  <c r="C337" i="20"/>
  <c r="B337" i="20"/>
  <c r="K336" i="20"/>
  <c r="I34" i="20" s="1"/>
  <c r="B336" i="20"/>
  <c r="K335" i="20"/>
  <c r="B335" i="20"/>
  <c r="K334" i="20"/>
  <c r="I32" i="20" s="1"/>
  <c r="B334" i="20"/>
  <c r="K333" i="20"/>
  <c r="B333" i="20"/>
  <c r="K332" i="20"/>
  <c r="I30" i="20" s="1"/>
  <c r="B332" i="20"/>
  <c r="K331" i="20"/>
  <c r="B331" i="20"/>
  <c r="K330" i="20"/>
  <c r="I28" i="20" s="1"/>
  <c r="B330" i="20"/>
  <c r="K329" i="20"/>
  <c r="B329" i="20"/>
  <c r="K328" i="20"/>
  <c r="I26" i="20" s="1"/>
  <c r="B328" i="20"/>
  <c r="K327" i="20"/>
  <c r="B327" i="20"/>
  <c r="K326" i="20"/>
  <c r="B326" i="20"/>
  <c r="K325" i="20"/>
  <c r="B325" i="20"/>
  <c r="K324" i="20"/>
  <c r="I22" i="20" s="1"/>
  <c r="B324" i="20"/>
  <c r="K323" i="20"/>
  <c r="B323" i="20"/>
  <c r="K322" i="20"/>
  <c r="I20" i="20" s="1"/>
  <c r="B322" i="20"/>
  <c r="K321" i="20"/>
  <c r="B321" i="20"/>
  <c r="K320" i="20"/>
  <c r="I18" i="20" s="1"/>
  <c r="B320" i="20"/>
  <c r="K319" i="20"/>
  <c r="B319" i="20"/>
  <c r="K318" i="20"/>
  <c r="I16" i="20" s="1"/>
  <c r="B318" i="20"/>
  <c r="K317" i="20"/>
  <c r="B317" i="20"/>
  <c r="J316" i="20"/>
  <c r="I316" i="20"/>
  <c r="H316" i="20"/>
  <c r="G316" i="20"/>
  <c r="F316" i="20"/>
  <c r="E316" i="20"/>
  <c r="D316" i="20"/>
  <c r="C316" i="20"/>
  <c r="B316" i="20"/>
  <c r="K315" i="20"/>
  <c r="I13" i="20" s="1"/>
  <c r="B315" i="20"/>
  <c r="K314" i="20"/>
  <c r="I12" i="20" s="1"/>
  <c r="B314" i="20"/>
  <c r="K313" i="20"/>
  <c r="I11" i="20" s="1"/>
  <c r="B313" i="20"/>
  <c r="K312" i="20"/>
  <c r="I10" i="20" s="1"/>
  <c r="B312" i="20"/>
  <c r="K311" i="20"/>
  <c r="I9" i="20" s="1"/>
  <c r="B311" i="20"/>
  <c r="K310" i="20"/>
  <c r="I8" i="20" s="1"/>
  <c r="B310" i="20"/>
  <c r="K309" i="20"/>
  <c r="I7" i="20" s="1"/>
  <c r="B309" i="20"/>
  <c r="K308" i="20"/>
  <c r="I6" i="20" s="1"/>
  <c r="B308" i="20"/>
  <c r="K307" i="20"/>
  <c r="I5" i="20" s="1"/>
  <c r="B307" i="20"/>
  <c r="K306" i="20"/>
  <c r="I4" i="20" s="1"/>
  <c r="B306" i="20"/>
  <c r="K305" i="20"/>
  <c r="I3" i="20" s="1"/>
  <c r="B305" i="20"/>
  <c r="K304" i="20"/>
  <c r="I2" i="20" s="1"/>
  <c r="B304" i="20"/>
  <c r="J298" i="20"/>
  <c r="I298" i="20"/>
  <c r="H298" i="20"/>
  <c r="G298" i="20"/>
  <c r="F298" i="20"/>
  <c r="E298" i="20"/>
  <c r="D298" i="20"/>
  <c r="C298" i="20"/>
  <c r="B298" i="20"/>
  <c r="J297" i="20"/>
  <c r="I297" i="20"/>
  <c r="H297" i="20"/>
  <c r="G297" i="20"/>
  <c r="F297" i="20"/>
  <c r="E297" i="20"/>
  <c r="D297" i="20"/>
  <c r="C297" i="20"/>
  <c r="B297" i="20"/>
  <c r="J296" i="20"/>
  <c r="I296" i="20"/>
  <c r="H296" i="20"/>
  <c r="G296" i="20"/>
  <c r="F296" i="20"/>
  <c r="E296" i="20"/>
  <c r="D296" i="20"/>
  <c r="C296" i="20"/>
  <c r="B296" i="20"/>
  <c r="J295" i="20"/>
  <c r="I295" i="20"/>
  <c r="H295" i="20"/>
  <c r="G295" i="20"/>
  <c r="F295" i="20"/>
  <c r="E295" i="20"/>
  <c r="D295" i="20"/>
  <c r="C295" i="20"/>
  <c r="B295" i="20"/>
  <c r="J294" i="20"/>
  <c r="I294" i="20"/>
  <c r="H294" i="20"/>
  <c r="G294" i="20"/>
  <c r="F294" i="20"/>
  <c r="E294" i="20"/>
  <c r="D294" i="20"/>
  <c r="C294" i="20"/>
  <c r="B294" i="20"/>
  <c r="J293" i="20"/>
  <c r="I293" i="20"/>
  <c r="H293" i="20"/>
  <c r="G293" i="20"/>
  <c r="F293" i="20"/>
  <c r="E293" i="20"/>
  <c r="D293" i="20"/>
  <c r="C293" i="20"/>
  <c r="B293" i="20"/>
  <c r="J292" i="20"/>
  <c r="I292" i="20"/>
  <c r="H292" i="20"/>
  <c r="G292" i="20"/>
  <c r="F292" i="20"/>
  <c r="E292" i="20"/>
  <c r="D292" i="20"/>
  <c r="C292" i="20"/>
  <c r="B292" i="20"/>
  <c r="J291" i="20"/>
  <c r="I291" i="20"/>
  <c r="H291" i="20"/>
  <c r="G291" i="20"/>
  <c r="F291" i="20"/>
  <c r="E291" i="20"/>
  <c r="D291" i="20"/>
  <c r="C291" i="20"/>
  <c r="B291" i="20"/>
  <c r="J290" i="20"/>
  <c r="I290" i="20"/>
  <c r="H290" i="20"/>
  <c r="G290" i="20"/>
  <c r="F290" i="20"/>
  <c r="E290" i="20"/>
  <c r="D290" i="20"/>
  <c r="C290" i="20"/>
  <c r="B290" i="20"/>
  <c r="K289" i="20"/>
  <c r="B289" i="20"/>
  <c r="J288" i="20"/>
  <c r="I288" i="20"/>
  <c r="H288" i="20"/>
  <c r="G288" i="20"/>
  <c r="F288" i="20"/>
  <c r="E288" i="20"/>
  <c r="D288" i="20"/>
  <c r="C288" i="20"/>
  <c r="B288" i="20"/>
  <c r="J287" i="20"/>
  <c r="I287" i="20"/>
  <c r="H287" i="20"/>
  <c r="G287" i="20"/>
  <c r="F287" i="20"/>
  <c r="E287" i="20"/>
  <c r="D287" i="20"/>
  <c r="C287" i="20"/>
  <c r="B287" i="20"/>
  <c r="J286" i="20"/>
  <c r="I286" i="20"/>
  <c r="H286" i="20"/>
  <c r="G286" i="20"/>
  <c r="F286" i="20"/>
  <c r="E286" i="20"/>
  <c r="D286" i="20"/>
  <c r="C286" i="20"/>
  <c r="B286" i="20"/>
  <c r="J285" i="20"/>
  <c r="I285" i="20"/>
  <c r="H285" i="20"/>
  <c r="G285" i="20"/>
  <c r="F285" i="20"/>
  <c r="E285" i="20"/>
  <c r="D285" i="20"/>
  <c r="C285" i="20"/>
  <c r="B285" i="20"/>
  <c r="J284" i="20"/>
  <c r="I284" i="20"/>
  <c r="H284" i="20"/>
  <c r="G284" i="20"/>
  <c r="F284" i="20"/>
  <c r="E284" i="20"/>
  <c r="D284" i="20"/>
  <c r="C284" i="20"/>
  <c r="B284" i="20"/>
  <c r="J283" i="20"/>
  <c r="I283" i="20"/>
  <c r="H283" i="20"/>
  <c r="G283" i="20"/>
  <c r="F283" i="20"/>
  <c r="E283" i="20"/>
  <c r="D283" i="20"/>
  <c r="C283" i="20"/>
  <c r="B283" i="20"/>
  <c r="J282" i="20"/>
  <c r="I282" i="20"/>
  <c r="H282" i="20"/>
  <c r="G282" i="20"/>
  <c r="F282" i="20"/>
  <c r="E282" i="20"/>
  <c r="D282" i="20"/>
  <c r="C282" i="20"/>
  <c r="B282" i="20"/>
  <c r="J281" i="20"/>
  <c r="I281" i="20"/>
  <c r="H281" i="20"/>
  <c r="G281" i="20"/>
  <c r="F281" i="20"/>
  <c r="E281" i="20"/>
  <c r="D281" i="20"/>
  <c r="C281" i="20"/>
  <c r="B281" i="20"/>
  <c r="J280" i="20"/>
  <c r="I280" i="20"/>
  <c r="H280" i="20"/>
  <c r="G280" i="20"/>
  <c r="F280" i="20"/>
  <c r="E280" i="20"/>
  <c r="D280" i="20"/>
  <c r="C280" i="20"/>
  <c r="B280" i="20"/>
  <c r="J279" i="20"/>
  <c r="I279" i="20"/>
  <c r="H279" i="20"/>
  <c r="G279" i="20"/>
  <c r="F279" i="20"/>
  <c r="E279" i="20"/>
  <c r="D279" i="20"/>
  <c r="C279" i="20"/>
  <c r="B279" i="20"/>
  <c r="J278" i="20"/>
  <c r="I278" i="20"/>
  <c r="H278" i="20"/>
  <c r="G278" i="20"/>
  <c r="F278" i="20"/>
  <c r="E278" i="20"/>
  <c r="D278" i="20"/>
  <c r="C278" i="20"/>
  <c r="B278" i="20"/>
  <c r="J277" i="20"/>
  <c r="I277" i="20"/>
  <c r="H277" i="20"/>
  <c r="G277" i="20"/>
  <c r="F277" i="20"/>
  <c r="E277" i="20"/>
  <c r="D277" i="20"/>
  <c r="C277" i="20"/>
  <c r="B277" i="20"/>
  <c r="J276" i="20"/>
  <c r="I276" i="20"/>
  <c r="H276" i="20"/>
  <c r="G276" i="20"/>
  <c r="F276" i="20"/>
  <c r="E276" i="20"/>
  <c r="D276" i="20"/>
  <c r="C276" i="20"/>
  <c r="B276" i="20"/>
  <c r="J275" i="20"/>
  <c r="I275" i="20"/>
  <c r="H275" i="20"/>
  <c r="G275" i="20"/>
  <c r="F275" i="20"/>
  <c r="E275" i="20"/>
  <c r="D275" i="20"/>
  <c r="C275" i="20"/>
  <c r="B275" i="20"/>
  <c r="J274" i="20"/>
  <c r="I274" i="20"/>
  <c r="H274" i="20"/>
  <c r="G274" i="20"/>
  <c r="F274" i="20"/>
  <c r="E274" i="20"/>
  <c r="D274" i="20"/>
  <c r="C274" i="20"/>
  <c r="B274" i="20"/>
  <c r="J273" i="20"/>
  <c r="I273" i="20"/>
  <c r="H273" i="20"/>
  <c r="G273" i="20"/>
  <c r="F273" i="20"/>
  <c r="E273" i="20"/>
  <c r="D273" i="20"/>
  <c r="C273" i="20"/>
  <c r="B273" i="20"/>
  <c r="J272" i="20"/>
  <c r="I272" i="20"/>
  <c r="H272" i="20"/>
  <c r="G272" i="20"/>
  <c r="F272" i="20"/>
  <c r="E272" i="20"/>
  <c r="D272" i="20"/>
  <c r="C272" i="20"/>
  <c r="B272" i="20"/>
  <c r="J271" i="20"/>
  <c r="I271" i="20"/>
  <c r="H271" i="20"/>
  <c r="G271" i="20"/>
  <c r="F271" i="20"/>
  <c r="E271" i="20"/>
  <c r="D271" i="20"/>
  <c r="C271" i="20"/>
  <c r="B271" i="20"/>
  <c r="J270" i="20"/>
  <c r="I270" i="20"/>
  <c r="H270" i="20"/>
  <c r="G270" i="20"/>
  <c r="F270" i="20"/>
  <c r="E270" i="20"/>
  <c r="D270" i="20"/>
  <c r="C270" i="20"/>
  <c r="B270" i="20"/>
  <c r="J269" i="20"/>
  <c r="I269" i="20"/>
  <c r="H269" i="20"/>
  <c r="G269" i="20"/>
  <c r="F269" i="20"/>
  <c r="E269" i="20"/>
  <c r="D269" i="20"/>
  <c r="C269" i="20"/>
  <c r="B269" i="20"/>
  <c r="J268" i="20"/>
  <c r="I268" i="20"/>
  <c r="H268" i="20"/>
  <c r="G268" i="20"/>
  <c r="F268" i="20"/>
  <c r="E268" i="20"/>
  <c r="D268" i="20"/>
  <c r="C268" i="20"/>
  <c r="B268" i="20"/>
  <c r="J267" i="20"/>
  <c r="I267" i="20"/>
  <c r="H267" i="20"/>
  <c r="G267" i="20"/>
  <c r="F267" i="20"/>
  <c r="E267" i="20"/>
  <c r="D267" i="20"/>
  <c r="C267" i="20"/>
  <c r="B267" i="20"/>
  <c r="J266" i="20"/>
  <c r="I266" i="20"/>
  <c r="H266" i="20"/>
  <c r="G266" i="20"/>
  <c r="F266" i="20"/>
  <c r="E266" i="20"/>
  <c r="D266" i="20"/>
  <c r="C266" i="20"/>
  <c r="B266" i="20"/>
  <c r="J265" i="20"/>
  <c r="I265" i="20"/>
  <c r="H265" i="20"/>
  <c r="G265" i="20"/>
  <c r="F265" i="20"/>
  <c r="E265" i="20"/>
  <c r="D265" i="20"/>
  <c r="C265" i="20"/>
  <c r="B265" i="20"/>
  <c r="J264" i="20"/>
  <c r="I264" i="20"/>
  <c r="H264" i="20"/>
  <c r="G264" i="20"/>
  <c r="F264" i="20"/>
  <c r="E264" i="20"/>
  <c r="D264" i="20"/>
  <c r="C264" i="20"/>
  <c r="B264" i="20"/>
  <c r="J263" i="20"/>
  <c r="I263" i="20"/>
  <c r="H263" i="20"/>
  <c r="G263" i="20"/>
  <c r="F263" i="20"/>
  <c r="E263" i="20"/>
  <c r="D263" i="20"/>
  <c r="C263" i="20"/>
  <c r="B263" i="20"/>
  <c r="J262" i="20"/>
  <c r="I262" i="20"/>
  <c r="H262" i="20"/>
  <c r="G262" i="20"/>
  <c r="F262" i="20"/>
  <c r="E262" i="20"/>
  <c r="D262" i="20"/>
  <c r="C262" i="20"/>
  <c r="B262" i="20"/>
  <c r="J261" i="20"/>
  <c r="I261" i="20"/>
  <c r="H261" i="20"/>
  <c r="G261" i="20"/>
  <c r="F261" i="20"/>
  <c r="E261" i="20"/>
  <c r="D261" i="20"/>
  <c r="C261" i="20"/>
  <c r="B261" i="20"/>
  <c r="J260" i="20"/>
  <c r="I260" i="20"/>
  <c r="H260" i="20"/>
  <c r="G260" i="20"/>
  <c r="F260" i="20"/>
  <c r="E260" i="20"/>
  <c r="D260" i="20"/>
  <c r="C260" i="20"/>
  <c r="B260" i="20"/>
  <c r="J259" i="20"/>
  <c r="I259" i="20"/>
  <c r="H259" i="20"/>
  <c r="G259" i="20"/>
  <c r="F259" i="20"/>
  <c r="E259" i="20"/>
  <c r="D259" i="20"/>
  <c r="C259" i="20"/>
  <c r="B259" i="20"/>
  <c r="K258" i="20"/>
  <c r="B258" i="20"/>
  <c r="J257" i="20"/>
  <c r="I257" i="20"/>
  <c r="H257" i="20"/>
  <c r="G257" i="20"/>
  <c r="F257" i="20"/>
  <c r="E257" i="20"/>
  <c r="D257" i="20"/>
  <c r="C257" i="20"/>
  <c r="B257" i="20"/>
  <c r="J256" i="20"/>
  <c r="I256" i="20"/>
  <c r="H256" i="20"/>
  <c r="G256" i="20"/>
  <c r="F256" i="20"/>
  <c r="E256" i="20"/>
  <c r="D256" i="20"/>
  <c r="C256" i="20"/>
  <c r="B256" i="20"/>
  <c r="J255" i="20"/>
  <c r="I255" i="20"/>
  <c r="H255" i="20"/>
  <c r="G255" i="20"/>
  <c r="F255" i="20"/>
  <c r="E255" i="20"/>
  <c r="D255" i="20"/>
  <c r="C255" i="20"/>
  <c r="B255" i="20"/>
  <c r="J254" i="20"/>
  <c r="I254" i="20"/>
  <c r="H254" i="20"/>
  <c r="G254" i="20"/>
  <c r="F254" i="20"/>
  <c r="E254" i="20"/>
  <c r="D254" i="20"/>
  <c r="C254" i="20"/>
  <c r="B254" i="20"/>
  <c r="J249" i="20"/>
  <c r="I249" i="20"/>
  <c r="H249" i="20"/>
  <c r="G249" i="20"/>
  <c r="F249" i="20"/>
  <c r="E249" i="20"/>
  <c r="D249" i="20"/>
  <c r="C249" i="20"/>
  <c r="B249" i="20"/>
  <c r="K248" i="20"/>
  <c r="F45" i="20" s="1"/>
  <c r="B248" i="20"/>
  <c r="J247" i="20"/>
  <c r="I247" i="20"/>
  <c r="H247" i="20"/>
  <c r="G247" i="20"/>
  <c r="F247" i="20"/>
  <c r="E247" i="20"/>
  <c r="D247" i="20"/>
  <c r="C247" i="20"/>
  <c r="B247" i="20"/>
  <c r="K246" i="20"/>
  <c r="F43" i="20" s="1"/>
  <c r="B246" i="20"/>
  <c r="K245" i="20"/>
  <c r="B245" i="20"/>
  <c r="K244" i="20"/>
  <c r="B244" i="20"/>
  <c r="K243" i="20"/>
  <c r="F40" i="20" s="1"/>
  <c r="B243" i="20"/>
  <c r="K242" i="20"/>
  <c r="F39" i="20" s="1"/>
  <c r="B242" i="20"/>
  <c r="K241" i="20"/>
  <c r="B241" i="20"/>
  <c r="K240" i="20"/>
  <c r="B240" i="20"/>
  <c r="J239" i="20"/>
  <c r="I239" i="20"/>
  <c r="H239" i="20"/>
  <c r="G239" i="20"/>
  <c r="F239" i="20"/>
  <c r="E239" i="20"/>
  <c r="D239" i="20"/>
  <c r="C239" i="20"/>
  <c r="B239" i="20"/>
  <c r="K238" i="20"/>
  <c r="F35" i="20" s="1"/>
  <c r="B238" i="20"/>
  <c r="K237" i="20"/>
  <c r="B237" i="20"/>
  <c r="K236" i="20"/>
  <c r="B236" i="20"/>
  <c r="K235" i="20"/>
  <c r="F32" i="20" s="1"/>
  <c r="B235" i="20"/>
  <c r="K234" i="20"/>
  <c r="F31" i="20" s="1"/>
  <c r="B234" i="20"/>
  <c r="K233" i="20"/>
  <c r="F30" i="20" s="1"/>
  <c r="B233" i="20"/>
  <c r="K232" i="20"/>
  <c r="B232" i="20"/>
  <c r="K231" i="20"/>
  <c r="F28" i="20" s="1"/>
  <c r="B231" i="20"/>
  <c r="K230" i="20"/>
  <c r="F27" i="20" s="1"/>
  <c r="B230" i="20"/>
  <c r="K229" i="20"/>
  <c r="F26" i="20" s="1"/>
  <c r="B229" i="20"/>
  <c r="K228" i="20"/>
  <c r="B228" i="20"/>
  <c r="K227" i="20"/>
  <c r="F24" i="20" s="1"/>
  <c r="B227" i="20"/>
  <c r="K226" i="20"/>
  <c r="F23" i="20" s="1"/>
  <c r="B226" i="20"/>
  <c r="K225" i="20"/>
  <c r="F22" i="20" s="1"/>
  <c r="B225" i="20"/>
  <c r="K224" i="20"/>
  <c r="B224" i="20"/>
  <c r="K223" i="20"/>
  <c r="F20" i="20" s="1"/>
  <c r="B223" i="20"/>
  <c r="K222" i="20"/>
  <c r="F19" i="20" s="1"/>
  <c r="B222" i="20"/>
  <c r="K221" i="20"/>
  <c r="F18" i="20" s="1"/>
  <c r="B221" i="20"/>
  <c r="K220" i="20"/>
  <c r="B220" i="20"/>
  <c r="K219" i="20"/>
  <c r="F16" i="20" s="1"/>
  <c r="B219" i="20"/>
  <c r="K218" i="20"/>
  <c r="F15" i="20" s="1"/>
  <c r="B218" i="20"/>
  <c r="K217" i="20"/>
  <c r="B217" i="20"/>
  <c r="K216" i="20"/>
  <c r="B216" i="20"/>
  <c r="K215" i="20"/>
  <c r="F12" i="20" s="1"/>
  <c r="B215" i="20"/>
  <c r="K214" i="20"/>
  <c r="F11" i="20" s="1"/>
  <c r="B214" i="20"/>
  <c r="K213" i="20"/>
  <c r="B213" i="20"/>
  <c r="K212" i="20"/>
  <c r="B212" i="20"/>
  <c r="K211" i="20"/>
  <c r="F8" i="20" s="1"/>
  <c r="B211" i="20"/>
  <c r="J210" i="20"/>
  <c r="I210" i="20"/>
  <c r="H210" i="20"/>
  <c r="G210" i="20"/>
  <c r="F210" i="20"/>
  <c r="E210" i="20"/>
  <c r="D210" i="20"/>
  <c r="C210" i="20"/>
  <c r="B210" i="20"/>
  <c r="J209" i="20"/>
  <c r="I209" i="20"/>
  <c r="H209" i="20"/>
  <c r="G209" i="20"/>
  <c r="F209" i="20"/>
  <c r="E209" i="20"/>
  <c r="D209" i="20"/>
  <c r="C209" i="20"/>
  <c r="B209" i="20"/>
  <c r="J208" i="20"/>
  <c r="I208" i="20"/>
  <c r="H208" i="20"/>
  <c r="G208" i="20"/>
  <c r="F208" i="20"/>
  <c r="E208" i="20"/>
  <c r="D208" i="20"/>
  <c r="C208" i="20"/>
  <c r="B208" i="20"/>
  <c r="J207" i="20"/>
  <c r="I207" i="20"/>
  <c r="H207" i="20"/>
  <c r="G207" i="20"/>
  <c r="F207" i="20"/>
  <c r="E207" i="20"/>
  <c r="D207" i="20"/>
  <c r="C207" i="20"/>
  <c r="B207" i="20"/>
  <c r="J206" i="20"/>
  <c r="I206" i="20"/>
  <c r="H206" i="20"/>
  <c r="G206" i="20"/>
  <c r="F206" i="20"/>
  <c r="E206" i="20"/>
  <c r="D206" i="20"/>
  <c r="C206" i="20"/>
  <c r="B206" i="20"/>
  <c r="J205" i="20"/>
  <c r="I205" i="20"/>
  <c r="H205" i="20"/>
  <c r="G205" i="20"/>
  <c r="F205" i="20"/>
  <c r="E205" i="20"/>
  <c r="D205" i="20"/>
  <c r="C205" i="20"/>
  <c r="B205" i="20"/>
  <c r="J199" i="20"/>
  <c r="I199" i="20"/>
  <c r="H199" i="20"/>
  <c r="G199" i="20"/>
  <c r="F199" i="20"/>
  <c r="E199" i="20"/>
  <c r="D199" i="20"/>
  <c r="C199" i="20"/>
  <c r="B199" i="20"/>
  <c r="J198" i="20"/>
  <c r="I198" i="20"/>
  <c r="H198" i="20"/>
  <c r="G198" i="20"/>
  <c r="F198" i="20"/>
  <c r="E198" i="20"/>
  <c r="D198" i="20"/>
  <c r="C198" i="20"/>
  <c r="B198" i="20"/>
  <c r="K197" i="20"/>
  <c r="E44" i="20" s="1"/>
  <c r="B197" i="20"/>
  <c r="K196" i="20"/>
  <c r="E43" i="20" s="1"/>
  <c r="B196" i="20"/>
  <c r="K195" i="20"/>
  <c r="B195" i="20"/>
  <c r="K194" i="20"/>
  <c r="E41" i="20" s="1"/>
  <c r="B194" i="20"/>
  <c r="J193" i="20"/>
  <c r="I193" i="20"/>
  <c r="H193" i="20"/>
  <c r="G193" i="20"/>
  <c r="F193" i="20"/>
  <c r="E193" i="20"/>
  <c r="D193" i="20"/>
  <c r="C193" i="20"/>
  <c r="B193" i="20"/>
  <c r="K192" i="20"/>
  <c r="E39" i="20" s="1"/>
  <c r="B192" i="20"/>
  <c r="K191" i="20"/>
  <c r="B191" i="20"/>
  <c r="J190" i="20"/>
  <c r="I190" i="20"/>
  <c r="B190" i="20"/>
  <c r="J189" i="20"/>
  <c r="I189" i="20"/>
  <c r="H189" i="20"/>
  <c r="G189" i="20"/>
  <c r="F189" i="20"/>
  <c r="E189" i="20"/>
  <c r="D189" i="20"/>
  <c r="C189" i="20"/>
  <c r="B189" i="20"/>
  <c r="K188" i="20"/>
  <c r="E35" i="20" s="1"/>
  <c r="B188" i="20"/>
  <c r="J187" i="20"/>
  <c r="I187" i="20"/>
  <c r="H187" i="20"/>
  <c r="G187" i="20"/>
  <c r="F187" i="20"/>
  <c r="E187" i="20"/>
  <c r="D187" i="20"/>
  <c r="B187" i="20"/>
  <c r="K186" i="20"/>
  <c r="E33" i="20" s="1"/>
  <c r="B186" i="20"/>
  <c r="K185" i="20"/>
  <c r="B185" i="20"/>
  <c r="K184" i="20"/>
  <c r="B184" i="20"/>
  <c r="K183" i="20"/>
  <c r="E30" i="20" s="1"/>
  <c r="B183" i="20"/>
  <c r="K182" i="20"/>
  <c r="E29" i="20" s="1"/>
  <c r="B182" i="20"/>
  <c r="K181" i="20"/>
  <c r="B181" i="20"/>
  <c r="K180" i="20"/>
  <c r="B180" i="20"/>
  <c r="K179" i="20"/>
  <c r="E26" i="20" s="1"/>
  <c r="B179" i="20"/>
  <c r="K178" i="20"/>
  <c r="E25" i="20" s="1"/>
  <c r="B178" i="20"/>
  <c r="K177" i="20"/>
  <c r="B177" i="20"/>
  <c r="K176" i="20"/>
  <c r="B176" i="20"/>
  <c r="K175" i="20"/>
  <c r="E22" i="20" s="1"/>
  <c r="B175" i="20"/>
  <c r="K174" i="20"/>
  <c r="E21" i="20" s="1"/>
  <c r="B174" i="20"/>
  <c r="K173" i="20"/>
  <c r="B173" i="20"/>
  <c r="K172" i="20"/>
  <c r="B172" i="20"/>
  <c r="K171" i="20"/>
  <c r="E18" i="20" s="1"/>
  <c r="B171" i="20"/>
  <c r="K170" i="20"/>
  <c r="E17" i="20" s="1"/>
  <c r="B170" i="20"/>
  <c r="K169" i="20"/>
  <c r="B169" i="20"/>
  <c r="K168" i="20"/>
  <c r="B168" i="20"/>
  <c r="J167" i="20"/>
  <c r="I167" i="20"/>
  <c r="H167" i="20"/>
  <c r="G167" i="20"/>
  <c r="F167" i="20"/>
  <c r="E167" i="20"/>
  <c r="D167" i="20"/>
  <c r="C167" i="20"/>
  <c r="B167" i="20"/>
  <c r="J166" i="20"/>
  <c r="I166" i="20"/>
  <c r="H166" i="20"/>
  <c r="G166" i="20"/>
  <c r="F166" i="20"/>
  <c r="E166" i="20"/>
  <c r="D166" i="20"/>
  <c r="C166" i="20"/>
  <c r="B166" i="20"/>
  <c r="I165" i="20"/>
  <c r="H165" i="20"/>
  <c r="G165" i="20"/>
  <c r="E165" i="20"/>
  <c r="D165" i="20"/>
  <c r="C165" i="20"/>
  <c r="B165" i="20"/>
  <c r="J164" i="20"/>
  <c r="I164" i="20"/>
  <c r="H164" i="20"/>
  <c r="G164" i="20"/>
  <c r="F164" i="20"/>
  <c r="E164" i="20"/>
  <c r="D164" i="20"/>
  <c r="C164" i="20"/>
  <c r="B164" i="20"/>
  <c r="J163" i="20"/>
  <c r="I163" i="20"/>
  <c r="H163" i="20"/>
  <c r="G163" i="20"/>
  <c r="F163" i="20"/>
  <c r="E163" i="20"/>
  <c r="D163" i="20"/>
  <c r="C163" i="20"/>
  <c r="B163" i="20"/>
  <c r="J162" i="20"/>
  <c r="I162" i="20"/>
  <c r="H162" i="20"/>
  <c r="G162" i="20"/>
  <c r="F162" i="20"/>
  <c r="E162" i="20"/>
  <c r="D162" i="20"/>
  <c r="C162" i="20"/>
  <c r="B162" i="20"/>
  <c r="J161" i="20"/>
  <c r="I161" i="20"/>
  <c r="H161" i="20"/>
  <c r="G161" i="20"/>
  <c r="F161" i="20"/>
  <c r="D161" i="20"/>
  <c r="C161" i="20"/>
  <c r="B161" i="20"/>
  <c r="J160" i="20"/>
  <c r="I160" i="20"/>
  <c r="H160" i="20"/>
  <c r="G160" i="20"/>
  <c r="F160" i="20"/>
  <c r="D160" i="20"/>
  <c r="B160" i="20"/>
  <c r="J159" i="20"/>
  <c r="I159" i="20"/>
  <c r="H159" i="20"/>
  <c r="G159" i="20"/>
  <c r="F159" i="20"/>
  <c r="D159" i="20"/>
  <c r="B159" i="20"/>
  <c r="J158" i="20"/>
  <c r="I158" i="20"/>
  <c r="H158" i="20"/>
  <c r="G158" i="20"/>
  <c r="F158" i="20"/>
  <c r="D158" i="20"/>
  <c r="B158" i="20"/>
  <c r="J157" i="20"/>
  <c r="I157" i="20"/>
  <c r="H157" i="20"/>
  <c r="G157" i="20"/>
  <c r="F157" i="20"/>
  <c r="D157" i="20"/>
  <c r="B157" i="20"/>
  <c r="J156" i="20"/>
  <c r="I156" i="20"/>
  <c r="H156" i="20"/>
  <c r="F156" i="20"/>
  <c r="D156" i="20"/>
  <c r="B156" i="20"/>
  <c r="J155" i="20"/>
  <c r="I155" i="20"/>
  <c r="H155" i="20"/>
  <c r="G155" i="20"/>
  <c r="F155" i="20"/>
  <c r="D155" i="20"/>
  <c r="B155" i="20"/>
  <c r="J149" i="20"/>
  <c r="I149" i="20"/>
  <c r="H149" i="20"/>
  <c r="G149" i="20"/>
  <c r="F149" i="20"/>
  <c r="E149" i="20"/>
  <c r="D149" i="20"/>
  <c r="C149" i="20"/>
  <c r="B149" i="20"/>
  <c r="K148" i="20"/>
  <c r="B148" i="20"/>
  <c r="J147" i="20"/>
  <c r="I147" i="20"/>
  <c r="H147" i="20"/>
  <c r="G147" i="20"/>
  <c r="F147" i="20"/>
  <c r="E147" i="20"/>
  <c r="D147" i="20"/>
  <c r="C147" i="20"/>
  <c r="B147" i="20"/>
  <c r="J146" i="20"/>
  <c r="I146" i="20"/>
  <c r="H146" i="20"/>
  <c r="G146" i="20"/>
  <c r="F146" i="20"/>
  <c r="E146" i="20"/>
  <c r="D146" i="20"/>
  <c r="C146" i="20"/>
  <c r="B146" i="20"/>
  <c r="J145" i="20"/>
  <c r="I145" i="20"/>
  <c r="H145" i="20"/>
  <c r="G145" i="20"/>
  <c r="F145" i="20"/>
  <c r="E145" i="20"/>
  <c r="D145" i="20"/>
  <c r="C145" i="20"/>
  <c r="B145" i="20"/>
  <c r="J144" i="20"/>
  <c r="I144" i="20"/>
  <c r="H144" i="20"/>
  <c r="G144" i="20"/>
  <c r="F144" i="20"/>
  <c r="E144" i="20"/>
  <c r="D144" i="20"/>
  <c r="C144" i="20"/>
  <c r="B144" i="20"/>
  <c r="J143" i="20"/>
  <c r="I143" i="20"/>
  <c r="H143" i="20"/>
  <c r="G143" i="20"/>
  <c r="F143" i="20"/>
  <c r="E143" i="20"/>
  <c r="D143" i="20"/>
  <c r="C143" i="20"/>
  <c r="B143" i="20"/>
  <c r="J142" i="20"/>
  <c r="I142" i="20"/>
  <c r="H142" i="20"/>
  <c r="G142" i="20"/>
  <c r="F142" i="20"/>
  <c r="E142" i="20"/>
  <c r="D142" i="20"/>
  <c r="C142" i="20"/>
  <c r="B142" i="20"/>
  <c r="J141" i="20"/>
  <c r="I141" i="20"/>
  <c r="H141" i="20"/>
  <c r="G141" i="20"/>
  <c r="F141" i="20"/>
  <c r="E141" i="20"/>
  <c r="D141" i="20"/>
  <c r="C141" i="20"/>
  <c r="B141" i="20"/>
  <c r="J140" i="20"/>
  <c r="I140" i="20"/>
  <c r="H140" i="20"/>
  <c r="G140" i="20"/>
  <c r="F140" i="20"/>
  <c r="E140" i="20"/>
  <c r="D140" i="20"/>
  <c r="C140" i="20"/>
  <c r="B140" i="20"/>
  <c r="K139" i="20"/>
  <c r="D36" i="20" s="1"/>
  <c r="B139" i="20"/>
  <c r="J138" i="20"/>
  <c r="I138" i="20"/>
  <c r="H138" i="20"/>
  <c r="G138" i="20"/>
  <c r="F138" i="20"/>
  <c r="E138" i="20"/>
  <c r="D138" i="20"/>
  <c r="C138" i="20"/>
  <c r="B138" i="20"/>
  <c r="J137" i="20"/>
  <c r="I137" i="20"/>
  <c r="H137" i="20"/>
  <c r="G137" i="20"/>
  <c r="F137" i="20"/>
  <c r="E137" i="20"/>
  <c r="D137" i="20"/>
  <c r="C137" i="20"/>
  <c r="B137" i="20"/>
  <c r="K136" i="20"/>
  <c r="B136" i="20"/>
  <c r="J135" i="20"/>
  <c r="I135" i="20"/>
  <c r="H135" i="20"/>
  <c r="G135" i="20"/>
  <c r="F135" i="20"/>
  <c r="E135" i="20"/>
  <c r="D135" i="20"/>
  <c r="C135" i="20"/>
  <c r="B135" i="20"/>
  <c r="J134" i="20"/>
  <c r="I134" i="20"/>
  <c r="H134" i="20"/>
  <c r="G134" i="20"/>
  <c r="F134" i="20"/>
  <c r="E134" i="20"/>
  <c r="D134" i="20"/>
  <c r="C134" i="20"/>
  <c r="B134" i="20"/>
  <c r="J133" i="20"/>
  <c r="I133" i="20"/>
  <c r="H133" i="20"/>
  <c r="G133" i="20"/>
  <c r="F133" i="20"/>
  <c r="E133" i="20"/>
  <c r="D133" i="20"/>
  <c r="C133" i="20"/>
  <c r="B133" i="20"/>
  <c r="J132" i="20"/>
  <c r="I132" i="20"/>
  <c r="H132" i="20"/>
  <c r="G132" i="20"/>
  <c r="F132" i="20"/>
  <c r="E132" i="20"/>
  <c r="D132" i="20"/>
  <c r="C132" i="20"/>
  <c r="B132" i="20"/>
  <c r="J131" i="20"/>
  <c r="I131" i="20"/>
  <c r="H131" i="20"/>
  <c r="G131" i="20"/>
  <c r="F131" i="20"/>
  <c r="E131" i="20"/>
  <c r="D131" i="20"/>
  <c r="C131" i="20"/>
  <c r="B131" i="20"/>
  <c r="J130" i="20"/>
  <c r="I130" i="20"/>
  <c r="H130" i="20"/>
  <c r="G130" i="20"/>
  <c r="F130" i="20"/>
  <c r="E130" i="20"/>
  <c r="D130" i="20"/>
  <c r="C130" i="20"/>
  <c r="B130" i="20"/>
  <c r="J129" i="20"/>
  <c r="I129" i="20"/>
  <c r="H129" i="20"/>
  <c r="G129" i="20"/>
  <c r="F129" i="20"/>
  <c r="E129" i="20"/>
  <c r="D129" i="20"/>
  <c r="C129" i="20"/>
  <c r="B129" i="20"/>
  <c r="J128" i="20"/>
  <c r="I128" i="20"/>
  <c r="H128" i="20"/>
  <c r="G128" i="20"/>
  <c r="F128" i="20"/>
  <c r="E128" i="20"/>
  <c r="D128" i="20"/>
  <c r="C128" i="20"/>
  <c r="B128" i="20"/>
  <c r="J127" i="20"/>
  <c r="I127" i="20"/>
  <c r="H127" i="20"/>
  <c r="G127" i="20"/>
  <c r="F127" i="20"/>
  <c r="E127" i="20"/>
  <c r="D127" i="20"/>
  <c r="C127" i="20"/>
  <c r="B127" i="20"/>
  <c r="J126" i="20"/>
  <c r="I126" i="20"/>
  <c r="H126" i="20"/>
  <c r="G126" i="20"/>
  <c r="F126" i="20"/>
  <c r="E126" i="20"/>
  <c r="D126" i="20"/>
  <c r="C126" i="20"/>
  <c r="B126" i="20"/>
  <c r="J125" i="20"/>
  <c r="I125" i="20"/>
  <c r="H125" i="20"/>
  <c r="G125" i="20"/>
  <c r="F125" i="20"/>
  <c r="E125" i="20"/>
  <c r="D125" i="20"/>
  <c r="C125" i="20"/>
  <c r="B125" i="20"/>
  <c r="J124" i="20"/>
  <c r="I124" i="20"/>
  <c r="H124" i="20"/>
  <c r="G124" i="20"/>
  <c r="F124" i="20"/>
  <c r="E124" i="20"/>
  <c r="D124" i="20"/>
  <c r="C124" i="20"/>
  <c r="B124" i="20"/>
  <c r="J123" i="20"/>
  <c r="I123" i="20"/>
  <c r="H123" i="20"/>
  <c r="G123" i="20"/>
  <c r="F123" i="20"/>
  <c r="E123" i="20"/>
  <c r="D123" i="20"/>
  <c r="C123" i="20"/>
  <c r="B123" i="20"/>
  <c r="J122" i="20"/>
  <c r="I122" i="20"/>
  <c r="H122" i="20"/>
  <c r="G122" i="20"/>
  <c r="F122" i="20"/>
  <c r="E122" i="20"/>
  <c r="D122" i="20"/>
  <c r="C122" i="20"/>
  <c r="B122" i="20"/>
  <c r="J121" i="20"/>
  <c r="I121" i="20"/>
  <c r="H121" i="20"/>
  <c r="G121" i="20"/>
  <c r="F121" i="20"/>
  <c r="E121" i="20"/>
  <c r="D121" i="20"/>
  <c r="C121" i="20"/>
  <c r="B121" i="20"/>
  <c r="J120" i="20"/>
  <c r="I120" i="20"/>
  <c r="H120" i="20"/>
  <c r="G120" i="20"/>
  <c r="F120" i="20"/>
  <c r="E120" i="20"/>
  <c r="D120" i="20"/>
  <c r="C120" i="20"/>
  <c r="B120" i="20"/>
  <c r="J119" i="20"/>
  <c r="I119" i="20"/>
  <c r="H119" i="20"/>
  <c r="G119" i="20"/>
  <c r="F119" i="20"/>
  <c r="E119" i="20"/>
  <c r="D119" i="20"/>
  <c r="C119" i="20"/>
  <c r="B119" i="20"/>
  <c r="J118" i="20"/>
  <c r="I118" i="20"/>
  <c r="H118" i="20"/>
  <c r="G118" i="20"/>
  <c r="F118" i="20"/>
  <c r="E118" i="20"/>
  <c r="D118" i="20"/>
  <c r="C118" i="20"/>
  <c r="B118" i="20"/>
  <c r="K117" i="20"/>
  <c r="D14" i="20" s="1"/>
  <c r="B117" i="20"/>
  <c r="J116" i="20"/>
  <c r="I116" i="20"/>
  <c r="H116" i="20"/>
  <c r="G116" i="20"/>
  <c r="F116" i="20"/>
  <c r="E116" i="20"/>
  <c r="D116" i="20"/>
  <c r="C116" i="20"/>
  <c r="B116" i="20"/>
  <c r="J115" i="20"/>
  <c r="I115" i="20"/>
  <c r="H115" i="20"/>
  <c r="G115" i="20"/>
  <c r="F115" i="20"/>
  <c r="E115" i="20"/>
  <c r="D115" i="20"/>
  <c r="C115" i="20"/>
  <c r="B115" i="20"/>
  <c r="J114" i="20"/>
  <c r="I114" i="20"/>
  <c r="H114" i="20"/>
  <c r="G114" i="20"/>
  <c r="F114" i="20"/>
  <c r="E114" i="20"/>
  <c r="D114" i="20"/>
  <c r="C114" i="20"/>
  <c r="B114" i="20"/>
  <c r="J113" i="20"/>
  <c r="I113" i="20"/>
  <c r="H113" i="20"/>
  <c r="G113" i="20"/>
  <c r="F113" i="20"/>
  <c r="E113" i="20"/>
  <c r="D113" i="20"/>
  <c r="C113" i="20"/>
  <c r="B113" i="20"/>
  <c r="J112" i="20"/>
  <c r="I112" i="20"/>
  <c r="H112" i="20"/>
  <c r="G112" i="20"/>
  <c r="F112" i="20"/>
  <c r="E112" i="20"/>
  <c r="D112" i="20"/>
  <c r="C112" i="20"/>
  <c r="B112" i="20"/>
  <c r="J111" i="20"/>
  <c r="I111" i="20"/>
  <c r="H111" i="20"/>
  <c r="G111" i="20"/>
  <c r="F111" i="20"/>
  <c r="E111" i="20"/>
  <c r="D111" i="20"/>
  <c r="C111" i="20"/>
  <c r="B111" i="20"/>
  <c r="J110" i="20"/>
  <c r="I110" i="20"/>
  <c r="H110" i="20"/>
  <c r="G110" i="20"/>
  <c r="F110" i="20"/>
  <c r="E110" i="20"/>
  <c r="D110" i="20"/>
  <c r="C110" i="20"/>
  <c r="B110" i="20"/>
  <c r="J109" i="20"/>
  <c r="I109" i="20"/>
  <c r="H109" i="20"/>
  <c r="G109" i="20"/>
  <c r="F109" i="20"/>
  <c r="E109" i="20"/>
  <c r="D109" i="20"/>
  <c r="C109" i="20"/>
  <c r="B109" i="20"/>
  <c r="J108" i="20"/>
  <c r="I108" i="20"/>
  <c r="H108" i="20"/>
  <c r="G108" i="20"/>
  <c r="F108" i="20"/>
  <c r="E108" i="20"/>
  <c r="D108" i="20"/>
  <c r="C108" i="20"/>
  <c r="B108" i="20"/>
  <c r="J107" i="20"/>
  <c r="I107" i="20"/>
  <c r="H107" i="20"/>
  <c r="G107" i="20"/>
  <c r="F107" i="20"/>
  <c r="E107" i="20"/>
  <c r="D107" i="20"/>
  <c r="C107" i="20"/>
  <c r="B107" i="20"/>
  <c r="J106" i="20"/>
  <c r="I106" i="20"/>
  <c r="H106" i="20"/>
  <c r="G106" i="20"/>
  <c r="F106" i="20"/>
  <c r="E106" i="20"/>
  <c r="D106" i="20"/>
  <c r="C106" i="20"/>
  <c r="B106" i="20"/>
  <c r="J105" i="20"/>
  <c r="I105" i="20"/>
  <c r="H105" i="20"/>
  <c r="G105" i="20"/>
  <c r="F105" i="20"/>
  <c r="E105" i="20"/>
  <c r="D105" i="20"/>
  <c r="C105" i="20"/>
  <c r="B105" i="20"/>
  <c r="J99" i="20"/>
  <c r="I99" i="20"/>
  <c r="H99" i="20"/>
  <c r="G99" i="20"/>
  <c r="F99" i="20"/>
  <c r="E99" i="20"/>
  <c r="D99" i="20"/>
  <c r="C99" i="20"/>
  <c r="B99" i="20"/>
  <c r="K98" i="20"/>
  <c r="C45" i="20" s="1"/>
  <c r="B98" i="20"/>
  <c r="J97" i="20"/>
  <c r="I97" i="20"/>
  <c r="H97" i="20"/>
  <c r="G97" i="20"/>
  <c r="F97" i="20"/>
  <c r="E97" i="20"/>
  <c r="D97" i="20"/>
  <c r="C97" i="20"/>
  <c r="B97" i="20"/>
  <c r="J96" i="20"/>
  <c r="I96" i="20"/>
  <c r="H96" i="20"/>
  <c r="G96" i="20"/>
  <c r="F96" i="20"/>
  <c r="E96" i="20"/>
  <c r="D96" i="20"/>
  <c r="C96" i="20"/>
  <c r="B96" i="20"/>
  <c r="J95" i="20"/>
  <c r="I95" i="20"/>
  <c r="H95" i="20"/>
  <c r="G95" i="20"/>
  <c r="F95" i="20"/>
  <c r="E95" i="20"/>
  <c r="D95" i="20"/>
  <c r="C95" i="20"/>
  <c r="B95" i="20"/>
  <c r="J94" i="20"/>
  <c r="I94" i="20"/>
  <c r="H94" i="20"/>
  <c r="G94" i="20"/>
  <c r="F94" i="20"/>
  <c r="E94" i="20"/>
  <c r="D94" i="20"/>
  <c r="C94" i="20"/>
  <c r="B94" i="20"/>
  <c r="J93" i="20"/>
  <c r="I93" i="20"/>
  <c r="H93" i="20"/>
  <c r="G93" i="20"/>
  <c r="F93" i="20"/>
  <c r="E93" i="20"/>
  <c r="D93" i="20"/>
  <c r="C93" i="20"/>
  <c r="B93" i="20"/>
  <c r="J92" i="20"/>
  <c r="I92" i="20"/>
  <c r="H92" i="20"/>
  <c r="G92" i="20"/>
  <c r="F92" i="20"/>
  <c r="E92" i="20"/>
  <c r="D92" i="20"/>
  <c r="C92" i="20"/>
  <c r="B92" i="20"/>
  <c r="K91" i="20"/>
  <c r="C38" i="20" s="1"/>
  <c r="B91" i="20"/>
  <c r="K90" i="20"/>
  <c r="B90" i="20"/>
  <c r="K89" i="20"/>
  <c r="C36" i="20" s="1"/>
  <c r="B89" i="20"/>
  <c r="J88" i="20"/>
  <c r="I88" i="20"/>
  <c r="G88" i="20"/>
  <c r="F88" i="20"/>
  <c r="E88" i="20"/>
  <c r="D88" i="20"/>
  <c r="C88" i="20"/>
  <c r="B88" i="20"/>
  <c r="K87" i="20"/>
  <c r="C34" i="20" s="1"/>
  <c r="B87" i="20"/>
  <c r="K86" i="20"/>
  <c r="C33" i="20" s="1"/>
  <c r="B86" i="20"/>
  <c r="K85" i="20"/>
  <c r="B85" i="20"/>
  <c r="K84" i="20"/>
  <c r="C31" i="20" s="1"/>
  <c r="B84" i="20"/>
  <c r="K83" i="20"/>
  <c r="C30" i="20" s="1"/>
  <c r="B83" i="20"/>
  <c r="K82" i="20"/>
  <c r="C29" i="20" s="1"/>
  <c r="B82" i="20"/>
  <c r="K81" i="20"/>
  <c r="B81" i="20"/>
  <c r="K80" i="20"/>
  <c r="C27" i="20" s="1"/>
  <c r="B80" i="20"/>
  <c r="K79" i="20"/>
  <c r="C26" i="20" s="1"/>
  <c r="B79" i="20"/>
  <c r="K78" i="20"/>
  <c r="C25" i="20" s="1"/>
  <c r="B78" i="20"/>
  <c r="K77" i="20"/>
  <c r="B77" i="20"/>
  <c r="K76" i="20"/>
  <c r="C23" i="20" s="1"/>
  <c r="B76" i="20"/>
  <c r="K75" i="20"/>
  <c r="C22" i="20" s="1"/>
  <c r="B75" i="20"/>
  <c r="K74" i="20"/>
  <c r="C21" i="20" s="1"/>
  <c r="B74" i="20"/>
  <c r="K73" i="20"/>
  <c r="B73" i="20"/>
  <c r="K72" i="20"/>
  <c r="B72" i="20"/>
  <c r="K71" i="20"/>
  <c r="C18" i="20" s="1"/>
  <c r="B71" i="20"/>
  <c r="J70" i="20"/>
  <c r="I70" i="20"/>
  <c r="H70" i="20"/>
  <c r="G70" i="20"/>
  <c r="F70" i="20"/>
  <c r="E70" i="20"/>
  <c r="C70" i="20"/>
  <c r="B70" i="20"/>
  <c r="K69" i="20"/>
  <c r="C16" i="20" s="1"/>
  <c r="B69" i="20"/>
  <c r="K68" i="20"/>
  <c r="C15" i="20" s="1"/>
  <c r="B68" i="20"/>
  <c r="K67" i="20"/>
  <c r="C14" i="20" s="1"/>
  <c r="B67" i="20"/>
  <c r="H66" i="20"/>
  <c r="F66" i="20"/>
  <c r="E66" i="20"/>
  <c r="D66" i="20"/>
  <c r="C66" i="20"/>
  <c r="B66" i="20"/>
  <c r="J65" i="20"/>
  <c r="I65" i="20"/>
  <c r="H65" i="20"/>
  <c r="G65" i="20"/>
  <c r="F65" i="20"/>
  <c r="E65" i="20"/>
  <c r="D65" i="20"/>
  <c r="C65" i="20"/>
  <c r="B65" i="20"/>
  <c r="J64" i="20"/>
  <c r="I64" i="20"/>
  <c r="H64" i="20"/>
  <c r="G64" i="20"/>
  <c r="F64" i="20"/>
  <c r="E64" i="20"/>
  <c r="D64" i="20"/>
  <c r="C64" i="20"/>
  <c r="B64" i="20"/>
  <c r="J63" i="20"/>
  <c r="I63" i="20"/>
  <c r="H63" i="20"/>
  <c r="G63" i="20"/>
  <c r="F63" i="20"/>
  <c r="E63" i="20"/>
  <c r="D63" i="20"/>
  <c r="C63" i="20"/>
  <c r="B63" i="20"/>
  <c r="J62" i="20"/>
  <c r="I62" i="20"/>
  <c r="H62" i="20"/>
  <c r="G62" i="20"/>
  <c r="F62" i="20"/>
  <c r="E62" i="20"/>
  <c r="D62" i="20"/>
  <c r="C62" i="20"/>
  <c r="B62" i="20"/>
  <c r="J61" i="20"/>
  <c r="I61" i="20"/>
  <c r="H61" i="20"/>
  <c r="G61" i="20"/>
  <c r="F61" i="20"/>
  <c r="E61" i="20"/>
  <c r="D61" i="20"/>
  <c r="C61" i="20"/>
  <c r="B61" i="20"/>
  <c r="J60" i="20"/>
  <c r="I60" i="20"/>
  <c r="H60" i="20"/>
  <c r="G60" i="20"/>
  <c r="F60" i="20"/>
  <c r="E60" i="20"/>
  <c r="D60" i="20"/>
  <c r="C60" i="20"/>
  <c r="B60" i="20"/>
  <c r="J59" i="20"/>
  <c r="I59" i="20"/>
  <c r="H59" i="20"/>
  <c r="G59" i="20"/>
  <c r="F59" i="20"/>
  <c r="E59" i="20"/>
  <c r="D59" i="20"/>
  <c r="C59" i="20"/>
  <c r="B59" i="20"/>
  <c r="J58" i="20"/>
  <c r="I58" i="20"/>
  <c r="H58" i="20"/>
  <c r="G58" i="20"/>
  <c r="F58" i="20"/>
  <c r="E58" i="20"/>
  <c r="D58" i="20"/>
  <c r="C58" i="20"/>
  <c r="B58" i="20"/>
  <c r="J57" i="20"/>
  <c r="I57" i="20"/>
  <c r="H57" i="20"/>
  <c r="G57" i="20"/>
  <c r="F57" i="20"/>
  <c r="E57" i="20"/>
  <c r="D57" i="20"/>
  <c r="C57" i="20"/>
  <c r="B57" i="20"/>
  <c r="J56" i="20"/>
  <c r="I56" i="20"/>
  <c r="H56" i="20"/>
  <c r="E56" i="20"/>
  <c r="C56" i="20"/>
  <c r="B56" i="20"/>
  <c r="J55" i="20"/>
  <c r="I55" i="20"/>
  <c r="H55" i="20"/>
  <c r="G55" i="20"/>
  <c r="F55" i="20"/>
  <c r="E55" i="20"/>
  <c r="D55" i="20"/>
  <c r="C55" i="20"/>
  <c r="B55" i="20"/>
  <c r="H47" i="20"/>
  <c r="J46" i="20"/>
  <c r="I46" i="20"/>
  <c r="G46" i="20"/>
  <c r="D45" i="20"/>
  <c r="I44" i="20"/>
  <c r="I43" i="20"/>
  <c r="F42" i="20"/>
  <c r="E42" i="20"/>
  <c r="I41" i="20"/>
  <c r="F41" i="20"/>
  <c r="I40" i="20"/>
  <c r="F38" i="20"/>
  <c r="E38" i="20"/>
  <c r="G37" i="20"/>
  <c r="F37" i="20"/>
  <c r="C37" i="20"/>
  <c r="F34" i="20"/>
  <c r="I33" i="20"/>
  <c r="F33" i="20"/>
  <c r="D33" i="20"/>
  <c r="E32" i="20"/>
  <c r="C32" i="20"/>
  <c r="I31" i="20"/>
  <c r="E31" i="20"/>
  <c r="I29" i="20"/>
  <c r="F29" i="20"/>
  <c r="E28" i="20"/>
  <c r="C28" i="20"/>
  <c r="I27" i="20"/>
  <c r="E27" i="20"/>
  <c r="I25" i="20"/>
  <c r="F25" i="20"/>
  <c r="I24" i="20"/>
  <c r="E24" i="20"/>
  <c r="C24" i="20"/>
  <c r="I23" i="20"/>
  <c r="E23" i="20"/>
  <c r="I21" i="20"/>
  <c r="F21" i="20"/>
  <c r="E20" i="20"/>
  <c r="C20" i="20"/>
  <c r="I19" i="20"/>
  <c r="E19" i="20"/>
  <c r="C19" i="20"/>
  <c r="I17" i="20"/>
  <c r="F17" i="20"/>
  <c r="E16" i="20"/>
  <c r="I15" i="20"/>
  <c r="E15" i="20"/>
  <c r="F14" i="20"/>
  <c r="F13" i="20"/>
  <c r="F10" i="20"/>
  <c r="F9" i="20"/>
  <c r="G6" i="20"/>
  <c r="C353" i="18"/>
  <c r="D353" i="18"/>
  <c r="E353" i="18"/>
  <c r="F353" i="18"/>
  <c r="G353" i="18"/>
  <c r="H353" i="18"/>
  <c r="I353" i="18"/>
  <c r="J353" i="18"/>
  <c r="C354" i="18"/>
  <c r="D354" i="18"/>
  <c r="E354" i="18"/>
  <c r="F354" i="18"/>
  <c r="G354" i="18"/>
  <c r="H354" i="18"/>
  <c r="I354" i="18"/>
  <c r="J354" i="18"/>
  <c r="C355" i="18"/>
  <c r="D355" i="18"/>
  <c r="E355" i="18"/>
  <c r="F355" i="18"/>
  <c r="G355" i="18"/>
  <c r="H355" i="18"/>
  <c r="I355" i="18"/>
  <c r="J355" i="18"/>
  <c r="C356" i="18"/>
  <c r="D356" i="18"/>
  <c r="E356" i="18"/>
  <c r="F356" i="18"/>
  <c r="G356" i="18"/>
  <c r="H356" i="18"/>
  <c r="I356" i="18"/>
  <c r="J356" i="18"/>
  <c r="C357" i="18"/>
  <c r="D357" i="18"/>
  <c r="E357" i="18"/>
  <c r="F357" i="18"/>
  <c r="G357" i="18"/>
  <c r="H357" i="18"/>
  <c r="I357" i="18"/>
  <c r="J357" i="18"/>
  <c r="C358" i="18"/>
  <c r="D358" i="18"/>
  <c r="E358" i="18"/>
  <c r="F358" i="18"/>
  <c r="G358" i="18"/>
  <c r="H358" i="18"/>
  <c r="I358" i="18"/>
  <c r="J358" i="18"/>
  <c r="C359" i="18"/>
  <c r="D359" i="18"/>
  <c r="E359" i="18"/>
  <c r="F359" i="18"/>
  <c r="G359" i="18"/>
  <c r="H359" i="18"/>
  <c r="I359" i="18"/>
  <c r="J359" i="18"/>
  <c r="C360" i="18"/>
  <c r="D360" i="18"/>
  <c r="E360" i="18"/>
  <c r="F360" i="18"/>
  <c r="G360" i="18"/>
  <c r="H360" i="18"/>
  <c r="I360" i="18"/>
  <c r="J360" i="18"/>
  <c r="C361" i="18"/>
  <c r="D361" i="18"/>
  <c r="E361" i="18"/>
  <c r="F361" i="18"/>
  <c r="G361" i="18"/>
  <c r="H361" i="18"/>
  <c r="I361" i="18"/>
  <c r="J361" i="18"/>
  <c r="C362" i="18"/>
  <c r="D362" i="18"/>
  <c r="E362" i="18"/>
  <c r="F362" i="18"/>
  <c r="G362" i="18"/>
  <c r="H362" i="18"/>
  <c r="I362" i="18"/>
  <c r="J362" i="18"/>
  <c r="C363" i="18"/>
  <c r="D363" i="18"/>
  <c r="E363" i="18"/>
  <c r="F363" i="18"/>
  <c r="G363" i="18"/>
  <c r="H363" i="18"/>
  <c r="I363" i="18"/>
  <c r="J363" i="18"/>
  <c r="C364" i="18"/>
  <c r="D364" i="18"/>
  <c r="E364" i="18"/>
  <c r="F364" i="18"/>
  <c r="G364" i="18"/>
  <c r="H364" i="18"/>
  <c r="I364" i="18"/>
  <c r="J364" i="18"/>
  <c r="C365" i="18"/>
  <c r="D365" i="18"/>
  <c r="E365" i="18"/>
  <c r="F365" i="18"/>
  <c r="G365" i="18"/>
  <c r="H365" i="18"/>
  <c r="I365" i="18"/>
  <c r="J365" i="18"/>
  <c r="C366" i="18"/>
  <c r="D366" i="18"/>
  <c r="E366" i="18"/>
  <c r="F366" i="18"/>
  <c r="G366" i="18"/>
  <c r="H366" i="18"/>
  <c r="I366" i="18"/>
  <c r="J366" i="18"/>
  <c r="C367" i="18"/>
  <c r="D367" i="18"/>
  <c r="E367" i="18"/>
  <c r="F367" i="18"/>
  <c r="G367" i="18"/>
  <c r="H367" i="18"/>
  <c r="I367" i="18"/>
  <c r="J367" i="18"/>
  <c r="C368" i="18"/>
  <c r="D368" i="18"/>
  <c r="E368" i="18"/>
  <c r="F368" i="18"/>
  <c r="G368" i="18"/>
  <c r="H368" i="18"/>
  <c r="I368" i="18"/>
  <c r="J368" i="18"/>
  <c r="C369" i="18"/>
  <c r="D369" i="18"/>
  <c r="E369" i="18"/>
  <c r="F369" i="18"/>
  <c r="G369" i="18"/>
  <c r="H369" i="18"/>
  <c r="I369" i="18"/>
  <c r="J369" i="18"/>
  <c r="C370" i="18"/>
  <c r="D370" i="18"/>
  <c r="E370" i="18"/>
  <c r="F370" i="18"/>
  <c r="G370" i="18"/>
  <c r="H370" i="18"/>
  <c r="I370" i="18"/>
  <c r="J370" i="18"/>
  <c r="C371" i="18"/>
  <c r="D371" i="18"/>
  <c r="E371" i="18"/>
  <c r="F371" i="18"/>
  <c r="G371" i="18"/>
  <c r="H371" i="18"/>
  <c r="I371" i="18"/>
  <c r="J371" i="18"/>
  <c r="C372" i="18"/>
  <c r="D372" i="18"/>
  <c r="E372" i="18"/>
  <c r="F372" i="18"/>
  <c r="G372" i="18"/>
  <c r="H372" i="18"/>
  <c r="I372" i="18"/>
  <c r="J372" i="18"/>
  <c r="C373" i="18"/>
  <c r="D373" i="18"/>
  <c r="E373" i="18"/>
  <c r="F373" i="18"/>
  <c r="G373" i="18"/>
  <c r="H373" i="18"/>
  <c r="I373" i="18"/>
  <c r="J373" i="18"/>
  <c r="C374" i="18"/>
  <c r="D374" i="18"/>
  <c r="E374" i="18"/>
  <c r="F374" i="18"/>
  <c r="G374" i="18"/>
  <c r="H374" i="18"/>
  <c r="I374" i="18"/>
  <c r="J374" i="18"/>
  <c r="C375" i="18"/>
  <c r="D375" i="18"/>
  <c r="E375" i="18"/>
  <c r="F375" i="18"/>
  <c r="G375" i="18"/>
  <c r="H375" i="18"/>
  <c r="I375" i="18"/>
  <c r="J375" i="18"/>
  <c r="C376" i="18"/>
  <c r="D376" i="18"/>
  <c r="E376" i="18"/>
  <c r="F376" i="18"/>
  <c r="G376" i="18"/>
  <c r="H376" i="18"/>
  <c r="I376" i="18"/>
  <c r="J376" i="18"/>
  <c r="C377" i="18"/>
  <c r="D377" i="18"/>
  <c r="E377" i="18"/>
  <c r="F377" i="18"/>
  <c r="G377" i="18"/>
  <c r="H377" i="18"/>
  <c r="I377" i="18"/>
  <c r="J377" i="18"/>
  <c r="C378" i="18"/>
  <c r="D378" i="18"/>
  <c r="E378" i="18"/>
  <c r="F378" i="18"/>
  <c r="G378" i="18"/>
  <c r="H378" i="18"/>
  <c r="I378" i="18"/>
  <c r="J378" i="18"/>
  <c r="C379" i="18"/>
  <c r="D379" i="18"/>
  <c r="E379" i="18"/>
  <c r="F379" i="18"/>
  <c r="G379" i="18"/>
  <c r="H379" i="18"/>
  <c r="I379" i="18"/>
  <c r="J379" i="18"/>
  <c r="C380" i="18"/>
  <c r="D380" i="18"/>
  <c r="E380" i="18"/>
  <c r="F380" i="18"/>
  <c r="G380" i="18"/>
  <c r="H380" i="18"/>
  <c r="I380" i="18"/>
  <c r="J380" i="18"/>
  <c r="C381" i="18"/>
  <c r="D381" i="18"/>
  <c r="E381" i="18"/>
  <c r="F381" i="18"/>
  <c r="G381" i="18"/>
  <c r="H381" i="18"/>
  <c r="I381" i="18"/>
  <c r="J381" i="18"/>
  <c r="C382" i="18"/>
  <c r="D382" i="18"/>
  <c r="E382" i="18"/>
  <c r="F382" i="18"/>
  <c r="G382" i="18"/>
  <c r="H382" i="18"/>
  <c r="I382" i="18"/>
  <c r="J382" i="18"/>
  <c r="C383" i="18"/>
  <c r="D383" i="18"/>
  <c r="E383" i="18"/>
  <c r="F383" i="18"/>
  <c r="G383" i="18"/>
  <c r="H383" i="18"/>
  <c r="I383" i="18"/>
  <c r="J383" i="18"/>
  <c r="C384" i="18"/>
  <c r="D384" i="18"/>
  <c r="E384" i="18"/>
  <c r="F384" i="18"/>
  <c r="G384" i="18"/>
  <c r="H384" i="18"/>
  <c r="I384" i="18"/>
  <c r="J384" i="18"/>
  <c r="C385" i="18"/>
  <c r="D385" i="18"/>
  <c r="E385" i="18"/>
  <c r="F385" i="18"/>
  <c r="G385" i="18"/>
  <c r="H385" i="18"/>
  <c r="I385" i="18"/>
  <c r="J385" i="18"/>
  <c r="C386" i="18"/>
  <c r="D386" i="18"/>
  <c r="E386" i="18"/>
  <c r="F386" i="18"/>
  <c r="G386" i="18"/>
  <c r="H386" i="18"/>
  <c r="I386" i="18"/>
  <c r="J386" i="18"/>
  <c r="C387" i="18"/>
  <c r="D387" i="18"/>
  <c r="E387" i="18"/>
  <c r="F387" i="18"/>
  <c r="G387" i="18"/>
  <c r="H387" i="18"/>
  <c r="I387" i="18"/>
  <c r="J387" i="18"/>
  <c r="C388" i="18"/>
  <c r="D388" i="18"/>
  <c r="E388" i="18"/>
  <c r="F388" i="18"/>
  <c r="G388" i="18"/>
  <c r="H388" i="18"/>
  <c r="I388" i="18"/>
  <c r="J388" i="18"/>
  <c r="C389" i="18"/>
  <c r="D389" i="18"/>
  <c r="E389" i="18"/>
  <c r="F389" i="18"/>
  <c r="G389" i="18"/>
  <c r="H389" i="18"/>
  <c r="I389" i="18"/>
  <c r="J389" i="18"/>
  <c r="C390" i="18"/>
  <c r="D390" i="18"/>
  <c r="E390" i="18"/>
  <c r="F390" i="18"/>
  <c r="G390" i="18"/>
  <c r="H390" i="18"/>
  <c r="I390" i="18"/>
  <c r="J390" i="18"/>
  <c r="C391" i="18"/>
  <c r="D391" i="18"/>
  <c r="E391" i="18"/>
  <c r="F391" i="18"/>
  <c r="G391" i="18"/>
  <c r="H391" i="18"/>
  <c r="I391" i="18"/>
  <c r="J391" i="18"/>
  <c r="C392" i="18"/>
  <c r="D392" i="18"/>
  <c r="E392" i="18"/>
  <c r="F392" i="18"/>
  <c r="G392" i="18"/>
  <c r="H392" i="18"/>
  <c r="I392" i="18"/>
  <c r="J392" i="18"/>
  <c r="C393" i="18"/>
  <c r="D393" i="18"/>
  <c r="E393" i="18"/>
  <c r="F393" i="18"/>
  <c r="G393" i="18"/>
  <c r="H393" i="18"/>
  <c r="I393" i="18"/>
  <c r="J393" i="18"/>
  <c r="C394" i="18"/>
  <c r="D394" i="18"/>
  <c r="E394" i="18"/>
  <c r="F394" i="18"/>
  <c r="G394" i="18"/>
  <c r="H394" i="18"/>
  <c r="I394" i="18"/>
  <c r="J394" i="18"/>
  <c r="C395" i="18"/>
  <c r="D395" i="18"/>
  <c r="E395" i="18"/>
  <c r="F395" i="18"/>
  <c r="G395" i="18"/>
  <c r="H395" i="18"/>
  <c r="I395" i="18"/>
  <c r="K395" i="18" s="1"/>
  <c r="J44" i="18" s="1"/>
  <c r="J395" i="18"/>
  <c r="C396" i="18"/>
  <c r="D396" i="18"/>
  <c r="E396" i="18"/>
  <c r="F396" i="18"/>
  <c r="G396" i="18"/>
  <c r="H396" i="18"/>
  <c r="I396" i="18"/>
  <c r="J396" i="18"/>
  <c r="C316" i="18"/>
  <c r="D316" i="18"/>
  <c r="E316" i="18"/>
  <c r="F316" i="18"/>
  <c r="G316" i="18"/>
  <c r="H316" i="18"/>
  <c r="I316" i="18"/>
  <c r="J316" i="18"/>
  <c r="C337" i="18"/>
  <c r="D337" i="18"/>
  <c r="E337" i="18"/>
  <c r="F337" i="18"/>
  <c r="G337" i="18"/>
  <c r="H337" i="18"/>
  <c r="I337" i="18"/>
  <c r="J337" i="18"/>
  <c r="C338" i="18"/>
  <c r="D338" i="18"/>
  <c r="E338" i="18"/>
  <c r="F338" i="18"/>
  <c r="G338" i="18"/>
  <c r="H338" i="18"/>
  <c r="I338" i="18"/>
  <c r="J338" i="18"/>
  <c r="C339" i="18"/>
  <c r="D339" i="18"/>
  <c r="E339" i="18"/>
  <c r="F339" i="18"/>
  <c r="G339" i="18"/>
  <c r="H339" i="18"/>
  <c r="I339" i="18"/>
  <c r="J339" i="18"/>
  <c r="C341" i="18"/>
  <c r="D341" i="18"/>
  <c r="E341" i="18"/>
  <c r="F341" i="18"/>
  <c r="G341" i="18"/>
  <c r="H341" i="18"/>
  <c r="I341" i="18"/>
  <c r="J341" i="18"/>
  <c r="C347" i="18"/>
  <c r="D347" i="18"/>
  <c r="E347" i="18"/>
  <c r="F347" i="18"/>
  <c r="G347" i="18"/>
  <c r="H347" i="18"/>
  <c r="I347" i="18"/>
  <c r="J347" i="18"/>
  <c r="C348" i="18"/>
  <c r="D348" i="18"/>
  <c r="E348" i="18"/>
  <c r="F348" i="18"/>
  <c r="G348" i="18"/>
  <c r="H348" i="18"/>
  <c r="I348" i="18"/>
  <c r="C254" i="18"/>
  <c r="D254" i="18"/>
  <c r="E254" i="18"/>
  <c r="F254" i="18"/>
  <c r="G254" i="18"/>
  <c r="H254" i="18"/>
  <c r="I254" i="18"/>
  <c r="J254" i="18"/>
  <c r="C255" i="18"/>
  <c r="D255" i="18"/>
  <c r="E255" i="18"/>
  <c r="F255" i="18"/>
  <c r="G255" i="18"/>
  <c r="H255" i="18"/>
  <c r="I255" i="18"/>
  <c r="J255" i="18"/>
  <c r="C256" i="18"/>
  <c r="D256" i="18"/>
  <c r="E256" i="18"/>
  <c r="F256" i="18"/>
  <c r="G256" i="18"/>
  <c r="H256" i="18"/>
  <c r="I256" i="18"/>
  <c r="J256" i="18"/>
  <c r="C257" i="18"/>
  <c r="D257" i="18"/>
  <c r="E257" i="18"/>
  <c r="F257" i="18"/>
  <c r="G257" i="18"/>
  <c r="H257" i="18"/>
  <c r="I257" i="18"/>
  <c r="J257" i="18"/>
  <c r="C259" i="18"/>
  <c r="D259" i="18"/>
  <c r="E259" i="18"/>
  <c r="F259" i="18"/>
  <c r="G259" i="18"/>
  <c r="H259" i="18"/>
  <c r="I259" i="18"/>
  <c r="J259" i="18"/>
  <c r="C260" i="18"/>
  <c r="D260" i="18"/>
  <c r="E260" i="18"/>
  <c r="F260" i="18"/>
  <c r="G260" i="18"/>
  <c r="H260" i="18"/>
  <c r="I260" i="18"/>
  <c r="J260" i="18"/>
  <c r="C261" i="18"/>
  <c r="D261" i="18"/>
  <c r="E261" i="18"/>
  <c r="F261" i="18"/>
  <c r="G261" i="18"/>
  <c r="H261" i="18"/>
  <c r="I261" i="18"/>
  <c r="J261" i="18"/>
  <c r="C262" i="18"/>
  <c r="D262" i="18"/>
  <c r="E262" i="18"/>
  <c r="F262" i="18"/>
  <c r="G262" i="18"/>
  <c r="H262" i="18"/>
  <c r="I262" i="18"/>
  <c r="J262" i="18"/>
  <c r="C263" i="18"/>
  <c r="D263" i="18"/>
  <c r="E263" i="18"/>
  <c r="F263" i="18"/>
  <c r="G263" i="18"/>
  <c r="H263" i="18"/>
  <c r="I263" i="18"/>
  <c r="J263" i="18"/>
  <c r="C264" i="18"/>
  <c r="D264" i="18"/>
  <c r="E264" i="18"/>
  <c r="F264" i="18"/>
  <c r="G264" i="18"/>
  <c r="H264" i="18"/>
  <c r="I264" i="18"/>
  <c r="J264" i="18"/>
  <c r="C265" i="18"/>
  <c r="D265" i="18"/>
  <c r="E265" i="18"/>
  <c r="F265" i="18"/>
  <c r="G265" i="18"/>
  <c r="H265" i="18"/>
  <c r="I265" i="18"/>
  <c r="J265" i="18"/>
  <c r="C266" i="18"/>
  <c r="D266" i="18"/>
  <c r="E266" i="18"/>
  <c r="F266" i="18"/>
  <c r="G266" i="18"/>
  <c r="H266" i="18"/>
  <c r="I266" i="18"/>
  <c r="J266" i="18"/>
  <c r="C267" i="18"/>
  <c r="D267" i="18"/>
  <c r="E267" i="18"/>
  <c r="F267" i="18"/>
  <c r="G267" i="18"/>
  <c r="H267" i="18"/>
  <c r="I267" i="18"/>
  <c r="J267" i="18"/>
  <c r="C268" i="18"/>
  <c r="D268" i="18"/>
  <c r="E268" i="18"/>
  <c r="F268" i="18"/>
  <c r="G268" i="18"/>
  <c r="H268" i="18"/>
  <c r="I268" i="18"/>
  <c r="J268" i="18"/>
  <c r="C269" i="18"/>
  <c r="D269" i="18"/>
  <c r="E269" i="18"/>
  <c r="F269" i="18"/>
  <c r="G269" i="18"/>
  <c r="H269" i="18"/>
  <c r="I269" i="18"/>
  <c r="J269" i="18"/>
  <c r="C270" i="18"/>
  <c r="D270" i="18"/>
  <c r="E270" i="18"/>
  <c r="F270" i="18"/>
  <c r="G270" i="18"/>
  <c r="H270" i="18"/>
  <c r="I270" i="18"/>
  <c r="J270" i="18"/>
  <c r="C271" i="18"/>
  <c r="D271" i="18"/>
  <c r="E271" i="18"/>
  <c r="F271" i="18"/>
  <c r="G271" i="18"/>
  <c r="H271" i="18"/>
  <c r="I271" i="18"/>
  <c r="J271" i="18"/>
  <c r="C272" i="18"/>
  <c r="D272" i="18"/>
  <c r="E272" i="18"/>
  <c r="F272" i="18"/>
  <c r="G272" i="18"/>
  <c r="H272" i="18"/>
  <c r="I272" i="18"/>
  <c r="J272" i="18"/>
  <c r="C273" i="18"/>
  <c r="D273" i="18"/>
  <c r="E273" i="18"/>
  <c r="F273" i="18"/>
  <c r="G273" i="18"/>
  <c r="H273" i="18"/>
  <c r="I273" i="18"/>
  <c r="J273" i="18"/>
  <c r="C274" i="18"/>
  <c r="D274" i="18"/>
  <c r="E274" i="18"/>
  <c r="F274" i="18"/>
  <c r="G274" i="18"/>
  <c r="H274" i="18"/>
  <c r="I274" i="18"/>
  <c r="J274" i="18"/>
  <c r="C275" i="18"/>
  <c r="D275" i="18"/>
  <c r="E275" i="18"/>
  <c r="F275" i="18"/>
  <c r="G275" i="18"/>
  <c r="H275" i="18"/>
  <c r="I275" i="18"/>
  <c r="J275" i="18"/>
  <c r="C276" i="18"/>
  <c r="D276" i="18"/>
  <c r="E276" i="18"/>
  <c r="F276" i="18"/>
  <c r="G276" i="18"/>
  <c r="H276" i="18"/>
  <c r="I276" i="18"/>
  <c r="J276" i="18"/>
  <c r="C277" i="18"/>
  <c r="D277" i="18"/>
  <c r="E277" i="18"/>
  <c r="F277" i="18"/>
  <c r="G277" i="18"/>
  <c r="H277" i="18"/>
  <c r="I277" i="18"/>
  <c r="J277" i="18"/>
  <c r="C278" i="18"/>
  <c r="D278" i="18"/>
  <c r="E278" i="18"/>
  <c r="F278" i="18"/>
  <c r="G278" i="18"/>
  <c r="H278" i="18"/>
  <c r="I278" i="18"/>
  <c r="J278" i="18"/>
  <c r="C279" i="18"/>
  <c r="D279" i="18"/>
  <c r="E279" i="18"/>
  <c r="F279" i="18"/>
  <c r="G279" i="18"/>
  <c r="H279" i="18"/>
  <c r="I279" i="18"/>
  <c r="J279" i="18"/>
  <c r="C280" i="18"/>
  <c r="D280" i="18"/>
  <c r="E280" i="18"/>
  <c r="F280" i="18"/>
  <c r="G280" i="18"/>
  <c r="H280" i="18"/>
  <c r="I280" i="18"/>
  <c r="J280" i="18"/>
  <c r="C281" i="18"/>
  <c r="D281" i="18"/>
  <c r="E281" i="18"/>
  <c r="F281" i="18"/>
  <c r="G281" i="18"/>
  <c r="H281" i="18"/>
  <c r="I281" i="18"/>
  <c r="J281" i="18"/>
  <c r="C282" i="18"/>
  <c r="D282" i="18"/>
  <c r="E282" i="18"/>
  <c r="F282" i="18"/>
  <c r="G282" i="18"/>
  <c r="H282" i="18"/>
  <c r="I282" i="18"/>
  <c r="J282" i="18"/>
  <c r="C283" i="18"/>
  <c r="D283" i="18"/>
  <c r="E283" i="18"/>
  <c r="F283" i="18"/>
  <c r="G283" i="18"/>
  <c r="H283" i="18"/>
  <c r="I283" i="18"/>
  <c r="J283" i="18"/>
  <c r="C284" i="18"/>
  <c r="D284" i="18"/>
  <c r="E284" i="18"/>
  <c r="F284" i="18"/>
  <c r="G284" i="18"/>
  <c r="H284" i="18"/>
  <c r="I284" i="18"/>
  <c r="J284" i="18"/>
  <c r="C285" i="18"/>
  <c r="D285" i="18"/>
  <c r="E285" i="18"/>
  <c r="F285" i="18"/>
  <c r="G285" i="18"/>
  <c r="H285" i="18"/>
  <c r="I285" i="18"/>
  <c r="J285" i="18"/>
  <c r="C286" i="18"/>
  <c r="D286" i="18"/>
  <c r="E286" i="18"/>
  <c r="F286" i="18"/>
  <c r="G286" i="18"/>
  <c r="H286" i="18"/>
  <c r="I286" i="18"/>
  <c r="J286" i="18"/>
  <c r="C287" i="18"/>
  <c r="D287" i="18"/>
  <c r="E287" i="18"/>
  <c r="F287" i="18"/>
  <c r="G287" i="18"/>
  <c r="H287" i="18"/>
  <c r="I287" i="18"/>
  <c r="J287" i="18"/>
  <c r="C288" i="18"/>
  <c r="D288" i="18"/>
  <c r="E288" i="18"/>
  <c r="F288" i="18"/>
  <c r="G288" i="18"/>
  <c r="H288" i="18"/>
  <c r="I288" i="18"/>
  <c r="J288" i="18"/>
  <c r="C290" i="18"/>
  <c r="D290" i="18"/>
  <c r="E290" i="18"/>
  <c r="F290" i="18"/>
  <c r="G290" i="18"/>
  <c r="H290" i="18"/>
  <c r="I290" i="18"/>
  <c r="J290" i="18"/>
  <c r="C291" i="18"/>
  <c r="D291" i="18"/>
  <c r="E291" i="18"/>
  <c r="F291" i="18"/>
  <c r="G291" i="18"/>
  <c r="H291" i="18"/>
  <c r="I291" i="18"/>
  <c r="J291" i="18"/>
  <c r="C292" i="18"/>
  <c r="D292" i="18"/>
  <c r="E292" i="18"/>
  <c r="F292" i="18"/>
  <c r="G292" i="18"/>
  <c r="H292" i="18"/>
  <c r="I292" i="18"/>
  <c r="J292" i="18"/>
  <c r="C293" i="18"/>
  <c r="D293" i="18"/>
  <c r="E293" i="18"/>
  <c r="F293" i="18"/>
  <c r="G293" i="18"/>
  <c r="H293" i="18"/>
  <c r="I293" i="18"/>
  <c r="J293" i="18"/>
  <c r="C294" i="18"/>
  <c r="D294" i="18"/>
  <c r="E294" i="18"/>
  <c r="F294" i="18"/>
  <c r="G294" i="18"/>
  <c r="H294" i="18"/>
  <c r="I294" i="18"/>
  <c r="J294" i="18"/>
  <c r="C295" i="18"/>
  <c r="D295" i="18"/>
  <c r="E295" i="18"/>
  <c r="F295" i="18"/>
  <c r="G295" i="18"/>
  <c r="H295" i="18"/>
  <c r="I295" i="18"/>
  <c r="J295" i="18"/>
  <c r="C296" i="18"/>
  <c r="D296" i="18"/>
  <c r="E296" i="18"/>
  <c r="F296" i="18"/>
  <c r="G296" i="18"/>
  <c r="H296" i="18"/>
  <c r="I296" i="18"/>
  <c r="J296" i="18"/>
  <c r="C297" i="18"/>
  <c r="D297" i="18"/>
  <c r="E297" i="18"/>
  <c r="F297" i="18"/>
  <c r="G297" i="18"/>
  <c r="H297" i="18"/>
  <c r="I297" i="18"/>
  <c r="J297" i="18"/>
  <c r="C298" i="18"/>
  <c r="D298" i="18"/>
  <c r="E298" i="18"/>
  <c r="F298" i="18"/>
  <c r="G298" i="18"/>
  <c r="H298" i="18"/>
  <c r="I298" i="18"/>
  <c r="J298" i="18"/>
  <c r="C205" i="18"/>
  <c r="D205" i="18"/>
  <c r="E205" i="18"/>
  <c r="F205" i="18"/>
  <c r="G205" i="18"/>
  <c r="H205" i="18"/>
  <c r="I205" i="18"/>
  <c r="J205" i="18"/>
  <c r="C206" i="18"/>
  <c r="D206" i="18"/>
  <c r="E206" i="18"/>
  <c r="F206" i="18"/>
  <c r="G206" i="18"/>
  <c r="H206" i="18"/>
  <c r="I206" i="18"/>
  <c r="J206" i="18"/>
  <c r="C207" i="18"/>
  <c r="D207" i="18"/>
  <c r="E207" i="18"/>
  <c r="F207" i="18"/>
  <c r="G207" i="18"/>
  <c r="H207" i="18"/>
  <c r="I207" i="18"/>
  <c r="J207" i="18"/>
  <c r="C208" i="18"/>
  <c r="D208" i="18"/>
  <c r="E208" i="18"/>
  <c r="F208" i="18"/>
  <c r="G208" i="18"/>
  <c r="H208" i="18"/>
  <c r="I208" i="18"/>
  <c r="J208" i="18"/>
  <c r="C209" i="18"/>
  <c r="D209" i="18"/>
  <c r="E209" i="18"/>
  <c r="F209" i="18"/>
  <c r="G209" i="18"/>
  <c r="H209" i="18"/>
  <c r="I209" i="18"/>
  <c r="J209" i="18"/>
  <c r="C210" i="18"/>
  <c r="D210" i="18"/>
  <c r="E210" i="18"/>
  <c r="F210" i="18"/>
  <c r="G210" i="18"/>
  <c r="H210" i="18"/>
  <c r="I210" i="18"/>
  <c r="J210" i="18"/>
  <c r="C239" i="18"/>
  <c r="D239" i="18"/>
  <c r="E239" i="18"/>
  <c r="F239" i="18"/>
  <c r="G239" i="18"/>
  <c r="H239" i="18"/>
  <c r="I239" i="18"/>
  <c r="J239" i="18"/>
  <c r="C247" i="18"/>
  <c r="D247" i="18"/>
  <c r="E247" i="18"/>
  <c r="F247" i="18"/>
  <c r="G247" i="18"/>
  <c r="H247" i="18"/>
  <c r="I247" i="18"/>
  <c r="J247" i="18"/>
  <c r="C249" i="18"/>
  <c r="D249" i="18"/>
  <c r="E249" i="18"/>
  <c r="F249" i="18"/>
  <c r="G249" i="18"/>
  <c r="H249" i="18"/>
  <c r="I249" i="18"/>
  <c r="J249" i="18"/>
  <c r="F155" i="18"/>
  <c r="G155" i="18"/>
  <c r="H155" i="18"/>
  <c r="I155" i="18"/>
  <c r="J155" i="18"/>
  <c r="F156" i="18"/>
  <c r="G156" i="18"/>
  <c r="H156" i="18"/>
  <c r="I156" i="18"/>
  <c r="J156" i="18"/>
  <c r="F157" i="18"/>
  <c r="G157" i="18"/>
  <c r="K157" i="18" s="1"/>
  <c r="E4" i="18" s="1"/>
  <c r="H157" i="18"/>
  <c r="I157" i="18"/>
  <c r="J157" i="18"/>
  <c r="F158" i="18"/>
  <c r="G158" i="18"/>
  <c r="H158" i="18"/>
  <c r="I158" i="18"/>
  <c r="J158" i="18"/>
  <c r="F159" i="18"/>
  <c r="G159" i="18"/>
  <c r="H159" i="18"/>
  <c r="I159" i="18"/>
  <c r="J159" i="18"/>
  <c r="F160" i="18"/>
  <c r="G160" i="18"/>
  <c r="H160" i="18"/>
  <c r="I160" i="18"/>
  <c r="J160" i="18"/>
  <c r="F161" i="18"/>
  <c r="G161" i="18"/>
  <c r="H161" i="18"/>
  <c r="I161" i="18"/>
  <c r="J161" i="18"/>
  <c r="D155" i="18"/>
  <c r="D156" i="18"/>
  <c r="D157" i="18"/>
  <c r="D158" i="18"/>
  <c r="D159" i="18"/>
  <c r="D160" i="18"/>
  <c r="C161" i="18"/>
  <c r="D161" i="18"/>
  <c r="C162" i="18"/>
  <c r="D162" i="18"/>
  <c r="E162" i="18"/>
  <c r="F162" i="18"/>
  <c r="G162" i="18"/>
  <c r="H162" i="18"/>
  <c r="I162" i="18"/>
  <c r="J162" i="18"/>
  <c r="C163" i="18"/>
  <c r="D163" i="18"/>
  <c r="E163" i="18"/>
  <c r="F163" i="18"/>
  <c r="G163" i="18"/>
  <c r="H163" i="18"/>
  <c r="I163" i="18"/>
  <c r="J163" i="18"/>
  <c r="C164" i="18"/>
  <c r="D164" i="18"/>
  <c r="E164" i="18"/>
  <c r="F164" i="18"/>
  <c r="G164" i="18"/>
  <c r="H164" i="18"/>
  <c r="I164" i="18"/>
  <c r="J164" i="18"/>
  <c r="C165" i="18"/>
  <c r="D165" i="18"/>
  <c r="E165" i="18"/>
  <c r="G165" i="18"/>
  <c r="H165" i="18"/>
  <c r="I165" i="18"/>
  <c r="C166" i="18"/>
  <c r="D166" i="18"/>
  <c r="E166" i="18"/>
  <c r="F166" i="18"/>
  <c r="G166" i="18"/>
  <c r="H166" i="18"/>
  <c r="I166" i="18"/>
  <c r="J166" i="18"/>
  <c r="C167" i="18"/>
  <c r="D167" i="18"/>
  <c r="E167" i="18"/>
  <c r="F167" i="18"/>
  <c r="G167" i="18"/>
  <c r="H167" i="18"/>
  <c r="I167" i="18"/>
  <c r="J167" i="18"/>
  <c r="D187" i="18"/>
  <c r="E187" i="18"/>
  <c r="F187" i="18"/>
  <c r="G187" i="18"/>
  <c r="H187" i="18"/>
  <c r="I187" i="18"/>
  <c r="J187" i="18"/>
  <c r="C189" i="18"/>
  <c r="D189" i="18"/>
  <c r="E189" i="18"/>
  <c r="F189" i="18"/>
  <c r="G189" i="18"/>
  <c r="H189" i="18"/>
  <c r="I189" i="18"/>
  <c r="J189" i="18"/>
  <c r="I190" i="18"/>
  <c r="J190" i="18"/>
  <c r="C193" i="18"/>
  <c r="D193" i="18"/>
  <c r="E193" i="18"/>
  <c r="F193" i="18"/>
  <c r="G193" i="18"/>
  <c r="H193" i="18"/>
  <c r="I193" i="18"/>
  <c r="J193" i="18"/>
  <c r="C198" i="18"/>
  <c r="D198" i="18"/>
  <c r="E198" i="18"/>
  <c r="F198" i="18"/>
  <c r="G198" i="18"/>
  <c r="H198" i="18"/>
  <c r="I198" i="18"/>
  <c r="J198" i="18"/>
  <c r="C199" i="18"/>
  <c r="D199" i="18"/>
  <c r="E199" i="18"/>
  <c r="F199" i="18"/>
  <c r="G199" i="18"/>
  <c r="H199" i="18"/>
  <c r="I199" i="18"/>
  <c r="J199" i="18"/>
  <c r="C105" i="18"/>
  <c r="D105" i="18"/>
  <c r="E105" i="18"/>
  <c r="F105" i="18"/>
  <c r="G105" i="18"/>
  <c r="H105" i="18"/>
  <c r="I105" i="18"/>
  <c r="J105" i="18"/>
  <c r="C106" i="18"/>
  <c r="D106" i="18"/>
  <c r="E106" i="18"/>
  <c r="F106" i="18"/>
  <c r="G106" i="18"/>
  <c r="H106" i="18"/>
  <c r="I106" i="18"/>
  <c r="J106" i="18"/>
  <c r="C107" i="18"/>
  <c r="D107" i="18"/>
  <c r="E107" i="18"/>
  <c r="F107" i="18"/>
  <c r="G107" i="18"/>
  <c r="H107" i="18"/>
  <c r="I107" i="18"/>
  <c r="J107" i="18"/>
  <c r="C108" i="18"/>
  <c r="D108" i="18"/>
  <c r="E108" i="18"/>
  <c r="F108" i="18"/>
  <c r="G108" i="18"/>
  <c r="H108" i="18"/>
  <c r="I108" i="18"/>
  <c r="J108" i="18"/>
  <c r="C109" i="18"/>
  <c r="D109" i="18"/>
  <c r="E109" i="18"/>
  <c r="F109" i="18"/>
  <c r="G109" i="18"/>
  <c r="H109" i="18"/>
  <c r="I109" i="18"/>
  <c r="J109" i="18"/>
  <c r="C110" i="18"/>
  <c r="D110" i="18"/>
  <c r="E110" i="18"/>
  <c r="F110" i="18"/>
  <c r="G110" i="18"/>
  <c r="H110" i="18"/>
  <c r="I110" i="18"/>
  <c r="J110" i="18"/>
  <c r="C111" i="18"/>
  <c r="D111" i="18"/>
  <c r="E111" i="18"/>
  <c r="F111" i="18"/>
  <c r="G111" i="18"/>
  <c r="H111" i="18"/>
  <c r="I111" i="18"/>
  <c r="J111" i="18"/>
  <c r="C112" i="18"/>
  <c r="D112" i="18"/>
  <c r="E112" i="18"/>
  <c r="F112" i="18"/>
  <c r="G112" i="18"/>
  <c r="H112" i="18"/>
  <c r="I112" i="18"/>
  <c r="J112" i="18"/>
  <c r="C113" i="18"/>
  <c r="D113" i="18"/>
  <c r="E113" i="18"/>
  <c r="F113" i="18"/>
  <c r="G113" i="18"/>
  <c r="H113" i="18"/>
  <c r="I113" i="18"/>
  <c r="J113" i="18"/>
  <c r="C114" i="18"/>
  <c r="D114" i="18"/>
  <c r="E114" i="18"/>
  <c r="F114" i="18"/>
  <c r="G114" i="18"/>
  <c r="H114" i="18"/>
  <c r="I114" i="18"/>
  <c r="J114" i="18"/>
  <c r="C115" i="18"/>
  <c r="D115" i="18"/>
  <c r="E115" i="18"/>
  <c r="F115" i="18"/>
  <c r="G115" i="18"/>
  <c r="H115" i="18"/>
  <c r="I115" i="18"/>
  <c r="J115" i="18"/>
  <c r="C116" i="18"/>
  <c r="D116" i="18"/>
  <c r="E116" i="18"/>
  <c r="F116" i="18"/>
  <c r="G116" i="18"/>
  <c r="H116" i="18"/>
  <c r="I116" i="18"/>
  <c r="J116" i="18"/>
  <c r="C118" i="18"/>
  <c r="D118" i="18"/>
  <c r="E118" i="18"/>
  <c r="F118" i="18"/>
  <c r="G118" i="18"/>
  <c r="H118" i="18"/>
  <c r="I118" i="18"/>
  <c r="J118" i="18"/>
  <c r="C119" i="18"/>
  <c r="D119" i="18"/>
  <c r="E119" i="18"/>
  <c r="F119" i="18"/>
  <c r="G119" i="18"/>
  <c r="H119" i="18"/>
  <c r="I119" i="18"/>
  <c r="J119" i="18"/>
  <c r="C120" i="18"/>
  <c r="D120" i="18"/>
  <c r="E120" i="18"/>
  <c r="F120" i="18"/>
  <c r="G120" i="18"/>
  <c r="H120" i="18"/>
  <c r="I120" i="18"/>
  <c r="J120" i="18"/>
  <c r="C121" i="18"/>
  <c r="D121" i="18"/>
  <c r="E121" i="18"/>
  <c r="F121" i="18"/>
  <c r="G121" i="18"/>
  <c r="H121" i="18"/>
  <c r="I121" i="18"/>
  <c r="J121" i="18"/>
  <c r="C122" i="18"/>
  <c r="D122" i="18"/>
  <c r="E122" i="18"/>
  <c r="F122" i="18"/>
  <c r="G122" i="18"/>
  <c r="H122" i="18"/>
  <c r="I122" i="18"/>
  <c r="J122" i="18"/>
  <c r="C123" i="18"/>
  <c r="D123" i="18"/>
  <c r="E123" i="18"/>
  <c r="F123" i="18"/>
  <c r="G123" i="18"/>
  <c r="H123" i="18"/>
  <c r="I123" i="18"/>
  <c r="J123" i="18"/>
  <c r="C124" i="18"/>
  <c r="D124" i="18"/>
  <c r="E124" i="18"/>
  <c r="F124" i="18"/>
  <c r="G124" i="18"/>
  <c r="H124" i="18"/>
  <c r="I124" i="18"/>
  <c r="J124" i="18"/>
  <c r="C125" i="18"/>
  <c r="D125" i="18"/>
  <c r="E125" i="18"/>
  <c r="F125" i="18"/>
  <c r="G125" i="18"/>
  <c r="H125" i="18"/>
  <c r="I125" i="18"/>
  <c r="J125" i="18"/>
  <c r="C126" i="18"/>
  <c r="D126" i="18"/>
  <c r="E126" i="18"/>
  <c r="F126" i="18"/>
  <c r="G126" i="18"/>
  <c r="H126" i="18"/>
  <c r="I126" i="18"/>
  <c r="J126" i="18"/>
  <c r="C127" i="18"/>
  <c r="D127" i="18"/>
  <c r="E127" i="18"/>
  <c r="F127" i="18"/>
  <c r="G127" i="18"/>
  <c r="H127" i="18"/>
  <c r="I127" i="18"/>
  <c r="J127" i="18"/>
  <c r="C128" i="18"/>
  <c r="D128" i="18"/>
  <c r="E128" i="18"/>
  <c r="F128" i="18"/>
  <c r="G128" i="18"/>
  <c r="H128" i="18"/>
  <c r="I128" i="18"/>
  <c r="J128" i="18"/>
  <c r="C129" i="18"/>
  <c r="D129" i="18"/>
  <c r="E129" i="18"/>
  <c r="F129" i="18"/>
  <c r="G129" i="18"/>
  <c r="H129" i="18"/>
  <c r="I129" i="18"/>
  <c r="J129" i="18"/>
  <c r="C130" i="18"/>
  <c r="D130" i="18"/>
  <c r="E130" i="18"/>
  <c r="F130" i="18"/>
  <c r="G130" i="18"/>
  <c r="H130" i="18"/>
  <c r="I130" i="18"/>
  <c r="J130" i="18"/>
  <c r="C131" i="18"/>
  <c r="D131" i="18"/>
  <c r="E131" i="18"/>
  <c r="F131" i="18"/>
  <c r="G131" i="18"/>
  <c r="H131" i="18"/>
  <c r="I131" i="18"/>
  <c r="J131" i="18"/>
  <c r="C132" i="18"/>
  <c r="D132" i="18"/>
  <c r="E132" i="18"/>
  <c r="F132" i="18"/>
  <c r="G132" i="18"/>
  <c r="H132" i="18"/>
  <c r="I132" i="18"/>
  <c r="J132" i="18"/>
  <c r="C133" i="18"/>
  <c r="D133" i="18"/>
  <c r="E133" i="18"/>
  <c r="F133" i="18"/>
  <c r="G133" i="18"/>
  <c r="H133" i="18"/>
  <c r="I133" i="18"/>
  <c r="J133" i="18"/>
  <c r="C134" i="18"/>
  <c r="D134" i="18"/>
  <c r="E134" i="18"/>
  <c r="F134" i="18"/>
  <c r="G134" i="18"/>
  <c r="H134" i="18"/>
  <c r="I134" i="18"/>
  <c r="J134" i="18"/>
  <c r="C135" i="18"/>
  <c r="D135" i="18"/>
  <c r="E135" i="18"/>
  <c r="F135" i="18"/>
  <c r="G135" i="18"/>
  <c r="H135" i="18"/>
  <c r="I135" i="18"/>
  <c r="J135" i="18"/>
  <c r="C137" i="18"/>
  <c r="D137" i="18"/>
  <c r="E137" i="18"/>
  <c r="F137" i="18"/>
  <c r="G137" i="18"/>
  <c r="H137" i="18"/>
  <c r="I137" i="18"/>
  <c r="J137" i="18"/>
  <c r="C138" i="18"/>
  <c r="D138" i="18"/>
  <c r="E138" i="18"/>
  <c r="F138" i="18"/>
  <c r="G138" i="18"/>
  <c r="H138" i="18"/>
  <c r="I138" i="18"/>
  <c r="J138" i="18"/>
  <c r="C140" i="18"/>
  <c r="D140" i="18"/>
  <c r="E140" i="18"/>
  <c r="F140" i="18"/>
  <c r="G140" i="18"/>
  <c r="H140" i="18"/>
  <c r="I140" i="18"/>
  <c r="J140" i="18"/>
  <c r="C141" i="18"/>
  <c r="D141" i="18"/>
  <c r="E141" i="18"/>
  <c r="F141" i="18"/>
  <c r="G141" i="18"/>
  <c r="H141" i="18"/>
  <c r="I141" i="18"/>
  <c r="J141" i="18"/>
  <c r="C142" i="18"/>
  <c r="D142" i="18"/>
  <c r="E142" i="18"/>
  <c r="F142" i="18"/>
  <c r="G142" i="18"/>
  <c r="H142" i="18"/>
  <c r="I142" i="18"/>
  <c r="J142" i="18"/>
  <c r="C143" i="18"/>
  <c r="D143" i="18"/>
  <c r="E143" i="18"/>
  <c r="F143" i="18"/>
  <c r="G143" i="18"/>
  <c r="H143" i="18"/>
  <c r="I143" i="18"/>
  <c r="J143" i="18"/>
  <c r="C144" i="18"/>
  <c r="D144" i="18"/>
  <c r="E144" i="18"/>
  <c r="F144" i="18"/>
  <c r="G144" i="18"/>
  <c r="H144" i="18"/>
  <c r="I144" i="18"/>
  <c r="J144" i="18"/>
  <c r="C145" i="18"/>
  <c r="D145" i="18"/>
  <c r="E145" i="18"/>
  <c r="F145" i="18"/>
  <c r="G145" i="18"/>
  <c r="H145" i="18"/>
  <c r="I145" i="18"/>
  <c r="J145" i="18"/>
  <c r="C146" i="18"/>
  <c r="D146" i="18"/>
  <c r="E146" i="18"/>
  <c r="F146" i="18"/>
  <c r="G146" i="18"/>
  <c r="H146" i="18"/>
  <c r="I146" i="18"/>
  <c r="J146" i="18"/>
  <c r="C147" i="18"/>
  <c r="D147" i="18"/>
  <c r="E147" i="18"/>
  <c r="F147" i="18"/>
  <c r="G147" i="18"/>
  <c r="H147" i="18"/>
  <c r="I147" i="18"/>
  <c r="J147" i="18"/>
  <c r="C149" i="18"/>
  <c r="D149" i="18"/>
  <c r="E149" i="18"/>
  <c r="F149" i="18"/>
  <c r="G149" i="18"/>
  <c r="H149" i="18"/>
  <c r="I149" i="18"/>
  <c r="J149" i="18"/>
  <c r="C353" i="15"/>
  <c r="D353" i="15"/>
  <c r="E353" i="15"/>
  <c r="F353" i="15"/>
  <c r="G353" i="15"/>
  <c r="H353" i="15"/>
  <c r="I353" i="15"/>
  <c r="J353" i="15"/>
  <c r="C354" i="15"/>
  <c r="D354" i="15"/>
  <c r="E354" i="15"/>
  <c r="F354" i="15"/>
  <c r="G354" i="15"/>
  <c r="H354" i="15"/>
  <c r="I354" i="15"/>
  <c r="J354" i="15"/>
  <c r="C355" i="15"/>
  <c r="D355" i="15"/>
  <c r="E355" i="15"/>
  <c r="F355" i="15"/>
  <c r="G355" i="15"/>
  <c r="H355" i="15"/>
  <c r="I355" i="15"/>
  <c r="J355" i="15"/>
  <c r="C356" i="15"/>
  <c r="D356" i="15"/>
  <c r="E356" i="15"/>
  <c r="F356" i="15"/>
  <c r="G356" i="15"/>
  <c r="H356" i="15"/>
  <c r="I356" i="15"/>
  <c r="J356" i="15"/>
  <c r="C357" i="15"/>
  <c r="D357" i="15"/>
  <c r="E357" i="15"/>
  <c r="F357" i="15"/>
  <c r="G357" i="15"/>
  <c r="H357" i="15"/>
  <c r="I357" i="15"/>
  <c r="J357" i="15"/>
  <c r="C358" i="15"/>
  <c r="D358" i="15"/>
  <c r="E358" i="15"/>
  <c r="F358" i="15"/>
  <c r="G358" i="15"/>
  <c r="H358" i="15"/>
  <c r="I358" i="15"/>
  <c r="J358" i="15"/>
  <c r="C359" i="15"/>
  <c r="D359" i="15"/>
  <c r="E359" i="15"/>
  <c r="F359" i="15"/>
  <c r="G359" i="15"/>
  <c r="H359" i="15"/>
  <c r="I359" i="15"/>
  <c r="J359" i="15"/>
  <c r="C360" i="15"/>
  <c r="D360" i="15"/>
  <c r="E360" i="15"/>
  <c r="F360" i="15"/>
  <c r="G360" i="15"/>
  <c r="H360" i="15"/>
  <c r="I360" i="15"/>
  <c r="J360" i="15"/>
  <c r="C361" i="15"/>
  <c r="D361" i="15"/>
  <c r="E361" i="15"/>
  <c r="F361" i="15"/>
  <c r="G361" i="15"/>
  <c r="H361" i="15"/>
  <c r="I361" i="15"/>
  <c r="J361" i="15"/>
  <c r="C362" i="15"/>
  <c r="D362" i="15"/>
  <c r="E362" i="15"/>
  <c r="F362" i="15"/>
  <c r="G362" i="15"/>
  <c r="H362" i="15"/>
  <c r="I362" i="15"/>
  <c r="J362" i="15"/>
  <c r="C363" i="15"/>
  <c r="D363" i="15"/>
  <c r="E363" i="15"/>
  <c r="F363" i="15"/>
  <c r="G363" i="15"/>
  <c r="H363" i="15"/>
  <c r="I363" i="15"/>
  <c r="J363" i="15"/>
  <c r="C364" i="15"/>
  <c r="D364" i="15"/>
  <c r="E364" i="15"/>
  <c r="F364" i="15"/>
  <c r="G364" i="15"/>
  <c r="H364" i="15"/>
  <c r="I364" i="15"/>
  <c r="J364" i="15"/>
  <c r="C365" i="15"/>
  <c r="D365" i="15"/>
  <c r="E365" i="15"/>
  <c r="F365" i="15"/>
  <c r="G365" i="15"/>
  <c r="H365" i="15"/>
  <c r="I365" i="15"/>
  <c r="J365" i="15"/>
  <c r="C366" i="15"/>
  <c r="D366" i="15"/>
  <c r="E366" i="15"/>
  <c r="F366" i="15"/>
  <c r="G366" i="15"/>
  <c r="H366" i="15"/>
  <c r="I366" i="15"/>
  <c r="J366" i="15"/>
  <c r="C367" i="15"/>
  <c r="D367" i="15"/>
  <c r="E367" i="15"/>
  <c r="F367" i="15"/>
  <c r="G367" i="15"/>
  <c r="H367" i="15"/>
  <c r="I367" i="15"/>
  <c r="J367" i="15"/>
  <c r="C368" i="15"/>
  <c r="D368" i="15"/>
  <c r="E368" i="15"/>
  <c r="F368" i="15"/>
  <c r="G368" i="15"/>
  <c r="H368" i="15"/>
  <c r="I368" i="15"/>
  <c r="J368" i="15"/>
  <c r="C369" i="15"/>
  <c r="D369" i="15"/>
  <c r="E369" i="15"/>
  <c r="F369" i="15"/>
  <c r="G369" i="15"/>
  <c r="H369" i="15"/>
  <c r="I369" i="15"/>
  <c r="J369" i="15"/>
  <c r="C370" i="15"/>
  <c r="D370" i="15"/>
  <c r="E370" i="15"/>
  <c r="F370" i="15"/>
  <c r="G370" i="15"/>
  <c r="H370" i="15"/>
  <c r="I370" i="15"/>
  <c r="J370" i="15"/>
  <c r="C371" i="15"/>
  <c r="D371" i="15"/>
  <c r="E371" i="15"/>
  <c r="F371" i="15"/>
  <c r="G371" i="15"/>
  <c r="H371" i="15"/>
  <c r="I371" i="15"/>
  <c r="J371" i="15"/>
  <c r="C372" i="15"/>
  <c r="D372" i="15"/>
  <c r="E372" i="15"/>
  <c r="F372" i="15"/>
  <c r="G372" i="15"/>
  <c r="H372" i="15"/>
  <c r="I372" i="15"/>
  <c r="J372" i="15"/>
  <c r="C373" i="15"/>
  <c r="D373" i="15"/>
  <c r="E373" i="15"/>
  <c r="F373" i="15"/>
  <c r="G373" i="15"/>
  <c r="H373" i="15"/>
  <c r="I373" i="15"/>
  <c r="J373" i="15"/>
  <c r="C374" i="15"/>
  <c r="D374" i="15"/>
  <c r="E374" i="15"/>
  <c r="F374" i="15"/>
  <c r="G374" i="15"/>
  <c r="H374" i="15"/>
  <c r="I374" i="15"/>
  <c r="J374" i="15"/>
  <c r="C375" i="15"/>
  <c r="D375" i="15"/>
  <c r="E375" i="15"/>
  <c r="F375" i="15"/>
  <c r="G375" i="15"/>
  <c r="H375" i="15"/>
  <c r="I375" i="15"/>
  <c r="J375" i="15"/>
  <c r="C376" i="15"/>
  <c r="D376" i="15"/>
  <c r="E376" i="15"/>
  <c r="F376" i="15"/>
  <c r="G376" i="15"/>
  <c r="H376" i="15"/>
  <c r="I376" i="15"/>
  <c r="J376" i="15"/>
  <c r="C377" i="15"/>
  <c r="D377" i="15"/>
  <c r="E377" i="15"/>
  <c r="F377" i="15"/>
  <c r="G377" i="15"/>
  <c r="H377" i="15"/>
  <c r="I377" i="15"/>
  <c r="J377" i="15"/>
  <c r="C378" i="15"/>
  <c r="D378" i="15"/>
  <c r="E378" i="15"/>
  <c r="F378" i="15"/>
  <c r="G378" i="15"/>
  <c r="H378" i="15"/>
  <c r="I378" i="15"/>
  <c r="J378" i="15"/>
  <c r="C379" i="15"/>
  <c r="D379" i="15"/>
  <c r="E379" i="15"/>
  <c r="F379" i="15"/>
  <c r="G379" i="15"/>
  <c r="H379" i="15"/>
  <c r="I379" i="15"/>
  <c r="J379" i="15"/>
  <c r="C380" i="15"/>
  <c r="D380" i="15"/>
  <c r="E380" i="15"/>
  <c r="F380" i="15"/>
  <c r="G380" i="15"/>
  <c r="H380" i="15"/>
  <c r="I380" i="15"/>
  <c r="J380" i="15"/>
  <c r="C381" i="15"/>
  <c r="D381" i="15"/>
  <c r="E381" i="15"/>
  <c r="F381" i="15"/>
  <c r="G381" i="15"/>
  <c r="H381" i="15"/>
  <c r="I381" i="15"/>
  <c r="J381" i="15"/>
  <c r="C382" i="15"/>
  <c r="D382" i="15"/>
  <c r="E382" i="15"/>
  <c r="F382" i="15"/>
  <c r="G382" i="15"/>
  <c r="H382" i="15"/>
  <c r="I382" i="15"/>
  <c r="J382" i="15"/>
  <c r="C383" i="15"/>
  <c r="D383" i="15"/>
  <c r="E383" i="15"/>
  <c r="F383" i="15"/>
  <c r="G383" i="15"/>
  <c r="H383" i="15"/>
  <c r="I383" i="15"/>
  <c r="J383" i="15"/>
  <c r="C384" i="15"/>
  <c r="D384" i="15"/>
  <c r="E384" i="15"/>
  <c r="F384" i="15"/>
  <c r="G384" i="15"/>
  <c r="H384" i="15"/>
  <c r="I384" i="15"/>
  <c r="J384" i="15"/>
  <c r="C385" i="15"/>
  <c r="D385" i="15"/>
  <c r="E385" i="15"/>
  <c r="F385" i="15"/>
  <c r="G385" i="15"/>
  <c r="H385" i="15"/>
  <c r="I385" i="15"/>
  <c r="J385" i="15"/>
  <c r="C386" i="15"/>
  <c r="D386" i="15"/>
  <c r="E386" i="15"/>
  <c r="F386" i="15"/>
  <c r="G386" i="15"/>
  <c r="H386" i="15"/>
  <c r="I386" i="15"/>
  <c r="J386" i="15"/>
  <c r="C387" i="15"/>
  <c r="D387" i="15"/>
  <c r="E387" i="15"/>
  <c r="F387" i="15"/>
  <c r="G387" i="15"/>
  <c r="H387" i="15"/>
  <c r="I387" i="15"/>
  <c r="J387" i="15"/>
  <c r="C388" i="15"/>
  <c r="D388" i="15"/>
  <c r="E388" i="15"/>
  <c r="F388" i="15"/>
  <c r="G388" i="15"/>
  <c r="H388" i="15"/>
  <c r="I388" i="15"/>
  <c r="J388" i="15"/>
  <c r="C389" i="15"/>
  <c r="D389" i="15"/>
  <c r="E389" i="15"/>
  <c r="F389" i="15"/>
  <c r="G389" i="15"/>
  <c r="H389" i="15"/>
  <c r="I389" i="15"/>
  <c r="J389" i="15"/>
  <c r="C390" i="15"/>
  <c r="D390" i="15"/>
  <c r="E390" i="15"/>
  <c r="F390" i="15"/>
  <c r="G390" i="15"/>
  <c r="H390" i="15"/>
  <c r="I390" i="15"/>
  <c r="J390" i="15"/>
  <c r="C391" i="15"/>
  <c r="D391" i="15"/>
  <c r="E391" i="15"/>
  <c r="F391" i="15"/>
  <c r="G391" i="15"/>
  <c r="H391" i="15"/>
  <c r="I391" i="15"/>
  <c r="J391" i="15"/>
  <c r="C392" i="15"/>
  <c r="D392" i="15"/>
  <c r="E392" i="15"/>
  <c r="F392" i="15"/>
  <c r="G392" i="15"/>
  <c r="H392" i="15"/>
  <c r="I392" i="15"/>
  <c r="J392" i="15"/>
  <c r="C393" i="15"/>
  <c r="D393" i="15"/>
  <c r="E393" i="15"/>
  <c r="F393" i="15"/>
  <c r="G393" i="15"/>
  <c r="H393" i="15"/>
  <c r="I393" i="15"/>
  <c r="J393" i="15"/>
  <c r="C394" i="15"/>
  <c r="D394" i="15"/>
  <c r="E394" i="15"/>
  <c r="F394" i="15"/>
  <c r="G394" i="15"/>
  <c r="H394" i="15"/>
  <c r="I394" i="15"/>
  <c r="J394" i="15"/>
  <c r="C395" i="15"/>
  <c r="D395" i="15"/>
  <c r="E395" i="15"/>
  <c r="F395" i="15"/>
  <c r="G395" i="15"/>
  <c r="H395" i="15"/>
  <c r="I395" i="15"/>
  <c r="J395" i="15"/>
  <c r="C396" i="15"/>
  <c r="D396" i="15"/>
  <c r="E396" i="15"/>
  <c r="F396" i="15"/>
  <c r="G396" i="15"/>
  <c r="H396" i="15"/>
  <c r="I396" i="15"/>
  <c r="J396" i="15"/>
  <c r="C316" i="15"/>
  <c r="D316" i="15"/>
  <c r="E316" i="15"/>
  <c r="F316" i="15"/>
  <c r="G316" i="15"/>
  <c r="H316" i="15"/>
  <c r="I316" i="15"/>
  <c r="J316" i="15"/>
  <c r="C337" i="15"/>
  <c r="D337" i="15"/>
  <c r="E337" i="15"/>
  <c r="F337" i="15"/>
  <c r="G337" i="15"/>
  <c r="H337" i="15"/>
  <c r="I337" i="15"/>
  <c r="J337" i="15"/>
  <c r="C338" i="15"/>
  <c r="D338" i="15"/>
  <c r="E338" i="15"/>
  <c r="F338" i="15"/>
  <c r="G338" i="15"/>
  <c r="H338" i="15"/>
  <c r="I338" i="15"/>
  <c r="J338" i="15"/>
  <c r="C339" i="15"/>
  <c r="D339" i="15"/>
  <c r="E339" i="15"/>
  <c r="F339" i="15"/>
  <c r="G339" i="15"/>
  <c r="H339" i="15"/>
  <c r="I339" i="15"/>
  <c r="J339" i="15"/>
  <c r="C341" i="15"/>
  <c r="D341" i="15"/>
  <c r="E341" i="15"/>
  <c r="F341" i="15"/>
  <c r="G341" i="15"/>
  <c r="H341" i="15"/>
  <c r="I341" i="15"/>
  <c r="J341" i="15"/>
  <c r="C347" i="15"/>
  <c r="D347" i="15"/>
  <c r="E347" i="15"/>
  <c r="F347" i="15"/>
  <c r="G347" i="15"/>
  <c r="H347" i="15"/>
  <c r="I347" i="15"/>
  <c r="J347" i="15"/>
  <c r="C348" i="15"/>
  <c r="D348" i="15"/>
  <c r="E348" i="15"/>
  <c r="F348" i="15"/>
  <c r="G348" i="15"/>
  <c r="H348" i="15"/>
  <c r="I348" i="15"/>
  <c r="C254" i="15"/>
  <c r="D254" i="15"/>
  <c r="E254" i="15"/>
  <c r="F254" i="15"/>
  <c r="G254" i="15"/>
  <c r="H254" i="15"/>
  <c r="I254" i="15"/>
  <c r="J254" i="15"/>
  <c r="C255" i="15"/>
  <c r="D255" i="15"/>
  <c r="E255" i="15"/>
  <c r="F255" i="15"/>
  <c r="G255" i="15"/>
  <c r="H255" i="15"/>
  <c r="I255" i="15"/>
  <c r="J255" i="15"/>
  <c r="C256" i="15"/>
  <c r="D256" i="15"/>
  <c r="E256" i="15"/>
  <c r="F256" i="15"/>
  <c r="G256" i="15"/>
  <c r="H256" i="15"/>
  <c r="I256" i="15"/>
  <c r="J256" i="15"/>
  <c r="C257" i="15"/>
  <c r="D257" i="15"/>
  <c r="E257" i="15"/>
  <c r="F257" i="15"/>
  <c r="G257" i="15"/>
  <c r="H257" i="15"/>
  <c r="I257" i="15"/>
  <c r="J257" i="15"/>
  <c r="C259" i="15"/>
  <c r="D259" i="15"/>
  <c r="E259" i="15"/>
  <c r="F259" i="15"/>
  <c r="G259" i="15"/>
  <c r="H259" i="15"/>
  <c r="I259" i="15"/>
  <c r="J259" i="15"/>
  <c r="C260" i="15"/>
  <c r="D260" i="15"/>
  <c r="E260" i="15"/>
  <c r="F260" i="15"/>
  <c r="G260" i="15"/>
  <c r="H260" i="15"/>
  <c r="I260" i="15"/>
  <c r="J260" i="15"/>
  <c r="C261" i="15"/>
  <c r="D261" i="15"/>
  <c r="E261" i="15"/>
  <c r="F261" i="15"/>
  <c r="G261" i="15"/>
  <c r="H261" i="15"/>
  <c r="I261" i="15"/>
  <c r="J261" i="15"/>
  <c r="C262" i="15"/>
  <c r="D262" i="15"/>
  <c r="E262" i="15"/>
  <c r="F262" i="15"/>
  <c r="G262" i="15"/>
  <c r="H262" i="15"/>
  <c r="I262" i="15"/>
  <c r="J262" i="15"/>
  <c r="C263" i="15"/>
  <c r="D263" i="15"/>
  <c r="E263" i="15"/>
  <c r="F263" i="15"/>
  <c r="G263" i="15"/>
  <c r="H263" i="15"/>
  <c r="I263" i="15"/>
  <c r="J263" i="15"/>
  <c r="C264" i="15"/>
  <c r="D264" i="15"/>
  <c r="E264" i="15"/>
  <c r="F264" i="15"/>
  <c r="G264" i="15"/>
  <c r="H264" i="15"/>
  <c r="I264" i="15"/>
  <c r="J264" i="15"/>
  <c r="C265" i="15"/>
  <c r="D265" i="15"/>
  <c r="E265" i="15"/>
  <c r="F265" i="15"/>
  <c r="G265" i="15"/>
  <c r="H265" i="15"/>
  <c r="I265" i="15"/>
  <c r="J265" i="15"/>
  <c r="C266" i="15"/>
  <c r="D266" i="15"/>
  <c r="E266" i="15"/>
  <c r="F266" i="15"/>
  <c r="G266" i="15"/>
  <c r="H266" i="15"/>
  <c r="I266" i="15"/>
  <c r="J266" i="15"/>
  <c r="C267" i="15"/>
  <c r="D267" i="15"/>
  <c r="E267" i="15"/>
  <c r="F267" i="15"/>
  <c r="G267" i="15"/>
  <c r="H267" i="15"/>
  <c r="I267" i="15"/>
  <c r="J267" i="15"/>
  <c r="C268" i="15"/>
  <c r="D268" i="15"/>
  <c r="E268" i="15"/>
  <c r="F268" i="15"/>
  <c r="G268" i="15"/>
  <c r="H268" i="15"/>
  <c r="I268" i="15"/>
  <c r="J268" i="15"/>
  <c r="C269" i="15"/>
  <c r="D269" i="15"/>
  <c r="E269" i="15"/>
  <c r="F269" i="15"/>
  <c r="G269" i="15"/>
  <c r="H269" i="15"/>
  <c r="I269" i="15"/>
  <c r="J269" i="15"/>
  <c r="C270" i="15"/>
  <c r="D270" i="15"/>
  <c r="E270" i="15"/>
  <c r="F270" i="15"/>
  <c r="G270" i="15"/>
  <c r="H270" i="15"/>
  <c r="I270" i="15"/>
  <c r="J270" i="15"/>
  <c r="C271" i="15"/>
  <c r="D271" i="15"/>
  <c r="E271" i="15"/>
  <c r="F271" i="15"/>
  <c r="G271" i="15"/>
  <c r="H271" i="15"/>
  <c r="I271" i="15"/>
  <c r="J271" i="15"/>
  <c r="C272" i="15"/>
  <c r="D272" i="15"/>
  <c r="E272" i="15"/>
  <c r="F272" i="15"/>
  <c r="G272" i="15"/>
  <c r="H272" i="15"/>
  <c r="I272" i="15"/>
  <c r="J272" i="15"/>
  <c r="C273" i="15"/>
  <c r="D273" i="15"/>
  <c r="E273" i="15"/>
  <c r="F273" i="15"/>
  <c r="G273" i="15"/>
  <c r="H273" i="15"/>
  <c r="I273" i="15"/>
  <c r="J273" i="15"/>
  <c r="C274" i="15"/>
  <c r="D274" i="15"/>
  <c r="E274" i="15"/>
  <c r="F274" i="15"/>
  <c r="G274" i="15"/>
  <c r="H274" i="15"/>
  <c r="I274" i="15"/>
  <c r="J274" i="15"/>
  <c r="C275" i="15"/>
  <c r="D275" i="15"/>
  <c r="E275" i="15"/>
  <c r="F275" i="15"/>
  <c r="G275" i="15"/>
  <c r="H275" i="15"/>
  <c r="I275" i="15"/>
  <c r="J275" i="15"/>
  <c r="C276" i="15"/>
  <c r="D276" i="15"/>
  <c r="E276" i="15"/>
  <c r="F276" i="15"/>
  <c r="G276" i="15"/>
  <c r="H276" i="15"/>
  <c r="I276" i="15"/>
  <c r="J276" i="15"/>
  <c r="C277" i="15"/>
  <c r="D277" i="15"/>
  <c r="E277" i="15"/>
  <c r="F277" i="15"/>
  <c r="G277" i="15"/>
  <c r="H277" i="15"/>
  <c r="I277" i="15"/>
  <c r="J277" i="15"/>
  <c r="C278" i="15"/>
  <c r="D278" i="15"/>
  <c r="E278" i="15"/>
  <c r="F278" i="15"/>
  <c r="G278" i="15"/>
  <c r="H278" i="15"/>
  <c r="I278" i="15"/>
  <c r="J278" i="15"/>
  <c r="C279" i="15"/>
  <c r="D279" i="15"/>
  <c r="E279" i="15"/>
  <c r="F279" i="15"/>
  <c r="G279" i="15"/>
  <c r="H279" i="15"/>
  <c r="I279" i="15"/>
  <c r="J279" i="15"/>
  <c r="C280" i="15"/>
  <c r="D280" i="15"/>
  <c r="E280" i="15"/>
  <c r="F280" i="15"/>
  <c r="G280" i="15"/>
  <c r="H280" i="15"/>
  <c r="I280" i="15"/>
  <c r="J280" i="15"/>
  <c r="C281" i="15"/>
  <c r="D281" i="15"/>
  <c r="E281" i="15"/>
  <c r="F281" i="15"/>
  <c r="G281" i="15"/>
  <c r="H281" i="15"/>
  <c r="I281" i="15"/>
  <c r="J281" i="15"/>
  <c r="C282" i="15"/>
  <c r="D282" i="15"/>
  <c r="E282" i="15"/>
  <c r="F282" i="15"/>
  <c r="G282" i="15"/>
  <c r="H282" i="15"/>
  <c r="I282" i="15"/>
  <c r="J282" i="15"/>
  <c r="C283" i="15"/>
  <c r="D283" i="15"/>
  <c r="E283" i="15"/>
  <c r="F283" i="15"/>
  <c r="G283" i="15"/>
  <c r="H283" i="15"/>
  <c r="I283" i="15"/>
  <c r="J283" i="15"/>
  <c r="C284" i="15"/>
  <c r="D284" i="15"/>
  <c r="E284" i="15"/>
  <c r="F284" i="15"/>
  <c r="G284" i="15"/>
  <c r="H284" i="15"/>
  <c r="I284" i="15"/>
  <c r="J284" i="15"/>
  <c r="C285" i="15"/>
  <c r="D285" i="15"/>
  <c r="E285" i="15"/>
  <c r="F285" i="15"/>
  <c r="G285" i="15"/>
  <c r="H285" i="15"/>
  <c r="I285" i="15"/>
  <c r="J285" i="15"/>
  <c r="C286" i="15"/>
  <c r="D286" i="15"/>
  <c r="E286" i="15"/>
  <c r="F286" i="15"/>
  <c r="G286" i="15"/>
  <c r="H286" i="15"/>
  <c r="I286" i="15"/>
  <c r="J286" i="15"/>
  <c r="C287" i="15"/>
  <c r="D287" i="15"/>
  <c r="E287" i="15"/>
  <c r="F287" i="15"/>
  <c r="G287" i="15"/>
  <c r="H287" i="15"/>
  <c r="I287" i="15"/>
  <c r="J287" i="15"/>
  <c r="C288" i="15"/>
  <c r="D288" i="15"/>
  <c r="E288" i="15"/>
  <c r="F288" i="15"/>
  <c r="G288" i="15"/>
  <c r="H288" i="15"/>
  <c r="I288" i="15"/>
  <c r="J288" i="15"/>
  <c r="C290" i="15"/>
  <c r="D290" i="15"/>
  <c r="E290" i="15"/>
  <c r="F290" i="15"/>
  <c r="G290" i="15"/>
  <c r="H290" i="15"/>
  <c r="I290" i="15"/>
  <c r="J290" i="15"/>
  <c r="C291" i="15"/>
  <c r="D291" i="15"/>
  <c r="E291" i="15"/>
  <c r="F291" i="15"/>
  <c r="G291" i="15"/>
  <c r="H291" i="15"/>
  <c r="I291" i="15"/>
  <c r="J291" i="15"/>
  <c r="C292" i="15"/>
  <c r="D292" i="15"/>
  <c r="E292" i="15"/>
  <c r="F292" i="15"/>
  <c r="G292" i="15"/>
  <c r="H292" i="15"/>
  <c r="I292" i="15"/>
  <c r="J292" i="15"/>
  <c r="C293" i="15"/>
  <c r="D293" i="15"/>
  <c r="E293" i="15"/>
  <c r="F293" i="15"/>
  <c r="G293" i="15"/>
  <c r="H293" i="15"/>
  <c r="I293" i="15"/>
  <c r="J293" i="15"/>
  <c r="C294" i="15"/>
  <c r="D294" i="15"/>
  <c r="E294" i="15"/>
  <c r="F294" i="15"/>
  <c r="G294" i="15"/>
  <c r="H294" i="15"/>
  <c r="I294" i="15"/>
  <c r="J294" i="15"/>
  <c r="C295" i="15"/>
  <c r="D295" i="15"/>
  <c r="E295" i="15"/>
  <c r="F295" i="15"/>
  <c r="G295" i="15"/>
  <c r="H295" i="15"/>
  <c r="I295" i="15"/>
  <c r="J295" i="15"/>
  <c r="C296" i="15"/>
  <c r="D296" i="15"/>
  <c r="E296" i="15"/>
  <c r="F296" i="15"/>
  <c r="G296" i="15"/>
  <c r="H296" i="15"/>
  <c r="I296" i="15"/>
  <c r="J296" i="15"/>
  <c r="C297" i="15"/>
  <c r="D297" i="15"/>
  <c r="E297" i="15"/>
  <c r="F297" i="15"/>
  <c r="G297" i="15"/>
  <c r="H297" i="15"/>
  <c r="I297" i="15"/>
  <c r="J297" i="15"/>
  <c r="C298" i="15"/>
  <c r="D298" i="15"/>
  <c r="E298" i="15"/>
  <c r="F298" i="15"/>
  <c r="G298" i="15"/>
  <c r="H298" i="15"/>
  <c r="I298" i="15"/>
  <c r="J298" i="15"/>
  <c r="C205" i="15"/>
  <c r="D205" i="15"/>
  <c r="E205" i="15"/>
  <c r="F205" i="15"/>
  <c r="G205" i="15"/>
  <c r="H205" i="15"/>
  <c r="I205" i="15"/>
  <c r="J205" i="15"/>
  <c r="C206" i="15"/>
  <c r="D206" i="15"/>
  <c r="E206" i="15"/>
  <c r="F206" i="15"/>
  <c r="G206" i="15"/>
  <c r="H206" i="15"/>
  <c r="I206" i="15"/>
  <c r="J206" i="15"/>
  <c r="C207" i="15"/>
  <c r="D207" i="15"/>
  <c r="E207" i="15"/>
  <c r="F207" i="15"/>
  <c r="G207" i="15"/>
  <c r="H207" i="15"/>
  <c r="I207" i="15"/>
  <c r="J207" i="15"/>
  <c r="C208" i="15"/>
  <c r="D208" i="15"/>
  <c r="E208" i="15"/>
  <c r="F208" i="15"/>
  <c r="G208" i="15"/>
  <c r="H208" i="15"/>
  <c r="I208" i="15"/>
  <c r="J208" i="15"/>
  <c r="C209" i="15"/>
  <c r="D209" i="15"/>
  <c r="E209" i="15"/>
  <c r="F209" i="15"/>
  <c r="G209" i="15"/>
  <c r="H209" i="15"/>
  <c r="I209" i="15"/>
  <c r="J209" i="15"/>
  <c r="C210" i="15"/>
  <c r="D210" i="15"/>
  <c r="E210" i="15"/>
  <c r="F210" i="15"/>
  <c r="G210" i="15"/>
  <c r="H210" i="15"/>
  <c r="I210" i="15"/>
  <c r="J210" i="15"/>
  <c r="C239" i="15"/>
  <c r="D239" i="15"/>
  <c r="E239" i="15"/>
  <c r="F239" i="15"/>
  <c r="G239" i="15"/>
  <c r="H239" i="15"/>
  <c r="I239" i="15"/>
  <c r="J239" i="15"/>
  <c r="C247" i="15"/>
  <c r="D247" i="15"/>
  <c r="E247" i="15"/>
  <c r="F247" i="15"/>
  <c r="G247" i="15"/>
  <c r="H247" i="15"/>
  <c r="I247" i="15"/>
  <c r="J247" i="15"/>
  <c r="C249" i="15"/>
  <c r="D249" i="15"/>
  <c r="E249" i="15"/>
  <c r="F249" i="15"/>
  <c r="G249" i="15"/>
  <c r="H249" i="15"/>
  <c r="I249" i="15"/>
  <c r="J249" i="15"/>
  <c r="F155" i="15"/>
  <c r="G155" i="15"/>
  <c r="H155" i="15"/>
  <c r="I155" i="15"/>
  <c r="J155" i="15"/>
  <c r="F156" i="15"/>
  <c r="G156" i="15"/>
  <c r="H156" i="15"/>
  <c r="I156" i="15"/>
  <c r="J156" i="15"/>
  <c r="F157" i="15"/>
  <c r="G157" i="15"/>
  <c r="H157" i="15"/>
  <c r="I157" i="15"/>
  <c r="J157" i="15"/>
  <c r="F158" i="15"/>
  <c r="G158" i="15"/>
  <c r="H158" i="15"/>
  <c r="I158" i="15"/>
  <c r="J158" i="15"/>
  <c r="F159" i="15"/>
  <c r="G159" i="15"/>
  <c r="H159" i="15"/>
  <c r="I159" i="15"/>
  <c r="J159" i="15"/>
  <c r="F160" i="15"/>
  <c r="G160" i="15"/>
  <c r="H160" i="15"/>
  <c r="I160" i="15"/>
  <c r="J160" i="15"/>
  <c r="D155" i="15"/>
  <c r="D156" i="15"/>
  <c r="D157" i="15"/>
  <c r="D158" i="15"/>
  <c r="D159" i="15"/>
  <c r="D160" i="15"/>
  <c r="C161" i="15"/>
  <c r="D161" i="15"/>
  <c r="E161" i="15"/>
  <c r="F161" i="15"/>
  <c r="G161" i="15"/>
  <c r="H161" i="15"/>
  <c r="I161" i="15"/>
  <c r="J161" i="15"/>
  <c r="C162" i="15"/>
  <c r="D162" i="15"/>
  <c r="E162" i="15"/>
  <c r="F162" i="15"/>
  <c r="G162" i="15"/>
  <c r="H162" i="15"/>
  <c r="I162" i="15"/>
  <c r="J162" i="15"/>
  <c r="C163" i="15"/>
  <c r="D163" i="15"/>
  <c r="E163" i="15"/>
  <c r="F163" i="15"/>
  <c r="G163" i="15"/>
  <c r="H163" i="15"/>
  <c r="I163" i="15"/>
  <c r="J163" i="15"/>
  <c r="C164" i="15"/>
  <c r="D164" i="15"/>
  <c r="E164" i="15"/>
  <c r="F164" i="15"/>
  <c r="G164" i="15"/>
  <c r="H164" i="15"/>
  <c r="I164" i="15"/>
  <c r="J164" i="15"/>
  <c r="C165" i="15"/>
  <c r="D165" i="15"/>
  <c r="E165" i="15"/>
  <c r="F165" i="15"/>
  <c r="G165" i="15"/>
  <c r="H165" i="15"/>
  <c r="I165" i="15"/>
  <c r="J165" i="15"/>
  <c r="C166" i="15"/>
  <c r="D166" i="15"/>
  <c r="E166" i="15"/>
  <c r="F166" i="15"/>
  <c r="G166" i="15"/>
  <c r="H166" i="15"/>
  <c r="I166" i="15"/>
  <c r="J166" i="15"/>
  <c r="C167" i="15"/>
  <c r="D167" i="15"/>
  <c r="E167" i="15"/>
  <c r="F167" i="15"/>
  <c r="G167" i="15"/>
  <c r="H167" i="15"/>
  <c r="I167" i="15"/>
  <c r="J167" i="15"/>
  <c r="D187" i="15"/>
  <c r="E187" i="15"/>
  <c r="F187" i="15"/>
  <c r="G187" i="15"/>
  <c r="H187" i="15"/>
  <c r="I187" i="15"/>
  <c r="J187" i="15"/>
  <c r="C189" i="15"/>
  <c r="D189" i="15"/>
  <c r="E189" i="15"/>
  <c r="F189" i="15"/>
  <c r="G189" i="15"/>
  <c r="H189" i="15"/>
  <c r="I189" i="15"/>
  <c r="J189" i="15"/>
  <c r="I190" i="15"/>
  <c r="J190" i="15"/>
  <c r="C193" i="15"/>
  <c r="D193" i="15"/>
  <c r="E193" i="15"/>
  <c r="F193" i="15"/>
  <c r="G193" i="15"/>
  <c r="H193" i="15"/>
  <c r="I193" i="15"/>
  <c r="J193" i="15"/>
  <c r="C198" i="15"/>
  <c r="D198" i="15"/>
  <c r="E198" i="15"/>
  <c r="F198" i="15"/>
  <c r="G198" i="15"/>
  <c r="H198" i="15"/>
  <c r="I198" i="15"/>
  <c r="J198" i="15"/>
  <c r="C199" i="15"/>
  <c r="D199" i="15"/>
  <c r="E199" i="15"/>
  <c r="F199" i="15"/>
  <c r="G199" i="15"/>
  <c r="H199" i="15"/>
  <c r="I199" i="15"/>
  <c r="J199" i="15"/>
  <c r="C105" i="15"/>
  <c r="D105" i="15"/>
  <c r="E105" i="15"/>
  <c r="F105" i="15"/>
  <c r="G105" i="15"/>
  <c r="H105" i="15"/>
  <c r="I105" i="15"/>
  <c r="J105" i="15"/>
  <c r="C106" i="15"/>
  <c r="D106" i="15"/>
  <c r="E106" i="15"/>
  <c r="F106" i="15"/>
  <c r="G106" i="15"/>
  <c r="H106" i="15"/>
  <c r="I106" i="15"/>
  <c r="J106" i="15"/>
  <c r="C107" i="15"/>
  <c r="D107" i="15"/>
  <c r="E107" i="15"/>
  <c r="F107" i="15"/>
  <c r="G107" i="15"/>
  <c r="H107" i="15"/>
  <c r="I107" i="15"/>
  <c r="J107" i="15"/>
  <c r="C108" i="15"/>
  <c r="D108" i="15"/>
  <c r="E108" i="15"/>
  <c r="F108" i="15"/>
  <c r="G108" i="15"/>
  <c r="H108" i="15"/>
  <c r="I108" i="15"/>
  <c r="J108" i="15"/>
  <c r="C109" i="15"/>
  <c r="D109" i="15"/>
  <c r="E109" i="15"/>
  <c r="F109" i="15"/>
  <c r="G109" i="15"/>
  <c r="H109" i="15"/>
  <c r="I109" i="15"/>
  <c r="J109" i="15"/>
  <c r="C110" i="15"/>
  <c r="D110" i="15"/>
  <c r="E110" i="15"/>
  <c r="F110" i="15"/>
  <c r="G110" i="15"/>
  <c r="H110" i="15"/>
  <c r="I110" i="15"/>
  <c r="J110" i="15"/>
  <c r="C111" i="15"/>
  <c r="D111" i="15"/>
  <c r="E111" i="15"/>
  <c r="F111" i="15"/>
  <c r="G111" i="15"/>
  <c r="H111" i="15"/>
  <c r="I111" i="15"/>
  <c r="J111" i="15"/>
  <c r="C112" i="15"/>
  <c r="D112" i="15"/>
  <c r="E112" i="15"/>
  <c r="F112" i="15"/>
  <c r="G112" i="15"/>
  <c r="H112" i="15"/>
  <c r="I112" i="15"/>
  <c r="J112" i="15"/>
  <c r="C113" i="15"/>
  <c r="D113" i="15"/>
  <c r="E113" i="15"/>
  <c r="F113" i="15"/>
  <c r="G113" i="15"/>
  <c r="H113" i="15"/>
  <c r="I113" i="15"/>
  <c r="J113" i="15"/>
  <c r="C114" i="15"/>
  <c r="D114" i="15"/>
  <c r="E114" i="15"/>
  <c r="F114" i="15"/>
  <c r="G114" i="15"/>
  <c r="H114" i="15"/>
  <c r="I114" i="15"/>
  <c r="J114" i="15"/>
  <c r="C115" i="15"/>
  <c r="D115" i="15"/>
  <c r="E115" i="15"/>
  <c r="F115" i="15"/>
  <c r="G115" i="15"/>
  <c r="H115" i="15"/>
  <c r="I115" i="15"/>
  <c r="J115" i="15"/>
  <c r="C116" i="15"/>
  <c r="D116" i="15"/>
  <c r="E116" i="15"/>
  <c r="F116" i="15"/>
  <c r="G116" i="15"/>
  <c r="H116" i="15"/>
  <c r="I116" i="15"/>
  <c r="J116" i="15"/>
  <c r="C118" i="15"/>
  <c r="D118" i="15"/>
  <c r="E118" i="15"/>
  <c r="F118" i="15"/>
  <c r="G118" i="15"/>
  <c r="H118" i="15"/>
  <c r="I118" i="15"/>
  <c r="J118" i="15"/>
  <c r="C119" i="15"/>
  <c r="D119" i="15"/>
  <c r="E119" i="15"/>
  <c r="F119" i="15"/>
  <c r="G119" i="15"/>
  <c r="H119" i="15"/>
  <c r="I119" i="15"/>
  <c r="J119" i="15"/>
  <c r="C120" i="15"/>
  <c r="D120" i="15"/>
  <c r="E120" i="15"/>
  <c r="F120" i="15"/>
  <c r="G120" i="15"/>
  <c r="H120" i="15"/>
  <c r="I120" i="15"/>
  <c r="J120" i="15"/>
  <c r="C121" i="15"/>
  <c r="D121" i="15"/>
  <c r="E121" i="15"/>
  <c r="F121" i="15"/>
  <c r="G121" i="15"/>
  <c r="H121" i="15"/>
  <c r="I121" i="15"/>
  <c r="J121" i="15"/>
  <c r="C122" i="15"/>
  <c r="D122" i="15"/>
  <c r="E122" i="15"/>
  <c r="F122" i="15"/>
  <c r="G122" i="15"/>
  <c r="H122" i="15"/>
  <c r="I122" i="15"/>
  <c r="J122" i="15"/>
  <c r="C123" i="15"/>
  <c r="D123" i="15"/>
  <c r="E123" i="15"/>
  <c r="F123" i="15"/>
  <c r="G123" i="15"/>
  <c r="H123" i="15"/>
  <c r="I123" i="15"/>
  <c r="J123" i="15"/>
  <c r="C124" i="15"/>
  <c r="D124" i="15"/>
  <c r="E124" i="15"/>
  <c r="F124" i="15"/>
  <c r="G124" i="15"/>
  <c r="H124" i="15"/>
  <c r="I124" i="15"/>
  <c r="J124" i="15"/>
  <c r="C125" i="15"/>
  <c r="D125" i="15"/>
  <c r="E125" i="15"/>
  <c r="F125" i="15"/>
  <c r="G125" i="15"/>
  <c r="H125" i="15"/>
  <c r="I125" i="15"/>
  <c r="J125" i="15"/>
  <c r="C126" i="15"/>
  <c r="D126" i="15"/>
  <c r="E126" i="15"/>
  <c r="F126" i="15"/>
  <c r="G126" i="15"/>
  <c r="H126" i="15"/>
  <c r="I126" i="15"/>
  <c r="J126" i="15"/>
  <c r="C127" i="15"/>
  <c r="D127" i="15"/>
  <c r="E127" i="15"/>
  <c r="F127" i="15"/>
  <c r="G127" i="15"/>
  <c r="H127" i="15"/>
  <c r="I127" i="15"/>
  <c r="J127" i="15"/>
  <c r="C128" i="15"/>
  <c r="D128" i="15"/>
  <c r="E128" i="15"/>
  <c r="F128" i="15"/>
  <c r="G128" i="15"/>
  <c r="H128" i="15"/>
  <c r="I128" i="15"/>
  <c r="J128" i="15"/>
  <c r="C129" i="15"/>
  <c r="D129" i="15"/>
  <c r="E129" i="15"/>
  <c r="F129" i="15"/>
  <c r="G129" i="15"/>
  <c r="H129" i="15"/>
  <c r="I129" i="15"/>
  <c r="J129" i="15"/>
  <c r="C130" i="15"/>
  <c r="D130" i="15"/>
  <c r="E130" i="15"/>
  <c r="F130" i="15"/>
  <c r="G130" i="15"/>
  <c r="H130" i="15"/>
  <c r="I130" i="15"/>
  <c r="J130" i="15"/>
  <c r="C131" i="15"/>
  <c r="D131" i="15"/>
  <c r="E131" i="15"/>
  <c r="F131" i="15"/>
  <c r="G131" i="15"/>
  <c r="H131" i="15"/>
  <c r="I131" i="15"/>
  <c r="J131" i="15"/>
  <c r="C132" i="15"/>
  <c r="D132" i="15"/>
  <c r="E132" i="15"/>
  <c r="F132" i="15"/>
  <c r="G132" i="15"/>
  <c r="H132" i="15"/>
  <c r="I132" i="15"/>
  <c r="J132" i="15"/>
  <c r="C133" i="15"/>
  <c r="D133" i="15"/>
  <c r="E133" i="15"/>
  <c r="F133" i="15"/>
  <c r="G133" i="15"/>
  <c r="H133" i="15"/>
  <c r="I133" i="15"/>
  <c r="J133" i="15"/>
  <c r="C134" i="15"/>
  <c r="D134" i="15"/>
  <c r="E134" i="15"/>
  <c r="F134" i="15"/>
  <c r="G134" i="15"/>
  <c r="H134" i="15"/>
  <c r="I134" i="15"/>
  <c r="J134" i="15"/>
  <c r="C135" i="15"/>
  <c r="D135" i="15"/>
  <c r="E135" i="15"/>
  <c r="F135" i="15"/>
  <c r="G135" i="15"/>
  <c r="H135" i="15"/>
  <c r="I135" i="15"/>
  <c r="J135" i="15"/>
  <c r="C137" i="15"/>
  <c r="D137" i="15"/>
  <c r="E137" i="15"/>
  <c r="F137" i="15"/>
  <c r="G137" i="15"/>
  <c r="H137" i="15"/>
  <c r="I137" i="15"/>
  <c r="J137" i="15"/>
  <c r="C138" i="15"/>
  <c r="D138" i="15"/>
  <c r="E138" i="15"/>
  <c r="F138" i="15"/>
  <c r="G138" i="15"/>
  <c r="H138" i="15"/>
  <c r="I138" i="15"/>
  <c r="J138" i="15"/>
  <c r="C140" i="15"/>
  <c r="D140" i="15"/>
  <c r="E140" i="15"/>
  <c r="F140" i="15"/>
  <c r="G140" i="15"/>
  <c r="H140" i="15"/>
  <c r="I140" i="15"/>
  <c r="J140" i="15"/>
  <c r="C141" i="15"/>
  <c r="D141" i="15"/>
  <c r="E141" i="15"/>
  <c r="F141" i="15"/>
  <c r="G141" i="15"/>
  <c r="H141" i="15"/>
  <c r="I141" i="15"/>
  <c r="J141" i="15"/>
  <c r="C142" i="15"/>
  <c r="D142" i="15"/>
  <c r="E142" i="15"/>
  <c r="F142" i="15"/>
  <c r="G142" i="15"/>
  <c r="H142" i="15"/>
  <c r="I142" i="15"/>
  <c r="J142" i="15"/>
  <c r="C143" i="15"/>
  <c r="D143" i="15"/>
  <c r="E143" i="15"/>
  <c r="F143" i="15"/>
  <c r="G143" i="15"/>
  <c r="H143" i="15"/>
  <c r="I143" i="15"/>
  <c r="J143" i="15"/>
  <c r="C144" i="15"/>
  <c r="D144" i="15"/>
  <c r="E144" i="15"/>
  <c r="F144" i="15"/>
  <c r="G144" i="15"/>
  <c r="H144" i="15"/>
  <c r="I144" i="15"/>
  <c r="J144" i="15"/>
  <c r="C145" i="15"/>
  <c r="D145" i="15"/>
  <c r="E145" i="15"/>
  <c r="F145" i="15"/>
  <c r="G145" i="15"/>
  <c r="H145" i="15"/>
  <c r="I145" i="15"/>
  <c r="J145" i="15"/>
  <c r="C146" i="15"/>
  <c r="D146" i="15"/>
  <c r="E146" i="15"/>
  <c r="F146" i="15"/>
  <c r="G146" i="15"/>
  <c r="H146" i="15"/>
  <c r="I146" i="15"/>
  <c r="J146" i="15"/>
  <c r="C147" i="15"/>
  <c r="D147" i="15"/>
  <c r="E147" i="15"/>
  <c r="F147" i="15"/>
  <c r="G147" i="15"/>
  <c r="H147" i="15"/>
  <c r="I147" i="15"/>
  <c r="J147" i="15"/>
  <c r="C149" i="15"/>
  <c r="D149" i="15"/>
  <c r="E149" i="15"/>
  <c r="F149" i="15"/>
  <c r="G149" i="15"/>
  <c r="H149" i="15"/>
  <c r="I149" i="15"/>
  <c r="J149" i="15"/>
  <c r="D55" i="18"/>
  <c r="F55" i="18"/>
  <c r="G55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C55" i="18"/>
  <c r="C56" i="18"/>
  <c r="E55" i="18"/>
  <c r="E56" i="18"/>
  <c r="C57" i="18"/>
  <c r="D57" i="18"/>
  <c r="E57" i="18"/>
  <c r="F57" i="18"/>
  <c r="G57" i="18"/>
  <c r="C58" i="18"/>
  <c r="D58" i="18"/>
  <c r="E58" i="18"/>
  <c r="F58" i="18"/>
  <c r="G58" i="18"/>
  <c r="C59" i="18"/>
  <c r="D59" i="18"/>
  <c r="E59" i="18"/>
  <c r="F59" i="18"/>
  <c r="G59" i="18"/>
  <c r="C60" i="18"/>
  <c r="D60" i="18"/>
  <c r="E60" i="18"/>
  <c r="F60" i="18"/>
  <c r="G60" i="18"/>
  <c r="C61" i="18"/>
  <c r="D61" i="18"/>
  <c r="E61" i="18"/>
  <c r="F61" i="18"/>
  <c r="G61" i="18"/>
  <c r="C62" i="18"/>
  <c r="D62" i="18"/>
  <c r="E62" i="18"/>
  <c r="F62" i="18"/>
  <c r="G62" i="18"/>
  <c r="C63" i="18"/>
  <c r="D63" i="18"/>
  <c r="E63" i="18"/>
  <c r="F63" i="18"/>
  <c r="G63" i="18"/>
  <c r="C64" i="18"/>
  <c r="D64" i="18"/>
  <c r="E64" i="18"/>
  <c r="F64" i="18"/>
  <c r="G64" i="18"/>
  <c r="C65" i="18"/>
  <c r="D65" i="18"/>
  <c r="E65" i="18"/>
  <c r="F65" i="18"/>
  <c r="G65" i="18"/>
  <c r="C66" i="18"/>
  <c r="D66" i="18"/>
  <c r="E66" i="18"/>
  <c r="F66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C70" i="18"/>
  <c r="E70" i="18"/>
  <c r="F70" i="18"/>
  <c r="G70" i="18"/>
  <c r="H70" i="18"/>
  <c r="I70" i="18"/>
  <c r="J70" i="18"/>
  <c r="C88" i="18"/>
  <c r="D88" i="18"/>
  <c r="E88" i="18"/>
  <c r="F88" i="18"/>
  <c r="G88" i="18"/>
  <c r="I88" i="18"/>
  <c r="J88" i="18"/>
  <c r="C92" i="18"/>
  <c r="D92" i="18"/>
  <c r="E92" i="18"/>
  <c r="F92" i="18"/>
  <c r="G92" i="18"/>
  <c r="H92" i="18"/>
  <c r="I92" i="18"/>
  <c r="J92" i="18"/>
  <c r="C93" i="18"/>
  <c r="D93" i="18"/>
  <c r="E93" i="18"/>
  <c r="F93" i="18"/>
  <c r="G93" i="18"/>
  <c r="H93" i="18"/>
  <c r="I93" i="18"/>
  <c r="J93" i="18"/>
  <c r="C94" i="18"/>
  <c r="D94" i="18"/>
  <c r="E94" i="18"/>
  <c r="F94" i="18"/>
  <c r="G94" i="18"/>
  <c r="H94" i="18"/>
  <c r="I94" i="18"/>
  <c r="J94" i="18"/>
  <c r="C95" i="18"/>
  <c r="D95" i="18"/>
  <c r="E95" i="18"/>
  <c r="F95" i="18"/>
  <c r="G95" i="18"/>
  <c r="H95" i="18"/>
  <c r="I95" i="18"/>
  <c r="J95" i="18"/>
  <c r="C96" i="18"/>
  <c r="D96" i="18"/>
  <c r="E96" i="18"/>
  <c r="F96" i="18"/>
  <c r="G96" i="18"/>
  <c r="H96" i="18"/>
  <c r="I96" i="18"/>
  <c r="J96" i="18"/>
  <c r="C97" i="18"/>
  <c r="D97" i="18"/>
  <c r="E97" i="18"/>
  <c r="F97" i="18"/>
  <c r="G97" i="18"/>
  <c r="H97" i="18"/>
  <c r="I97" i="18"/>
  <c r="J97" i="18"/>
  <c r="C99" i="18"/>
  <c r="D99" i="18"/>
  <c r="E99" i="18"/>
  <c r="F99" i="18"/>
  <c r="G99" i="18"/>
  <c r="H99" i="18"/>
  <c r="I99" i="18"/>
  <c r="J99" i="18"/>
  <c r="D55" i="15"/>
  <c r="F55" i="15"/>
  <c r="G55" i="15"/>
  <c r="I55" i="15"/>
  <c r="J55" i="15"/>
  <c r="I56" i="15"/>
  <c r="J56" i="15"/>
  <c r="I57" i="15"/>
  <c r="J57" i="15"/>
  <c r="I58" i="15"/>
  <c r="J58" i="15"/>
  <c r="I59" i="15"/>
  <c r="J59" i="15"/>
  <c r="I60" i="15"/>
  <c r="J60" i="15"/>
  <c r="I61" i="15"/>
  <c r="J61" i="15"/>
  <c r="I62" i="15"/>
  <c r="J62" i="15"/>
  <c r="I63" i="15"/>
  <c r="J63" i="15"/>
  <c r="I64" i="15"/>
  <c r="J64" i="15"/>
  <c r="I65" i="15"/>
  <c r="J65" i="15"/>
  <c r="E55" i="15"/>
  <c r="E56" i="15"/>
  <c r="D57" i="15"/>
  <c r="E57" i="15"/>
  <c r="F57" i="15"/>
  <c r="G57" i="15"/>
  <c r="D58" i="15"/>
  <c r="E58" i="15"/>
  <c r="F58" i="15"/>
  <c r="G58" i="15"/>
  <c r="D59" i="15"/>
  <c r="E59" i="15"/>
  <c r="F59" i="15"/>
  <c r="G59" i="15"/>
  <c r="D60" i="15"/>
  <c r="E60" i="15"/>
  <c r="F60" i="15"/>
  <c r="G60" i="15"/>
  <c r="D61" i="15"/>
  <c r="E61" i="15"/>
  <c r="F61" i="15"/>
  <c r="G61" i="15"/>
  <c r="D62" i="15"/>
  <c r="E62" i="15"/>
  <c r="F62" i="15"/>
  <c r="G62" i="15"/>
  <c r="D63" i="15"/>
  <c r="E63" i="15"/>
  <c r="F63" i="15"/>
  <c r="G63" i="15"/>
  <c r="D64" i="15"/>
  <c r="E64" i="15"/>
  <c r="F64" i="15"/>
  <c r="G64" i="15"/>
  <c r="D65" i="15"/>
  <c r="E65" i="15"/>
  <c r="F65" i="15"/>
  <c r="G65" i="15"/>
  <c r="D66" i="15"/>
  <c r="E66" i="15"/>
  <c r="F66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C70" i="15"/>
  <c r="E70" i="15"/>
  <c r="F70" i="15"/>
  <c r="G70" i="15"/>
  <c r="H70" i="15"/>
  <c r="I70" i="15"/>
  <c r="J70" i="15"/>
  <c r="C88" i="15"/>
  <c r="D88" i="15"/>
  <c r="E88" i="15"/>
  <c r="F88" i="15"/>
  <c r="G88" i="15"/>
  <c r="H88" i="15"/>
  <c r="I88" i="15"/>
  <c r="J88" i="15"/>
  <c r="C92" i="15"/>
  <c r="D92" i="15"/>
  <c r="E92" i="15"/>
  <c r="F92" i="15"/>
  <c r="G92" i="15"/>
  <c r="H92" i="15"/>
  <c r="I92" i="15"/>
  <c r="J92" i="15"/>
  <c r="C93" i="15"/>
  <c r="D93" i="15"/>
  <c r="E93" i="15"/>
  <c r="F93" i="15"/>
  <c r="G93" i="15"/>
  <c r="H93" i="15"/>
  <c r="I93" i="15"/>
  <c r="J93" i="15"/>
  <c r="C94" i="15"/>
  <c r="D94" i="15"/>
  <c r="E94" i="15"/>
  <c r="F94" i="15"/>
  <c r="G94" i="15"/>
  <c r="H94" i="15"/>
  <c r="I94" i="15"/>
  <c r="J94" i="15"/>
  <c r="C95" i="15"/>
  <c r="D95" i="15"/>
  <c r="E95" i="15"/>
  <c r="F95" i="15"/>
  <c r="G95" i="15"/>
  <c r="H95" i="15"/>
  <c r="I95" i="15"/>
  <c r="J95" i="15"/>
  <c r="C96" i="15"/>
  <c r="D96" i="15"/>
  <c r="E96" i="15"/>
  <c r="F96" i="15"/>
  <c r="G96" i="15"/>
  <c r="H96" i="15"/>
  <c r="I96" i="15"/>
  <c r="J96" i="15"/>
  <c r="C97" i="15"/>
  <c r="D97" i="15"/>
  <c r="E97" i="15"/>
  <c r="F97" i="15"/>
  <c r="G97" i="15"/>
  <c r="H97" i="15"/>
  <c r="I97" i="15"/>
  <c r="J97" i="15"/>
  <c r="C99" i="15"/>
  <c r="D99" i="15"/>
  <c r="E99" i="15"/>
  <c r="F99" i="15"/>
  <c r="G99" i="15"/>
  <c r="H99" i="15"/>
  <c r="I99" i="15"/>
  <c r="J99" i="15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48" i="18"/>
  <c r="B347" i="18"/>
  <c r="K346" i="18"/>
  <c r="I44" i="18" s="1"/>
  <c r="B346" i="18"/>
  <c r="K345" i="18"/>
  <c r="I43" i="18" s="1"/>
  <c r="B345" i="18"/>
  <c r="K344" i="18"/>
  <c r="I42" i="18" s="1"/>
  <c r="B344" i="18"/>
  <c r="K343" i="18"/>
  <c r="I41" i="18" s="1"/>
  <c r="B343" i="18"/>
  <c r="K342" i="18"/>
  <c r="I40" i="18" s="1"/>
  <c r="B342" i="18"/>
  <c r="B341" i="18"/>
  <c r="K340" i="18"/>
  <c r="B340" i="18"/>
  <c r="B339" i="18"/>
  <c r="B338" i="18"/>
  <c r="B337" i="18"/>
  <c r="K336" i="18"/>
  <c r="I34" i="18" s="1"/>
  <c r="B336" i="18"/>
  <c r="K335" i="18"/>
  <c r="I33" i="18" s="1"/>
  <c r="B335" i="18"/>
  <c r="K334" i="18"/>
  <c r="I32" i="18" s="1"/>
  <c r="B334" i="18"/>
  <c r="K333" i="18"/>
  <c r="I31" i="18" s="1"/>
  <c r="B333" i="18"/>
  <c r="K332" i="18"/>
  <c r="B332" i="18"/>
  <c r="K331" i="18"/>
  <c r="I29" i="18" s="1"/>
  <c r="B331" i="18"/>
  <c r="K330" i="18"/>
  <c r="I28" i="18" s="1"/>
  <c r="B330" i="18"/>
  <c r="K329" i="18"/>
  <c r="I27" i="18" s="1"/>
  <c r="B329" i="18"/>
  <c r="K328" i="18"/>
  <c r="B328" i="18"/>
  <c r="K327" i="18"/>
  <c r="I25" i="18" s="1"/>
  <c r="B327" i="18"/>
  <c r="K326" i="18"/>
  <c r="B326" i="18"/>
  <c r="K325" i="18"/>
  <c r="I23" i="18" s="1"/>
  <c r="B325" i="18"/>
  <c r="K324" i="18"/>
  <c r="B324" i="18"/>
  <c r="K323" i="18"/>
  <c r="I21" i="18" s="1"/>
  <c r="B323" i="18"/>
  <c r="K322" i="18"/>
  <c r="I20" i="18" s="1"/>
  <c r="B322" i="18"/>
  <c r="K321" i="18"/>
  <c r="I19" i="18" s="1"/>
  <c r="B321" i="18"/>
  <c r="K320" i="18"/>
  <c r="B320" i="18"/>
  <c r="K319" i="18"/>
  <c r="I17" i="18" s="1"/>
  <c r="B319" i="18"/>
  <c r="K318" i="18"/>
  <c r="I16" i="18" s="1"/>
  <c r="B318" i="18"/>
  <c r="K317" i="18"/>
  <c r="I15" i="18" s="1"/>
  <c r="B317" i="18"/>
  <c r="B316" i="18"/>
  <c r="K315" i="18"/>
  <c r="I13" i="18" s="1"/>
  <c r="B315" i="18"/>
  <c r="K314" i="18"/>
  <c r="B314" i="18"/>
  <c r="K313" i="18"/>
  <c r="I11" i="18" s="1"/>
  <c r="B313" i="18"/>
  <c r="K312" i="18"/>
  <c r="I10" i="18" s="1"/>
  <c r="B312" i="18"/>
  <c r="K311" i="18"/>
  <c r="I9" i="18" s="1"/>
  <c r="B311" i="18"/>
  <c r="K310" i="18"/>
  <c r="B310" i="18"/>
  <c r="K309" i="18"/>
  <c r="I7" i="18" s="1"/>
  <c r="B309" i="18"/>
  <c r="K308" i="18"/>
  <c r="I6" i="18" s="1"/>
  <c r="B308" i="18"/>
  <c r="K307" i="18"/>
  <c r="I5" i="18" s="1"/>
  <c r="B307" i="18"/>
  <c r="K306" i="18"/>
  <c r="I4" i="18" s="1"/>
  <c r="B306" i="18"/>
  <c r="K305" i="18"/>
  <c r="I3" i="18" s="1"/>
  <c r="B305" i="18"/>
  <c r="K304" i="18"/>
  <c r="I2" i="18" s="1"/>
  <c r="B304" i="18"/>
  <c r="B298" i="18"/>
  <c r="B297" i="18"/>
  <c r="B296" i="18"/>
  <c r="B295" i="18"/>
  <c r="B294" i="18"/>
  <c r="B293" i="18"/>
  <c r="B292" i="18"/>
  <c r="B291" i="18"/>
  <c r="B290" i="18"/>
  <c r="K289" i="18"/>
  <c r="G37" i="18" s="1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K258" i="18"/>
  <c r="G6" i="18" s="1"/>
  <c r="B258" i="18"/>
  <c r="B257" i="18"/>
  <c r="B256" i="18"/>
  <c r="B255" i="18"/>
  <c r="B254" i="18"/>
  <c r="B249" i="18"/>
  <c r="K248" i="18"/>
  <c r="B248" i="18"/>
  <c r="B247" i="18"/>
  <c r="K246" i="18"/>
  <c r="F43" i="18" s="1"/>
  <c r="B246" i="18"/>
  <c r="K245" i="18"/>
  <c r="F42" i="18" s="1"/>
  <c r="B245" i="18"/>
  <c r="K244" i="18"/>
  <c r="F41" i="18" s="1"/>
  <c r="B244" i="18"/>
  <c r="K243" i="18"/>
  <c r="F40" i="18" s="1"/>
  <c r="B243" i="18"/>
  <c r="K242" i="18"/>
  <c r="F39" i="18" s="1"/>
  <c r="B242" i="18"/>
  <c r="K241" i="18"/>
  <c r="F38" i="18" s="1"/>
  <c r="B241" i="18"/>
  <c r="K240" i="18"/>
  <c r="F37" i="18" s="1"/>
  <c r="B240" i="18"/>
  <c r="B239" i="18"/>
  <c r="K238" i="18"/>
  <c r="F35" i="18" s="1"/>
  <c r="B238" i="18"/>
  <c r="K237" i="18"/>
  <c r="B237" i="18"/>
  <c r="K236" i="18"/>
  <c r="F33" i="18" s="1"/>
  <c r="B236" i="18"/>
  <c r="K235" i="18"/>
  <c r="F32" i="18" s="1"/>
  <c r="B235" i="18"/>
  <c r="K234" i="18"/>
  <c r="F31" i="18" s="1"/>
  <c r="B234" i="18"/>
  <c r="K233" i="18"/>
  <c r="F30" i="18" s="1"/>
  <c r="B233" i="18"/>
  <c r="K232" i="18"/>
  <c r="F29" i="18" s="1"/>
  <c r="B232" i="18"/>
  <c r="K231" i="18"/>
  <c r="F28" i="18" s="1"/>
  <c r="B231" i="18"/>
  <c r="K230" i="18"/>
  <c r="F27" i="18" s="1"/>
  <c r="B230" i="18"/>
  <c r="K229" i="18"/>
  <c r="B229" i="18"/>
  <c r="K228" i="18"/>
  <c r="F25" i="18" s="1"/>
  <c r="B228" i="18"/>
  <c r="K227" i="18"/>
  <c r="F24" i="18" s="1"/>
  <c r="B227" i="18"/>
  <c r="K226" i="18"/>
  <c r="B226" i="18"/>
  <c r="K225" i="18"/>
  <c r="B225" i="18"/>
  <c r="K224" i="18"/>
  <c r="F21" i="18" s="1"/>
  <c r="B224" i="18"/>
  <c r="K223" i="18"/>
  <c r="F20" i="18" s="1"/>
  <c r="B223" i="18"/>
  <c r="K222" i="18"/>
  <c r="B222" i="18"/>
  <c r="K221" i="18"/>
  <c r="F18" i="18" s="1"/>
  <c r="B221" i="18"/>
  <c r="K220" i="18"/>
  <c r="F17" i="18" s="1"/>
  <c r="B220" i="18"/>
  <c r="K219" i="18"/>
  <c r="F16" i="18" s="1"/>
  <c r="B219" i="18"/>
  <c r="K218" i="18"/>
  <c r="B218" i="18"/>
  <c r="K217" i="18"/>
  <c r="B217" i="18"/>
  <c r="K216" i="18"/>
  <c r="F13" i="18" s="1"/>
  <c r="B216" i="18"/>
  <c r="K215" i="18"/>
  <c r="F12" i="18" s="1"/>
  <c r="B215" i="18"/>
  <c r="K214" i="18"/>
  <c r="B214" i="18"/>
  <c r="K213" i="18"/>
  <c r="F10" i="18" s="1"/>
  <c r="B213" i="18"/>
  <c r="K212" i="18"/>
  <c r="F9" i="18" s="1"/>
  <c r="B212" i="18"/>
  <c r="K211" i="18"/>
  <c r="F8" i="18" s="1"/>
  <c r="B211" i="18"/>
  <c r="B210" i="18"/>
  <c r="B209" i="18"/>
  <c r="B208" i="18"/>
  <c r="B207" i="18"/>
  <c r="B206" i="18"/>
  <c r="B205" i="18"/>
  <c r="B199" i="18"/>
  <c r="B198" i="18"/>
  <c r="K197" i="18"/>
  <c r="E44" i="18" s="1"/>
  <c r="B197" i="18"/>
  <c r="K196" i="18"/>
  <c r="E43" i="18" s="1"/>
  <c r="B196" i="18"/>
  <c r="K195" i="18"/>
  <c r="E42" i="18" s="1"/>
  <c r="B195" i="18"/>
  <c r="K194" i="18"/>
  <c r="E41" i="18" s="1"/>
  <c r="B194" i="18"/>
  <c r="B193" i="18"/>
  <c r="K192" i="18"/>
  <c r="E39" i="18" s="1"/>
  <c r="B192" i="18"/>
  <c r="K191" i="18"/>
  <c r="E38" i="18" s="1"/>
  <c r="B191" i="18"/>
  <c r="B190" i="18"/>
  <c r="B189" i="18"/>
  <c r="K188" i="18"/>
  <c r="E35" i="18" s="1"/>
  <c r="B188" i="18"/>
  <c r="B187" i="18"/>
  <c r="K186" i="18"/>
  <c r="E33" i="18" s="1"/>
  <c r="B186" i="18"/>
  <c r="K185" i="18"/>
  <c r="E32" i="18" s="1"/>
  <c r="B185" i="18"/>
  <c r="K184" i="18"/>
  <c r="E31" i="18" s="1"/>
  <c r="B184" i="18"/>
  <c r="K183" i="18"/>
  <c r="E30" i="18" s="1"/>
  <c r="B183" i="18"/>
  <c r="K182" i="18"/>
  <c r="E29" i="18" s="1"/>
  <c r="B182" i="18"/>
  <c r="K181" i="18"/>
  <c r="E28" i="18" s="1"/>
  <c r="B181" i="18"/>
  <c r="K180" i="18"/>
  <c r="E27" i="18" s="1"/>
  <c r="B180" i="18"/>
  <c r="K179" i="18"/>
  <c r="E26" i="18" s="1"/>
  <c r="B179" i="18"/>
  <c r="K178" i="18"/>
  <c r="E25" i="18" s="1"/>
  <c r="B178" i="18"/>
  <c r="K177" i="18"/>
  <c r="E24" i="18" s="1"/>
  <c r="B177" i="18"/>
  <c r="K176" i="18"/>
  <c r="E23" i="18" s="1"/>
  <c r="B176" i="18"/>
  <c r="K175" i="18"/>
  <c r="E22" i="18" s="1"/>
  <c r="B175" i="18"/>
  <c r="K174" i="18"/>
  <c r="E21" i="18" s="1"/>
  <c r="B174" i="18"/>
  <c r="K173" i="18"/>
  <c r="E20" i="18" s="1"/>
  <c r="B173" i="18"/>
  <c r="K172" i="18"/>
  <c r="E19" i="18" s="1"/>
  <c r="B172" i="18"/>
  <c r="K171" i="18"/>
  <c r="E18" i="18" s="1"/>
  <c r="B171" i="18"/>
  <c r="K170" i="18"/>
  <c r="E17" i="18" s="1"/>
  <c r="B170" i="18"/>
  <c r="K169" i="18"/>
  <c r="E16" i="18" s="1"/>
  <c r="B169" i="18"/>
  <c r="K168" i="18"/>
  <c r="E15" i="18" s="1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49" i="18"/>
  <c r="K148" i="18"/>
  <c r="D45" i="18" s="1"/>
  <c r="B148" i="18"/>
  <c r="B147" i="18"/>
  <c r="B146" i="18"/>
  <c r="B145" i="18"/>
  <c r="B144" i="18"/>
  <c r="B143" i="18"/>
  <c r="B142" i="18"/>
  <c r="B141" i="18"/>
  <c r="B140" i="18"/>
  <c r="K139" i="18"/>
  <c r="D36" i="18" s="1"/>
  <c r="B139" i="18"/>
  <c r="B138" i="18"/>
  <c r="B137" i="18"/>
  <c r="K136" i="18"/>
  <c r="D33" i="18" s="1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K117" i="18"/>
  <c r="D14" i="18" s="1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99" i="18"/>
  <c r="K98" i="18"/>
  <c r="C45" i="18" s="1"/>
  <c r="B98" i="18"/>
  <c r="B97" i="18"/>
  <c r="B96" i="18"/>
  <c r="B95" i="18"/>
  <c r="B94" i="18"/>
  <c r="B93" i="18"/>
  <c r="B92" i="18"/>
  <c r="K91" i="18"/>
  <c r="C38" i="18" s="1"/>
  <c r="B91" i="18"/>
  <c r="K90" i="18"/>
  <c r="C37" i="18" s="1"/>
  <c r="B90" i="18"/>
  <c r="K89" i="18"/>
  <c r="C36" i="18" s="1"/>
  <c r="B89" i="18"/>
  <c r="B88" i="18"/>
  <c r="K87" i="18"/>
  <c r="C34" i="18" s="1"/>
  <c r="B87" i="18"/>
  <c r="K86" i="18"/>
  <c r="C33" i="18" s="1"/>
  <c r="B86" i="18"/>
  <c r="K85" i="18"/>
  <c r="C32" i="18" s="1"/>
  <c r="B85" i="18"/>
  <c r="K84" i="18"/>
  <c r="C31" i="18" s="1"/>
  <c r="B84" i="18"/>
  <c r="K83" i="18"/>
  <c r="C30" i="18" s="1"/>
  <c r="B83" i="18"/>
  <c r="K82" i="18"/>
  <c r="C29" i="18" s="1"/>
  <c r="B82" i="18"/>
  <c r="K81" i="18"/>
  <c r="B81" i="18"/>
  <c r="K80" i="18"/>
  <c r="C27" i="18" s="1"/>
  <c r="B80" i="18"/>
  <c r="K79" i="18"/>
  <c r="C26" i="18" s="1"/>
  <c r="B79" i="18"/>
  <c r="K78" i="18"/>
  <c r="C25" i="18" s="1"/>
  <c r="B78" i="18"/>
  <c r="K77" i="18"/>
  <c r="C24" i="18" s="1"/>
  <c r="B77" i="18"/>
  <c r="K76" i="18"/>
  <c r="C23" i="18" s="1"/>
  <c r="B76" i="18"/>
  <c r="K75" i="18"/>
  <c r="B75" i="18"/>
  <c r="K74" i="18"/>
  <c r="C21" i="18" s="1"/>
  <c r="B74" i="18"/>
  <c r="K73" i="18"/>
  <c r="B73" i="18"/>
  <c r="K72" i="18"/>
  <c r="C19" i="18" s="1"/>
  <c r="B72" i="18"/>
  <c r="K71" i="18"/>
  <c r="C18" i="18" s="1"/>
  <c r="B71" i="18"/>
  <c r="B70" i="18"/>
  <c r="K69" i="18"/>
  <c r="B69" i="18"/>
  <c r="K68" i="18"/>
  <c r="C15" i="18" s="1"/>
  <c r="B68" i="18"/>
  <c r="K67" i="18"/>
  <c r="C14" i="18" s="1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H47" i="18"/>
  <c r="J46" i="18"/>
  <c r="I46" i="18"/>
  <c r="G46" i="18"/>
  <c r="F45" i="18"/>
  <c r="I38" i="18"/>
  <c r="F34" i="18"/>
  <c r="I30" i="18"/>
  <c r="C28" i="18"/>
  <c r="I26" i="18"/>
  <c r="F26" i="18"/>
  <c r="I24" i="18"/>
  <c r="F23" i="18"/>
  <c r="I22" i="18"/>
  <c r="F22" i="18"/>
  <c r="C22" i="18"/>
  <c r="C20" i="18"/>
  <c r="F19" i="18"/>
  <c r="I18" i="18"/>
  <c r="C16" i="18"/>
  <c r="F15" i="18"/>
  <c r="F14" i="18"/>
  <c r="I12" i="18"/>
  <c r="F11" i="18"/>
  <c r="I8" i="18"/>
  <c r="I63" i="22" l="1"/>
  <c r="K337" i="18"/>
  <c r="I35" i="18" s="1"/>
  <c r="K387" i="18"/>
  <c r="J36" i="18" s="1"/>
  <c r="K383" i="18"/>
  <c r="J32" i="18" s="1"/>
  <c r="K379" i="18"/>
  <c r="J28" i="18" s="1"/>
  <c r="K375" i="18"/>
  <c r="J24" i="18" s="1"/>
  <c r="K371" i="18"/>
  <c r="J20" i="18" s="1"/>
  <c r="K367" i="18"/>
  <c r="J16" i="18" s="1"/>
  <c r="K359" i="18"/>
  <c r="J8" i="18" s="1"/>
  <c r="K355" i="18"/>
  <c r="J4" i="18" s="1"/>
  <c r="I66" i="22"/>
  <c r="I65" i="22"/>
  <c r="K190" i="18"/>
  <c r="E37" i="18" s="1"/>
  <c r="L49" i="23"/>
  <c r="L48" i="23"/>
  <c r="K158" i="20"/>
  <c r="E5" i="20" s="1"/>
  <c r="K97" i="20"/>
  <c r="C44" i="20" s="1"/>
  <c r="K159" i="20"/>
  <c r="E6" i="20" s="1"/>
  <c r="K391" i="20"/>
  <c r="J40" i="20" s="1"/>
  <c r="K161" i="20"/>
  <c r="E8" i="20" s="1"/>
  <c r="K360" i="20"/>
  <c r="J9" i="20" s="1"/>
  <c r="K368" i="20"/>
  <c r="J17" i="20" s="1"/>
  <c r="K163" i="20"/>
  <c r="E10" i="20" s="1"/>
  <c r="K271" i="20"/>
  <c r="G19" i="20" s="1"/>
  <c r="K279" i="20"/>
  <c r="G27" i="20" s="1"/>
  <c r="K338" i="20"/>
  <c r="I36" i="20" s="1"/>
  <c r="K353" i="20"/>
  <c r="J2" i="20" s="1"/>
  <c r="K385" i="20"/>
  <c r="J34" i="20" s="1"/>
  <c r="K391" i="18"/>
  <c r="J40" i="18" s="1"/>
  <c r="K363" i="18"/>
  <c r="J12" i="18" s="1"/>
  <c r="K161" i="18"/>
  <c r="E8" i="18" s="1"/>
  <c r="K155" i="18"/>
  <c r="E2" i="18" s="1"/>
  <c r="J9" i="21"/>
  <c r="J12" i="21" s="1"/>
  <c r="K187" i="18"/>
  <c r="E34" i="18" s="1"/>
  <c r="D27" i="21"/>
  <c r="D30" i="21" s="1"/>
  <c r="K341" i="18"/>
  <c r="I39" i="18" s="1"/>
  <c r="K396" i="18"/>
  <c r="J45" i="18" s="1"/>
  <c r="K394" i="18"/>
  <c r="J43" i="18" s="1"/>
  <c r="K393" i="18"/>
  <c r="J42" i="18" s="1"/>
  <c r="K392" i="18"/>
  <c r="J41" i="18" s="1"/>
  <c r="K390" i="18"/>
  <c r="J39" i="18" s="1"/>
  <c r="K389" i="18"/>
  <c r="J38" i="18" s="1"/>
  <c r="K388" i="18"/>
  <c r="J37" i="18" s="1"/>
  <c r="K386" i="18"/>
  <c r="J35" i="18" s="1"/>
  <c r="K385" i="18"/>
  <c r="J34" i="18" s="1"/>
  <c r="K384" i="18"/>
  <c r="J33" i="18" s="1"/>
  <c r="K382" i="18"/>
  <c r="J31" i="18" s="1"/>
  <c r="K381" i="18"/>
  <c r="J30" i="18" s="1"/>
  <c r="K380" i="18"/>
  <c r="J29" i="18" s="1"/>
  <c r="K378" i="18"/>
  <c r="J27" i="18" s="1"/>
  <c r="K377" i="18"/>
  <c r="J26" i="18" s="1"/>
  <c r="K376" i="18"/>
  <c r="J25" i="18" s="1"/>
  <c r="K374" i="18"/>
  <c r="J23" i="18" s="1"/>
  <c r="K373" i="18"/>
  <c r="J22" i="18" s="1"/>
  <c r="K372" i="18"/>
  <c r="J21" i="18" s="1"/>
  <c r="K370" i="18"/>
  <c r="J19" i="18" s="1"/>
  <c r="K369" i="18"/>
  <c r="J18" i="18" s="1"/>
  <c r="K368" i="18"/>
  <c r="J17" i="18" s="1"/>
  <c r="K366" i="18"/>
  <c r="J15" i="18" s="1"/>
  <c r="K365" i="18"/>
  <c r="J14" i="18" s="1"/>
  <c r="K364" i="18"/>
  <c r="J13" i="18" s="1"/>
  <c r="K362" i="18"/>
  <c r="J11" i="18" s="1"/>
  <c r="K361" i="18"/>
  <c r="J10" i="18" s="1"/>
  <c r="K360" i="18"/>
  <c r="J9" i="18" s="1"/>
  <c r="K358" i="18"/>
  <c r="J7" i="18" s="1"/>
  <c r="K357" i="18"/>
  <c r="J6" i="18" s="1"/>
  <c r="K356" i="18"/>
  <c r="J5" i="18" s="1"/>
  <c r="K354" i="18"/>
  <c r="J3" i="18" s="1"/>
  <c r="K353" i="18"/>
  <c r="J2" i="18" s="1"/>
  <c r="K158" i="18"/>
  <c r="E5" i="18" s="1"/>
  <c r="P27" i="17"/>
  <c r="P30" i="17" s="1"/>
  <c r="P8" i="17"/>
  <c r="D9" i="17"/>
  <c r="D27" i="17"/>
  <c r="D30" i="17" s="1"/>
  <c r="K94" i="18"/>
  <c r="C41" i="18" s="1"/>
  <c r="K70" i="18"/>
  <c r="C17" i="18" s="1"/>
  <c r="K66" i="18"/>
  <c r="C13" i="18" s="1"/>
  <c r="K65" i="18"/>
  <c r="C12" i="18" s="1"/>
  <c r="K61" i="18"/>
  <c r="C8" i="18" s="1"/>
  <c r="K58" i="18"/>
  <c r="C5" i="18" s="1"/>
  <c r="K57" i="18"/>
  <c r="C4" i="18" s="1"/>
  <c r="O27" i="17"/>
  <c r="Q27" i="17" s="1"/>
  <c r="P8" i="21"/>
  <c r="P26" i="17"/>
  <c r="O26" i="17"/>
  <c r="C42" i="17"/>
  <c r="J8" i="21"/>
  <c r="J10" i="21" s="1"/>
  <c r="K110" i="20"/>
  <c r="D7" i="20" s="1"/>
  <c r="K118" i="20"/>
  <c r="D15" i="20" s="1"/>
  <c r="K125" i="20"/>
  <c r="D22" i="20" s="1"/>
  <c r="K133" i="20"/>
  <c r="D30" i="20" s="1"/>
  <c r="C9" i="17"/>
  <c r="D8" i="17"/>
  <c r="D26" i="17"/>
  <c r="C26" i="17"/>
  <c r="C30" i="17" s="1"/>
  <c r="I27" i="17"/>
  <c r="I26" i="17"/>
  <c r="J27" i="17"/>
  <c r="J30" i="17" s="1"/>
  <c r="J26" i="17"/>
  <c r="P27" i="21"/>
  <c r="P30" i="21" s="1"/>
  <c r="C42" i="21"/>
  <c r="D8" i="21"/>
  <c r="C9" i="21"/>
  <c r="C8" i="21"/>
  <c r="C12" i="21" s="1"/>
  <c r="D9" i="21"/>
  <c r="D12" i="21" s="1"/>
  <c r="K149" i="18"/>
  <c r="D46" i="18" s="1"/>
  <c r="K147" i="18"/>
  <c r="D44" i="18" s="1"/>
  <c r="K146" i="18"/>
  <c r="D43" i="18" s="1"/>
  <c r="K145" i="18"/>
  <c r="D42" i="18" s="1"/>
  <c r="K144" i="18"/>
  <c r="D41" i="18" s="1"/>
  <c r="K143" i="18"/>
  <c r="D40" i="18" s="1"/>
  <c r="K142" i="18"/>
  <c r="D39" i="18" s="1"/>
  <c r="K141" i="18"/>
  <c r="D38" i="18" s="1"/>
  <c r="K140" i="18"/>
  <c r="D37" i="18" s="1"/>
  <c r="K138" i="18"/>
  <c r="D35" i="18" s="1"/>
  <c r="K137" i="18"/>
  <c r="D34" i="18" s="1"/>
  <c r="K135" i="18"/>
  <c r="D32" i="18" s="1"/>
  <c r="K134" i="18"/>
  <c r="D31" i="18" s="1"/>
  <c r="K133" i="18"/>
  <c r="D30" i="18" s="1"/>
  <c r="K132" i="18"/>
  <c r="D29" i="18" s="1"/>
  <c r="K131" i="18"/>
  <c r="D28" i="18" s="1"/>
  <c r="K130" i="18"/>
  <c r="D27" i="18" s="1"/>
  <c r="K129" i="18"/>
  <c r="D26" i="18" s="1"/>
  <c r="K128" i="18"/>
  <c r="D25" i="18" s="1"/>
  <c r="K127" i="18"/>
  <c r="D24" i="18" s="1"/>
  <c r="K126" i="18"/>
  <c r="D23" i="18" s="1"/>
  <c r="K125" i="18"/>
  <c r="D22" i="18" s="1"/>
  <c r="K124" i="18"/>
  <c r="D21" i="18" s="1"/>
  <c r="K123" i="18"/>
  <c r="D20" i="18" s="1"/>
  <c r="K122" i="18"/>
  <c r="D19" i="18" s="1"/>
  <c r="K121" i="18"/>
  <c r="D18" i="18" s="1"/>
  <c r="K120" i="18"/>
  <c r="D17" i="18" s="1"/>
  <c r="K119" i="18"/>
  <c r="D16" i="18" s="1"/>
  <c r="K118" i="18"/>
  <c r="D15" i="18" s="1"/>
  <c r="K116" i="18"/>
  <c r="D13" i="18" s="1"/>
  <c r="K115" i="18"/>
  <c r="D12" i="18" s="1"/>
  <c r="K12" i="18" s="1"/>
  <c r="K114" i="18"/>
  <c r="D11" i="18" s="1"/>
  <c r="K113" i="18"/>
  <c r="D10" i="18" s="1"/>
  <c r="K112" i="18"/>
  <c r="D9" i="18" s="1"/>
  <c r="K111" i="18"/>
  <c r="D8" i="18" s="1"/>
  <c r="K110" i="18"/>
  <c r="D7" i="18" s="1"/>
  <c r="K109" i="18"/>
  <c r="D6" i="18" s="1"/>
  <c r="K108" i="18"/>
  <c r="D5" i="18" s="1"/>
  <c r="K107" i="18"/>
  <c r="D4" i="18" s="1"/>
  <c r="K106" i="18"/>
  <c r="D3" i="18" s="1"/>
  <c r="K105" i="18"/>
  <c r="D2" i="18" s="1"/>
  <c r="K199" i="18"/>
  <c r="E46" i="18" s="1"/>
  <c r="K198" i="18"/>
  <c r="E45" i="18" s="1"/>
  <c r="K193" i="18"/>
  <c r="E40" i="18" s="1"/>
  <c r="K189" i="18"/>
  <c r="E36" i="18" s="1"/>
  <c r="K167" i="18"/>
  <c r="E14" i="18" s="1"/>
  <c r="K166" i="18"/>
  <c r="E13" i="18" s="1"/>
  <c r="K13" i="18" s="1"/>
  <c r="K165" i="18"/>
  <c r="E12" i="18" s="1"/>
  <c r="K164" i="18"/>
  <c r="E11" i="18" s="1"/>
  <c r="K163" i="18"/>
  <c r="E10" i="18" s="1"/>
  <c r="K162" i="18"/>
  <c r="E9" i="18" s="1"/>
  <c r="K160" i="18"/>
  <c r="E7" i="18" s="1"/>
  <c r="K159" i="18"/>
  <c r="E6" i="18" s="1"/>
  <c r="C26" i="21"/>
  <c r="J27" i="21"/>
  <c r="J30" i="21" s="1"/>
  <c r="O9" i="17"/>
  <c r="O8" i="17"/>
  <c r="O12" i="17" s="1"/>
  <c r="P9" i="17"/>
  <c r="P12" i="17" s="1"/>
  <c r="K55" i="18"/>
  <c r="C2" i="18" s="1"/>
  <c r="K96" i="18"/>
  <c r="C43" i="18" s="1"/>
  <c r="K92" i="18"/>
  <c r="C39" i="18" s="1"/>
  <c r="K88" i="18"/>
  <c r="C35" i="18" s="1"/>
  <c r="K64" i="18"/>
  <c r="C11" i="18" s="1"/>
  <c r="K56" i="18"/>
  <c r="C3" i="18" s="1"/>
  <c r="K63" i="18"/>
  <c r="C10" i="18" s="1"/>
  <c r="K62" i="18"/>
  <c r="C9" i="18" s="1"/>
  <c r="K60" i="18"/>
  <c r="C7" i="18" s="1"/>
  <c r="K59" i="18"/>
  <c r="C6" i="18" s="1"/>
  <c r="J8" i="17"/>
  <c r="I9" i="17"/>
  <c r="C27" i="17"/>
  <c r="D41" i="17"/>
  <c r="K93" i="20"/>
  <c r="C40" i="20" s="1"/>
  <c r="K105" i="20"/>
  <c r="D2" i="20" s="1"/>
  <c r="K113" i="20"/>
  <c r="D10" i="20" s="1"/>
  <c r="K114" i="20"/>
  <c r="D11" i="20" s="1"/>
  <c r="K120" i="20"/>
  <c r="D17" i="20" s="1"/>
  <c r="K128" i="20"/>
  <c r="D25" i="20" s="1"/>
  <c r="K149" i="20"/>
  <c r="D46" i="20" s="1"/>
  <c r="K156" i="20"/>
  <c r="E3" i="20" s="1"/>
  <c r="K267" i="20"/>
  <c r="G15" i="20" s="1"/>
  <c r="K372" i="20"/>
  <c r="J21" i="20" s="1"/>
  <c r="K380" i="20"/>
  <c r="J29" i="20" s="1"/>
  <c r="P9" i="21"/>
  <c r="P12" i="21" s="1"/>
  <c r="D42" i="21"/>
  <c r="D45" i="21" s="1"/>
  <c r="D42" i="17"/>
  <c r="D45" i="17" s="1"/>
  <c r="K64" i="20"/>
  <c r="C11" i="20" s="1"/>
  <c r="K88" i="20"/>
  <c r="C35" i="20" s="1"/>
  <c r="K94" i="20"/>
  <c r="C41" i="20" s="1"/>
  <c r="K121" i="20"/>
  <c r="D18" i="20" s="1"/>
  <c r="K122" i="20"/>
  <c r="D19" i="20" s="1"/>
  <c r="K129" i="20"/>
  <c r="D26" i="20" s="1"/>
  <c r="K143" i="20"/>
  <c r="D40" i="20" s="1"/>
  <c r="K155" i="20"/>
  <c r="E2" i="20" s="1"/>
  <c r="K190" i="20"/>
  <c r="E37" i="20" s="1"/>
  <c r="K259" i="20"/>
  <c r="G7" i="20" s="1"/>
  <c r="K275" i="20"/>
  <c r="G23" i="20" s="1"/>
  <c r="K283" i="20"/>
  <c r="G31" i="20" s="1"/>
  <c r="K291" i="20"/>
  <c r="G39" i="20" s="1"/>
  <c r="K357" i="20"/>
  <c r="J6" i="20" s="1"/>
  <c r="K365" i="20"/>
  <c r="J14" i="20" s="1"/>
  <c r="K373" i="20"/>
  <c r="J22" i="20" s="1"/>
  <c r="K381" i="20"/>
  <c r="J30" i="20" s="1"/>
  <c r="I8" i="21"/>
  <c r="I12" i="21" s="1"/>
  <c r="K12" i="21" s="1"/>
  <c r="O26" i="21"/>
  <c r="O30" i="21" s="1"/>
  <c r="K156" i="18"/>
  <c r="E3" i="18" s="1"/>
  <c r="K249" i="18"/>
  <c r="F46" i="18" s="1"/>
  <c r="K247" i="18"/>
  <c r="F44" i="18" s="1"/>
  <c r="K239" i="18"/>
  <c r="F36" i="18" s="1"/>
  <c r="K210" i="18"/>
  <c r="F7" i="18" s="1"/>
  <c r="K209" i="18"/>
  <c r="F6" i="18" s="1"/>
  <c r="K6" i="18" s="1"/>
  <c r="K208" i="18"/>
  <c r="F5" i="18" s="1"/>
  <c r="K207" i="18"/>
  <c r="F4" i="18" s="1"/>
  <c r="K206" i="18"/>
  <c r="F3" i="18" s="1"/>
  <c r="K205" i="18"/>
  <c r="F2" i="18" s="1"/>
  <c r="K297" i="18"/>
  <c r="G45" i="18" s="1"/>
  <c r="K296" i="18"/>
  <c r="G44" i="18" s="1"/>
  <c r="K295" i="18"/>
  <c r="G43" i="18" s="1"/>
  <c r="K294" i="18"/>
  <c r="G42" i="18" s="1"/>
  <c r="K293" i="18"/>
  <c r="G41" i="18" s="1"/>
  <c r="K292" i="18"/>
  <c r="G40" i="18" s="1"/>
  <c r="K291" i="18"/>
  <c r="G39" i="18" s="1"/>
  <c r="K290" i="18"/>
  <c r="G38" i="18" s="1"/>
  <c r="K288" i="18"/>
  <c r="G36" i="18" s="1"/>
  <c r="K287" i="18"/>
  <c r="G35" i="18" s="1"/>
  <c r="K286" i="18"/>
  <c r="G34" i="18" s="1"/>
  <c r="K34" i="18" s="1"/>
  <c r="K285" i="18"/>
  <c r="G33" i="18" s="1"/>
  <c r="K284" i="18"/>
  <c r="G32" i="18" s="1"/>
  <c r="K283" i="18"/>
  <c r="G31" i="18" s="1"/>
  <c r="K31" i="18" s="1"/>
  <c r="K282" i="18"/>
  <c r="G30" i="18" s="1"/>
  <c r="K281" i="18"/>
  <c r="G29" i="18" s="1"/>
  <c r="K280" i="18"/>
  <c r="G28" i="18" s="1"/>
  <c r="K279" i="18"/>
  <c r="G27" i="18" s="1"/>
  <c r="K278" i="18"/>
  <c r="G26" i="18" s="1"/>
  <c r="K277" i="18"/>
  <c r="G25" i="18" s="1"/>
  <c r="K276" i="18"/>
  <c r="G24" i="18" s="1"/>
  <c r="K275" i="18"/>
  <c r="G23" i="18" s="1"/>
  <c r="K23" i="18" s="1"/>
  <c r="K274" i="18"/>
  <c r="G22" i="18" s="1"/>
  <c r="K273" i="18"/>
  <c r="G21" i="18" s="1"/>
  <c r="K272" i="18"/>
  <c r="G20" i="18" s="1"/>
  <c r="K271" i="18"/>
  <c r="G19" i="18" s="1"/>
  <c r="K270" i="18"/>
  <c r="G18" i="18" s="1"/>
  <c r="K269" i="18"/>
  <c r="G17" i="18" s="1"/>
  <c r="K17" i="18" s="1"/>
  <c r="K268" i="18"/>
  <c r="G16" i="18" s="1"/>
  <c r="K267" i="18"/>
  <c r="G15" i="18" s="1"/>
  <c r="K266" i="18"/>
  <c r="G14" i="18" s="1"/>
  <c r="K265" i="18"/>
  <c r="G13" i="18" s="1"/>
  <c r="K264" i="18"/>
  <c r="G12" i="18" s="1"/>
  <c r="K263" i="18"/>
  <c r="G11" i="18" s="1"/>
  <c r="K262" i="18"/>
  <c r="G10" i="18" s="1"/>
  <c r="K261" i="18"/>
  <c r="G9" i="18" s="1"/>
  <c r="K260" i="18"/>
  <c r="G8" i="18" s="1"/>
  <c r="K8" i="18" s="1"/>
  <c r="K259" i="18"/>
  <c r="G7" i="18" s="1"/>
  <c r="K257" i="18"/>
  <c r="G5" i="18" s="1"/>
  <c r="K256" i="18"/>
  <c r="G4" i="18" s="1"/>
  <c r="K255" i="18"/>
  <c r="G3" i="18" s="1"/>
  <c r="K254" i="18"/>
  <c r="G2" i="18" s="1"/>
  <c r="K347" i="18"/>
  <c r="I45" i="18" s="1"/>
  <c r="K339" i="18"/>
  <c r="I37" i="18" s="1"/>
  <c r="K338" i="18"/>
  <c r="I36" i="18" s="1"/>
  <c r="K316" i="18"/>
  <c r="I14" i="18" s="1"/>
  <c r="K57" i="20"/>
  <c r="C4" i="20" s="1"/>
  <c r="K65" i="20"/>
  <c r="C12" i="20" s="1"/>
  <c r="K137" i="20"/>
  <c r="D34" i="20" s="1"/>
  <c r="K138" i="20"/>
  <c r="D35" i="20" s="1"/>
  <c r="K316" i="20"/>
  <c r="I14" i="20" s="1"/>
  <c r="K358" i="20"/>
  <c r="J7" i="20" s="1"/>
  <c r="K366" i="20"/>
  <c r="J15" i="20" s="1"/>
  <c r="K389" i="20"/>
  <c r="J38" i="20" s="1"/>
  <c r="I9" i="21"/>
  <c r="K9" i="21" s="1"/>
  <c r="C27" i="21"/>
  <c r="P26" i="21"/>
  <c r="K58" i="20"/>
  <c r="C5" i="20" s="1"/>
  <c r="K66" i="20"/>
  <c r="C13" i="20" s="1"/>
  <c r="K146" i="20"/>
  <c r="D43" i="20" s="1"/>
  <c r="K160" i="20"/>
  <c r="E7" i="20" s="1"/>
  <c r="K162" i="20"/>
  <c r="E9" i="20" s="1"/>
  <c r="K187" i="20"/>
  <c r="E34" i="20" s="1"/>
  <c r="K206" i="20"/>
  <c r="F3" i="20" s="1"/>
  <c r="K254" i="20"/>
  <c r="G2" i="20" s="1"/>
  <c r="K255" i="20"/>
  <c r="G3" i="20" s="1"/>
  <c r="K292" i="20"/>
  <c r="G40" i="20" s="1"/>
  <c r="K337" i="20"/>
  <c r="I35" i="20" s="1"/>
  <c r="K359" i="20"/>
  <c r="J8" i="20" s="1"/>
  <c r="K383" i="20"/>
  <c r="J32" i="20" s="1"/>
  <c r="K390" i="20"/>
  <c r="J39" i="20" s="1"/>
  <c r="D26" i="21"/>
  <c r="D28" i="21" s="1"/>
  <c r="O27" i="21"/>
  <c r="K147" i="20"/>
  <c r="D44" i="20" s="1"/>
  <c r="K166" i="20"/>
  <c r="E13" i="20" s="1"/>
  <c r="K208" i="20"/>
  <c r="F5" i="20" s="1"/>
  <c r="K256" i="20"/>
  <c r="G4" i="20" s="1"/>
  <c r="K263" i="20"/>
  <c r="G11" i="20" s="1"/>
  <c r="K287" i="20"/>
  <c r="G35" i="20" s="1"/>
  <c r="K294" i="20"/>
  <c r="G42" i="20" s="1"/>
  <c r="K339" i="20"/>
  <c r="I37" i="20" s="1"/>
  <c r="K361" i="20"/>
  <c r="J10" i="20" s="1"/>
  <c r="K369" i="20"/>
  <c r="J18" i="20" s="1"/>
  <c r="K377" i="20"/>
  <c r="J26" i="20" s="1"/>
  <c r="K392" i="20"/>
  <c r="J41" i="20" s="1"/>
  <c r="O8" i="21"/>
  <c r="Q8" i="21" s="1"/>
  <c r="I26" i="21"/>
  <c r="I30" i="21" s="1"/>
  <c r="C41" i="21"/>
  <c r="C45" i="21" s="1"/>
  <c r="C41" i="17"/>
  <c r="C45" i="17" s="1"/>
  <c r="K111" i="20"/>
  <c r="D8" i="20" s="1"/>
  <c r="K157" i="20"/>
  <c r="E4" i="20" s="1"/>
  <c r="K165" i="20"/>
  <c r="E12" i="20" s="1"/>
  <c r="K167" i="20"/>
  <c r="E14" i="20" s="1"/>
  <c r="K209" i="20"/>
  <c r="F6" i="20" s="1"/>
  <c r="K247" i="20"/>
  <c r="F44" i="20" s="1"/>
  <c r="K257" i="20"/>
  <c r="G5" i="20" s="1"/>
  <c r="K264" i="20"/>
  <c r="G12" i="20" s="1"/>
  <c r="K272" i="20"/>
  <c r="G20" i="20" s="1"/>
  <c r="K280" i="20"/>
  <c r="G28" i="20" s="1"/>
  <c r="K288" i="20"/>
  <c r="G36" i="20" s="1"/>
  <c r="K370" i="20"/>
  <c r="J19" i="20" s="1"/>
  <c r="K378" i="20"/>
  <c r="J27" i="20" s="1"/>
  <c r="K393" i="20"/>
  <c r="J42" i="20" s="1"/>
  <c r="O9" i="21"/>
  <c r="I27" i="21"/>
  <c r="D41" i="21"/>
  <c r="K62" i="20"/>
  <c r="C9" i="20" s="1"/>
  <c r="K63" i="20"/>
  <c r="C10" i="20" s="1"/>
  <c r="K99" i="20"/>
  <c r="C46" i="20" s="1"/>
  <c r="K112" i="20"/>
  <c r="D9" i="20" s="1"/>
  <c r="K119" i="20"/>
  <c r="D16" i="20" s="1"/>
  <c r="K127" i="20"/>
  <c r="D24" i="20" s="1"/>
  <c r="K135" i="20"/>
  <c r="D32" i="20" s="1"/>
  <c r="K141" i="20"/>
  <c r="D38" i="20" s="1"/>
  <c r="K142" i="20"/>
  <c r="D39" i="20" s="1"/>
  <c r="K189" i="20"/>
  <c r="E36" i="20" s="1"/>
  <c r="K193" i="20"/>
  <c r="E40" i="20" s="1"/>
  <c r="K198" i="20"/>
  <c r="E45" i="20" s="1"/>
  <c r="K210" i="20"/>
  <c r="F7" i="20" s="1"/>
  <c r="K239" i="20"/>
  <c r="F36" i="20" s="1"/>
  <c r="K265" i="20"/>
  <c r="G13" i="20" s="1"/>
  <c r="K273" i="20"/>
  <c r="G21" i="20" s="1"/>
  <c r="K281" i="20"/>
  <c r="G29" i="20" s="1"/>
  <c r="K296" i="20"/>
  <c r="G44" i="20" s="1"/>
  <c r="K371" i="20"/>
  <c r="J20" i="20" s="1"/>
  <c r="K379" i="20"/>
  <c r="J28" i="20" s="1"/>
  <c r="J26" i="21"/>
  <c r="K261" i="20"/>
  <c r="G9" i="20" s="1"/>
  <c r="K269" i="20"/>
  <c r="G17" i="20" s="1"/>
  <c r="K277" i="20"/>
  <c r="G25" i="20" s="1"/>
  <c r="K285" i="20"/>
  <c r="G33" i="20" s="1"/>
  <c r="K364" i="20"/>
  <c r="J13" i="20" s="1"/>
  <c r="K396" i="20"/>
  <c r="J45" i="20" s="1"/>
  <c r="K70" i="20"/>
  <c r="C17" i="20" s="1"/>
  <c r="K126" i="20"/>
  <c r="D23" i="20" s="1"/>
  <c r="K134" i="20"/>
  <c r="D31" i="20" s="1"/>
  <c r="K140" i="20"/>
  <c r="D37" i="20" s="1"/>
  <c r="K164" i="20"/>
  <c r="E11" i="20" s="1"/>
  <c r="K207" i="20"/>
  <c r="F4" i="20" s="1"/>
  <c r="K262" i="20"/>
  <c r="G10" i="20" s="1"/>
  <c r="K270" i="20"/>
  <c r="G18" i="20" s="1"/>
  <c r="K278" i="20"/>
  <c r="G26" i="20" s="1"/>
  <c r="K286" i="20"/>
  <c r="G34" i="20" s="1"/>
  <c r="K293" i="20"/>
  <c r="G41" i="20" s="1"/>
  <c r="K347" i="20"/>
  <c r="I45" i="20" s="1"/>
  <c r="K384" i="20"/>
  <c r="J33" i="20" s="1"/>
  <c r="K55" i="20"/>
  <c r="K95" i="20"/>
  <c r="C42" i="20" s="1"/>
  <c r="K106" i="20"/>
  <c r="D3" i="20" s="1"/>
  <c r="K354" i="20"/>
  <c r="J3" i="20" s="1"/>
  <c r="K367" i="20"/>
  <c r="J16" i="20" s="1"/>
  <c r="K386" i="20"/>
  <c r="J35" i="20" s="1"/>
  <c r="K59" i="20"/>
  <c r="C6" i="20" s="1"/>
  <c r="K96" i="20"/>
  <c r="C43" i="20" s="1"/>
  <c r="K107" i="20"/>
  <c r="D4" i="20" s="1"/>
  <c r="K115" i="20"/>
  <c r="D12" i="20" s="1"/>
  <c r="K130" i="20"/>
  <c r="D27" i="20" s="1"/>
  <c r="K144" i="20"/>
  <c r="D41" i="20" s="1"/>
  <c r="K266" i="20"/>
  <c r="G14" i="20" s="1"/>
  <c r="K274" i="20"/>
  <c r="G22" i="20" s="1"/>
  <c r="K282" i="20"/>
  <c r="G30" i="20" s="1"/>
  <c r="K297" i="20"/>
  <c r="G45" i="20" s="1"/>
  <c r="K355" i="20"/>
  <c r="J4" i="20" s="1"/>
  <c r="K374" i="20"/>
  <c r="J23" i="20" s="1"/>
  <c r="K387" i="20"/>
  <c r="J36" i="20" s="1"/>
  <c r="K56" i="20"/>
  <c r="C3" i="20" s="1"/>
  <c r="K60" i="20"/>
  <c r="C7" i="20" s="1"/>
  <c r="K108" i="20"/>
  <c r="D5" i="20" s="1"/>
  <c r="K116" i="20"/>
  <c r="D13" i="20" s="1"/>
  <c r="K123" i="20"/>
  <c r="D20" i="20" s="1"/>
  <c r="K131" i="20"/>
  <c r="D28" i="20" s="1"/>
  <c r="K145" i="20"/>
  <c r="D42" i="20" s="1"/>
  <c r="K199" i="20"/>
  <c r="E46" i="20" s="1"/>
  <c r="K290" i="20"/>
  <c r="G38" i="20" s="1"/>
  <c r="K341" i="20"/>
  <c r="I39" i="20" s="1"/>
  <c r="K356" i="20"/>
  <c r="J5" i="20" s="1"/>
  <c r="K362" i="20"/>
  <c r="J11" i="20" s="1"/>
  <c r="K375" i="20"/>
  <c r="J24" i="20" s="1"/>
  <c r="K388" i="20"/>
  <c r="J37" i="20" s="1"/>
  <c r="K394" i="20"/>
  <c r="J43" i="20" s="1"/>
  <c r="K295" i="20"/>
  <c r="G43" i="20" s="1"/>
  <c r="K61" i="20"/>
  <c r="C8" i="20" s="1"/>
  <c r="K109" i="20"/>
  <c r="D6" i="20" s="1"/>
  <c r="K124" i="20"/>
  <c r="D21" i="20" s="1"/>
  <c r="K132" i="20"/>
  <c r="D29" i="20" s="1"/>
  <c r="K205" i="20"/>
  <c r="F2" i="20" s="1"/>
  <c r="K249" i="20"/>
  <c r="F46" i="20" s="1"/>
  <c r="K260" i="20"/>
  <c r="G8" i="20" s="1"/>
  <c r="K268" i="20"/>
  <c r="G16" i="20" s="1"/>
  <c r="K276" i="20"/>
  <c r="G24" i="20" s="1"/>
  <c r="K284" i="20"/>
  <c r="G32" i="20" s="1"/>
  <c r="K363" i="20"/>
  <c r="J12" i="20" s="1"/>
  <c r="K376" i="20"/>
  <c r="J25" i="20" s="1"/>
  <c r="K382" i="20"/>
  <c r="J31" i="20" s="1"/>
  <c r="K395" i="20"/>
  <c r="J44" i="20" s="1"/>
  <c r="K92" i="20"/>
  <c r="C39" i="20" s="1"/>
  <c r="K99" i="18"/>
  <c r="C46" i="18" s="1"/>
  <c r="K97" i="18"/>
  <c r="C44" i="18" s="1"/>
  <c r="K95" i="18"/>
  <c r="C42" i="18" s="1"/>
  <c r="K93" i="18"/>
  <c r="C40" i="18" s="1"/>
  <c r="K18" i="18"/>
  <c r="J9" i="17"/>
  <c r="J12" i="17" s="1"/>
  <c r="I8" i="17"/>
  <c r="I12" i="17" s="1"/>
  <c r="I30" i="17"/>
  <c r="K9" i="20" l="1"/>
  <c r="K24" i="18"/>
  <c r="K21" i="18"/>
  <c r="K29" i="18"/>
  <c r="Q30" i="21"/>
  <c r="K25" i="18"/>
  <c r="K30" i="18"/>
  <c r="K9" i="18"/>
  <c r="K42" i="18"/>
  <c r="K16" i="18"/>
  <c r="K41" i="18"/>
  <c r="I47" i="20"/>
  <c r="K15" i="20"/>
  <c r="K26" i="21"/>
  <c r="E27" i="17"/>
  <c r="E30" i="17"/>
  <c r="D28" i="17"/>
  <c r="K15" i="18"/>
  <c r="I47" i="18"/>
  <c r="P28" i="21"/>
  <c r="K43" i="18"/>
  <c r="O28" i="17"/>
  <c r="P28" i="17"/>
  <c r="K27" i="21"/>
  <c r="K28" i="21" s="1"/>
  <c r="I31" i="21" s="1"/>
  <c r="Q27" i="21"/>
  <c r="Q9" i="21"/>
  <c r="Q10" i="21" s="1"/>
  <c r="O12" i="21"/>
  <c r="Q12" i="21" s="1"/>
  <c r="K32" i="18"/>
  <c r="K3" i="18"/>
  <c r="K14" i="18"/>
  <c r="K22" i="18"/>
  <c r="K40" i="18"/>
  <c r="K7" i="18"/>
  <c r="K46" i="18"/>
  <c r="K26" i="18"/>
  <c r="E27" i="21"/>
  <c r="K19" i="18"/>
  <c r="K37" i="18"/>
  <c r="J47" i="18"/>
  <c r="K33" i="18"/>
  <c r="D43" i="21"/>
  <c r="P10" i="21"/>
  <c r="K36" i="18"/>
  <c r="K45" i="18"/>
  <c r="K44" i="18"/>
  <c r="K20" i="18"/>
  <c r="K28" i="18"/>
  <c r="K38" i="18"/>
  <c r="E42" i="21"/>
  <c r="J48" i="18"/>
  <c r="J49" i="18" s="1"/>
  <c r="G47" i="18"/>
  <c r="K10" i="18"/>
  <c r="D47" i="18"/>
  <c r="K27" i="18"/>
  <c r="K5" i="18"/>
  <c r="K11" i="18"/>
  <c r="K39" i="18"/>
  <c r="E12" i="21"/>
  <c r="K8" i="21"/>
  <c r="K35" i="18"/>
  <c r="L99" i="18"/>
  <c r="C28" i="21"/>
  <c r="E26" i="21"/>
  <c r="E28" i="21" s="1"/>
  <c r="C30" i="21"/>
  <c r="E30" i="21" s="1"/>
  <c r="F48" i="18"/>
  <c r="F49" i="18" s="1"/>
  <c r="F47" i="18"/>
  <c r="C47" i="18"/>
  <c r="O28" i="21"/>
  <c r="I48" i="18"/>
  <c r="I49" i="18" s="1"/>
  <c r="K4" i="18"/>
  <c r="O10" i="21"/>
  <c r="E9" i="21"/>
  <c r="C10" i="21"/>
  <c r="D10" i="21"/>
  <c r="E48" i="18"/>
  <c r="E49" i="18" s="1"/>
  <c r="E47" i="18"/>
  <c r="I10" i="21"/>
  <c r="E8" i="21"/>
  <c r="E45" i="21"/>
  <c r="K30" i="21"/>
  <c r="Q12" i="17"/>
  <c r="Q8" i="17"/>
  <c r="K18" i="20"/>
  <c r="J28" i="21"/>
  <c r="K21" i="20"/>
  <c r="K35" i="20"/>
  <c r="K37" i="20"/>
  <c r="I28" i="21"/>
  <c r="E41" i="21"/>
  <c r="G48" i="20"/>
  <c r="G49" i="20" s="1"/>
  <c r="G48" i="18"/>
  <c r="G49" i="18" s="1"/>
  <c r="K7" i="20"/>
  <c r="K14" i="20"/>
  <c r="C43" i="21"/>
  <c r="E48" i="20"/>
  <c r="E49" i="20" s="1"/>
  <c r="D48" i="18"/>
  <c r="D49" i="18" s="1"/>
  <c r="K24" i="20"/>
  <c r="K8" i="20"/>
  <c r="K38" i="20"/>
  <c r="J47" i="20"/>
  <c r="K23" i="20"/>
  <c r="K41" i="20"/>
  <c r="K39" i="20"/>
  <c r="K16" i="20"/>
  <c r="K46" i="20"/>
  <c r="K27" i="20"/>
  <c r="E47" i="20"/>
  <c r="K26" i="20"/>
  <c r="K17" i="20"/>
  <c r="K36" i="20"/>
  <c r="C19" i="22"/>
  <c r="J48" i="20"/>
  <c r="J49" i="20" s="1"/>
  <c r="K44" i="20"/>
  <c r="K12" i="20"/>
  <c r="D48" i="20"/>
  <c r="D49" i="20" s="1"/>
  <c r="K28" i="20"/>
  <c r="K4" i="20"/>
  <c r="K42" i="20"/>
  <c r="K10" i="20"/>
  <c r="K32" i="20"/>
  <c r="K2" i="18"/>
  <c r="F48" i="20"/>
  <c r="F49" i="20" s="1"/>
  <c r="K20" i="20"/>
  <c r="K45" i="20"/>
  <c r="K43" i="20"/>
  <c r="K34" i="20"/>
  <c r="Q26" i="21"/>
  <c r="Q28" i="21" s="1"/>
  <c r="P31" i="21" s="1"/>
  <c r="C16" i="22"/>
  <c r="K40" i="20"/>
  <c r="C48" i="18"/>
  <c r="C49" i="18" s="1"/>
  <c r="K29" i="20"/>
  <c r="K11" i="20"/>
  <c r="K13" i="20"/>
  <c r="K30" i="20"/>
  <c r="I48" i="20"/>
  <c r="I49" i="20" s="1"/>
  <c r="K19" i="20"/>
  <c r="K10" i="21"/>
  <c r="J13" i="21" s="1"/>
  <c r="F47" i="20"/>
  <c r="K6" i="20"/>
  <c r="K22" i="20"/>
  <c r="G47" i="20"/>
  <c r="K5" i="20"/>
  <c r="D47" i="20"/>
  <c r="L99" i="20"/>
  <c r="C2" i="20"/>
  <c r="K33" i="20"/>
  <c r="K3" i="20"/>
  <c r="K25" i="20"/>
  <c r="K31" i="20"/>
  <c r="E41" i="17"/>
  <c r="K12" i="17"/>
  <c r="K8" i="17"/>
  <c r="K9" i="17"/>
  <c r="I10" i="17"/>
  <c r="J10" i="17"/>
  <c r="E45" i="17"/>
  <c r="K26" i="17"/>
  <c r="K30" i="17"/>
  <c r="Q26" i="17"/>
  <c r="Q28" i="17" s="1"/>
  <c r="O31" i="17" s="1"/>
  <c r="K27" i="17"/>
  <c r="O30" i="17"/>
  <c r="Q30" i="17" s="1"/>
  <c r="Q9" i="17"/>
  <c r="Q10" i="17" s="1"/>
  <c r="D43" i="17"/>
  <c r="I28" i="17"/>
  <c r="P10" i="17"/>
  <c r="O10" i="17"/>
  <c r="C43" i="17"/>
  <c r="C28" i="17"/>
  <c r="E26" i="17"/>
  <c r="E28" i="17" s="1"/>
  <c r="D31" i="17" s="1"/>
  <c r="E42" i="17"/>
  <c r="J28" i="17"/>
  <c r="O13" i="21" l="1"/>
  <c r="C34" i="22"/>
  <c r="C29" i="22"/>
  <c r="C6" i="22"/>
  <c r="J48" i="22"/>
  <c r="E43" i="21"/>
  <c r="C46" i="21" s="1"/>
  <c r="C18" i="22"/>
  <c r="E10" i="21"/>
  <c r="D13" i="21" s="1"/>
  <c r="D31" i="21"/>
  <c r="C31" i="21"/>
  <c r="L49" i="18"/>
  <c r="P13" i="21"/>
  <c r="Q13" i="21" s="1"/>
  <c r="Q15" i="21" s="1"/>
  <c r="L48" i="18"/>
  <c r="E48" i="22"/>
  <c r="F48" i="22"/>
  <c r="C27" i="22"/>
  <c r="H48" i="22"/>
  <c r="C33" i="22"/>
  <c r="G48" i="22"/>
  <c r="C15" i="22"/>
  <c r="C24" i="22"/>
  <c r="C26" i="22"/>
  <c r="C45" i="22"/>
  <c r="C44" i="22"/>
  <c r="C38" i="22"/>
  <c r="C22" i="22"/>
  <c r="C32" i="22"/>
  <c r="C31" i="22"/>
  <c r="C25" i="22"/>
  <c r="C36" i="22"/>
  <c r="C21" i="22"/>
  <c r="C23" i="22"/>
  <c r="C20" i="22"/>
  <c r="C28" i="22"/>
  <c r="C30" i="22"/>
  <c r="C37" i="22"/>
  <c r="C4" i="22"/>
  <c r="C14" i="22"/>
  <c r="C12" i="22"/>
  <c r="C40" i="22"/>
  <c r="C10" i="22"/>
  <c r="C46" i="22"/>
  <c r="C17" i="22"/>
  <c r="C8" i="22"/>
  <c r="C7" i="22"/>
  <c r="C42" i="22"/>
  <c r="C11" i="22"/>
  <c r="C35" i="22"/>
  <c r="C39" i="22"/>
  <c r="C9" i="22"/>
  <c r="C5" i="22"/>
  <c r="C13" i="22"/>
  <c r="C41" i="22"/>
  <c r="C43" i="22"/>
  <c r="C3" i="22"/>
  <c r="C48" i="20"/>
  <c r="C49" i="20" s="1"/>
  <c r="O31" i="21"/>
  <c r="Q31" i="21" s="1"/>
  <c r="Q33" i="21" s="1"/>
  <c r="J31" i="21"/>
  <c r="K31" i="21" s="1"/>
  <c r="K33" i="21" s="1"/>
  <c r="I13" i="21"/>
  <c r="K13" i="21" s="1"/>
  <c r="K15" i="21" s="1"/>
  <c r="C47" i="20"/>
  <c r="K2" i="20"/>
  <c r="E43" i="17"/>
  <c r="D46" i="17" s="1"/>
  <c r="P13" i="17"/>
  <c r="P31" i="17"/>
  <c r="Q31" i="17" s="1"/>
  <c r="Q33" i="17" s="1"/>
  <c r="C31" i="17"/>
  <c r="E31" i="17" s="1"/>
  <c r="E33" i="17" s="1"/>
  <c r="K10" i="17"/>
  <c r="J13" i="17" s="1"/>
  <c r="K28" i="17"/>
  <c r="J31" i="17" s="1"/>
  <c r="O13" i="17"/>
  <c r="D46" i="21" l="1"/>
  <c r="E31" i="21"/>
  <c r="E33" i="21" s="1"/>
  <c r="C13" i="21"/>
  <c r="E13" i="21" s="1"/>
  <c r="E15" i="21" s="1"/>
  <c r="E46" i="21"/>
  <c r="E48" i="21" s="1"/>
  <c r="J41" i="21"/>
  <c r="C2" i="22"/>
  <c r="D48" i="22"/>
  <c r="L48" i="20"/>
  <c r="L49" i="20"/>
  <c r="C46" i="17"/>
  <c r="E46" i="17" s="1"/>
  <c r="E48" i="17" s="1"/>
  <c r="Q13" i="17"/>
  <c r="Q15" i="17" s="1"/>
  <c r="I13" i="17"/>
  <c r="K13" i="17" s="1"/>
  <c r="K15" i="17" s="1"/>
  <c r="I31" i="17"/>
  <c r="K31" i="17" s="1"/>
  <c r="K33" i="17" s="1"/>
  <c r="D56" i="22" l="1"/>
  <c r="D53" i="22"/>
  <c r="D55" i="22"/>
  <c r="D54" i="22"/>
  <c r="K397" i="15"/>
  <c r="J46" i="15" s="1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53" i="15"/>
  <c r="K396" i="15"/>
  <c r="J45" i="15" s="1"/>
  <c r="K395" i="15"/>
  <c r="J44" i="15" s="1"/>
  <c r="K394" i="15"/>
  <c r="J43" i="15" s="1"/>
  <c r="K393" i="15"/>
  <c r="J42" i="15" s="1"/>
  <c r="K392" i="15"/>
  <c r="J41" i="15" s="1"/>
  <c r="K391" i="15"/>
  <c r="J40" i="15" s="1"/>
  <c r="K390" i="15"/>
  <c r="J39" i="15" s="1"/>
  <c r="K389" i="15"/>
  <c r="J38" i="15" s="1"/>
  <c r="K388" i="15"/>
  <c r="J37" i="15" s="1"/>
  <c r="K387" i="15"/>
  <c r="J36" i="15" s="1"/>
  <c r="K386" i="15"/>
  <c r="J35" i="15" s="1"/>
  <c r="K385" i="15"/>
  <c r="J34" i="15" s="1"/>
  <c r="K384" i="15"/>
  <c r="J33" i="15" s="1"/>
  <c r="K383" i="15"/>
  <c r="J32" i="15" s="1"/>
  <c r="K382" i="15"/>
  <c r="J31" i="15" s="1"/>
  <c r="K381" i="15"/>
  <c r="J30" i="15" s="1"/>
  <c r="K380" i="15"/>
  <c r="J29" i="15" s="1"/>
  <c r="K379" i="15"/>
  <c r="J28" i="15" s="1"/>
  <c r="K378" i="15"/>
  <c r="J27" i="15" s="1"/>
  <c r="K377" i="15"/>
  <c r="J26" i="15" s="1"/>
  <c r="K376" i="15"/>
  <c r="J25" i="15" s="1"/>
  <c r="K375" i="15"/>
  <c r="J24" i="15" s="1"/>
  <c r="K374" i="15"/>
  <c r="J23" i="15" s="1"/>
  <c r="K373" i="15"/>
  <c r="J22" i="15" s="1"/>
  <c r="K372" i="15"/>
  <c r="J21" i="15" s="1"/>
  <c r="K371" i="15"/>
  <c r="J20" i="15" s="1"/>
  <c r="K370" i="15"/>
  <c r="J19" i="15" s="1"/>
  <c r="K369" i="15"/>
  <c r="J18" i="15" s="1"/>
  <c r="K368" i="15"/>
  <c r="J17" i="15" s="1"/>
  <c r="K367" i="15"/>
  <c r="J16" i="15" s="1"/>
  <c r="K366" i="15"/>
  <c r="J15" i="15" s="1"/>
  <c r="K365" i="15"/>
  <c r="J14" i="15" s="1"/>
  <c r="K364" i="15"/>
  <c r="J13" i="15" s="1"/>
  <c r="K363" i="15"/>
  <c r="J12" i="15" s="1"/>
  <c r="K362" i="15"/>
  <c r="J11" i="15" s="1"/>
  <c r="K361" i="15"/>
  <c r="J10" i="15" s="1"/>
  <c r="K360" i="15"/>
  <c r="J9" i="15" s="1"/>
  <c r="K359" i="15"/>
  <c r="J8" i="15" s="1"/>
  <c r="K358" i="15"/>
  <c r="J7" i="15" s="1"/>
  <c r="K357" i="15"/>
  <c r="J6" i="15" s="1"/>
  <c r="K356" i="15"/>
  <c r="J5" i="15" s="1"/>
  <c r="K355" i="15"/>
  <c r="J4" i="15" s="1"/>
  <c r="K354" i="15"/>
  <c r="J3" i="15" s="1"/>
  <c r="K353" i="15"/>
  <c r="J2" i="15" s="1"/>
  <c r="I46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04" i="15"/>
  <c r="K347" i="15"/>
  <c r="I45" i="15" s="1"/>
  <c r="K346" i="15"/>
  <c r="I44" i="15" s="1"/>
  <c r="K345" i="15"/>
  <c r="I43" i="15" s="1"/>
  <c r="K344" i="15"/>
  <c r="I42" i="15" s="1"/>
  <c r="K343" i="15"/>
  <c r="I41" i="15" s="1"/>
  <c r="K342" i="15"/>
  <c r="I40" i="15" s="1"/>
  <c r="K341" i="15"/>
  <c r="I39" i="15" s="1"/>
  <c r="K340" i="15"/>
  <c r="I38" i="15" s="1"/>
  <c r="K339" i="15"/>
  <c r="I37" i="15" s="1"/>
  <c r="K338" i="15"/>
  <c r="I36" i="15" s="1"/>
  <c r="K337" i="15"/>
  <c r="I35" i="15" s="1"/>
  <c r="K336" i="15"/>
  <c r="I34" i="15" s="1"/>
  <c r="K335" i="15"/>
  <c r="I33" i="15" s="1"/>
  <c r="K334" i="15"/>
  <c r="I32" i="15" s="1"/>
  <c r="K333" i="15"/>
  <c r="I31" i="15" s="1"/>
  <c r="K332" i="15"/>
  <c r="I30" i="15" s="1"/>
  <c r="K331" i="15"/>
  <c r="I29" i="15" s="1"/>
  <c r="K330" i="15"/>
  <c r="I28" i="15" s="1"/>
  <c r="K329" i="15"/>
  <c r="I27" i="15" s="1"/>
  <c r="K328" i="15"/>
  <c r="I26" i="15" s="1"/>
  <c r="K327" i="15"/>
  <c r="I25" i="15" s="1"/>
  <c r="K326" i="15"/>
  <c r="I24" i="15" s="1"/>
  <c r="K325" i="15"/>
  <c r="I23" i="15" s="1"/>
  <c r="K324" i="15"/>
  <c r="I22" i="15" s="1"/>
  <c r="K323" i="15"/>
  <c r="I21" i="15" s="1"/>
  <c r="K322" i="15"/>
  <c r="I20" i="15" s="1"/>
  <c r="K321" i="15"/>
  <c r="I19" i="15" s="1"/>
  <c r="K320" i="15"/>
  <c r="I18" i="15" s="1"/>
  <c r="K319" i="15"/>
  <c r="I17" i="15" s="1"/>
  <c r="K318" i="15"/>
  <c r="I16" i="15" s="1"/>
  <c r="K317" i="15"/>
  <c r="I15" i="15" s="1"/>
  <c r="K316" i="15"/>
  <c r="I14" i="15" s="1"/>
  <c r="K315" i="15"/>
  <c r="I13" i="15" s="1"/>
  <c r="K314" i="15"/>
  <c r="I12" i="15" s="1"/>
  <c r="K313" i="15"/>
  <c r="I11" i="15" s="1"/>
  <c r="K312" i="15"/>
  <c r="I10" i="15" s="1"/>
  <c r="K311" i="15"/>
  <c r="I9" i="15" s="1"/>
  <c r="K310" i="15"/>
  <c r="I8" i="15" s="1"/>
  <c r="K309" i="15"/>
  <c r="I7" i="15" s="1"/>
  <c r="K308" i="15"/>
  <c r="I6" i="15" s="1"/>
  <c r="K307" i="15"/>
  <c r="I5" i="15" s="1"/>
  <c r="K306" i="15"/>
  <c r="I4" i="15" s="1"/>
  <c r="K305" i="15"/>
  <c r="I3" i="15" s="1"/>
  <c r="K304" i="15"/>
  <c r="I2" i="15" s="1"/>
  <c r="G46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54" i="15"/>
  <c r="K297" i="15"/>
  <c r="G45" i="15" s="1"/>
  <c r="K296" i="15"/>
  <c r="G44" i="15" s="1"/>
  <c r="K295" i="15"/>
  <c r="G43" i="15" s="1"/>
  <c r="K294" i="15"/>
  <c r="G42" i="15" s="1"/>
  <c r="K293" i="15"/>
  <c r="G41" i="15" s="1"/>
  <c r="K292" i="15"/>
  <c r="G40" i="15" s="1"/>
  <c r="K291" i="15"/>
  <c r="G39" i="15" s="1"/>
  <c r="K290" i="15"/>
  <c r="G38" i="15" s="1"/>
  <c r="K289" i="15"/>
  <c r="G37" i="15" s="1"/>
  <c r="K288" i="15"/>
  <c r="G36" i="15" s="1"/>
  <c r="K287" i="15"/>
  <c r="G35" i="15" s="1"/>
  <c r="K286" i="15"/>
  <c r="G34" i="15" s="1"/>
  <c r="K285" i="15"/>
  <c r="G33" i="15" s="1"/>
  <c r="K284" i="15"/>
  <c r="G32" i="15" s="1"/>
  <c r="K283" i="15"/>
  <c r="G31" i="15" s="1"/>
  <c r="K282" i="15"/>
  <c r="G30" i="15" s="1"/>
  <c r="K281" i="15"/>
  <c r="G29" i="15" s="1"/>
  <c r="K280" i="15"/>
  <c r="G28" i="15" s="1"/>
  <c r="K279" i="15"/>
  <c r="G27" i="15" s="1"/>
  <c r="K278" i="15"/>
  <c r="G26" i="15" s="1"/>
  <c r="K277" i="15"/>
  <c r="G25" i="15" s="1"/>
  <c r="K276" i="15"/>
  <c r="G24" i="15" s="1"/>
  <c r="K275" i="15"/>
  <c r="G23" i="15" s="1"/>
  <c r="K274" i="15"/>
  <c r="G22" i="15" s="1"/>
  <c r="K273" i="15"/>
  <c r="G21" i="15" s="1"/>
  <c r="K272" i="15"/>
  <c r="G20" i="15" s="1"/>
  <c r="K271" i="15"/>
  <c r="G19" i="15" s="1"/>
  <c r="K270" i="15"/>
  <c r="G18" i="15" s="1"/>
  <c r="K269" i="15"/>
  <c r="G17" i="15" s="1"/>
  <c r="K268" i="15"/>
  <c r="G16" i="15" s="1"/>
  <c r="K267" i="15"/>
  <c r="G15" i="15" s="1"/>
  <c r="K266" i="15"/>
  <c r="G14" i="15" s="1"/>
  <c r="K265" i="15"/>
  <c r="G13" i="15" s="1"/>
  <c r="K264" i="15"/>
  <c r="G12" i="15" s="1"/>
  <c r="K263" i="15"/>
  <c r="G11" i="15" s="1"/>
  <c r="K262" i="15"/>
  <c r="G10" i="15" s="1"/>
  <c r="K261" i="15"/>
  <c r="G9" i="15" s="1"/>
  <c r="K260" i="15"/>
  <c r="G8" i="15" s="1"/>
  <c r="K259" i="15"/>
  <c r="G7" i="15" s="1"/>
  <c r="K258" i="15"/>
  <c r="G6" i="15" s="1"/>
  <c r="K257" i="15"/>
  <c r="G5" i="15" s="1"/>
  <c r="K256" i="15"/>
  <c r="G4" i="15" s="1"/>
  <c r="K255" i="15"/>
  <c r="G3" i="15" s="1"/>
  <c r="K254" i="15"/>
  <c r="G2" i="15" s="1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05" i="15"/>
  <c r="K249" i="15"/>
  <c r="F46" i="15" s="1"/>
  <c r="K248" i="15"/>
  <c r="F45" i="15" s="1"/>
  <c r="K247" i="15"/>
  <c r="F44" i="15" s="1"/>
  <c r="K246" i="15"/>
  <c r="F43" i="15" s="1"/>
  <c r="K245" i="15"/>
  <c r="F42" i="15" s="1"/>
  <c r="K244" i="15"/>
  <c r="F41" i="15" s="1"/>
  <c r="K243" i="15"/>
  <c r="F40" i="15" s="1"/>
  <c r="K242" i="15"/>
  <c r="F39" i="15" s="1"/>
  <c r="K241" i="15"/>
  <c r="F38" i="15" s="1"/>
  <c r="K240" i="15"/>
  <c r="F37" i="15" s="1"/>
  <c r="K239" i="15"/>
  <c r="F36" i="15" s="1"/>
  <c r="K238" i="15"/>
  <c r="F35" i="15" s="1"/>
  <c r="K237" i="15"/>
  <c r="F34" i="15" s="1"/>
  <c r="K236" i="15"/>
  <c r="F33" i="15" s="1"/>
  <c r="K235" i="15"/>
  <c r="F32" i="15" s="1"/>
  <c r="K234" i="15"/>
  <c r="F31" i="15" s="1"/>
  <c r="K233" i="15"/>
  <c r="F30" i="15" s="1"/>
  <c r="K232" i="15"/>
  <c r="F29" i="15" s="1"/>
  <c r="K231" i="15"/>
  <c r="F28" i="15" s="1"/>
  <c r="K230" i="15"/>
  <c r="F27" i="15" s="1"/>
  <c r="K229" i="15"/>
  <c r="F26" i="15" s="1"/>
  <c r="K228" i="15"/>
  <c r="F25" i="15" s="1"/>
  <c r="K227" i="15"/>
  <c r="F24" i="15" s="1"/>
  <c r="K226" i="15"/>
  <c r="F23" i="15" s="1"/>
  <c r="K225" i="15"/>
  <c r="F22" i="15" s="1"/>
  <c r="K224" i="15"/>
  <c r="F21" i="15" s="1"/>
  <c r="K223" i="15"/>
  <c r="F20" i="15" s="1"/>
  <c r="K222" i="15"/>
  <c r="F19" i="15" s="1"/>
  <c r="K221" i="15"/>
  <c r="F18" i="15" s="1"/>
  <c r="K220" i="15"/>
  <c r="F17" i="15" s="1"/>
  <c r="K219" i="15"/>
  <c r="F16" i="15" s="1"/>
  <c r="K218" i="15"/>
  <c r="F15" i="15" s="1"/>
  <c r="K217" i="15"/>
  <c r="F14" i="15" s="1"/>
  <c r="K216" i="15"/>
  <c r="F13" i="15" s="1"/>
  <c r="K215" i="15"/>
  <c r="F12" i="15" s="1"/>
  <c r="K214" i="15"/>
  <c r="F11" i="15" s="1"/>
  <c r="K213" i="15"/>
  <c r="F10" i="15" s="1"/>
  <c r="K212" i="15"/>
  <c r="F9" i="15" s="1"/>
  <c r="K211" i="15"/>
  <c r="F8" i="15" s="1"/>
  <c r="K210" i="15"/>
  <c r="F7" i="15" s="1"/>
  <c r="K209" i="15"/>
  <c r="F6" i="15" s="1"/>
  <c r="K208" i="15"/>
  <c r="F5" i="15" s="1"/>
  <c r="K207" i="15"/>
  <c r="F4" i="15" s="1"/>
  <c r="K206" i="15"/>
  <c r="F3" i="15" s="1"/>
  <c r="K205" i="15"/>
  <c r="F2" i="15" s="1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155" i="15"/>
  <c r="K199" i="15"/>
  <c r="E46" i="15" s="1"/>
  <c r="K198" i="15"/>
  <c r="E45" i="15" s="1"/>
  <c r="K197" i="15"/>
  <c r="E44" i="15" s="1"/>
  <c r="K196" i="15"/>
  <c r="E43" i="15" s="1"/>
  <c r="K195" i="15"/>
  <c r="E42" i="15" s="1"/>
  <c r="K194" i="15"/>
  <c r="E41" i="15" s="1"/>
  <c r="K193" i="15"/>
  <c r="E40" i="15" s="1"/>
  <c r="K192" i="15"/>
  <c r="E39" i="15" s="1"/>
  <c r="K191" i="15"/>
  <c r="E38" i="15" s="1"/>
  <c r="K190" i="15"/>
  <c r="E37" i="15" s="1"/>
  <c r="K189" i="15"/>
  <c r="E36" i="15" s="1"/>
  <c r="K188" i="15"/>
  <c r="E35" i="15" s="1"/>
  <c r="K187" i="15"/>
  <c r="E34" i="15" s="1"/>
  <c r="K186" i="15"/>
  <c r="E33" i="15" s="1"/>
  <c r="K185" i="15"/>
  <c r="E32" i="15" s="1"/>
  <c r="K184" i="15"/>
  <c r="E31" i="15" s="1"/>
  <c r="K183" i="15"/>
  <c r="E30" i="15" s="1"/>
  <c r="K182" i="15"/>
  <c r="E29" i="15" s="1"/>
  <c r="K181" i="15"/>
  <c r="E28" i="15" s="1"/>
  <c r="K180" i="15"/>
  <c r="E27" i="15" s="1"/>
  <c r="K179" i="15"/>
  <c r="E26" i="15" s="1"/>
  <c r="K178" i="15"/>
  <c r="E25" i="15" s="1"/>
  <c r="K177" i="15"/>
  <c r="E24" i="15" s="1"/>
  <c r="K176" i="15"/>
  <c r="E23" i="15" s="1"/>
  <c r="K175" i="15"/>
  <c r="E22" i="15" s="1"/>
  <c r="K174" i="15"/>
  <c r="E21" i="15" s="1"/>
  <c r="K173" i="15"/>
  <c r="E20" i="15" s="1"/>
  <c r="K172" i="15"/>
  <c r="E19" i="15" s="1"/>
  <c r="K171" i="15"/>
  <c r="E18" i="15" s="1"/>
  <c r="K170" i="15"/>
  <c r="E17" i="15" s="1"/>
  <c r="K169" i="15"/>
  <c r="E16" i="15" s="1"/>
  <c r="K168" i="15"/>
  <c r="E15" i="15" s="1"/>
  <c r="K167" i="15"/>
  <c r="E14" i="15" s="1"/>
  <c r="K166" i="15"/>
  <c r="E13" i="15" s="1"/>
  <c r="K165" i="15"/>
  <c r="E12" i="15" s="1"/>
  <c r="K164" i="15"/>
  <c r="E11" i="15" s="1"/>
  <c r="K163" i="15"/>
  <c r="E10" i="15" s="1"/>
  <c r="K162" i="15"/>
  <c r="E9" i="15" s="1"/>
  <c r="K161" i="15"/>
  <c r="E8" i="15" s="1"/>
  <c r="K160" i="15"/>
  <c r="E7" i="15" s="1"/>
  <c r="K159" i="15"/>
  <c r="E6" i="15" s="1"/>
  <c r="K158" i="15"/>
  <c r="E5" i="15" s="1"/>
  <c r="K157" i="15"/>
  <c r="E4" i="15" s="1"/>
  <c r="K156" i="15"/>
  <c r="E3" i="15" s="1"/>
  <c r="K155" i="15"/>
  <c r="E2" i="15" s="1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05" i="15"/>
  <c r="K149" i="15"/>
  <c r="D46" i="15" s="1"/>
  <c r="K148" i="15"/>
  <c r="D45" i="15" s="1"/>
  <c r="K147" i="15"/>
  <c r="D44" i="15" s="1"/>
  <c r="K146" i="15"/>
  <c r="D43" i="15" s="1"/>
  <c r="K145" i="15"/>
  <c r="D42" i="15" s="1"/>
  <c r="K144" i="15"/>
  <c r="D41" i="15" s="1"/>
  <c r="K143" i="15"/>
  <c r="D40" i="15" s="1"/>
  <c r="K142" i="15"/>
  <c r="D39" i="15" s="1"/>
  <c r="K141" i="15"/>
  <c r="D38" i="15" s="1"/>
  <c r="K140" i="15"/>
  <c r="D37" i="15" s="1"/>
  <c r="K139" i="15"/>
  <c r="D36" i="15" s="1"/>
  <c r="K138" i="15"/>
  <c r="D35" i="15" s="1"/>
  <c r="K137" i="15"/>
  <c r="D34" i="15" s="1"/>
  <c r="K136" i="15"/>
  <c r="D33" i="15" s="1"/>
  <c r="K135" i="15"/>
  <c r="D32" i="15" s="1"/>
  <c r="K134" i="15"/>
  <c r="D31" i="15" s="1"/>
  <c r="K133" i="15"/>
  <c r="D30" i="15" s="1"/>
  <c r="K132" i="15"/>
  <c r="D29" i="15" s="1"/>
  <c r="K131" i="15"/>
  <c r="D28" i="15" s="1"/>
  <c r="K130" i="15"/>
  <c r="D27" i="15" s="1"/>
  <c r="K129" i="15"/>
  <c r="D26" i="15" s="1"/>
  <c r="K128" i="15"/>
  <c r="D25" i="15" s="1"/>
  <c r="K127" i="15"/>
  <c r="D24" i="15" s="1"/>
  <c r="K126" i="15"/>
  <c r="D23" i="15" s="1"/>
  <c r="K125" i="15"/>
  <c r="D22" i="15" s="1"/>
  <c r="K124" i="15"/>
  <c r="D21" i="15" s="1"/>
  <c r="K123" i="15"/>
  <c r="D20" i="15" s="1"/>
  <c r="K122" i="15"/>
  <c r="D19" i="15" s="1"/>
  <c r="K121" i="15"/>
  <c r="D18" i="15" s="1"/>
  <c r="K120" i="15"/>
  <c r="D17" i="15" s="1"/>
  <c r="K119" i="15"/>
  <c r="D16" i="15" s="1"/>
  <c r="K118" i="15"/>
  <c r="D15" i="15" s="1"/>
  <c r="K117" i="15"/>
  <c r="D14" i="15" s="1"/>
  <c r="K116" i="15"/>
  <c r="D13" i="15" s="1"/>
  <c r="K115" i="15"/>
  <c r="D12" i="15" s="1"/>
  <c r="K114" i="15"/>
  <c r="D11" i="15" s="1"/>
  <c r="K113" i="15"/>
  <c r="D10" i="15" s="1"/>
  <c r="K112" i="15"/>
  <c r="D9" i="15" s="1"/>
  <c r="K111" i="15"/>
  <c r="D8" i="15" s="1"/>
  <c r="K110" i="15"/>
  <c r="D7" i="15" s="1"/>
  <c r="K109" i="15"/>
  <c r="D6" i="15" s="1"/>
  <c r="K108" i="15"/>
  <c r="D5" i="15" s="1"/>
  <c r="K107" i="15"/>
  <c r="D4" i="15" s="1"/>
  <c r="K106" i="15"/>
  <c r="D3" i="15" s="1"/>
  <c r="K105" i="15"/>
  <c r="D2" i="15" s="1"/>
  <c r="B55" i="15"/>
  <c r="K56" i="15"/>
  <c r="C3" i="15" s="1"/>
  <c r="K59" i="15"/>
  <c r="C6" i="15" s="1"/>
  <c r="K60" i="15"/>
  <c r="C7" i="15" s="1"/>
  <c r="K61" i="15"/>
  <c r="C8" i="15" s="1"/>
  <c r="K62" i="15"/>
  <c r="C9" i="15" s="1"/>
  <c r="K63" i="15"/>
  <c r="C10" i="15" s="1"/>
  <c r="K64" i="15"/>
  <c r="C11" i="15" s="1"/>
  <c r="K65" i="15"/>
  <c r="C12" i="15" s="1"/>
  <c r="K66" i="15"/>
  <c r="C13" i="15" s="1"/>
  <c r="K67" i="15"/>
  <c r="C14" i="15" s="1"/>
  <c r="K68" i="15"/>
  <c r="C15" i="15" s="1"/>
  <c r="K69" i="15"/>
  <c r="C16" i="15" s="1"/>
  <c r="K70" i="15"/>
  <c r="C17" i="15" s="1"/>
  <c r="K71" i="15"/>
  <c r="C18" i="15" s="1"/>
  <c r="K72" i="15"/>
  <c r="C19" i="15" s="1"/>
  <c r="K73" i="15"/>
  <c r="C20" i="15" s="1"/>
  <c r="K74" i="15"/>
  <c r="C21" i="15" s="1"/>
  <c r="K75" i="15"/>
  <c r="C22" i="15" s="1"/>
  <c r="K76" i="15"/>
  <c r="C23" i="15" s="1"/>
  <c r="K77" i="15"/>
  <c r="C24" i="15" s="1"/>
  <c r="K78" i="15"/>
  <c r="C25" i="15" s="1"/>
  <c r="K79" i="15"/>
  <c r="C26" i="15" s="1"/>
  <c r="K80" i="15"/>
  <c r="C27" i="15" s="1"/>
  <c r="K81" i="15"/>
  <c r="C28" i="15" s="1"/>
  <c r="K82" i="15"/>
  <c r="C29" i="15" s="1"/>
  <c r="K83" i="15"/>
  <c r="C30" i="15" s="1"/>
  <c r="K84" i="15"/>
  <c r="C31" i="15" s="1"/>
  <c r="K85" i="15"/>
  <c r="C32" i="15" s="1"/>
  <c r="K86" i="15"/>
  <c r="C33" i="15" s="1"/>
  <c r="K87" i="15"/>
  <c r="C34" i="15" s="1"/>
  <c r="K88" i="15"/>
  <c r="C35" i="15" s="1"/>
  <c r="K89" i="15"/>
  <c r="C36" i="15" s="1"/>
  <c r="K90" i="15"/>
  <c r="C37" i="15" s="1"/>
  <c r="K91" i="15"/>
  <c r="C38" i="15" s="1"/>
  <c r="K92" i="15"/>
  <c r="C39" i="15" s="1"/>
  <c r="K93" i="15"/>
  <c r="C40" i="15" s="1"/>
  <c r="K94" i="15"/>
  <c r="C41" i="15" s="1"/>
  <c r="K95" i="15"/>
  <c r="C42" i="15" s="1"/>
  <c r="K96" i="15"/>
  <c r="C43" i="15" s="1"/>
  <c r="K97" i="15"/>
  <c r="C44" i="15" s="1"/>
  <c r="K98" i="15"/>
  <c r="C45" i="15" s="1"/>
  <c r="K99" i="15"/>
  <c r="C46" i="15" s="1"/>
  <c r="B96" i="15"/>
  <c r="B97" i="15"/>
  <c r="B98" i="15"/>
  <c r="B99" i="15"/>
  <c r="B89" i="15"/>
  <c r="B90" i="15"/>
  <c r="B91" i="15"/>
  <c r="B92" i="15"/>
  <c r="B93" i="15"/>
  <c r="B94" i="15"/>
  <c r="B9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H47" i="15"/>
  <c r="J48" i="15" l="1"/>
  <c r="J49" i="15" s="1"/>
  <c r="I48" i="15"/>
  <c r="I49" i="15" s="1"/>
  <c r="D48" i="15"/>
  <c r="D49" i="15" s="1"/>
  <c r="F48" i="15"/>
  <c r="F49" i="15" s="1"/>
  <c r="E48" i="15"/>
  <c r="E49" i="15" s="1"/>
  <c r="G48" i="15"/>
  <c r="G49" i="15" s="1"/>
  <c r="I47" i="15"/>
  <c r="E47" i="15"/>
  <c r="G47" i="15"/>
  <c r="F47" i="15"/>
  <c r="D47" i="15"/>
  <c r="K28" i="15" l="1"/>
  <c r="K35" i="15"/>
  <c r="K22" i="15"/>
  <c r="K44" i="15"/>
  <c r="K21" i="15"/>
  <c r="K18" i="15"/>
  <c r="K39" i="15"/>
  <c r="K8" i="15"/>
  <c r="K20" i="15"/>
  <c r="K13" i="15"/>
  <c r="K33" i="15"/>
  <c r="K24" i="15"/>
  <c r="K36" i="15"/>
  <c r="K42" i="15"/>
  <c r="K45" i="15"/>
  <c r="K34" i="15"/>
  <c r="K46" i="15"/>
  <c r="K26" i="15"/>
  <c r="K29" i="15"/>
  <c r="K31" i="15"/>
  <c r="K40" i="15"/>
  <c r="K17" i="15"/>
  <c r="K11" i="15"/>
  <c r="K43" i="15"/>
  <c r="K38" i="15"/>
  <c r="K7" i="15"/>
  <c r="K25" i="15"/>
  <c r="J47" i="15"/>
  <c r="K27" i="15"/>
  <c r="K23" i="15"/>
  <c r="K30" i="15"/>
  <c r="K37" i="15"/>
  <c r="K16" i="15"/>
  <c r="K41" i="15"/>
  <c r="K3" i="15"/>
  <c r="K32" i="15"/>
  <c r="K10" i="15"/>
  <c r="K12" i="15"/>
  <c r="K14" i="15"/>
  <c r="K6" i="15"/>
  <c r="K9" i="15"/>
  <c r="K15" i="15"/>
  <c r="K19" i="15"/>
  <c r="C8" i="17"/>
  <c r="K57" i="15"/>
  <c r="C4" i="15" s="1"/>
  <c r="K58" i="15"/>
  <c r="C5" i="15" s="1"/>
  <c r="L62" i="15"/>
  <c r="L61" i="15"/>
  <c r="D12" i="17"/>
  <c r="K55" i="15"/>
  <c r="C2" i="15" s="1"/>
  <c r="K2" i="15" l="1"/>
  <c r="C48" i="15"/>
  <c r="C49" i="15" s="1"/>
  <c r="E8" i="17"/>
  <c r="D10" i="17"/>
  <c r="L99" i="15"/>
  <c r="E9" i="17"/>
  <c r="K5" i="15"/>
  <c r="C12" i="17"/>
  <c r="E12" i="17" s="1"/>
  <c r="K4" i="15"/>
  <c r="C47" i="15"/>
  <c r="C10" i="17"/>
  <c r="L49" i="15" l="1"/>
  <c r="E10" i="17"/>
  <c r="D13" i="17" s="1"/>
  <c r="L48" i="15"/>
  <c r="C13" i="17" l="1"/>
  <c r="E13" i="17" s="1"/>
  <c r="E15" i="17" s="1"/>
  <c r="J4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1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Windows User:
Discussed in sync. Meeting</t>
        </r>
      </text>
    </comment>
    <comment ref="I3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Discussed in sync. meeting</t>
        </r>
      </text>
    </comment>
    <comment ref="C34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Discussed in sync. meeting</t>
        </r>
      </text>
    </comment>
    <comment ref="F45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Discussed in sync. meeting</t>
        </r>
      </text>
    </comment>
  </commentList>
</comments>
</file>

<file path=xl/sharedStrings.xml><?xml version="1.0" encoding="utf-8"?>
<sst xmlns="http://schemas.openxmlformats.org/spreadsheetml/2006/main" count="1006" uniqueCount="90">
  <si>
    <t>Forward slash separator (/) must be used to indicate a hierarchical relationship</t>
  </si>
  <si>
    <t>A trailing forward slash (/) should not be included in URIs</t>
  </si>
  <si>
    <t>Hyphens (-) should be used to improve the readability of URIs</t>
  </si>
  <si>
    <t>Underscores (_) should not be used in URI</t>
  </si>
  <si>
    <t>Lowercase letters should be preferred in URI paths</t>
  </si>
  <si>
    <t>File extensions should not be included in URIs</t>
  </si>
  <si>
    <t>A singular noun should be used for document names</t>
  </si>
  <si>
    <t>A plural noun should be used for collection names</t>
  </si>
  <si>
    <t>A plural noun should be used for store names</t>
  </si>
  <si>
    <t>A verb or verb phrase should be used for controller names</t>
  </si>
  <si>
    <t>Variable path segments may be substituted with identity-based values</t>
  </si>
  <si>
    <t>CRUD function names should not be used in URIs</t>
  </si>
  <si>
    <t>The query component of a URI may be used to filter collections or stores</t>
  </si>
  <si>
    <t>GET and POST must not be used to tunnel other request methods</t>
  </si>
  <si>
    <t>GET must be used to retrieve a representation of a resource</t>
  </si>
  <si>
    <t>PUT must be used to both insert and update a stored resource</t>
  </si>
  <si>
    <t>POST must be used to create a new resource in a collection</t>
  </si>
  <si>
    <t>POST must be used to execute controllers</t>
  </si>
  <si>
    <t>DELETE must be used to remove a resource from its parent</t>
  </si>
  <si>
    <t>200 (“OK”) should be used to indicate nonspecific success</t>
  </si>
  <si>
    <t>200 (“OK”) must not be used to communicate errors in the response body</t>
  </si>
  <si>
    <t>201 (“Created”) must be used to indicate successful resource creation</t>
  </si>
  <si>
    <t>204 (“No Content”) should be used when the response body is intentionally empty</t>
  </si>
  <si>
    <t>301 (“Moved Permanently”) should be used to relocate resources</t>
  </si>
  <si>
    <t>304 (“Not Modified”) should be used to preserve bandwidth</t>
  </si>
  <si>
    <t>401 (“Unauthorized”) must be used when there is a problem with the client’s credentials</t>
  </si>
  <si>
    <t>403 (“Forbidden”) should be used to forbid access regardless of authorization state</t>
  </si>
  <si>
    <t>406 (“Not Acceptable”) must be used when the requested media type cannot be served</t>
  </si>
  <si>
    <t>412 (“Precondition Failed”) should be used to support conditional operations</t>
  </si>
  <si>
    <t>415 (“Unsupported Media Type”) must be used when the media type of a request’s payload cannot be processed</t>
  </si>
  <si>
    <t>500 (“Internal Server Error”) should be used to indicate API malfunction</t>
  </si>
  <si>
    <t>Content-Type must be used</t>
  </si>
  <si>
    <t>Content-Length should be used</t>
  </si>
  <si>
    <t>Location must be used to specify the URI of a newly created resource</t>
  </si>
  <si>
    <t>Caching should be encouraged</t>
  </si>
  <si>
    <t>Custom HTTP headers must not be used to change the behavior of HTTP methods</t>
  </si>
  <si>
    <t>JSON should be supported for resource representation</t>
  </si>
  <si>
    <t>XML and other formats may optionally be used for resource representation</t>
  </si>
  <si>
    <t>Minimize the number of advertised “entry point” API URIs</t>
  </si>
  <si>
    <t>A consistent form should be used to represent media type formats</t>
  </si>
  <si>
    <t>A consistent form should be used to represent media type schemas</t>
  </si>
  <si>
    <t>A consistent form should be used to represent error responses</t>
  </si>
  <si>
    <t>New URIs should be used to introduce new concepts</t>
  </si>
  <si>
    <t>The query component of a URI should be used to support partial response</t>
  </si>
  <si>
    <t>CORS should be supported to provide multi-origin read/write access from JavaScript</t>
  </si>
  <si>
    <t>Medium</t>
  </si>
  <si>
    <t>High</t>
  </si>
  <si>
    <t>Functional Suitability</t>
  </si>
  <si>
    <t>Performance Efficiency</t>
  </si>
  <si>
    <t>Compatibility</t>
  </si>
  <si>
    <t>Usability</t>
  </si>
  <si>
    <t>Reliability</t>
  </si>
  <si>
    <t>Security</t>
  </si>
  <si>
    <t>Maintainability</t>
  </si>
  <si>
    <t>Portability</t>
  </si>
  <si>
    <t>Kappa</t>
  </si>
  <si>
    <t>Total</t>
  </si>
  <si>
    <t>Aggreement</t>
  </si>
  <si>
    <t>By Chance</t>
  </si>
  <si>
    <t>Identifier Design with URIs</t>
  </si>
  <si>
    <t>Interaction Design with HTTP</t>
  </si>
  <si>
    <t>Metadata Design</t>
  </si>
  <si>
    <t>Representation Design</t>
  </si>
  <si>
    <t>Client Concerns</t>
  </si>
  <si>
    <t>Number of QAs</t>
  </si>
  <si>
    <t>Sum:</t>
  </si>
  <si>
    <t>QAs</t>
  </si>
  <si>
    <t>Sum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</si>
  <si>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</si>
  <si>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</si>
  <si>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</si>
  <si>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</si>
  <si>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</si>
  <si>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</si>
  <si>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</si>
  <si>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</si>
  <si>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Consensus</t>
  </si>
  <si>
    <t>Rule ID</t>
  </si>
  <si>
    <t>Rule</t>
  </si>
  <si>
    <t>Round 1</t>
  </si>
  <si>
    <t>Round 2</t>
  </si>
  <si>
    <t>Importance</t>
  </si>
  <si>
    <t>Rule Category</t>
  </si>
  <si>
    <t>Consensus:</t>
  </si>
  <si>
    <t>No consensus:</t>
  </si>
  <si>
    <t>Kappa Round 3</t>
  </si>
  <si>
    <t>Mean kappa</t>
  </si>
  <si>
    <t>Kappa Round 2</t>
  </si>
  <si>
    <t>Attention: Verdicts of #3 Iteration:</t>
  </si>
  <si>
    <t>Number of QAs per Rule: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</si>
</sst>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ED7D31"/>
      </top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NumberFormat="1"/>
    <xf numFmtId="9" fontId="0" fillId="0" borderId="0" xfId="1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2" borderId="0" xfId="0" applyFont="1" applyFill="1" applyBorder="1"/>
    <xf numFmtId="1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5" fillId="2" borderId="0" xfId="0" applyFont="1" applyFill="1" applyBorder="1"/>
    <xf numFmtId="0" fontId="2" fillId="0" borderId="0" xfId="0" applyFont="1"/>
    <xf numFmtId="1" fontId="8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2" borderId="2" xfId="0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1" fontId="11" fillId="5" borderId="0" xfId="4" applyNumberFormat="1"/>
    <xf numFmtId="1" fontId="10" fillId="4" borderId="0" xfId="3" applyNumberFormat="1"/>
    <xf numFmtId="1" fontId="9" fillId="3" borderId="0" xfId="2" applyNumberFormat="1"/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0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rgb="FFED7D3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rgb="FFED7D3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rgb="FFED7D3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rgb="FFED7D3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EC6E"/>
      <color rgb="FF8DE11D"/>
      <color rgb="FFFFF901"/>
      <color rgb="FFFFF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'SWQ Summary'!$D$59</c:f>
              <c:strCache>
                <c:ptCount val="1"/>
                <c:pt idx="0">
                  <c:v>Identifier Design with URIs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Summary'!$D$60:$D$67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D-40F7-BD8F-7F23A4D35741}"/>
            </c:ext>
          </c:extLst>
        </c:ser>
        <c:ser>
          <c:idx val="1"/>
          <c:order val="1"/>
          <c:tx>
            <c:strRef>
              <c:f>'SWQ Summary'!$E$59</c:f>
              <c:strCache>
                <c:ptCount val="1"/>
                <c:pt idx="0">
                  <c:v>Interaction Design with HTTP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Summary'!$E$60:$E$67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D-40F7-BD8F-7F23A4D35741}"/>
            </c:ext>
          </c:extLst>
        </c:ser>
        <c:ser>
          <c:idx val="2"/>
          <c:order val="2"/>
          <c:tx>
            <c:strRef>
              <c:f>'SWQ Summary'!$F$59</c:f>
              <c:strCache>
                <c:ptCount val="1"/>
                <c:pt idx="0">
                  <c:v>Metadata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Summary'!$F$60:$F$67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D-40F7-BD8F-7F23A4D35741}"/>
            </c:ext>
          </c:extLst>
        </c:ser>
        <c:ser>
          <c:idx val="3"/>
          <c:order val="3"/>
          <c:tx>
            <c:strRef>
              <c:f>'SWQ Summary'!$G$59</c:f>
              <c:strCache>
                <c:ptCount val="1"/>
                <c:pt idx="0">
                  <c:v>Representation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Summary'!$G$60:$G$67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D-40F7-BD8F-7F23A4D35741}"/>
            </c:ext>
          </c:extLst>
        </c:ser>
        <c:ser>
          <c:idx val="4"/>
          <c:order val="4"/>
          <c:tx>
            <c:strRef>
              <c:f>'SWQ Summary'!$H$59</c:f>
              <c:strCache>
                <c:ptCount val="1"/>
                <c:pt idx="0">
                  <c:v>Client Concerns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Summary'!$H$60:$H$67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D-40F7-BD8F-7F23A4D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84159"/>
        <c:axId val="545483743"/>
      </c:barChart>
      <c:lineChart>
        <c:grouping val="standard"/>
        <c:varyColors val="0"/>
        <c:ser>
          <c:idx val="5"/>
          <c:order val="5"/>
          <c:tx>
            <c:strRef>
              <c:f>'SWQ Summary'!$I$59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Verdana" panose="020B0604030504040204" pitchFamily="34" charset="0"/>
                    <a:cs typeface="Helvetica" panose="020B06040202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'SWQ Summary'!$C$60:$C$67</c:f>
              <c:strCache>
                <c:ptCount val="8"/>
                <c:pt idx="0">
                  <c:v>Usability</c:v>
                </c:pt>
                <c:pt idx="1">
                  <c:v>Maintainability</c:v>
                </c:pt>
                <c:pt idx="2">
                  <c:v>Compatibility</c:v>
                </c:pt>
                <c:pt idx="3">
                  <c:v>Functional Suitability</c:v>
                </c:pt>
                <c:pt idx="4">
                  <c:v>Performance Efficiency</c:v>
                </c:pt>
                <c:pt idx="5">
                  <c:v>Reliability</c:v>
                </c:pt>
                <c:pt idx="6">
                  <c:v>Portability</c:v>
                </c:pt>
                <c:pt idx="7">
                  <c:v>Security</c:v>
                </c:pt>
              </c:strCache>
            </c:strRef>
          </c:cat>
          <c:val>
            <c:numRef>
              <c:f>'SWQ Summary'!$I$60:$I$67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26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D-40F7-BD8F-7F23A4D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84159"/>
        <c:axId val="545483743"/>
      </c:lineChart>
      <c:valAx>
        <c:axId val="5454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Verdana" panose="020B0604030504040204" pitchFamily="34" charset="0"/>
                    <a:cs typeface="Helvetica" panose="020B0604020202020204" pitchFamily="34" charset="0"/>
                  </a:defRPr>
                </a:pPr>
                <a:r>
                  <a:rPr lang="de-DE" sz="1200"/>
                  <a:t># of rules</a:t>
                </a:r>
                <a:endParaRPr lang="en-150" sz="1200"/>
              </a:p>
              <a:p>
                <a:pPr algn="l">
                  <a:defRPr sz="1200"/>
                </a:pPr>
                <a:r>
                  <a:rPr lang="en-150" sz="1200"/>
                  <a:t>with</a:t>
                </a:r>
              </a:p>
              <a:p>
                <a:pPr algn="l">
                  <a:defRPr sz="1200"/>
                </a:pPr>
                <a:r>
                  <a:rPr lang="en-150" sz="1200"/>
                  <a:t>positive</a:t>
                </a:r>
              </a:p>
              <a:p>
                <a:pPr algn="l">
                  <a:defRPr sz="1200"/>
                </a:pPr>
                <a:r>
                  <a:rPr lang="en-150" sz="1200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Verdana" panose="020B0604030504040204" pitchFamily="34" charset="0"/>
                  <a:cs typeface="Helvetica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Verdana" panose="020B0604030504040204" pitchFamily="34" charset="0"/>
                <a:cs typeface="Helvetica" panose="020B0604020202020204" pitchFamily="34" charset="0"/>
              </a:defRPr>
            </a:pPr>
            <a:endParaRPr lang="de-DE"/>
          </a:p>
        </c:txPr>
        <c:crossAx val="545484159"/>
        <c:crosses val="autoZero"/>
        <c:crossBetween val="between"/>
      </c:valAx>
      <c:catAx>
        <c:axId val="5454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Verdana" panose="020B0604030504040204" pitchFamily="34" charset="0"/>
                <a:cs typeface="Helvetica" panose="020B0604020202020204" pitchFamily="34" charset="0"/>
              </a:defRPr>
            </a:pPr>
            <a:endParaRPr lang="de-DE"/>
          </a:p>
        </c:txPr>
        <c:crossAx val="54548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5.4062077856706263E-3"/>
          <c:y val="0.91963568024337827"/>
          <c:w val="0.97988761678762759"/>
          <c:h val="7.7859451056770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Helvetica" panose="020B0604020202020204" pitchFamily="34" charset="0"/>
          <a:ea typeface="Verdana" panose="020B0604030504040204" pitchFamily="34" charset="0"/>
          <a:cs typeface="Helvetica" panose="020B0604020202020204" pitchFamily="34" charset="0"/>
        </a:defRPr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171451</xdr:rowOff>
    </xdr:from>
    <xdr:to>
      <xdr:col>9</xdr:col>
      <xdr:colOff>990600</xdr:colOff>
      <xdr:row>92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446CF-E07A-4AFE-B629-5AD03CDC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elle911" displayName="Tabelle911" ref="A1:L47" totalsRowCount="1" headerRowDxfId="100" tableBorderDxfId="99">
  <autoFilter ref="A1:L46" xr:uid="{00000000-0009-0000-0100-00000A000000}"/>
  <tableColumns count="12">
    <tableColumn id="1" xr3:uid="{00000000-0010-0000-0100-000001000000}" name="Rule ID"/>
    <tableColumn id="2" xr3:uid="{00000000-0010-0000-0100-000002000000}" name="Importance"/>
    <tableColumn id="5" xr3:uid="{00000000-0010-0000-0100-000005000000}" name="Functional Suitability" totalsRowFunction="custom" dataDxfId="98" totalsRowDxfId="97">
      <calculatedColumnFormula>K55</calculatedColumnFormula>
      <totalsRowFormula>SUM(Tabelle911[Functional Suitability])</totalsRowFormula>
    </tableColumn>
    <tableColumn id="14" xr3:uid="{00000000-0010-0000-0100-00000E000000}" name="Performance Efficiency" totalsRowFunction="custom" dataDxfId="96" totalsRowDxfId="95">
      <calculatedColumnFormula>K105</calculatedColumnFormula>
      <totalsRowFormula>SUM(Tabelle911[Performance Efficiency])</totalsRowFormula>
    </tableColumn>
    <tableColumn id="13" xr3:uid="{00000000-0010-0000-0100-00000D000000}" name="Compatibility" totalsRowFunction="custom" dataDxfId="94" totalsRowDxfId="93">
      <calculatedColumnFormula>K155</calculatedColumnFormula>
      <totalsRowFormula>SUM(Tabelle911[Compatibility])</totalsRowFormula>
    </tableColumn>
    <tableColumn id="12" xr3:uid="{00000000-0010-0000-0100-00000C000000}" name="Usability" totalsRowFunction="custom" dataDxfId="92" totalsRowDxfId="91">
      <calculatedColumnFormula>K205</calculatedColumnFormula>
      <totalsRowFormula>SUM(Tabelle911[Usability])</totalsRowFormula>
    </tableColumn>
    <tableColumn id="11" xr3:uid="{00000000-0010-0000-0100-00000B000000}" name="Reliability" totalsRowFunction="custom" dataDxfId="90" totalsRowDxfId="89">
      <calculatedColumnFormula>K254</calculatedColumnFormula>
      <totalsRowFormula>SUM(Tabelle911[Reliability])</totalsRowFormula>
    </tableColumn>
    <tableColumn id="10" xr3:uid="{00000000-0010-0000-0100-00000A000000}" name="Security" totalsRowFunction="custom" dataDxfId="88" totalsRowDxfId="87">
      <totalsRowFormula>SUM(Tabelle911[Security])</totalsRowFormula>
    </tableColumn>
    <tableColumn id="9" xr3:uid="{00000000-0010-0000-0100-000009000000}" name="Maintainability" totalsRowFunction="custom" dataDxfId="86" totalsRowDxfId="85">
      <calculatedColumnFormula>K304</calculatedColumnFormula>
      <totalsRowFormula>SUM(Tabelle911[Maintainability])</totalsRowFormula>
    </tableColumn>
    <tableColumn id="8" xr3:uid="{00000000-0010-0000-0100-000008000000}" name="Portability" totalsRowFunction="custom" dataDxfId="84" totalsRowDxfId="83">
      <calculatedColumnFormula>K353</calculatedColumnFormula>
      <totalsRowFormula>SUM(Tabelle911[Portability])</totalsRowFormula>
    </tableColumn>
    <tableColumn id="15" xr3:uid="{00000000-0010-0000-0100-00000F000000}" name="Consensus" dataDxfId="82" totalsRowDxfId="81">
      <calculatedColumnFormula>COUNTIF(Tabelle911[[#This Row],[Functional Suitability]:[Portability]], "&lt;=1") + COUNTIF(Tabelle911[[#This Row],[Functional Suitability]:[Portability]], "&gt;=7") + COUNTBLANK(C2:J2)</calculatedColumnFormula>
    </tableColumn>
    <tableColumn id="3" xr3:uid="{00000000-0010-0000-0100-000003000000}" name="Rul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elle91113" displayName="Tabelle91113" ref="A1:L47" totalsRowCount="1" headerRowDxfId="73" tableBorderDxfId="72">
  <autoFilter ref="A1:L46" xr:uid="{00000000-0009-0000-0100-00000C000000}"/>
  <tableColumns count="12">
    <tableColumn id="1" xr3:uid="{00000000-0010-0000-0200-000001000000}" name="Rule ID"/>
    <tableColumn id="2" xr3:uid="{00000000-0010-0000-0200-000002000000}" name="Importance"/>
    <tableColumn id="5" xr3:uid="{00000000-0010-0000-0200-000005000000}" name="Functional Suitability" totalsRowFunction="custom" dataDxfId="71" totalsRowDxfId="70">
      <calculatedColumnFormula>K55</calculatedColumnFormula>
      <totalsRowFormula>SUM(Tabelle91113[Functional Suitability])</totalsRowFormula>
    </tableColumn>
    <tableColumn id="14" xr3:uid="{00000000-0010-0000-0200-00000E000000}" name="Performance Efficiency" totalsRowFunction="custom" dataDxfId="69" totalsRowDxfId="68">
      <calculatedColumnFormula>K105</calculatedColumnFormula>
      <totalsRowFormula>SUM(Tabelle91113[Performance Efficiency])</totalsRowFormula>
    </tableColumn>
    <tableColumn id="13" xr3:uid="{00000000-0010-0000-0200-00000D000000}" name="Compatibility" totalsRowFunction="custom" dataDxfId="67" totalsRowDxfId="66">
      <calculatedColumnFormula>K155</calculatedColumnFormula>
      <totalsRowFormula>SUM(Tabelle91113[Compatibility])</totalsRowFormula>
    </tableColumn>
    <tableColumn id="12" xr3:uid="{00000000-0010-0000-0200-00000C000000}" name="Usability" totalsRowFunction="custom" dataDxfId="65" totalsRowDxfId="64">
      <calculatedColumnFormula>K205</calculatedColumnFormula>
      <totalsRowFormula>SUM(Tabelle91113[Usability])</totalsRowFormula>
    </tableColumn>
    <tableColumn id="11" xr3:uid="{00000000-0010-0000-0200-00000B000000}" name="Reliability" totalsRowFunction="custom" dataDxfId="63" totalsRowDxfId="62">
      <calculatedColumnFormula>K254</calculatedColumnFormula>
      <totalsRowFormula>SUM(Tabelle91113[Reliability])</totalsRowFormula>
    </tableColumn>
    <tableColumn id="10" xr3:uid="{00000000-0010-0000-0200-00000A000000}" name="Security" totalsRowFunction="custom" dataDxfId="61" totalsRowDxfId="60">
      <totalsRowFormula>SUM(Tabelle91113[Security])</totalsRowFormula>
    </tableColumn>
    <tableColumn id="9" xr3:uid="{00000000-0010-0000-0200-000009000000}" name="Maintainability" totalsRowFunction="custom" dataDxfId="59" totalsRowDxfId="58">
      <calculatedColumnFormula>K304</calculatedColumnFormula>
      <totalsRowFormula>SUM(Tabelle91113[Maintainability])</totalsRowFormula>
    </tableColumn>
    <tableColumn id="8" xr3:uid="{00000000-0010-0000-0200-000008000000}" name="Portability" totalsRowFunction="custom" dataDxfId="57" totalsRowDxfId="56">
      <calculatedColumnFormula>K353</calculatedColumnFormula>
      <totalsRowFormula>SUM(Tabelle91113[Portability])</totalsRowFormula>
    </tableColumn>
    <tableColumn id="15" xr3:uid="{00000000-0010-0000-0200-00000F000000}" name="Consensus" dataDxfId="55" totalsRowDxfId="54">
      <calculatedColumnFormula>COUNTIF(Tabelle91113[[#This Row],[Functional Suitability]:[Portability]], "&lt;=1") + COUNTIF(Tabelle91113[[#This Row],[Functional Suitability]:[Portability]], "&gt;=7") + COUNTBLANK(C2:J2)</calculatedColumnFormula>
    </tableColumn>
    <tableColumn id="3" xr3:uid="{00000000-0010-0000-0200-000003000000}" name="Ru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9111314" displayName="Tabelle9111314" ref="A1:L47" totalsRowCount="1" headerRowDxfId="46" tableBorderDxfId="45">
  <autoFilter ref="A1:L46" xr:uid="{00000000-0009-0000-0100-00000D000000}"/>
  <tableColumns count="12">
    <tableColumn id="1" xr3:uid="{00000000-0010-0000-0300-000001000000}" name="Rule ID"/>
    <tableColumn id="2" xr3:uid="{00000000-0010-0000-0300-000002000000}" name="Importance"/>
    <tableColumn id="5" xr3:uid="{00000000-0010-0000-0300-000005000000}" name="Functional Suitability" totalsRowFunction="custom" dataDxfId="44" totalsRowDxfId="43">
      <calculatedColumnFormula>K55</calculatedColumnFormula>
      <totalsRowFormula>SUM(Tabelle9111314[Functional Suitability])</totalsRowFormula>
    </tableColumn>
    <tableColumn id="14" xr3:uid="{00000000-0010-0000-0300-00000E000000}" name="Performance Efficiency" totalsRowFunction="custom" dataDxfId="42" totalsRowDxfId="41">
      <calculatedColumnFormula>K105</calculatedColumnFormula>
      <totalsRowFormula>SUM(Tabelle9111314[Performance Efficiency])</totalsRowFormula>
    </tableColumn>
    <tableColumn id="13" xr3:uid="{00000000-0010-0000-0300-00000D000000}" name="Compatibility" totalsRowFunction="custom" dataDxfId="40" totalsRowDxfId="39">
      <calculatedColumnFormula>K155</calculatedColumnFormula>
      <totalsRowFormula>SUM(Tabelle9111314[Compatibility])</totalsRowFormula>
    </tableColumn>
    <tableColumn id="12" xr3:uid="{00000000-0010-0000-0300-00000C000000}" name="Usability" totalsRowFunction="custom" dataDxfId="38" totalsRowDxfId="37">
      <calculatedColumnFormula>K205</calculatedColumnFormula>
      <totalsRowFormula>SUM(Tabelle9111314[Usability])</totalsRowFormula>
    </tableColumn>
    <tableColumn id="11" xr3:uid="{00000000-0010-0000-0300-00000B000000}" name="Reliability" totalsRowFunction="custom" dataDxfId="36" totalsRowDxfId="35">
      <calculatedColumnFormula>K254</calculatedColumnFormula>
      <totalsRowFormula>SUM(Tabelle9111314[Reliability])</totalsRowFormula>
    </tableColumn>
    <tableColumn id="10" xr3:uid="{00000000-0010-0000-0300-00000A000000}" name="Security" totalsRowFunction="custom" dataDxfId="34" totalsRowDxfId="33">
      <totalsRowFormula>SUM(Tabelle9111314[Security])</totalsRowFormula>
    </tableColumn>
    <tableColumn id="9" xr3:uid="{00000000-0010-0000-0300-000009000000}" name="Maintainability" totalsRowFunction="custom" dataDxfId="32" totalsRowDxfId="31">
      <calculatedColumnFormula>K304</calculatedColumnFormula>
      <totalsRowFormula>SUM(Tabelle9111314[Maintainability])</totalsRowFormula>
    </tableColumn>
    <tableColumn id="8" xr3:uid="{00000000-0010-0000-0300-000008000000}" name="Portability" totalsRowFunction="custom" dataDxfId="30" totalsRowDxfId="29">
      <calculatedColumnFormula>K353</calculatedColumnFormula>
      <totalsRowFormula>SUM(Tabelle9111314[Portability])</totalsRowFormula>
    </tableColumn>
    <tableColumn id="15" xr3:uid="{00000000-0010-0000-0300-00000F000000}" name="Consensus" dataDxfId="28" totalsRowDxfId="27">
      <calculatedColumnFormula>COUNTIF(Tabelle9111314[[#This Row],[Functional Suitability]:[Portability]], "&lt;=1") + COUNTIF(Tabelle9111314[[#This Row],[Functional Suitability]:[Portability]], "&gt;=7") + COUNTBLANK(C2:J2)</calculatedColumnFormula>
    </tableColumn>
    <tableColumn id="3" xr3:uid="{00000000-0010-0000-0300-000003000000}" name="Rul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elle91113142" displayName="Tabelle91113142" ref="A1:L47" totalsRowCount="1" headerRowDxfId="19" tableBorderDxfId="18">
  <autoFilter ref="A1:L46" xr:uid="{00000000-0009-0000-0100-000001000000}"/>
  <tableColumns count="12">
    <tableColumn id="1" xr3:uid="{00000000-0010-0000-0400-000001000000}" name="Rule ID"/>
    <tableColumn id="2" xr3:uid="{00000000-0010-0000-0400-000002000000}" name="Importance"/>
    <tableColumn id="5" xr3:uid="{00000000-0010-0000-0400-000005000000}" name="Functional Suitability" totalsRowFunction="custom" dataDxfId="17" totalsRowDxfId="16">
      <calculatedColumnFormula>K55</calculatedColumnFormula>
      <totalsRowFormula>SUM(Tabelle91113142[Functional Suitability])</totalsRowFormula>
    </tableColumn>
    <tableColumn id="14" xr3:uid="{00000000-0010-0000-0400-00000E000000}" name="Performance Efficiency" totalsRowFunction="custom" dataDxfId="15" totalsRowDxfId="14">
      <calculatedColumnFormula>K105</calculatedColumnFormula>
      <totalsRowFormula>SUM(Tabelle91113142[Performance Efficiency])</totalsRowFormula>
    </tableColumn>
    <tableColumn id="13" xr3:uid="{00000000-0010-0000-0400-00000D000000}" name="Compatibility" totalsRowFunction="custom" dataDxfId="13" totalsRowDxfId="12">
      <calculatedColumnFormula>K155</calculatedColumnFormula>
      <totalsRowFormula>SUM(Tabelle91113142[Compatibility])</totalsRowFormula>
    </tableColumn>
    <tableColumn id="12" xr3:uid="{00000000-0010-0000-0400-00000C000000}" name="Usability" totalsRowFunction="custom" dataDxfId="11" totalsRowDxfId="10">
      <calculatedColumnFormula>K205</calculatedColumnFormula>
      <totalsRowFormula>SUM(Tabelle91113142[Usability])</totalsRowFormula>
    </tableColumn>
    <tableColumn id="11" xr3:uid="{00000000-0010-0000-0400-00000B000000}" name="Reliability" totalsRowFunction="custom" dataDxfId="9" totalsRowDxfId="8">
      <calculatedColumnFormula>K254</calculatedColumnFormula>
      <totalsRowFormula>SUM(Tabelle91113142[Reliability])</totalsRowFormula>
    </tableColumn>
    <tableColumn id="10" xr3:uid="{00000000-0010-0000-0400-00000A000000}" name="Security" totalsRowFunction="custom" dataDxfId="7" totalsRowDxfId="6">
      <totalsRowFormula>SUM(Tabelle91113142[Security])</totalsRowFormula>
    </tableColumn>
    <tableColumn id="9" xr3:uid="{00000000-0010-0000-0400-000009000000}" name="Maintainability" totalsRowFunction="custom" dataDxfId="5" totalsRowDxfId="4">
      <calculatedColumnFormula>K304</calculatedColumnFormula>
      <totalsRowFormula>SUM(Tabelle91113142[Maintainability])</totalsRowFormula>
    </tableColumn>
    <tableColumn id="8" xr3:uid="{00000000-0010-0000-0400-000008000000}" name="Portability" totalsRowFunction="custom" dataDxfId="3" totalsRowDxfId="2">
      <calculatedColumnFormula>K353</calculatedColumnFormula>
      <totalsRowFormula>SUM(Tabelle91113142[Portability])</totalsRowFormula>
    </tableColumn>
    <tableColumn id="15" xr3:uid="{00000000-0010-0000-0400-00000F000000}" name="Consensus" dataDxfId="1" totalsRowDxfId="0">
      <calculatedColumnFormula>COUNTIF(Tabelle91113142[[#This Row],[Functional Suitability]:[Portability]], "&lt;=1") + COUNTIF(Tabelle91113142[[#This Row],[Functional Suitability]:[Portability]], "&gt;=7") + COUNTBLANK(C2:J2)</calculatedColumnFormula>
    </tableColumn>
    <tableColumn id="3" xr3:uid="{00000000-0010-0000-0400-000003000000}" name="Rul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7"/>
  <sheetViews>
    <sheetView zoomScaleNormal="100" workbookViewId="0"/>
  </sheetViews>
  <sheetFormatPr defaultColWidth="9.140625" defaultRowHeight="15" x14ac:dyDescent="0.25"/>
  <cols>
    <col min="1" max="1" width="9.5703125" style="1" bestFit="1" customWidth="1"/>
    <col min="2" max="2" width="13.42578125" style="1" bestFit="1" customWidth="1"/>
    <col min="3" max="3" width="22.28515625" style="1" bestFit="1" customWidth="1"/>
    <col min="4" max="4" width="24.140625" style="1" bestFit="1" customWidth="1"/>
    <col min="5" max="5" width="15.42578125" style="1" bestFit="1" customWidth="1"/>
    <col min="6" max="6" width="14" style="1" bestFit="1" customWidth="1"/>
    <col min="7" max="7" width="12.28515625" style="1" bestFit="1" customWidth="1"/>
    <col min="8" max="8" width="14.7109375" style="1" bestFit="1" customWidth="1"/>
    <col min="9" max="9" width="17" style="1" bestFit="1" customWidth="1"/>
    <col min="10" max="10" width="12.5703125" style="1" bestFit="1" customWidth="1"/>
    <col min="11" max="11" width="13.85546875" style="1" bestFit="1" customWidth="1"/>
    <col min="12" max="12" width="103" style="1" bestFit="1" customWidth="1"/>
    <col min="13" max="16384" width="9.140625" style="1"/>
  </cols>
  <sheetData>
    <row r="1" spans="1:12" x14ac:dyDescent="0.25">
      <c r="A1" s="19" t="s">
        <v>77</v>
      </c>
      <c r="B1" s="18" t="s">
        <v>81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21" t="s">
        <v>76</v>
      </c>
      <c r="L1" s="14" t="s">
        <v>78</v>
      </c>
    </row>
    <row r="2" spans="1:12" x14ac:dyDescent="0.25">
      <c r="A2" s="1">
        <v>1</v>
      </c>
      <c r="B2" s="1" t="s">
        <v>46</v>
      </c>
      <c r="C2" s="10">
        <f>K55</f>
        <v>0</v>
      </c>
      <c r="D2" s="10">
        <f t="shared" ref="D2:D46" si="0">K105</f>
        <v>0</v>
      </c>
      <c r="E2" s="10">
        <f>K155</f>
        <v>2</v>
      </c>
      <c r="F2" s="10">
        <f>K205</f>
        <v>0</v>
      </c>
      <c r="G2" s="10">
        <f t="shared" ref="G2:G46" si="1">K254</f>
        <v>0</v>
      </c>
      <c r="H2" s="10">
        <v>0</v>
      </c>
      <c r="I2" s="10">
        <f>K304</f>
        <v>6</v>
      </c>
      <c r="J2" s="10">
        <f t="shared" ref="J2:J46" si="2">K353</f>
        <v>0</v>
      </c>
      <c r="K2" s="10">
        <f>COUNTIF(Tabelle911[[#This Row],[Functional Suitability]:[Portability]], "&lt;=1") + COUNTIF(Tabelle911[[#This Row],[Functional Suitability]:[Portability]], "&gt;=7") + COUNTBLANK(C2:J2)</f>
        <v>6</v>
      </c>
      <c r="L2" s="1" t="s">
        <v>0</v>
      </c>
    </row>
    <row r="3" spans="1:12" x14ac:dyDescent="0.25">
      <c r="A3" s="1">
        <v>2</v>
      </c>
      <c r="B3" s="1" t="s">
        <v>45</v>
      </c>
      <c r="C3" s="10">
        <f t="shared" ref="C3:C46" si="3">K56</f>
        <v>3</v>
      </c>
      <c r="D3" s="10">
        <f t="shared" si="0"/>
        <v>0</v>
      </c>
      <c r="E3" s="10">
        <f t="shared" ref="E3:E46" si="4">K156</f>
        <v>2</v>
      </c>
      <c r="F3" s="10">
        <f t="shared" ref="F3:F45" si="5">K206</f>
        <v>0</v>
      </c>
      <c r="G3" s="10">
        <f t="shared" si="1"/>
        <v>0</v>
      </c>
      <c r="H3" s="10">
        <v>0</v>
      </c>
      <c r="I3" s="10">
        <f t="shared" ref="I3:I13" si="6">K305</f>
        <v>6</v>
      </c>
      <c r="J3" s="10">
        <f t="shared" si="2"/>
        <v>0</v>
      </c>
      <c r="K3" s="10">
        <f>COUNTIF(Tabelle911[[#This Row],[Functional Suitability]:[Portability]], "&lt;=1") + COUNTIF(Tabelle911[[#This Row],[Functional Suitability]:[Portability]], "&gt;=7") + COUNTBLANK(C3:J3)</f>
        <v>5</v>
      </c>
      <c r="L3" s="1" t="s">
        <v>1</v>
      </c>
    </row>
    <row r="4" spans="1:12" x14ac:dyDescent="0.25">
      <c r="A4" s="1">
        <v>3</v>
      </c>
      <c r="B4" s="1" t="s">
        <v>46</v>
      </c>
      <c r="C4" s="10">
        <f t="shared" si="3"/>
        <v>0</v>
      </c>
      <c r="D4" s="10">
        <f t="shared" si="0"/>
        <v>0</v>
      </c>
      <c r="E4" s="10">
        <f t="shared" si="4"/>
        <v>2</v>
      </c>
      <c r="F4" s="10">
        <f t="shared" si="5"/>
        <v>0</v>
      </c>
      <c r="G4" s="10">
        <f t="shared" si="1"/>
        <v>0</v>
      </c>
      <c r="H4" s="10">
        <v>0</v>
      </c>
      <c r="I4" s="10">
        <f t="shared" si="6"/>
        <v>6</v>
      </c>
      <c r="J4" s="10">
        <f t="shared" si="2"/>
        <v>0</v>
      </c>
      <c r="K4" s="10">
        <f>COUNTIF(Tabelle911[[#This Row],[Functional Suitability]:[Portability]], "&lt;=1") + COUNTIF(Tabelle911[[#This Row],[Functional Suitability]:[Portability]], "&gt;=7") + COUNTBLANK(C4:J4)</f>
        <v>6</v>
      </c>
      <c r="L4" s="1" t="s">
        <v>2</v>
      </c>
    </row>
    <row r="5" spans="1:12" x14ac:dyDescent="0.25">
      <c r="A5" s="1">
        <v>4</v>
      </c>
      <c r="B5" s="1" t="s">
        <v>46</v>
      </c>
      <c r="C5" s="10">
        <f t="shared" si="3"/>
        <v>0</v>
      </c>
      <c r="D5" s="10">
        <f t="shared" si="0"/>
        <v>0</v>
      </c>
      <c r="E5" s="10">
        <f t="shared" si="4"/>
        <v>2</v>
      </c>
      <c r="F5" s="10">
        <f t="shared" si="5"/>
        <v>0</v>
      </c>
      <c r="G5" s="10">
        <f t="shared" si="1"/>
        <v>0</v>
      </c>
      <c r="H5" s="10">
        <v>0</v>
      </c>
      <c r="I5" s="10">
        <f t="shared" si="6"/>
        <v>6</v>
      </c>
      <c r="J5" s="10">
        <f t="shared" si="2"/>
        <v>0</v>
      </c>
      <c r="K5" s="10">
        <f>COUNTIF(Tabelle911[[#This Row],[Functional Suitability]:[Portability]], "&lt;=1") + COUNTIF(Tabelle911[[#This Row],[Functional Suitability]:[Portability]], "&gt;=7") + COUNTBLANK(C5:J5)</f>
        <v>6</v>
      </c>
      <c r="L5" s="1" t="s">
        <v>3</v>
      </c>
    </row>
    <row r="6" spans="1:12" x14ac:dyDescent="0.25">
      <c r="A6" s="1">
        <v>5</v>
      </c>
      <c r="B6" s="1" t="s">
        <v>46</v>
      </c>
      <c r="C6" s="10">
        <f t="shared" si="3"/>
        <v>0</v>
      </c>
      <c r="D6" s="10">
        <f t="shared" si="0"/>
        <v>0</v>
      </c>
      <c r="E6" s="10">
        <f t="shared" si="4"/>
        <v>2</v>
      </c>
      <c r="F6" s="10">
        <f t="shared" si="5"/>
        <v>0</v>
      </c>
      <c r="G6" s="10">
        <f t="shared" si="1"/>
        <v>1</v>
      </c>
      <c r="H6" s="10">
        <v>0</v>
      </c>
      <c r="I6" s="10">
        <f t="shared" si="6"/>
        <v>6</v>
      </c>
      <c r="J6" s="10">
        <f t="shared" si="2"/>
        <v>0</v>
      </c>
      <c r="K6" s="10">
        <f>COUNTIF(Tabelle911[[#This Row],[Functional Suitability]:[Portability]], "&lt;=1") + COUNTIF(Tabelle911[[#This Row],[Functional Suitability]:[Portability]], "&gt;=7") + COUNTBLANK(C6:J6)</f>
        <v>6</v>
      </c>
      <c r="L6" s="1" t="s">
        <v>4</v>
      </c>
    </row>
    <row r="7" spans="1:12" x14ac:dyDescent="0.25">
      <c r="A7" s="1">
        <v>6</v>
      </c>
      <c r="B7" s="1" t="s">
        <v>45</v>
      </c>
      <c r="C7" s="10">
        <f t="shared" si="3"/>
        <v>0</v>
      </c>
      <c r="D7" s="10">
        <f t="shared" si="0"/>
        <v>0</v>
      </c>
      <c r="E7" s="10">
        <f t="shared" si="4"/>
        <v>2</v>
      </c>
      <c r="F7" s="10">
        <f t="shared" si="5"/>
        <v>0</v>
      </c>
      <c r="G7" s="10">
        <f t="shared" si="1"/>
        <v>0</v>
      </c>
      <c r="H7" s="10">
        <v>0</v>
      </c>
      <c r="I7" s="10">
        <f>K309</f>
        <v>6</v>
      </c>
      <c r="J7" s="10">
        <f t="shared" si="2"/>
        <v>0</v>
      </c>
      <c r="K7" s="10">
        <f>COUNTIF(Tabelle911[[#This Row],[Functional Suitability]:[Portability]], "&lt;=1") + COUNTIF(Tabelle911[[#This Row],[Functional Suitability]:[Portability]], "&gt;=7") + COUNTBLANK(C7:J7)</f>
        <v>6</v>
      </c>
      <c r="L7" s="1" t="s">
        <v>5</v>
      </c>
    </row>
    <row r="8" spans="1:12" x14ac:dyDescent="0.25">
      <c r="A8" s="1">
        <v>9</v>
      </c>
      <c r="B8" s="1" t="s">
        <v>46</v>
      </c>
      <c r="C8" s="10">
        <f t="shared" si="3"/>
        <v>0</v>
      </c>
      <c r="D8" s="10">
        <f t="shared" si="0"/>
        <v>0</v>
      </c>
      <c r="E8" s="10">
        <f t="shared" si="4"/>
        <v>0</v>
      </c>
      <c r="F8" s="10">
        <f t="shared" si="5"/>
        <v>8</v>
      </c>
      <c r="G8" s="10">
        <f t="shared" si="1"/>
        <v>0</v>
      </c>
      <c r="H8" s="10">
        <v>0</v>
      </c>
      <c r="I8" s="10">
        <f t="shared" si="6"/>
        <v>7</v>
      </c>
      <c r="J8" s="10">
        <f t="shared" si="2"/>
        <v>0</v>
      </c>
      <c r="K8" s="10">
        <f>COUNTIF(Tabelle911[[#This Row],[Functional Suitability]:[Portability]], "&lt;=1") + COUNTIF(Tabelle911[[#This Row],[Functional Suitability]:[Portability]], "&gt;=7") + COUNTBLANK(C8:J8)</f>
        <v>8</v>
      </c>
      <c r="L8" s="1" t="s">
        <v>6</v>
      </c>
    </row>
    <row r="9" spans="1:12" x14ac:dyDescent="0.25">
      <c r="A9" s="1">
        <v>10</v>
      </c>
      <c r="B9" s="1" t="s">
        <v>46</v>
      </c>
      <c r="C9" s="10">
        <f t="shared" si="3"/>
        <v>0</v>
      </c>
      <c r="D9" s="10">
        <f t="shared" si="0"/>
        <v>0</v>
      </c>
      <c r="E9" s="10">
        <f t="shared" si="4"/>
        <v>0</v>
      </c>
      <c r="F9" s="10">
        <f t="shared" si="5"/>
        <v>8</v>
      </c>
      <c r="G9" s="10">
        <f t="shared" si="1"/>
        <v>0</v>
      </c>
      <c r="H9" s="10">
        <v>0</v>
      </c>
      <c r="I9" s="10">
        <f>K311</f>
        <v>8</v>
      </c>
      <c r="J9" s="10">
        <f t="shared" si="2"/>
        <v>0</v>
      </c>
      <c r="K9" s="10">
        <f>COUNTIF(Tabelle911[[#This Row],[Functional Suitability]:[Portability]], "&lt;=1") + COUNTIF(Tabelle911[[#This Row],[Functional Suitability]:[Portability]], "&gt;=7") + COUNTBLANK(C9:J9)</f>
        <v>8</v>
      </c>
      <c r="L9" s="1" t="s">
        <v>7</v>
      </c>
    </row>
    <row r="10" spans="1:12" x14ac:dyDescent="0.25">
      <c r="A10" s="1">
        <v>11</v>
      </c>
      <c r="B10" s="1" t="s">
        <v>45</v>
      </c>
      <c r="C10" s="10">
        <f t="shared" si="3"/>
        <v>0</v>
      </c>
      <c r="D10" s="10">
        <f t="shared" si="0"/>
        <v>0</v>
      </c>
      <c r="E10" s="10">
        <f t="shared" si="4"/>
        <v>0</v>
      </c>
      <c r="F10" s="10">
        <f t="shared" si="5"/>
        <v>7</v>
      </c>
      <c r="G10" s="10">
        <f t="shared" si="1"/>
        <v>0</v>
      </c>
      <c r="H10" s="10">
        <v>0</v>
      </c>
      <c r="I10" s="10">
        <f t="shared" si="6"/>
        <v>7</v>
      </c>
      <c r="J10" s="10">
        <f t="shared" si="2"/>
        <v>0</v>
      </c>
      <c r="K10" s="10">
        <f>COUNTIF(Tabelle911[[#This Row],[Functional Suitability]:[Portability]], "&lt;=1") + COUNTIF(Tabelle911[[#This Row],[Functional Suitability]:[Portability]], "&gt;=7") + COUNTBLANK(C10:J10)</f>
        <v>8</v>
      </c>
      <c r="L10" s="1" t="s">
        <v>8</v>
      </c>
    </row>
    <row r="11" spans="1:12" x14ac:dyDescent="0.25">
      <c r="A11" s="1">
        <v>12</v>
      </c>
      <c r="B11" s="1" t="s">
        <v>45</v>
      </c>
      <c r="C11" s="10">
        <f t="shared" si="3"/>
        <v>0</v>
      </c>
      <c r="D11" s="10">
        <f t="shared" si="0"/>
        <v>0</v>
      </c>
      <c r="E11" s="10">
        <f t="shared" si="4"/>
        <v>0</v>
      </c>
      <c r="F11" s="10">
        <f t="shared" si="5"/>
        <v>8</v>
      </c>
      <c r="G11" s="10">
        <f t="shared" si="1"/>
        <v>0</v>
      </c>
      <c r="H11" s="10">
        <v>0</v>
      </c>
      <c r="I11" s="10">
        <f t="shared" si="6"/>
        <v>7</v>
      </c>
      <c r="J11" s="10">
        <f t="shared" si="2"/>
        <v>0</v>
      </c>
      <c r="K11" s="10">
        <f>COUNTIF(Tabelle911[[#This Row],[Functional Suitability]:[Portability]], "&lt;=1") + COUNTIF(Tabelle911[[#This Row],[Functional Suitability]:[Portability]], "&gt;=7") + COUNTBLANK(C11:J11)</f>
        <v>8</v>
      </c>
      <c r="L11" s="1" t="s">
        <v>9</v>
      </c>
    </row>
    <row r="12" spans="1:12" x14ac:dyDescent="0.25">
      <c r="A12" s="1">
        <v>13</v>
      </c>
      <c r="B12" s="1" t="s">
        <v>46</v>
      </c>
      <c r="C12" s="10">
        <f t="shared" si="3"/>
        <v>0</v>
      </c>
      <c r="D12" s="10">
        <f t="shared" si="0"/>
        <v>0</v>
      </c>
      <c r="E12" s="10">
        <f t="shared" si="4"/>
        <v>0</v>
      </c>
      <c r="F12" s="10">
        <f t="shared" si="5"/>
        <v>7</v>
      </c>
      <c r="G12" s="10">
        <f t="shared" si="1"/>
        <v>0</v>
      </c>
      <c r="H12" s="10">
        <v>0</v>
      </c>
      <c r="I12" s="10">
        <f>K314</f>
        <v>6</v>
      </c>
      <c r="J12" s="10">
        <f t="shared" si="2"/>
        <v>0</v>
      </c>
      <c r="K12" s="10">
        <f>COUNTIF(Tabelle911[[#This Row],[Functional Suitability]:[Portability]], "&lt;=1") + COUNTIF(Tabelle911[[#This Row],[Functional Suitability]:[Portability]], "&gt;=7") + COUNTBLANK(C12:J12)</f>
        <v>7</v>
      </c>
      <c r="L12" s="1" t="s">
        <v>10</v>
      </c>
    </row>
    <row r="13" spans="1:12" x14ac:dyDescent="0.25">
      <c r="A13" s="1">
        <v>14</v>
      </c>
      <c r="B13" s="1" t="s">
        <v>46</v>
      </c>
      <c r="C13" s="10">
        <f t="shared" si="3"/>
        <v>3</v>
      </c>
      <c r="D13" s="10">
        <f t="shared" si="0"/>
        <v>0</v>
      </c>
      <c r="E13" s="10">
        <f t="shared" si="4"/>
        <v>0</v>
      </c>
      <c r="F13" s="10">
        <f t="shared" si="5"/>
        <v>7</v>
      </c>
      <c r="G13" s="10">
        <f t="shared" si="1"/>
        <v>0</v>
      </c>
      <c r="H13" s="10">
        <v>0</v>
      </c>
      <c r="I13" s="10">
        <f t="shared" si="6"/>
        <v>8</v>
      </c>
      <c r="J13" s="10">
        <f t="shared" si="2"/>
        <v>0</v>
      </c>
      <c r="K13" s="10">
        <f>COUNTIF(Tabelle911[[#This Row],[Functional Suitability]:[Portability]], "&lt;=1") + COUNTIF(Tabelle911[[#This Row],[Functional Suitability]:[Portability]], "&gt;=7") + COUNTBLANK(C13:J13)</f>
        <v>7</v>
      </c>
      <c r="L13" s="1" t="s">
        <v>11</v>
      </c>
    </row>
    <row r="14" spans="1:12" x14ac:dyDescent="0.25">
      <c r="A14" s="1">
        <v>15</v>
      </c>
      <c r="B14" s="1" t="s">
        <v>45</v>
      </c>
      <c r="C14" s="10">
        <f t="shared" si="3"/>
        <v>6</v>
      </c>
      <c r="D14" s="10">
        <f t="shared" si="0"/>
        <v>7</v>
      </c>
      <c r="E14" s="10">
        <f t="shared" si="4"/>
        <v>0</v>
      </c>
      <c r="F14" s="10">
        <f t="shared" si="5"/>
        <v>7</v>
      </c>
      <c r="G14" s="10">
        <f t="shared" si="1"/>
        <v>0</v>
      </c>
      <c r="H14" s="10">
        <v>0</v>
      </c>
      <c r="I14" s="10">
        <f t="shared" ref="I14:I20" si="7">K316</f>
        <v>0</v>
      </c>
      <c r="J14" s="10">
        <f t="shared" si="2"/>
        <v>0</v>
      </c>
      <c r="K14" s="10">
        <f>COUNTIF(Tabelle911[[#This Row],[Functional Suitability]:[Portability]], "&lt;=1") + COUNTIF(Tabelle911[[#This Row],[Functional Suitability]:[Portability]], "&gt;=7") + COUNTBLANK(C14:J14)</f>
        <v>7</v>
      </c>
      <c r="L14" s="1" t="s">
        <v>12</v>
      </c>
    </row>
    <row r="15" spans="1:12" x14ac:dyDescent="0.25">
      <c r="A15" s="1">
        <v>17</v>
      </c>
      <c r="B15" s="1" t="s">
        <v>46</v>
      </c>
      <c r="C15" s="10">
        <f t="shared" si="3"/>
        <v>8</v>
      </c>
      <c r="D15" s="10">
        <f t="shared" si="0"/>
        <v>0</v>
      </c>
      <c r="E15" s="10">
        <f t="shared" si="4"/>
        <v>8</v>
      </c>
      <c r="F15" s="10">
        <f t="shared" si="5"/>
        <v>8</v>
      </c>
      <c r="G15" s="10">
        <f t="shared" si="1"/>
        <v>0</v>
      </c>
      <c r="H15" s="10">
        <v>0</v>
      </c>
      <c r="I15" s="10">
        <f t="shared" si="7"/>
        <v>8</v>
      </c>
      <c r="J15" s="10">
        <f t="shared" si="2"/>
        <v>0</v>
      </c>
      <c r="K15" s="10">
        <f>COUNTIF(Tabelle911[[#This Row],[Functional Suitability]:[Portability]], "&lt;=1") + COUNTIF(Tabelle911[[#This Row],[Functional Suitability]:[Portability]], "&gt;=7") + COUNTBLANK(C15:J15)</f>
        <v>8</v>
      </c>
      <c r="L15" s="1" t="s">
        <v>13</v>
      </c>
    </row>
    <row r="16" spans="1:12" x14ac:dyDescent="0.25">
      <c r="A16" s="1">
        <v>18</v>
      </c>
      <c r="B16" s="1" t="s">
        <v>46</v>
      </c>
      <c r="C16" s="10">
        <f t="shared" si="3"/>
        <v>8</v>
      </c>
      <c r="D16" s="10">
        <f t="shared" si="0"/>
        <v>0</v>
      </c>
      <c r="E16" s="10">
        <f t="shared" si="4"/>
        <v>8</v>
      </c>
      <c r="F16" s="10">
        <f t="shared" si="5"/>
        <v>7</v>
      </c>
      <c r="G16" s="10">
        <f t="shared" si="1"/>
        <v>0</v>
      </c>
      <c r="H16" s="10">
        <v>0</v>
      </c>
      <c r="I16" s="10">
        <f t="shared" si="7"/>
        <v>8</v>
      </c>
      <c r="J16" s="10">
        <f t="shared" si="2"/>
        <v>0</v>
      </c>
      <c r="K16" s="10">
        <f>COUNTIF(Tabelle911[[#This Row],[Functional Suitability]:[Portability]], "&lt;=1") + COUNTIF(Tabelle911[[#This Row],[Functional Suitability]:[Portability]], "&gt;=7") + COUNTBLANK(C16:J16)</f>
        <v>8</v>
      </c>
      <c r="L16" s="1" t="s">
        <v>14</v>
      </c>
    </row>
    <row r="17" spans="1:12" x14ac:dyDescent="0.25">
      <c r="A17" s="1">
        <v>20</v>
      </c>
      <c r="B17" s="1" t="s">
        <v>45</v>
      </c>
      <c r="C17" s="10">
        <f t="shared" si="3"/>
        <v>1</v>
      </c>
      <c r="D17" s="10">
        <f t="shared" si="0"/>
        <v>0</v>
      </c>
      <c r="E17" s="10">
        <f t="shared" si="4"/>
        <v>7</v>
      </c>
      <c r="F17" s="10">
        <f t="shared" si="5"/>
        <v>7</v>
      </c>
      <c r="G17" s="10">
        <f t="shared" si="1"/>
        <v>0</v>
      </c>
      <c r="H17" s="10">
        <v>0</v>
      </c>
      <c r="I17" s="10">
        <f t="shared" si="7"/>
        <v>7</v>
      </c>
      <c r="J17" s="10">
        <f t="shared" si="2"/>
        <v>0</v>
      </c>
      <c r="K17" s="10">
        <f>COUNTIF(Tabelle911[[#This Row],[Functional Suitability]:[Portability]], "&lt;=1") + COUNTIF(Tabelle911[[#This Row],[Functional Suitability]:[Portability]], "&gt;=7") + COUNTBLANK(C17:J17)</f>
        <v>8</v>
      </c>
      <c r="L17" s="1" t="s">
        <v>15</v>
      </c>
    </row>
    <row r="18" spans="1:12" x14ac:dyDescent="0.25">
      <c r="A18" s="1">
        <v>22</v>
      </c>
      <c r="B18" s="1" t="s">
        <v>46</v>
      </c>
      <c r="C18" s="10">
        <f t="shared" si="3"/>
        <v>8</v>
      </c>
      <c r="D18" s="10">
        <f t="shared" si="0"/>
        <v>0</v>
      </c>
      <c r="E18" s="10">
        <f t="shared" si="4"/>
        <v>8</v>
      </c>
      <c r="F18" s="10">
        <f t="shared" si="5"/>
        <v>8</v>
      </c>
      <c r="G18" s="10">
        <f t="shared" si="1"/>
        <v>0</v>
      </c>
      <c r="H18" s="10">
        <v>0</v>
      </c>
      <c r="I18" s="10">
        <f t="shared" si="7"/>
        <v>8</v>
      </c>
      <c r="J18" s="10">
        <f t="shared" si="2"/>
        <v>0</v>
      </c>
      <c r="K18" s="10">
        <f>COUNTIF(Tabelle911[[#This Row],[Functional Suitability]:[Portability]], "&lt;=1") + COUNTIF(Tabelle911[[#This Row],[Functional Suitability]:[Portability]], "&gt;=7") + COUNTBLANK(C18:J18)</f>
        <v>8</v>
      </c>
      <c r="L18" s="1" t="s">
        <v>16</v>
      </c>
    </row>
    <row r="19" spans="1:12" x14ac:dyDescent="0.25">
      <c r="A19" s="1">
        <v>23</v>
      </c>
      <c r="B19" s="1" t="s">
        <v>46</v>
      </c>
      <c r="C19" s="10">
        <f t="shared" si="3"/>
        <v>8</v>
      </c>
      <c r="D19" s="10">
        <f t="shared" si="0"/>
        <v>0</v>
      </c>
      <c r="E19" s="10">
        <f t="shared" si="4"/>
        <v>7</v>
      </c>
      <c r="F19" s="10">
        <f t="shared" si="5"/>
        <v>7</v>
      </c>
      <c r="G19" s="10">
        <f t="shared" si="1"/>
        <v>0</v>
      </c>
      <c r="H19" s="10">
        <v>0</v>
      </c>
      <c r="I19" s="10">
        <f t="shared" si="7"/>
        <v>7</v>
      </c>
      <c r="J19" s="10">
        <f t="shared" si="2"/>
        <v>0</v>
      </c>
      <c r="K19" s="10">
        <f>COUNTIF(Tabelle911[[#This Row],[Functional Suitability]:[Portability]], "&lt;=1") + COUNTIF(Tabelle911[[#This Row],[Functional Suitability]:[Portability]], "&gt;=7") + COUNTBLANK(C19:J19)</f>
        <v>8</v>
      </c>
      <c r="L19" s="1" t="s">
        <v>17</v>
      </c>
    </row>
    <row r="20" spans="1:12" x14ac:dyDescent="0.25">
      <c r="A20" s="1">
        <v>24</v>
      </c>
      <c r="B20" s="1" t="s">
        <v>46</v>
      </c>
      <c r="C20" s="10">
        <f t="shared" si="3"/>
        <v>8</v>
      </c>
      <c r="D20" s="10">
        <f t="shared" si="0"/>
        <v>0</v>
      </c>
      <c r="E20" s="10">
        <f t="shared" si="4"/>
        <v>7</v>
      </c>
      <c r="F20" s="10">
        <f t="shared" si="5"/>
        <v>7</v>
      </c>
      <c r="G20" s="10">
        <f t="shared" si="1"/>
        <v>0</v>
      </c>
      <c r="H20" s="10">
        <v>0</v>
      </c>
      <c r="I20" s="10">
        <f t="shared" si="7"/>
        <v>7</v>
      </c>
      <c r="J20" s="10">
        <f t="shared" si="2"/>
        <v>0</v>
      </c>
      <c r="K20" s="10">
        <f>COUNTIF(Tabelle911[[#This Row],[Functional Suitability]:[Portability]], "&lt;=1") + COUNTIF(Tabelle911[[#This Row],[Functional Suitability]:[Portability]], "&gt;=7") + COUNTBLANK(C20:J20)</f>
        <v>8</v>
      </c>
      <c r="L20" s="1" t="s">
        <v>18</v>
      </c>
    </row>
    <row r="21" spans="1:12" x14ac:dyDescent="0.25">
      <c r="A21" s="1">
        <v>26</v>
      </c>
      <c r="B21" s="1" t="s">
        <v>45</v>
      </c>
      <c r="C21" s="10">
        <f t="shared" si="3"/>
        <v>1</v>
      </c>
      <c r="D21" s="10">
        <f t="shared" si="0"/>
        <v>0</v>
      </c>
      <c r="E21" s="10">
        <f t="shared" si="4"/>
        <v>8</v>
      </c>
      <c r="F21" s="10">
        <f t="shared" si="5"/>
        <v>8</v>
      </c>
      <c r="G21" s="10">
        <f t="shared" si="1"/>
        <v>0</v>
      </c>
      <c r="H21" s="10">
        <v>0</v>
      </c>
      <c r="I21" s="10">
        <f t="shared" ref="I21:I31" si="8">K323</f>
        <v>7</v>
      </c>
      <c r="J21" s="10">
        <f t="shared" si="2"/>
        <v>0</v>
      </c>
      <c r="K21" s="10">
        <f>COUNTIF(Tabelle911[[#This Row],[Functional Suitability]:[Portability]], "&lt;=1") + COUNTIF(Tabelle911[[#This Row],[Functional Suitability]:[Portability]], "&gt;=7") + COUNTBLANK(C21:J21)</f>
        <v>8</v>
      </c>
      <c r="L21" s="1" t="s">
        <v>19</v>
      </c>
    </row>
    <row r="22" spans="1:12" x14ac:dyDescent="0.25">
      <c r="A22" s="1">
        <v>27</v>
      </c>
      <c r="B22" s="1" t="s">
        <v>46</v>
      </c>
      <c r="C22" s="10">
        <f t="shared" si="3"/>
        <v>1</v>
      </c>
      <c r="D22" s="10">
        <f t="shared" si="0"/>
        <v>0</v>
      </c>
      <c r="E22" s="10">
        <f t="shared" si="4"/>
        <v>8</v>
      </c>
      <c r="F22" s="10">
        <f t="shared" si="5"/>
        <v>8</v>
      </c>
      <c r="G22" s="10">
        <f t="shared" si="1"/>
        <v>0</v>
      </c>
      <c r="H22" s="10">
        <v>0</v>
      </c>
      <c r="I22" s="10">
        <f t="shared" si="8"/>
        <v>7</v>
      </c>
      <c r="J22" s="10">
        <f t="shared" si="2"/>
        <v>0</v>
      </c>
      <c r="K22" s="10">
        <f>COUNTIF(Tabelle911[[#This Row],[Functional Suitability]:[Portability]], "&lt;=1") + COUNTIF(Tabelle911[[#This Row],[Functional Suitability]:[Portability]], "&gt;=7") + COUNTBLANK(C22:J22)</f>
        <v>8</v>
      </c>
      <c r="L22" s="1" t="s">
        <v>20</v>
      </c>
    </row>
    <row r="23" spans="1:12" x14ac:dyDescent="0.25">
      <c r="A23" s="1">
        <v>28</v>
      </c>
      <c r="B23" s="1" t="s">
        <v>46</v>
      </c>
      <c r="C23" s="10">
        <f t="shared" si="3"/>
        <v>1</v>
      </c>
      <c r="D23" s="10">
        <f t="shared" si="0"/>
        <v>0</v>
      </c>
      <c r="E23" s="10">
        <f t="shared" si="4"/>
        <v>8</v>
      </c>
      <c r="F23" s="10">
        <f t="shared" si="5"/>
        <v>8</v>
      </c>
      <c r="G23" s="10">
        <f t="shared" si="1"/>
        <v>0</v>
      </c>
      <c r="H23" s="10">
        <v>0</v>
      </c>
      <c r="I23" s="10">
        <f t="shared" si="8"/>
        <v>7</v>
      </c>
      <c r="J23" s="10">
        <f t="shared" si="2"/>
        <v>0</v>
      </c>
      <c r="K23" s="10">
        <f>COUNTIF(Tabelle911[[#This Row],[Functional Suitability]:[Portability]], "&lt;=1") + COUNTIF(Tabelle911[[#This Row],[Functional Suitability]:[Portability]], "&gt;=7") + COUNTBLANK(C23:J23)</f>
        <v>8</v>
      </c>
      <c r="L23" s="1" t="s">
        <v>21</v>
      </c>
    </row>
    <row r="24" spans="1:12" x14ac:dyDescent="0.25">
      <c r="A24" s="1">
        <v>30</v>
      </c>
      <c r="B24" s="1" t="s">
        <v>46</v>
      </c>
      <c r="C24" s="10">
        <f t="shared" si="3"/>
        <v>1</v>
      </c>
      <c r="D24" s="10">
        <f t="shared" si="0"/>
        <v>0</v>
      </c>
      <c r="E24" s="10">
        <f t="shared" si="4"/>
        <v>8</v>
      </c>
      <c r="F24" s="10">
        <f t="shared" si="5"/>
        <v>8</v>
      </c>
      <c r="G24" s="10">
        <f t="shared" si="1"/>
        <v>0</v>
      </c>
      <c r="H24" s="10">
        <v>0</v>
      </c>
      <c r="I24" s="10">
        <f t="shared" si="8"/>
        <v>7</v>
      </c>
      <c r="J24" s="10">
        <f t="shared" si="2"/>
        <v>0</v>
      </c>
      <c r="K24" s="10">
        <f>COUNTIF(Tabelle911[[#This Row],[Functional Suitability]:[Portability]], "&lt;=1") + COUNTIF(Tabelle911[[#This Row],[Functional Suitability]:[Portability]], "&gt;=7") + COUNTBLANK(C24:J24)</f>
        <v>8</v>
      </c>
      <c r="L24" s="1" t="s">
        <v>22</v>
      </c>
    </row>
    <row r="25" spans="1:12" x14ac:dyDescent="0.25">
      <c r="A25" s="1">
        <v>31</v>
      </c>
      <c r="B25" s="1" t="s">
        <v>45</v>
      </c>
      <c r="C25" s="10">
        <f t="shared" si="3"/>
        <v>1</v>
      </c>
      <c r="D25" s="10">
        <f t="shared" si="0"/>
        <v>0</v>
      </c>
      <c r="E25" s="10">
        <f t="shared" si="4"/>
        <v>8</v>
      </c>
      <c r="F25" s="10">
        <f t="shared" si="5"/>
        <v>8</v>
      </c>
      <c r="G25" s="10">
        <f t="shared" si="1"/>
        <v>0</v>
      </c>
      <c r="H25" s="10">
        <v>0</v>
      </c>
      <c r="I25" s="10">
        <f>K327</f>
        <v>7</v>
      </c>
      <c r="J25" s="10">
        <f t="shared" si="2"/>
        <v>0</v>
      </c>
      <c r="K25" s="10">
        <f>COUNTIF(Tabelle911[[#This Row],[Functional Suitability]:[Portability]], "&lt;=1") + COUNTIF(Tabelle911[[#This Row],[Functional Suitability]:[Portability]], "&gt;=7") + COUNTBLANK(C25:J25)</f>
        <v>8</v>
      </c>
      <c r="L25" s="1" t="s">
        <v>23</v>
      </c>
    </row>
    <row r="26" spans="1:12" x14ac:dyDescent="0.25">
      <c r="A26" s="1">
        <v>34</v>
      </c>
      <c r="B26" s="1" t="s">
        <v>46</v>
      </c>
      <c r="C26" s="10">
        <f t="shared" si="3"/>
        <v>1</v>
      </c>
      <c r="D26" s="10">
        <f t="shared" si="0"/>
        <v>0</v>
      </c>
      <c r="E26" s="10">
        <f t="shared" si="4"/>
        <v>8</v>
      </c>
      <c r="F26" s="10">
        <f t="shared" si="5"/>
        <v>8</v>
      </c>
      <c r="G26" s="10">
        <f t="shared" si="1"/>
        <v>0</v>
      </c>
      <c r="H26" s="10">
        <v>0</v>
      </c>
      <c r="I26" s="10">
        <f t="shared" si="8"/>
        <v>7</v>
      </c>
      <c r="J26" s="10">
        <f t="shared" si="2"/>
        <v>0</v>
      </c>
      <c r="K26" s="10">
        <f>COUNTIF(Tabelle911[[#This Row],[Functional Suitability]:[Portability]], "&lt;=1") + COUNTIF(Tabelle911[[#This Row],[Functional Suitability]:[Portability]], "&gt;=7") + COUNTBLANK(C26:J26)</f>
        <v>8</v>
      </c>
      <c r="L26" s="1" t="s">
        <v>24</v>
      </c>
    </row>
    <row r="27" spans="1:12" x14ac:dyDescent="0.25">
      <c r="A27" s="1">
        <v>37</v>
      </c>
      <c r="B27" s="1" t="s">
        <v>46</v>
      </c>
      <c r="C27" s="10">
        <f t="shared" si="3"/>
        <v>1</v>
      </c>
      <c r="D27" s="10">
        <f t="shared" si="0"/>
        <v>0</v>
      </c>
      <c r="E27" s="10">
        <f t="shared" si="4"/>
        <v>8</v>
      </c>
      <c r="F27" s="10">
        <f t="shared" si="5"/>
        <v>8</v>
      </c>
      <c r="G27" s="10">
        <f t="shared" si="1"/>
        <v>0</v>
      </c>
      <c r="H27" s="10">
        <v>0</v>
      </c>
      <c r="I27" s="10">
        <f>K329</f>
        <v>7</v>
      </c>
      <c r="J27" s="10">
        <f t="shared" si="2"/>
        <v>0</v>
      </c>
      <c r="K27" s="10">
        <f>COUNTIF(Tabelle911[[#This Row],[Functional Suitability]:[Portability]], "&lt;=1") + COUNTIF(Tabelle911[[#This Row],[Functional Suitability]:[Portability]], "&gt;=7") + COUNTBLANK(C27:J27)</f>
        <v>8</v>
      </c>
      <c r="L27" s="1" t="s">
        <v>25</v>
      </c>
    </row>
    <row r="28" spans="1:12" x14ac:dyDescent="0.25">
      <c r="A28" s="1">
        <v>38</v>
      </c>
      <c r="B28" s="1" t="s">
        <v>46</v>
      </c>
      <c r="C28" s="10">
        <f t="shared" si="3"/>
        <v>1</v>
      </c>
      <c r="D28" s="10">
        <f t="shared" si="0"/>
        <v>0</v>
      </c>
      <c r="E28" s="10">
        <f t="shared" si="4"/>
        <v>8</v>
      </c>
      <c r="F28" s="10">
        <f t="shared" si="5"/>
        <v>8</v>
      </c>
      <c r="G28" s="10">
        <f t="shared" si="1"/>
        <v>0</v>
      </c>
      <c r="H28" s="10">
        <v>0</v>
      </c>
      <c r="I28" s="10">
        <f t="shared" si="8"/>
        <v>7</v>
      </c>
      <c r="J28" s="10">
        <f t="shared" si="2"/>
        <v>0</v>
      </c>
      <c r="K28" s="10">
        <f>COUNTIF(Tabelle911[[#This Row],[Functional Suitability]:[Portability]], "&lt;=1") + COUNTIF(Tabelle911[[#This Row],[Functional Suitability]:[Portability]], "&gt;=7") + COUNTBLANK(C28:J28)</f>
        <v>8</v>
      </c>
      <c r="L28" s="1" t="s">
        <v>26</v>
      </c>
    </row>
    <row r="29" spans="1:12" x14ac:dyDescent="0.25">
      <c r="A29" s="1">
        <v>41</v>
      </c>
      <c r="B29" s="1" t="s">
        <v>45</v>
      </c>
      <c r="C29" s="10">
        <f t="shared" si="3"/>
        <v>1</v>
      </c>
      <c r="D29" s="10">
        <f t="shared" si="0"/>
        <v>0</v>
      </c>
      <c r="E29" s="10">
        <f t="shared" si="4"/>
        <v>8</v>
      </c>
      <c r="F29" s="10">
        <f t="shared" si="5"/>
        <v>8</v>
      </c>
      <c r="G29" s="10">
        <f t="shared" si="1"/>
        <v>0</v>
      </c>
      <c r="H29" s="10">
        <v>0</v>
      </c>
      <c r="I29" s="10">
        <f t="shared" si="8"/>
        <v>7</v>
      </c>
      <c r="J29" s="10">
        <f t="shared" si="2"/>
        <v>0</v>
      </c>
      <c r="K29" s="10">
        <f>COUNTIF(Tabelle911[[#This Row],[Functional Suitability]:[Portability]], "&lt;=1") + COUNTIF(Tabelle911[[#This Row],[Functional Suitability]:[Portability]], "&gt;=7") + COUNTBLANK(C29:J29)</f>
        <v>8</v>
      </c>
      <c r="L29" s="1" t="s">
        <v>27</v>
      </c>
    </row>
    <row r="30" spans="1:12" x14ac:dyDescent="0.25">
      <c r="A30" s="1">
        <v>43</v>
      </c>
      <c r="B30" s="1" t="s">
        <v>45</v>
      </c>
      <c r="C30" s="10">
        <f t="shared" si="3"/>
        <v>1</v>
      </c>
      <c r="D30" s="10">
        <f t="shared" si="0"/>
        <v>0</v>
      </c>
      <c r="E30" s="10">
        <f t="shared" si="4"/>
        <v>8</v>
      </c>
      <c r="F30" s="10">
        <f t="shared" si="5"/>
        <v>8</v>
      </c>
      <c r="G30" s="10">
        <f t="shared" si="1"/>
        <v>0</v>
      </c>
      <c r="H30" s="10">
        <v>0</v>
      </c>
      <c r="I30" s="10">
        <f>K332</f>
        <v>7</v>
      </c>
      <c r="J30" s="10">
        <f t="shared" si="2"/>
        <v>0</v>
      </c>
      <c r="K30" s="10">
        <f>COUNTIF(Tabelle911[[#This Row],[Functional Suitability]:[Portability]], "&lt;=1") + COUNTIF(Tabelle911[[#This Row],[Functional Suitability]:[Portability]], "&gt;=7") + COUNTBLANK(C30:J30)</f>
        <v>8</v>
      </c>
      <c r="L30" s="1" t="s">
        <v>28</v>
      </c>
    </row>
    <row r="31" spans="1:12" x14ac:dyDescent="0.25">
      <c r="A31" s="1">
        <v>44</v>
      </c>
      <c r="B31" s="1" t="s">
        <v>46</v>
      </c>
      <c r="C31" s="10">
        <f t="shared" si="3"/>
        <v>1</v>
      </c>
      <c r="D31" s="10">
        <f t="shared" si="0"/>
        <v>0</v>
      </c>
      <c r="E31" s="10">
        <f t="shared" si="4"/>
        <v>8</v>
      </c>
      <c r="F31" s="10">
        <f t="shared" si="5"/>
        <v>8</v>
      </c>
      <c r="G31" s="10">
        <f t="shared" si="1"/>
        <v>0</v>
      </c>
      <c r="H31" s="10">
        <v>0</v>
      </c>
      <c r="I31" s="10">
        <f t="shared" si="8"/>
        <v>7</v>
      </c>
      <c r="J31" s="10">
        <f t="shared" si="2"/>
        <v>0</v>
      </c>
      <c r="K31" s="10">
        <f>COUNTIF(Tabelle911[[#This Row],[Functional Suitability]:[Portability]], "&lt;=1") + COUNTIF(Tabelle911[[#This Row],[Functional Suitability]:[Portability]], "&gt;=7") + COUNTBLANK(C31:J31)</f>
        <v>8</v>
      </c>
      <c r="L31" s="1" t="s">
        <v>29</v>
      </c>
    </row>
    <row r="32" spans="1:12" x14ac:dyDescent="0.25">
      <c r="A32" s="1">
        <v>45</v>
      </c>
      <c r="B32" s="1" t="s">
        <v>46</v>
      </c>
      <c r="C32" s="10">
        <f t="shared" si="3"/>
        <v>1</v>
      </c>
      <c r="D32" s="10">
        <f t="shared" si="0"/>
        <v>0</v>
      </c>
      <c r="E32" s="10">
        <f t="shared" si="4"/>
        <v>8</v>
      </c>
      <c r="F32" s="10">
        <f t="shared" si="5"/>
        <v>8</v>
      </c>
      <c r="G32" s="10">
        <f t="shared" si="1"/>
        <v>0</v>
      </c>
      <c r="H32" s="10">
        <v>0</v>
      </c>
      <c r="I32" s="10">
        <f t="shared" ref="I32:I39" si="9">K334</f>
        <v>7</v>
      </c>
      <c r="J32" s="10">
        <f t="shared" si="2"/>
        <v>0</v>
      </c>
      <c r="K32" s="10">
        <f>COUNTIF(Tabelle911[[#This Row],[Functional Suitability]:[Portability]], "&lt;=1") + COUNTIF(Tabelle911[[#This Row],[Functional Suitability]:[Portability]], "&gt;=7") + COUNTBLANK(C32:J32)</f>
        <v>8</v>
      </c>
      <c r="L32" s="1" t="s">
        <v>30</v>
      </c>
    </row>
    <row r="33" spans="1:12" x14ac:dyDescent="0.25">
      <c r="A33" s="1">
        <v>46</v>
      </c>
      <c r="B33" s="1" t="s">
        <v>46</v>
      </c>
      <c r="C33" s="10">
        <f t="shared" si="3"/>
        <v>0</v>
      </c>
      <c r="D33" s="10">
        <f t="shared" si="0"/>
        <v>1</v>
      </c>
      <c r="E33" s="10">
        <f t="shared" si="4"/>
        <v>5</v>
      </c>
      <c r="F33" s="10">
        <f t="shared" si="5"/>
        <v>7</v>
      </c>
      <c r="G33" s="10">
        <f t="shared" si="1"/>
        <v>0</v>
      </c>
      <c r="H33" s="10">
        <v>0</v>
      </c>
      <c r="I33" s="10">
        <f t="shared" si="9"/>
        <v>1</v>
      </c>
      <c r="J33" s="10">
        <f t="shared" si="2"/>
        <v>0</v>
      </c>
      <c r="K33" s="10">
        <f>COUNTIF(Tabelle911[[#This Row],[Functional Suitability]:[Portability]], "&lt;=1") + COUNTIF(Tabelle911[[#This Row],[Functional Suitability]:[Portability]], "&gt;=7") + COUNTBLANK(C33:J33)</f>
        <v>7</v>
      </c>
      <c r="L33" s="1" t="s">
        <v>31</v>
      </c>
    </row>
    <row r="34" spans="1:12" x14ac:dyDescent="0.25">
      <c r="A34" s="1">
        <v>47</v>
      </c>
      <c r="B34" s="1" t="s">
        <v>45</v>
      </c>
      <c r="C34" s="10">
        <f t="shared" si="3"/>
        <v>2</v>
      </c>
      <c r="D34" s="10">
        <f t="shared" si="0"/>
        <v>0</v>
      </c>
      <c r="E34" s="10">
        <f t="shared" si="4"/>
        <v>0</v>
      </c>
      <c r="F34" s="10">
        <f t="shared" si="5"/>
        <v>5</v>
      </c>
      <c r="G34" s="10">
        <f t="shared" si="1"/>
        <v>0</v>
      </c>
      <c r="H34" s="10">
        <v>0</v>
      </c>
      <c r="I34" s="10">
        <f t="shared" si="9"/>
        <v>2</v>
      </c>
      <c r="J34" s="10">
        <f t="shared" si="2"/>
        <v>0</v>
      </c>
      <c r="K34" s="10">
        <f>COUNTIF(Tabelle911[[#This Row],[Functional Suitability]:[Portability]], "&lt;=1") + COUNTIF(Tabelle911[[#This Row],[Functional Suitability]:[Portability]], "&gt;=7") + COUNTBLANK(C34:J34)</f>
        <v>5</v>
      </c>
      <c r="L34" s="1" t="s">
        <v>32</v>
      </c>
    </row>
    <row r="35" spans="1:12" x14ac:dyDescent="0.25">
      <c r="A35" s="1">
        <v>51</v>
      </c>
      <c r="B35" s="1" t="s">
        <v>45</v>
      </c>
      <c r="C35" s="10">
        <f t="shared" si="3"/>
        <v>0</v>
      </c>
      <c r="D35" s="10">
        <f t="shared" si="0"/>
        <v>0</v>
      </c>
      <c r="E35" s="10">
        <f t="shared" si="4"/>
        <v>3</v>
      </c>
      <c r="F35" s="10">
        <f t="shared" si="5"/>
        <v>7</v>
      </c>
      <c r="G35" s="10">
        <f t="shared" si="1"/>
        <v>0</v>
      </c>
      <c r="H35" s="10">
        <v>0</v>
      </c>
      <c r="I35" s="10">
        <f t="shared" si="9"/>
        <v>0</v>
      </c>
      <c r="J35" s="10">
        <f t="shared" si="2"/>
        <v>0</v>
      </c>
      <c r="K35" s="10">
        <f>COUNTIF(Tabelle911[[#This Row],[Functional Suitability]:[Portability]], "&lt;=1") + COUNTIF(Tabelle911[[#This Row],[Functional Suitability]:[Portability]], "&gt;=7") + COUNTBLANK(C35:J35)</f>
        <v>7</v>
      </c>
      <c r="L35" s="1" t="s">
        <v>33</v>
      </c>
    </row>
    <row r="36" spans="1:12" x14ac:dyDescent="0.25">
      <c r="A36" s="1">
        <v>54</v>
      </c>
      <c r="B36" s="1" t="s">
        <v>45</v>
      </c>
      <c r="C36" s="10">
        <f t="shared" si="3"/>
        <v>5</v>
      </c>
      <c r="D36" s="10">
        <f t="shared" si="0"/>
        <v>8</v>
      </c>
      <c r="E36" s="10">
        <f t="shared" si="4"/>
        <v>0</v>
      </c>
      <c r="F36" s="10">
        <f t="shared" si="5"/>
        <v>0</v>
      </c>
      <c r="G36" s="10">
        <f t="shared" si="1"/>
        <v>0</v>
      </c>
      <c r="H36" s="10">
        <v>0</v>
      </c>
      <c r="I36" s="10">
        <f t="shared" si="9"/>
        <v>0</v>
      </c>
      <c r="J36" s="10">
        <f t="shared" si="2"/>
        <v>0</v>
      </c>
      <c r="K36" s="10">
        <f>COUNTIF(Tabelle911[[#This Row],[Functional Suitability]:[Portability]], "&lt;=1") + COUNTIF(Tabelle911[[#This Row],[Functional Suitability]:[Portability]], "&gt;=7") + COUNTBLANK(C36:J36)</f>
        <v>7</v>
      </c>
      <c r="L36" s="1" t="s">
        <v>34</v>
      </c>
    </row>
    <row r="37" spans="1:12" x14ac:dyDescent="0.25">
      <c r="A37" s="1">
        <v>57</v>
      </c>
      <c r="B37" s="1" t="s">
        <v>46</v>
      </c>
      <c r="C37" s="10">
        <f t="shared" si="3"/>
        <v>5</v>
      </c>
      <c r="D37" s="10">
        <f t="shared" si="0"/>
        <v>0</v>
      </c>
      <c r="E37" s="10">
        <f t="shared" si="4"/>
        <v>3</v>
      </c>
      <c r="F37" s="10">
        <f t="shared" si="5"/>
        <v>6</v>
      </c>
      <c r="G37" s="10">
        <f t="shared" si="1"/>
        <v>7</v>
      </c>
      <c r="H37" s="10">
        <v>0</v>
      </c>
      <c r="I37" s="10">
        <f t="shared" si="9"/>
        <v>0</v>
      </c>
      <c r="J37" s="10">
        <f t="shared" si="2"/>
        <v>0</v>
      </c>
      <c r="K37" s="10">
        <f>COUNTIF(Tabelle911[[#This Row],[Functional Suitability]:[Portability]], "&lt;=1") + COUNTIF(Tabelle911[[#This Row],[Functional Suitability]:[Portability]], "&gt;=7") + COUNTBLANK(C37:J37)</f>
        <v>5</v>
      </c>
      <c r="L37" s="1" t="s">
        <v>35</v>
      </c>
    </row>
    <row r="38" spans="1:12" x14ac:dyDescent="0.25">
      <c r="A38" s="1">
        <v>61</v>
      </c>
      <c r="B38" s="1" t="s">
        <v>46</v>
      </c>
      <c r="C38" s="10">
        <f t="shared" si="3"/>
        <v>5</v>
      </c>
      <c r="D38" s="10">
        <f t="shared" si="0"/>
        <v>0</v>
      </c>
      <c r="E38" s="10">
        <f t="shared" si="4"/>
        <v>8</v>
      </c>
      <c r="F38" s="10">
        <f t="shared" si="5"/>
        <v>7</v>
      </c>
      <c r="G38" s="10">
        <f t="shared" si="1"/>
        <v>0</v>
      </c>
      <c r="H38" s="10">
        <v>0</v>
      </c>
      <c r="I38" s="10">
        <f t="shared" si="9"/>
        <v>7</v>
      </c>
      <c r="J38" s="10">
        <f t="shared" si="2"/>
        <v>0</v>
      </c>
      <c r="K38" s="10">
        <f>COUNTIF(Tabelle911[[#This Row],[Functional Suitability]:[Portability]], "&lt;=1") + COUNTIF(Tabelle911[[#This Row],[Functional Suitability]:[Portability]], "&gt;=7") + COUNTBLANK(C38:J38)</f>
        <v>7</v>
      </c>
      <c r="L38" s="1" t="s">
        <v>36</v>
      </c>
    </row>
    <row r="39" spans="1:12" x14ac:dyDescent="0.25">
      <c r="A39" s="1">
        <v>63</v>
      </c>
      <c r="B39" s="1" t="s">
        <v>45</v>
      </c>
      <c r="C39" s="10">
        <f t="shared" si="3"/>
        <v>0</v>
      </c>
      <c r="D39" s="10">
        <f t="shared" si="0"/>
        <v>0</v>
      </c>
      <c r="E39" s="10">
        <f t="shared" si="4"/>
        <v>7</v>
      </c>
      <c r="F39" s="10">
        <f t="shared" si="5"/>
        <v>6</v>
      </c>
      <c r="G39" s="10">
        <f t="shared" si="1"/>
        <v>0</v>
      </c>
      <c r="H39" s="10">
        <v>0</v>
      </c>
      <c r="I39" s="10">
        <f t="shared" si="9"/>
        <v>0</v>
      </c>
      <c r="J39" s="10">
        <f t="shared" si="2"/>
        <v>0</v>
      </c>
      <c r="K39" s="10">
        <f>COUNTIF(Tabelle911[[#This Row],[Functional Suitability]:[Portability]], "&lt;=1") + COUNTIF(Tabelle911[[#This Row],[Functional Suitability]:[Portability]], "&gt;=7") + COUNTBLANK(C39:J39)</f>
        <v>7</v>
      </c>
      <c r="L39" s="1" t="s">
        <v>37</v>
      </c>
    </row>
    <row r="40" spans="1:12" x14ac:dyDescent="0.25">
      <c r="A40" s="1">
        <v>69</v>
      </c>
      <c r="B40" s="1" t="s">
        <v>45</v>
      </c>
      <c r="C40" s="10">
        <f t="shared" si="3"/>
        <v>0</v>
      </c>
      <c r="D40" s="10">
        <f t="shared" si="0"/>
        <v>0</v>
      </c>
      <c r="E40" s="10">
        <f t="shared" si="4"/>
        <v>0</v>
      </c>
      <c r="F40" s="10">
        <f t="shared" si="5"/>
        <v>5</v>
      </c>
      <c r="G40" s="10">
        <f t="shared" si="1"/>
        <v>0</v>
      </c>
      <c r="H40" s="10">
        <v>0</v>
      </c>
      <c r="I40" s="10">
        <f t="shared" ref="I40:I45" si="10">K342</f>
        <v>8</v>
      </c>
      <c r="J40" s="10">
        <f t="shared" si="2"/>
        <v>0</v>
      </c>
      <c r="K40" s="10">
        <f>COUNTIF(Tabelle911[[#This Row],[Functional Suitability]:[Portability]], "&lt;=1") + COUNTIF(Tabelle911[[#This Row],[Functional Suitability]:[Portability]], "&gt;=7") + COUNTBLANK(C40:J40)</f>
        <v>7</v>
      </c>
      <c r="L40" s="1" t="s">
        <v>38</v>
      </c>
    </row>
    <row r="41" spans="1:12" x14ac:dyDescent="0.25">
      <c r="A41" s="1">
        <v>71</v>
      </c>
      <c r="B41" s="1" t="s">
        <v>46</v>
      </c>
      <c r="C41" s="10">
        <f t="shared" si="3"/>
        <v>0</v>
      </c>
      <c r="D41" s="10">
        <f t="shared" si="0"/>
        <v>0</v>
      </c>
      <c r="E41" s="10">
        <f t="shared" si="4"/>
        <v>6</v>
      </c>
      <c r="F41" s="10">
        <f t="shared" si="5"/>
        <v>6</v>
      </c>
      <c r="G41" s="10">
        <f t="shared" si="1"/>
        <v>0</v>
      </c>
      <c r="H41" s="10">
        <v>0</v>
      </c>
      <c r="I41" s="10">
        <f t="shared" si="10"/>
        <v>5</v>
      </c>
      <c r="J41" s="10">
        <f t="shared" si="2"/>
        <v>0</v>
      </c>
      <c r="K41" s="10">
        <f>COUNTIF(Tabelle911[[#This Row],[Functional Suitability]:[Portability]], "&lt;=1") + COUNTIF(Tabelle911[[#This Row],[Functional Suitability]:[Portability]], "&gt;=7") + COUNTBLANK(C41:J41)</f>
        <v>5</v>
      </c>
      <c r="L41" s="1" t="s">
        <v>39</v>
      </c>
    </row>
    <row r="42" spans="1:12" x14ac:dyDescent="0.25">
      <c r="A42" s="1">
        <v>72</v>
      </c>
      <c r="B42" s="1" t="s">
        <v>46</v>
      </c>
      <c r="C42" s="10">
        <f t="shared" si="3"/>
        <v>0</v>
      </c>
      <c r="D42" s="10">
        <f t="shared" si="0"/>
        <v>0</v>
      </c>
      <c r="E42" s="10">
        <f t="shared" si="4"/>
        <v>6</v>
      </c>
      <c r="F42" s="10">
        <f t="shared" si="5"/>
        <v>6</v>
      </c>
      <c r="G42" s="10">
        <f t="shared" si="1"/>
        <v>0</v>
      </c>
      <c r="H42" s="10">
        <v>0</v>
      </c>
      <c r="I42" s="10">
        <f t="shared" si="10"/>
        <v>7</v>
      </c>
      <c r="J42" s="10">
        <f t="shared" si="2"/>
        <v>0</v>
      </c>
      <c r="K42" s="10">
        <f>COUNTIF(Tabelle911[[#This Row],[Functional Suitability]:[Portability]], "&lt;=1") + COUNTIF(Tabelle911[[#This Row],[Functional Suitability]:[Portability]], "&gt;=7") + COUNTBLANK(C42:J42)</f>
        <v>6</v>
      </c>
      <c r="L42" s="1" t="s">
        <v>40</v>
      </c>
    </row>
    <row r="43" spans="1:12" x14ac:dyDescent="0.25">
      <c r="A43" s="1">
        <v>73</v>
      </c>
      <c r="B43" s="1" t="s">
        <v>46</v>
      </c>
      <c r="C43" s="10">
        <f t="shared" si="3"/>
        <v>0</v>
      </c>
      <c r="D43" s="10">
        <f t="shared" si="0"/>
        <v>0</v>
      </c>
      <c r="E43" s="10">
        <f t="shared" si="4"/>
        <v>6</v>
      </c>
      <c r="F43" s="10">
        <f t="shared" si="5"/>
        <v>6</v>
      </c>
      <c r="G43" s="10">
        <f t="shared" si="1"/>
        <v>0</v>
      </c>
      <c r="H43" s="10">
        <v>0</v>
      </c>
      <c r="I43" s="10">
        <f t="shared" si="10"/>
        <v>7</v>
      </c>
      <c r="J43" s="10">
        <f t="shared" si="2"/>
        <v>0</v>
      </c>
      <c r="K43" s="10">
        <f>COUNTIF(Tabelle911[[#This Row],[Functional Suitability]:[Portability]], "&lt;=1") + COUNTIF(Tabelle911[[#This Row],[Functional Suitability]:[Portability]], "&gt;=7") + COUNTBLANK(C43:J43)</f>
        <v>6</v>
      </c>
      <c r="L43" s="1" t="s">
        <v>41</v>
      </c>
    </row>
    <row r="44" spans="1:12" x14ac:dyDescent="0.25">
      <c r="A44" s="1">
        <v>74</v>
      </c>
      <c r="B44" s="1" t="s">
        <v>46</v>
      </c>
      <c r="C44" s="10">
        <f t="shared" si="3"/>
        <v>0</v>
      </c>
      <c r="D44" s="10">
        <f t="shared" si="0"/>
        <v>0</v>
      </c>
      <c r="E44" s="10">
        <f t="shared" si="4"/>
        <v>6</v>
      </c>
      <c r="F44" s="10">
        <f t="shared" si="5"/>
        <v>0</v>
      </c>
      <c r="G44" s="10">
        <f t="shared" si="1"/>
        <v>0</v>
      </c>
      <c r="H44" s="10">
        <v>0</v>
      </c>
      <c r="I44" s="10">
        <f>K346</f>
        <v>8</v>
      </c>
      <c r="J44" s="10">
        <f t="shared" si="2"/>
        <v>0</v>
      </c>
      <c r="K44" s="10">
        <f>COUNTIF(Tabelle911[[#This Row],[Functional Suitability]:[Portability]], "&lt;=1") + COUNTIF(Tabelle911[[#This Row],[Functional Suitability]:[Portability]], "&gt;=7") + COUNTBLANK(C44:J44)</f>
        <v>7</v>
      </c>
      <c r="L44" s="1" t="s">
        <v>42</v>
      </c>
    </row>
    <row r="45" spans="1:12" x14ac:dyDescent="0.25">
      <c r="A45" s="1">
        <v>79</v>
      </c>
      <c r="B45" s="1" t="s">
        <v>45</v>
      </c>
      <c r="C45" s="10">
        <f t="shared" si="3"/>
        <v>1</v>
      </c>
      <c r="D45" s="10">
        <f t="shared" si="0"/>
        <v>8</v>
      </c>
      <c r="E45" s="10">
        <f t="shared" si="4"/>
        <v>0</v>
      </c>
      <c r="F45" s="10">
        <f t="shared" si="5"/>
        <v>5</v>
      </c>
      <c r="G45" s="10">
        <f t="shared" si="1"/>
        <v>0</v>
      </c>
      <c r="H45" s="10">
        <v>0</v>
      </c>
      <c r="I45" s="10">
        <f t="shared" si="10"/>
        <v>0</v>
      </c>
      <c r="J45" s="10">
        <f t="shared" si="2"/>
        <v>0</v>
      </c>
      <c r="K45" s="10">
        <f>COUNTIF(Tabelle911[[#This Row],[Functional Suitability]:[Portability]], "&lt;=1") + COUNTIF(Tabelle911[[#This Row],[Functional Suitability]:[Portability]], "&gt;=7") + COUNTBLANK(C45:J45)</f>
        <v>7</v>
      </c>
      <c r="L45" s="1" t="s">
        <v>43</v>
      </c>
    </row>
    <row r="46" spans="1:12" x14ac:dyDescent="0.25">
      <c r="A46" s="1">
        <v>82</v>
      </c>
      <c r="B46" s="1" t="s">
        <v>45</v>
      </c>
      <c r="C46" s="10">
        <f t="shared" si="3"/>
        <v>0</v>
      </c>
      <c r="D46" s="10">
        <f t="shared" si="0"/>
        <v>0</v>
      </c>
      <c r="E46" s="10">
        <f t="shared" si="4"/>
        <v>0</v>
      </c>
      <c r="F46" s="10">
        <f>K249</f>
        <v>0</v>
      </c>
      <c r="G46" s="10">
        <f t="shared" si="1"/>
        <v>0</v>
      </c>
      <c r="H46" s="10">
        <v>0</v>
      </c>
      <c r="I46" s="10">
        <f>K348</f>
        <v>0</v>
      </c>
      <c r="J46" s="10">
        <f t="shared" si="2"/>
        <v>5</v>
      </c>
      <c r="K46" s="10">
        <f>COUNTIF(Tabelle911[[#This Row],[Functional Suitability]:[Portability]], "&lt;=1") + COUNTIF(Tabelle911[[#This Row],[Functional Suitability]:[Portability]], "&gt;=7") + COUNTBLANK(C46:J46)</f>
        <v>7</v>
      </c>
      <c r="L46" s="1" t="s">
        <v>44</v>
      </c>
    </row>
    <row r="47" spans="1:12" x14ac:dyDescent="0.25">
      <c r="C47" s="10">
        <f>SUM(Tabelle911[Functional Suitability])</f>
        <v>83</v>
      </c>
      <c r="D47" s="10">
        <f>SUM(Tabelle911[Performance Efficiency])</f>
        <v>24</v>
      </c>
      <c r="E47" s="10">
        <f>SUM(Tabelle911[Compatibility])</f>
        <v>203</v>
      </c>
      <c r="F47" s="10">
        <f>SUM(Tabelle911[Usability])</f>
        <v>258</v>
      </c>
      <c r="G47" s="10">
        <f>SUM(Tabelle911[Reliability])</f>
        <v>8</v>
      </c>
      <c r="H47" s="10">
        <f>SUM(Tabelle911[Security])</f>
        <v>0</v>
      </c>
      <c r="I47" s="10">
        <f>SUM(Tabelle911[Maintainability])</f>
        <v>253</v>
      </c>
      <c r="J47" s="10">
        <f>SUM(Tabelle911[Portability])</f>
        <v>5</v>
      </c>
      <c r="K47" s="10"/>
    </row>
    <row r="48" spans="1:12" x14ac:dyDescent="0.25">
      <c r="C48" s="10">
        <f>COUNTIF(Tabelle911[Functional Suitability], "&gt;=7") + COUNTIF(Tabelle911[Functional Suitability], "&lt;=1")</f>
        <v>38</v>
      </c>
      <c r="D48" s="10">
        <f>COUNTIF(Tabelle911[Performance Efficiency], "&gt;=7") + COUNTIF(Tabelle911[Performance Efficiency], "&lt;=1")</f>
        <v>45</v>
      </c>
      <c r="E48" s="10">
        <f>COUNTIF(Tabelle911[Compatibility], "&gt;=7") + COUNTIF(Tabelle911[Compatibility], "&lt;=1")</f>
        <v>32</v>
      </c>
      <c r="F48" s="10">
        <f>COUNTIF(Tabelle911[Usability], "&gt;=7") + COUNTIF(Tabelle911[Usability], "&lt;=1")</f>
        <v>37</v>
      </c>
      <c r="G48" s="10">
        <f>COUNTIF(Tabelle911[Reliability], "&gt;=7") + COUNTIF(Tabelle911[Reliability], "&lt;=1")</f>
        <v>45</v>
      </c>
      <c r="H48" s="10">
        <f>COUNTIF(Tabelle911[Security], "&gt;=7") + COUNTIF(Tabelle911[Security], "&lt;=1")</f>
        <v>45</v>
      </c>
      <c r="I48" s="10">
        <f>COUNTIF(Tabelle911[Maintainability], "&gt;=7") + COUNTIF(Tabelle911[Maintainability], "&lt;=1")</f>
        <v>36</v>
      </c>
      <c r="J48" s="10">
        <f>COUNTIF(Tabelle911[Portability], "&gt;=7") + COUNTIF(Tabelle911[Portability], "&lt;=1")</f>
        <v>44</v>
      </c>
      <c r="K48" s="22" t="s">
        <v>83</v>
      </c>
      <c r="L48" s="12">
        <f>COUNTIF(Tabelle911[Consensus], "=8")</f>
        <v>22</v>
      </c>
    </row>
    <row r="49" spans="2:12" x14ac:dyDescent="0.25">
      <c r="C49" s="3">
        <f>C48/45</f>
        <v>0.84444444444444444</v>
      </c>
      <c r="D49" s="3">
        <f t="shared" ref="D49:J49" si="11">D48/45</f>
        <v>1</v>
      </c>
      <c r="E49" s="3">
        <f t="shared" si="11"/>
        <v>0.71111111111111114</v>
      </c>
      <c r="F49" s="3">
        <f t="shared" si="11"/>
        <v>0.82222222222222219</v>
      </c>
      <c r="G49" s="3">
        <f t="shared" si="11"/>
        <v>1</v>
      </c>
      <c r="H49" s="3">
        <f t="shared" si="11"/>
        <v>1</v>
      </c>
      <c r="I49" s="3">
        <f t="shared" si="11"/>
        <v>0.8</v>
      </c>
      <c r="J49" s="3">
        <f t="shared" si="11"/>
        <v>0.97777777777777775</v>
      </c>
      <c r="K49" s="22" t="s">
        <v>84</v>
      </c>
      <c r="L49" s="12">
        <f>COUNTIF(Tabelle911[Consensus], "&lt;8")</f>
        <v>23</v>
      </c>
    </row>
    <row r="53" spans="2:12" x14ac:dyDescent="0.25">
      <c r="C53" s="29" t="s">
        <v>47</v>
      </c>
      <c r="D53" s="29"/>
      <c r="E53" s="29"/>
      <c r="F53" s="29"/>
      <c r="G53" s="29"/>
      <c r="H53" s="29"/>
      <c r="I53" s="29"/>
      <c r="J53" s="29"/>
      <c r="K53" s="29"/>
    </row>
    <row r="54" spans="2:12" x14ac:dyDescent="0.25">
      <c r="B54" s="4" t="s">
        <v>77</v>
      </c>
      <c r="C54" s="4" t="s">
        <v>68</v>
      </c>
      <c r="D54" s="4" t="s">
        <v>69</v>
      </c>
      <c r="E54" s="4" t="s">
        <v>70</v>
      </c>
      <c r="F54" s="4" t="s">
        <v>71</v>
      </c>
      <c r="G54" s="4" t="s">
        <v>72</v>
      </c>
      <c r="H54" s="4" t="s">
        <v>73</v>
      </c>
      <c r="I54" s="4" t="s">
        <v>74</v>
      </c>
      <c r="J54" s="4" t="s">
        <v>75</v>
      </c>
      <c r="K54" s="4" t="s">
        <v>56</v>
      </c>
    </row>
    <row r="55" spans="2:12" x14ac:dyDescent="0.25">
      <c r="B55" s="1">
        <f t="shared" ref="B55:B99" si="12">A2</f>
        <v>1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0">
        <f>SUM(C55:J55)</f>
        <v>0</v>
      </c>
    </row>
    <row r="56" spans="2:12" x14ac:dyDescent="0.25">
      <c r="B56" s="1">
        <f t="shared" si="12"/>
        <v>2</v>
      </c>
      <c r="C56" s="1">
        <f>0</f>
        <v>0</v>
      </c>
      <c r="D56" s="1">
        <v>1</v>
      </c>
      <c r="E56" s="1">
        <f>0</f>
        <v>0</v>
      </c>
      <c r="F56" s="1">
        <v>1</v>
      </c>
      <c r="G56" s="1">
        <v>1</v>
      </c>
      <c r="H56" s="1">
        <f>0</f>
        <v>0</v>
      </c>
      <c r="I56" s="1">
        <f>0</f>
        <v>0</v>
      </c>
      <c r="J56" s="1">
        <f>0</f>
        <v>0</v>
      </c>
      <c r="K56" s="10">
        <f t="shared" ref="K56:K99" si="13">SUM(C56:J56)</f>
        <v>3</v>
      </c>
    </row>
    <row r="57" spans="2:12" x14ac:dyDescent="0.25">
      <c r="B57" s="1">
        <f t="shared" si="12"/>
        <v>3</v>
      </c>
      <c r="C57" s="1">
        <f>0</f>
        <v>0</v>
      </c>
      <c r="D57" s="1">
        <f>0</f>
        <v>0</v>
      </c>
      <c r="E57" s="1">
        <f>0</f>
        <v>0</v>
      </c>
      <c r="F57" s="1">
        <f>0</f>
        <v>0</v>
      </c>
      <c r="G57" s="1">
        <f>0</f>
        <v>0</v>
      </c>
      <c r="H57" s="1">
        <f>0</f>
        <v>0</v>
      </c>
      <c r="I57" s="1">
        <f>0</f>
        <v>0</v>
      </c>
      <c r="J57" s="1">
        <f>0</f>
        <v>0</v>
      </c>
      <c r="K57" s="10">
        <f t="shared" si="13"/>
        <v>0</v>
      </c>
    </row>
    <row r="58" spans="2:12" x14ac:dyDescent="0.25">
      <c r="B58" s="1">
        <f t="shared" si="12"/>
        <v>4</v>
      </c>
      <c r="C58" s="1">
        <f>0</f>
        <v>0</v>
      </c>
      <c r="D58" s="1">
        <f>0</f>
        <v>0</v>
      </c>
      <c r="E58" s="1">
        <f>0</f>
        <v>0</v>
      </c>
      <c r="F58" s="1">
        <f>0</f>
        <v>0</v>
      </c>
      <c r="G58" s="1">
        <f>0</f>
        <v>0</v>
      </c>
      <c r="H58" s="1">
        <f>0</f>
        <v>0</v>
      </c>
      <c r="I58" s="1">
        <f>0</f>
        <v>0</v>
      </c>
      <c r="J58" s="1">
        <f>0</f>
        <v>0</v>
      </c>
      <c r="K58" s="10">
        <f t="shared" si="13"/>
        <v>0</v>
      </c>
    </row>
    <row r="59" spans="2:12" x14ac:dyDescent="0.25">
      <c r="B59" s="1">
        <f t="shared" si="12"/>
        <v>5</v>
      </c>
      <c r="C59" s="1">
        <f>0</f>
        <v>0</v>
      </c>
      <c r="D59" s="1">
        <f>0</f>
        <v>0</v>
      </c>
      <c r="E59" s="1">
        <f>0</f>
        <v>0</v>
      </c>
      <c r="F59" s="1">
        <f>0</f>
        <v>0</v>
      </c>
      <c r="G59" s="1">
        <f>0</f>
        <v>0</v>
      </c>
      <c r="H59" s="1">
        <f>0</f>
        <v>0</v>
      </c>
      <c r="I59" s="1">
        <f>0</f>
        <v>0</v>
      </c>
      <c r="J59" s="1">
        <f>0</f>
        <v>0</v>
      </c>
      <c r="K59" s="10">
        <f t="shared" si="13"/>
        <v>0</v>
      </c>
    </row>
    <row r="60" spans="2:12" x14ac:dyDescent="0.25">
      <c r="B60" s="1">
        <f t="shared" si="12"/>
        <v>6</v>
      </c>
      <c r="C60" s="1">
        <f>0</f>
        <v>0</v>
      </c>
      <c r="D60" s="1">
        <f>0</f>
        <v>0</v>
      </c>
      <c r="E60" s="1">
        <f>0</f>
        <v>0</v>
      </c>
      <c r="F60" s="1">
        <f>0</f>
        <v>0</v>
      </c>
      <c r="G60" s="1">
        <f>0</f>
        <v>0</v>
      </c>
      <c r="H60" s="1">
        <f>0</f>
        <v>0</v>
      </c>
      <c r="I60" s="1">
        <f>0</f>
        <v>0</v>
      </c>
      <c r="J60" s="1">
        <f>0</f>
        <v>0</v>
      </c>
      <c r="K60" s="10">
        <f t="shared" si="13"/>
        <v>0</v>
      </c>
    </row>
    <row r="61" spans="2:12" x14ac:dyDescent="0.25">
      <c r="B61" s="1">
        <f t="shared" si="12"/>
        <v>9</v>
      </c>
      <c r="C61" s="1">
        <f>0</f>
        <v>0</v>
      </c>
      <c r="D61" s="1">
        <f>0</f>
        <v>0</v>
      </c>
      <c r="E61" s="1">
        <f>0</f>
        <v>0</v>
      </c>
      <c r="F61" s="1">
        <f>0</f>
        <v>0</v>
      </c>
      <c r="G61" s="1">
        <f>0</f>
        <v>0</v>
      </c>
      <c r="H61" s="1">
        <f>0</f>
        <v>0</v>
      </c>
      <c r="I61" s="1">
        <f>0</f>
        <v>0</v>
      </c>
      <c r="J61" s="1">
        <f>0</f>
        <v>0</v>
      </c>
      <c r="K61" s="10">
        <f t="shared" si="13"/>
        <v>0</v>
      </c>
      <c r="L61" s="1">
        <f>COUNTIFS($C$55:$J$99, "0", 'SW Quality #2'!$C$55:$J$99, "1")</f>
        <v>6</v>
      </c>
    </row>
    <row r="62" spans="2:12" x14ac:dyDescent="0.25">
      <c r="B62" s="1">
        <f t="shared" si="12"/>
        <v>10</v>
      </c>
      <c r="C62" s="1">
        <f>0</f>
        <v>0</v>
      </c>
      <c r="D62" s="1">
        <f>0</f>
        <v>0</v>
      </c>
      <c r="E62" s="1">
        <f>0</f>
        <v>0</v>
      </c>
      <c r="F62" s="1">
        <f>0</f>
        <v>0</v>
      </c>
      <c r="G62" s="1">
        <f>0</f>
        <v>0</v>
      </c>
      <c r="H62" s="1">
        <f>0</f>
        <v>0</v>
      </c>
      <c r="I62" s="1">
        <f>0</f>
        <v>0</v>
      </c>
      <c r="J62" s="1">
        <f>0</f>
        <v>0</v>
      </c>
      <c r="K62" s="10">
        <f t="shared" si="13"/>
        <v>0</v>
      </c>
      <c r="L62" s="1">
        <f>COUNTIFS($C$55:$J$99, "1", 'SW Quality #2'!$C$55:$J$99, "0")</f>
        <v>3</v>
      </c>
    </row>
    <row r="63" spans="2:12" x14ac:dyDescent="0.25">
      <c r="B63" s="1">
        <f t="shared" si="12"/>
        <v>11</v>
      </c>
      <c r="C63" s="1">
        <f>0</f>
        <v>0</v>
      </c>
      <c r="D63" s="1">
        <f>0</f>
        <v>0</v>
      </c>
      <c r="E63" s="1">
        <f>0</f>
        <v>0</v>
      </c>
      <c r="F63" s="1">
        <f>0</f>
        <v>0</v>
      </c>
      <c r="G63" s="1">
        <f>0</f>
        <v>0</v>
      </c>
      <c r="H63" s="1">
        <f>0</f>
        <v>0</v>
      </c>
      <c r="I63" s="1">
        <f>0</f>
        <v>0</v>
      </c>
      <c r="J63" s="1">
        <f>0</f>
        <v>0</v>
      </c>
      <c r="K63" s="10">
        <f t="shared" si="13"/>
        <v>0</v>
      </c>
    </row>
    <row r="64" spans="2:12" x14ac:dyDescent="0.25">
      <c r="B64" s="1">
        <f t="shared" si="12"/>
        <v>12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0">
        <f t="shared" si="13"/>
        <v>0</v>
      </c>
    </row>
    <row r="65" spans="2:11" x14ac:dyDescent="0.25">
      <c r="B65" s="1">
        <f t="shared" si="12"/>
        <v>13</v>
      </c>
      <c r="C65" s="1">
        <f>0</f>
        <v>0</v>
      </c>
      <c r="D65" s="1">
        <f>0</f>
        <v>0</v>
      </c>
      <c r="E65" s="1">
        <f>0</f>
        <v>0</v>
      </c>
      <c r="F65" s="1">
        <f>0</f>
        <v>0</v>
      </c>
      <c r="G65" s="1">
        <f>0</f>
        <v>0</v>
      </c>
      <c r="H65" s="1">
        <f>0</f>
        <v>0</v>
      </c>
      <c r="I65" s="1">
        <f>0</f>
        <v>0</v>
      </c>
      <c r="J65" s="1">
        <f>0</f>
        <v>0</v>
      </c>
      <c r="K65" s="10">
        <f t="shared" si="13"/>
        <v>0</v>
      </c>
    </row>
    <row r="66" spans="2:11" x14ac:dyDescent="0.25">
      <c r="B66" s="1">
        <f t="shared" si="12"/>
        <v>14</v>
      </c>
      <c r="C66" s="1">
        <f>0</f>
        <v>0</v>
      </c>
      <c r="D66" s="1">
        <f>0</f>
        <v>0</v>
      </c>
      <c r="E66" s="1">
        <f>0</f>
        <v>0</v>
      </c>
      <c r="F66" s="1">
        <f>0</f>
        <v>0</v>
      </c>
      <c r="G66" s="1">
        <v>1</v>
      </c>
      <c r="H66" s="1">
        <f>0</f>
        <v>0</v>
      </c>
      <c r="I66" s="1">
        <v>1</v>
      </c>
      <c r="J66" s="1">
        <v>1</v>
      </c>
      <c r="K66" s="10">
        <f t="shared" si="13"/>
        <v>3</v>
      </c>
    </row>
    <row r="67" spans="2:11" x14ac:dyDescent="0.25">
      <c r="B67" s="1">
        <f t="shared" si="12"/>
        <v>15</v>
      </c>
      <c r="C67" s="1">
        <f>0</f>
        <v>0</v>
      </c>
      <c r="D67" s="1">
        <v>1</v>
      </c>
      <c r="E67" s="1">
        <v>1</v>
      </c>
      <c r="F67" s="1">
        <v>1</v>
      </c>
      <c r="G67" s="1">
        <v>1</v>
      </c>
      <c r="H67" s="1">
        <f>0</f>
        <v>0</v>
      </c>
      <c r="I67" s="1">
        <v>1</v>
      </c>
      <c r="J67" s="1">
        <v>1</v>
      </c>
      <c r="K67" s="10">
        <f t="shared" si="13"/>
        <v>6</v>
      </c>
    </row>
    <row r="68" spans="2:11" x14ac:dyDescent="0.25">
      <c r="B68" s="1">
        <f t="shared" si="12"/>
        <v>17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0">
        <f t="shared" si="13"/>
        <v>8</v>
      </c>
    </row>
    <row r="69" spans="2:11" x14ac:dyDescent="0.25">
      <c r="B69" s="1">
        <f t="shared" si="12"/>
        <v>18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0">
        <f t="shared" si="13"/>
        <v>8</v>
      </c>
    </row>
    <row r="70" spans="2:11" x14ac:dyDescent="0.25">
      <c r="B70" s="1">
        <f t="shared" si="12"/>
        <v>20</v>
      </c>
      <c r="C70" s="1">
        <f>0</f>
        <v>0</v>
      </c>
      <c r="D70" s="1">
        <v>1</v>
      </c>
      <c r="E70" s="1">
        <f>0</f>
        <v>0</v>
      </c>
      <c r="F70" s="1">
        <f>0</f>
        <v>0</v>
      </c>
      <c r="G70" s="1">
        <f>0</f>
        <v>0</v>
      </c>
      <c r="H70" s="1">
        <f>0</f>
        <v>0</v>
      </c>
      <c r="I70" s="1">
        <f>0</f>
        <v>0</v>
      </c>
      <c r="J70" s="1">
        <f>0</f>
        <v>0</v>
      </c>
      <c r="K70" s="10">
        <f t="shared" si="13"/>
        <v>1</v>
      </c>
    </row>
    <row r="71" spans="2:11" x14ac:dyDescent="0.25">
      <c r="B71" s="1">
        <f t="shared" si="12"/>
        <v>22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0">
        <f t="shared" si="13"/>
        <v>8</v>
      </c>
    </row>
    <row r="72" spans="2:11" x14ac:dyDescent="0.25">
      <c r="B72" s="1">
        <f t="shared" si="12"/>
        <v>23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0">
        <f t="shared" si="13"/>
        <v>8</v>
      </c>
    </row>
    <row r="73" spans="2:11" x14ac:dyDescent="0.25">
      <c r="B73" s="1">
        <f t="shared" si="12"/>
        <v>24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0">
        <f t="shared" si="13"/>
        <v>8</v>
      </c>
    </row>
    <row r="74" spans="2:11" x14ac:dyDescent="0.25">
      <c r="B74" s="1">
        <f t="shared" si="12"/>
        <v>26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0">
        <f t="shared" si="13"/>
        <v>1</v>
      </c>
    </row>
    <row r="75" spans="2:11" x14ac:dyDescent="0.25">
      <c r="B75" s="1">
        <f t="shared" si="12"/>
        <v>27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0">
        <f t="shared" si="13"/>
        <v>1</v>
      </c>
    </row>
    <row r="76" spans="2:11" x14ac:dyDescent="0.25">
      <c r="B76" s="1">
        <f t="shared" si="12"/>
        <v>28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0">
        <f t="shared" si="13"/>
        <v>1</v>
      </c>
    </row>
    <row r="77" spans="2:11" x14ac:dyDescent="0.25">
      <c r="B77" s="1">
        <f t="shared" si="12"/>
        <v>30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0">
        <f t="shared" si="13"/>
        <v>1</v>
      </c>
    </row>
    <row r="78" spans="2:11" x14ac:dyDescent="0.25">
      <c r="B78" s="1">
        <f t="shared" si="12"/>
        <v>31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0">
        <f t="shared" si="13"/>
        <v>1</v>
      </c>
    </row>
    <row r="79" spans="2:11" x14ac:dyDescent="0.25">
      <c r="B79" s="1">
        <f t="shared" si="12"/>
        <v>34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0">
        <f t="shared" si="13"/>
        <v>1</v>
      </c>
    </row>
    <row r="80" spans="2:11" x14ac:dyDescent="0.25">
      <c r="B80" s="1">
        <f t="shared" si="12"/>
        <v>37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0">
        <f t="shared" si="13"/>
        <v>1</v>
      </c>
    </row>
    <row r="81" spans="2:11" x14ac:dyDescent="0.25">
      <c r="B81" s="1">
        <f t="shared" si="12"/>
        <v>38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0">
        <f t="shared" si="13"/>
        <v>1</v>
      </c>
    </row>
    <row r="82" spans="2:11" x14ac:dyDescent="0.25">
      <c r="B82" s="1">
        <f t="shared" si="12"/>
        <v>41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0">
        <f t="shared" si="13"/>
        <v>1</v>
      </c>
    </row>
    <row r="83" spans="2:11" x14ac:dyDescent="0.25">
      <c r="B83" s="1">
        <f t="shared" si="12"/>
        <v>43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0">
        <f t="shared" si="13"/>
        <v>1</v>
      </c>
    </row>
    <row r="84" spans="2:11" x14ac:dyDescent="0.25">
      <c r="B84" s="1">
        <f t="shared" si="12"/>
        <v>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0">
        <f t="shared" si="13"/>
        <v>1</v>
      </c>
    </row>
    <row r="85" spans="2:11" x14ac:dyDescent="0.25">
      <c r="B85" s="1">
        <f t="shared" si="12"/>
        <v>45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0">
        <f t="shared" si="13"/>
        <v>1</v>
      </c>
    </row>
    <row r="86" spans="2:11" x14ac:dyDescent="0.25">
      <c r="B86" s="1">
        <f t="shared" si="12"/>
        <v>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0">
        <f t="shared" si="13"/>
        <v>0</v>
      </c>
    </row>
    <row r="87" spans="2:11" x14ac:dyDescent="0.25">
      <c r="B87" s="1">
        <f t="shared" si="12"/>
        <v>47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0">
        <f t="shared" si="13"/>
        <v>2</v>
      </c>
    </row>
    <row r="88" spans="2:11" x14ac:dyDescent="0.25">
      <c r="B88" s="1">
        <f t="shared" si="12"/>
        <v>51</v>
      </c>
      <c r="C88" s="1">
        <f>0</f>
        <v>0</v>
      </c>
      <c r="D88" s="1">
        <f>0</f>
        <v>0</v>
      </c>
      <c r="E88" s="1">
        <f>0</f>
        <v>0</v>
      </c>
      <c r="F88" s="1">
        <f>0</f>
        <v>0</v>
      </c>
      <c r="G88" s="1">
        <f>0</f>
        <v>0</v>
      </c>
      <c r="H88" s="1">
        <f>0</f>
        <v>0</v>
      </c>
      <c r="I88" s="1">
        <f>0</f>
        <v>0</v>
      </c>
      <c r="J88" s="1">
        <f>0</f>
        <v>0</v>
      </c>
      <c r="K88" s="10">
        <f t="shared" si="13"/>
        <v>0</v>
      </c>
    </row>
    <row r="89" spans="2:11" x14ac:dyDescent="0.25">
      <c r="B89" s="1">
        <f t="shared" si="12"/>
        <v>54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1</v>
      </c>
      <c r="K89" s="10">
        <f t="shared" si="13"/>
        <v>5</v>
      </c>
    </row>
    <row r="90" spans="2:11" x14ac:dyDescent="0.25">
      <c r="B90" s="1">
        <f t="shared" si="12"/>
        <v>57</v>
      </c>
      <c r="C90" s="1">
        <v>0</v>
      </c>
      <c r="D90" s="1">
        <v>0</v>
      </c>
      <c r="E90" s="1">
        <v>1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0">
        <f t="shared" si="13"/>
        <v>5</v>
      </c>
    </row>
    <row r="91" spans="2:11" x14ac:dyDescent="0.25">
      <c r="B91" s="1">
        <f t="shared" si="12"/>
        <v>61</v>
      </c>
      <c r="C91" s="1">
        <v>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0">
        <f t="shared" si="13"/>
        <v>5</v>
      </c>
    </row>
    <row r="92" spans="2:11" x14ac:dyDescent="0.25">
      <c r="B92" s="1">
        <f t="shared" si="12"/>
        <v>63</v>
      </c>
      <c r="C92" s="1">
        <f>0</f>
        <v>0</v>
      </c>
      <c r="D92" s="1">
        <f>0</f>
        <v>0</v>
      </c>
      <c r="E92" s="1">
        <f>0</f>
        <v>0</v>
      </c>
      <c r="F92" s="1">
        <f>0</f>
        <v>0</v>
      </c>
      <c r="G92" s="1">
        <f>0</f>
        <v>0</v>
      </c>
      <c r="H92" s="1">
        <f>0</f>
        <v>0</v>
      </c>
      <c r="I92" s="1">
        <f>0</f>
        <v>0</v>
      </c>
      <c r="J92" s="1">
        <f>0</f>
        <v>0</v>
      </c>
      <c r="K92" s="10">
        <f t="shared" si="13"/>
        <v>0</v>
      </c>
    </row>
    <row r="93" spans="2:11" x14ac:dyDescent="0.25">
      <c r="B93" s="1">
        <f t="shared" si="12"/>
        <v>69</v>
      </c>
      <c r="C93" s="1">
        <f>0</f>
        <v>0</v>
      </c>
      <c r="D93" s="1">
        <f>0</f>
        <v>0</v>
      </c>
      <c r="E93" s="1">
        <f>0</f>
        <v>0</v>
      </c>
      <c r="F93" s="1">
        <f>0</f>
        <v>0</v>
      </c>
      <c r="G93" s="1">
        <f>0</f>
        <v>0</v>
      </c>
      <c r="H93" s="1">
        <f>0</f>
        <v>0</v>
      </c>
      <c r="I93" s="1">
        <f>0</f>
        <v>0</v>
      </c>
      <c r="J93" s="1">
        <f>0</f>
        <v>0</v>
      </c>
      <c r="K93" s="10">
        <f t="shared" si="13"/>
        <v>0</v>
      </c>
    </row>
    <row r="94" spans="2:11" x14ac:dyDescent="0.25">
      <c r="B94" s="1">
        <f t="shared" si="12"/>
        <v>71</v>
      </c>
      <c r="C94" s="1">
        <f>0</f>
        <v>0</v>
      </c>
      <c r="D94" s="1">
        <f>0</f>
        <v>0</v>
      </c>
      <c r="E94" s="1">
        <f>0</f>
        <v>0</v>
      </c>
      <c r="F94" s="1">
        <f>0</f>
        <v>0</v>
      </c>
      <c r="G94" s="1">
        <f>0</f>
        <v>0</v>
      </c>
      <c r="H94" s="1">
        <f>0</f>
        <v>0</v>
      </c>
      <c r="I94" s="1">
        <f>0</f>
        <v>0</v>
      </c>
      <c r="J94" s="1">
        <f>0</f>
        <v>0</v>
      </c>
      <c r="K94" s="10">
        <f t="shared" si="13"/>
        <v>0</v>
      </c>
    </row>
    <row r="95" spans="2:11" x14ac:dyDescent="0.25">
      <c r="B95" s="1">
        <f t="shared" si="12"/>
        <v>72</v>
      </c>
      <c r="C95" s="1">
        <f>0</f>
        <v>0</v>
      </c>
      <c r="D95" s="1">
        <f>0</f>
        <v>0</v>
      </c>
      <c r="E95" s="1">
        <f>0</f>
        <v>0</v>
      </c>
      <c r="F95" s="1">
        <f>0</f>
        <v>0</v>
      </c>
      <c r="G95" s="1">
        <f>0</f>
        <v>0</v>
      </c>
      <c r="H95" s="1">
        <f>0</f>
        <v>0</v>
      </c>
      <c r="I95" s="1">
        <f>0</f>
        <v>0</v>
      </c>
      <c r="J95" s="1">
        <f>0</f>
        <v>0</v>
      </c>
      <c r="K95" s="10">
        <f t="shared" si="13"/>
        <v>0</v>
      </c>
    </row>
    <row r="96" spans="2:11" x14ac:dyDescent="0.25">
      <c r="B96" s="1">
        <f t="shared" si="12"/>
        <v>73</v>
      </c>
      <c r="C96" s="1">
        <f>0</f>
        <v>0</v>
      </c>
      <c r="D96" s="1">
        <f>0</f>
        <v>0</v>
      </c>
      <c r="E96" s="1">
        <f>0</f>
        <v>0</v>
      </c>
      <c r="F96" s="1">
        <f>0</f>
        <v>0</v>
      </c>
      <c r="G96" s="1">
        <f>0</f>
        <v>0</v>
      </c>
      <c r="H96" s="1">
        <f>0</f>
        <v>0</v>
      </c>
      <c r="I96" s="1">
        <f>0</f>
        <v>0</v>
      </c>
      <c r="J96" s="1">
        <f>0</f>
        <v>0</v>
      </c>
      <c r="K96" s="10">
        <f t="shared" si="13"/>
        <v>0</v>
      </c>
    </row>
    <row r="97" spans="2:12" x14ac:dyDescent="0.25">
      <c r="B97" s="1">
        <f t="shared" si="12"/>
        <v>74</v>
      </c>
      <c r="C97" s="1">
        <f>0</f>
        <v>0</v>
      </c>
      <c r="D97" s="1">
        <f>0</f>
        <v>0</v>
      </c>
      <c r="E97" s="1">
        <f>0</f>
        <v>0</v>
      </c>
      <c r="F97" s="1">
        <f>0</f>
        <v>0</v>
      </c>
      <c r="G97" s="1">
        <f>0</f>
        <v>0</v>
      </c>
      <c r="H97" s="1">
        <f>0</f>
        <v>0</v>
      </c>
      <c r="I97" s="1">
        <f>0</f>
        <v>0</v>
      </c>
      <c r="J97" s="1">
        <f>0</f>
        <v>0</v>
      </c>
      <c r="K97" s="10">
        <f t="shared" si="13"/>
        <v>0</v>
      </c>
    </row>
    <row r="98" spans="2:12" x14ac:dyDescent="0.25">
      <c r="B98" s="1">
        <f t="shared" si="12"/>
        <v>79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0">
        <f t="shared" si="13"/>
        <v>1</v>
      </c>
    </row>
    <row r="99" spans="2:12" x14ac:dyDescent="0.25">
      <c r="B99" s="1">
        <f t="shared" si="12"/>
        <v>82</v>
      </c>
      <c r="C99" s="1">
        <f>0</f>
        <v>0</v>
      </c>
      <c r="D99" s="1">
        <f>0</f>
        <v>0</v>
      </c>
      <c r="E99" s="1">
        <f>0</f>
        <v>0</v>
      </c>
      <c r="F99" s="1">
        <f>0</f>
        <v>0</v>
      </c>
      <c r="G99" s="1">
        <f>0</f>
        <v>0</v>
      </c>
      <c r="H99" s="1">
        <f>0</f>
        <v>0</v>
      </c>
      <c r="I99" s="1">
        <f>0</f>
        <v>0</v>
      </c>
      <c r="J99" s="1">
        <f>0</f>
        <v>0</v>
      </c>
      <c r="K99" s="10">
        <f t="shared" si="13"/>
        <v>0</v>
      </c>
      <c r="L99" s="10">
        <f>SUM(K55:K99)</f>
        <v>83</v>
      </c>
    </row>
    <row r="103" spans="2:12" x14ac:dyDescent="0.25">
      <c r="C103" s="29" t="s">
        <v>48</v>
      </c>
      <c r="D103" s="29"/>
      <c r="E103" s="29"/>
      <c r="F103" s="29"/>
      <c r="G103" s="29"/>
      <c r="H103" s="29"/>
      <c r="I103" s="29"/>
      <c r="J103" s="29"/>
      <c r="K103" s="29"/>
    </row>
    <row r="104" spans="2:12" x14ac:dyDescent="0.25">
      <c r="B104" s="4" t="s">
        <v>77</v>
      </c>
      <c r="C104" s="4" t="s">
        <v>68</v>
      </c>
      <c r="D104" s="4" t="s">
        <v>69</v>
      </c>
      <c r="E104" s="4" t="s">
        <v>70</v>
      </c>
      <c r="F104" s="4" t="s">
        <v>71</v>
      </c>
      <c r="G104" s="4" t="s">
        <v>72</v>
      </c>
      <c r="H104" s="4" t="s">
        <v>73</v>
      </c>
      <c r="I104" s="4" t="s">
        <v>74</v>
      </c>
      <c r="J104" s="4" t="s">
        <v>75</v>
      </c>
      <c r="K104" s="4" t="s">
        <v>56</v>
      </c>
    </row>
    <row r="105" spans="2:12" x14ac:dyDescent="0.25">
      <c r="B105" s="1">
        <f t="shared" ref="B105:B149" si="14">A2</f>
        <v>1</v>
      </c>
      <c r="C105" s="1">
        <f>0</f>
        <v>0</v>
      </c>
      <c r="D105" s="1">
        <f>0</f>
        <v>0</v>
      </c>
      <c r="E105" s="1">
        <f>0</f>
        <v>0</v>
      </c>
      <c r="F105" s="1">
        <f>0</f>
        <v>0</v>
      </c>
      <c r="G105" s="1">
        <f>0</f>
        <v>0</v>
      </c>
      <c r="H105" s="1">
        <f>0</f>
        <v>0</v>
      </c>
      <c r="I105" s="1">
        <f>0</f>
        <v>0</v>
      </c>
      <c r="J105" s="1">
        <f>0</f>
        <v>0</v>
      </c>
      <c r="K105" s="10">
        <f>SUM(C105:J105)</f>
        <v>0</v>
      </c>
      <c r="L105" s="10"/>
    </row>
    <row r="106" spans="2:12" x14ac:dyDescent="0.25">
      <c r="B106" s="1">
        <f t="shared" si="14"/>
        <v>2</v>
      </c>
      <c r="C106" s="1">
        <f>0</f>
        <v>0</v>
      </c>
      <c r="D106" s="1">
        <f>0</f>
        <v>0</v>
      </c>
      <c r="E106" s="1">
        <f>0</f>
        <v>0</v>
      </c>
      <c r="F106" s="1">
        <f>0</f>
        <v>0</v>
      </c>
      <c r="G106" s="1">
        <f>0</f>
        <v>0</v>
      </c>
      <c r="H106" s="1">
        <f>0</f>
        <v>0</v>
      </c>
      <c r="I106" s="1">
        <f>0</f>
        <v>0</v>
      </c>
      <c r="J106" s="1">
        <f>0</f>
        <v>0</v>
      </c>
      <c r="K106" s="10">
        <f t="shared" ref="K106:K149" si="15">SUM(C106:J106)</f>
        <v>0</v>
      </c>
      <c r="L106" s="10"/>
    </row>
    <row r="107" spans="2:12" x14ac:dyDescent="0.25">
      <c r="B107" s="1">
        <f t="shared" si="14"/>
        <v>3</v>
      </c>
      <c r="C107" s="1">
        <f>0</f>
        <v>0</v>
      </c>
      <c r="D107" s="1">
        <f>0</f>
        <v>0</v>
      </c>
      <c r="E107" s="1">
        <f>0</f>
        <v>0</v>
      </c>
      <c r="F107" s="1">
        <f>0</f>
        <v>0</v>
      </c>
      <c r="G107" s="1">
        <f>0</f>
        <v>0</v>
      </c>
      <c r="H107" s="1">
        <f>0</f>
        <v>0</v>
      </c>
      <c r="I107" s="1">
        <f>0</f>
        <v>0</v>
      </c>
      <c r="J107" s="1">
        <f>0</f>
        <v>0</v>
      </c>
      <c r="K107" s="10">
        <f t="shared" si="15"/>
        <v>0</v>
      </c>
      <c r="L107" s="10"/>
    </row>
    <row r="108" spans="2:12" x14ac:dyDescent="0.25">
      <c r="B108" s="1">
        <f t="shared" si="14"/>
        <v>4</v>
      </c>
      <c r="C108" s="1">
        <f>0</f>
        <v>0</v>
      </c>
      <c r="D108" s="1">
        <f>0</f>
        <v>0</v>
      </c>
      <c r="E108" s="1">
        <f>0</f>
        <v>0</v>
      </c>
      <c r="F108" s="1">
        <f>0</f>
        <v>0</v>
      </c>
      <c r="G108" s="1">
        <f>0</f>
        <v>0</v>
      </c>
      <c r="H108" s="1">
        <f>0</f>
        <v>0</v>
      </c>
      <c r="I108" s="1">
        <f>0</f>
        <v>0</v>
      </c>
      <c r="J108" s="1">
        <f>0</f>
        <v>0</v>
      </c>
      <c r="K108" s="10">
        <f t="shared" si="15"/>
        <v>0</v>
      </c>
      <c r="L108" s="10"/>
    </row>
    <row r="109" spans="2:12" x14ac:dyDescent="0.25">
      <c r="B109" s="1">
        <f t="shared" si="14"/>
        <v>5</v>
      </c>
      <c r="C109" s="1">
        <f>0</f>
        <v>0</v>
      </c>
      <c r="D109" s="1">
        <f>0</f>
        <v>0</v>
      </c>
      <c r="E109" s="1">
        <f>0</f>
        <v>0</v>
      </c>
      <c r="F109" s="1">
        <f>0</f>
        <v>0</v>
      </c>
      <c r="G109" s="1">
        <f>0</f>
        <v>0</v>
      </c>
      <c r="H109" s="1">
        <f>0</f>
        <v>0</v>
      </c>
      <c r="I109" s="1">
        <f>0</f>
        <v>0</v>
      </c>
      <c r="J109" s="1">
        <f>0</f>
        <v>0</v>
      </c>
      <c r="K109" s="10">
        <f t="shared" si="15"/>
        <v>0</v>
      </c>
      <c r="L109" s="10"/>
    </row>
    <row r="110" spans="2:12" x14ac:dyDescent="0.25">
      <c r="B110" s="1">
        <f t="shared" si="14"/>
        <v>6</v>
      </c>
      <c r="C110" s="1">
        <f>0</f>
        <v>0</v>
      </c>
      <c r="D110" s="1">
        <f>0</f>
        <v>0</v>
      </c>
      <c r="E110" s="1">
        <f>0</f>
        <v>0</v>
      </c>
      <c r="F110" s="1">
        <f>0</f>
        <v>0</v>
      </c>
      <c r="G110" s="1">
        <f>0</f>
        <v>0</v>
      </c>
      <c r="H110" s="1">
        <f>0</f>
        <v>0</v>
      </c>
      <c r="I110" s="1">
        <f>0</f>
        <v>0</v>
      </c>
      <c r="J110" s="1">
        <f>0</f>
        <v>0</v>
      </c>
      <c r="K110" s="10">
        <f t="shared" si="15"/>
        <v>0</v>
      </c>
      <c r="L110" s="10"/>
    </row>
    <row r="111" spans="2:12" x14ac:dyDescent="0.25">
      <c r="B111" s="1">
        <f t="shared" si="14"/>
        <v>9</v>
      </c>
      <c r="C111" s="1">
        <f>0</f>
        <v>0</v>
      </c>
      <c r="D111" s="1">
        <f>0</f>
        <v>0</v>
      </c>
      <c r="E111" s="1">
        <f>0</f>
        <v>0</v>
      </c>
      <c r="F111" s="1">
        <f>0</f>
        <v>0</v>
      </c>
      <c r="G111" s="1">
        <f>0</f>
        <v>0</v>
      </c>
      <c r="H111" s="1">
        <f>0</f>
        <v>0</v>
      </c>
      <c r="I111" s="1">
        <f>0</f>
        <v>0</v>
      </c>
      <c r="J111" s="1">
        <f>0</f>
        <v>0</v>
      </c>
      <c r="K111" s="10">
        <f t="shared" si="15"/>
        <v>0</v>
      </c>
      <c r="L111" s="10"/>
    </row>
    <row r="112" spans="2:12" x14ac:dyDescent="0.25">
      <c r="B112" s="1">
        <f t="shared" si="14"/>
        <v>10</v>
      </c>
      <c r="C112" s="1">
        <f>0</f>
        <v>0</v>
      </c>
      <c r="D112" s="1">
        <f>0</f>
        <v>0</v>
      </c>
      <c r="E112" s="1">
        <f>0</f>
        <v>0</v>
      </c>
      <c r="F112" s="1">
        <f>0</f>
        <v>0</v>
      </c>
      <c r="G112" s="1">
        <f>0</f>
        <v>0</v>
      </c>
      <c r="H112" s="1">
        <f>0</f>
        <v>0</v>
      </c>
      <c r="I112" s="1">
        <f>0</f>
        <v>0</v>
      </c>
      <c r="J112" s="1">
        <f>0</f>
        <v>0</v>
      </c>
      <c r="K112" s="10">
        <f t="shared" si="15"/>
        <v>0</v>
      </c>
      <c r="L112" s="10"/>
    </row>
    <row r="113" spans="2:12" x14ac:dyDescent="0.25">
      <c r="B113" s="1">
        <f t="shared" si="14"/>
        <v>11</v>
      </c>
      <c r="C113" s="1">
        <f>0</f>
        <v>0</v>
      </c>
      <c r="D113" s="1">
        <f>0</f>
        <v>0</v>
      </c>
      <c r="E113" s="1">
        <f>0</f>
        <v>0</v>
      </c>
      <c r="F113" s="1">
        <f>0</f>
        <v>0</v>
      </c>
      <c r="G113" s="1">
        <f>0</f>
        <v>0</v>
      </c>
      <c r="H113" s="1">
        <f>0</f>
        <v>0</v>
      </c>
      <c r="I113" s="1">
        <f>0</f>
        <v>0</v>
      </c>
      <c r="J113" s="1">
        <f>0</f>
        <v>0</v>
      </c>
      <c r="K113" s="10">
        <f t="shared" si="15"/>
        <v>0</v>
      </c>
      <c r="L113" s="10"/>
    </row>
    <row r="114" spans="2:12" x14ac:dyDescent="0.25">
      <c r="B114" s="1">
        <f t="shared" si="14"/>
        <v>12</v>
      </c>
      <c r="C114" s="1">
        <f>0</f>
        <v>0</v>
      </c>
      <c r="D114" s="1">
        <f>0</f>
        <v>0</v>
      </c>
      <c r="E114" s="1">
        <f>0</f>
        <v>0</v>
      </c>
      <c r="F114" s="1">
        <f>0</f>
        <v>0</v>
      </c>
      <c r="G114" s="1">
        <f>0</f>
        <v>0</v>
      </c>
      <c r="H114" s="1">
        <f>0</f>
        <v>0</v>
      </c>
      <c r="I114" s="1">
        <f>0</f>
        <v>0</v>
      </c>
      <c r="J114" s="1">
        <f>0</f>
        <v>0</v>
      </c>
      <c r="K114" s="10">
        <f t="shared" si="15"/>
        <v>0</v>
      </c>
      <c r="L114" s="10"/>
    </row>
    <row r="115" spans="2:12" x14ac:dyDescent="0.25">
      <c r="B115" s="1">
        <f t="shared" si="14"/>
        <v>13</v>
      </c>
      <c r="C115" s="1">
        <f>0</f>
        <v>0</v>
      </c>
      <c r="D115" s="1">
        <f>0</f>
        <v>0</v>
      </c>
      <c r="E115" s="1">
        <f>0</f>
        <v>0</v>
      </c>
      <c r="F115" s="1">
        <f>0</f>
        <v>0</v>
      </c>
      <c r="G115" s="1">
        <f>0</f>
        <v>0</v>
      </c>
      <c r="H115" s="1">
        <f>0</f>
        <v>0</v>
      </c>
      <c r="I115" s="1">
        <f>0</f>
        <v>0</v>
      </c>
      <c r="J115" s="1">
        <f>0</f>
        <v>0</v>
      </c>
      <c r="K115" s="10">
        <f t="shared" si="15"/>
        <v>0</v>
      </c>
      <c r="L115" s="10"/>
    </row>
    <row r="116" spans="2:12" x14ac:dyDescent="0.25">
      <c r="B116" s="1">
        <f t="shared" si="14"/>
        <v>14</v>
      </c>
      <c r="C116" s="1">
        <f>0</f>
        <v>0</v>
      </c>
      <c r="D116" s="1">
        <f>0</f>
        <v>0</v>
      </c>
      <c r="E116" s="1">
        <f>0</f>
        <v>0</v>
      </c>
      <c r="F116" s="1">
        <f>0</f>
        <v>0</v>
      </c>
      <c r="G116" s="1">
        <f>0</f>
        <v>0</v>
      </c>
      <c r="H116" s="1">
        <f>0</f>
        <v>0</v>
      </c>
      <c r="I116" s="1">
        <f>0</f>
        <v>0</v>
      </c>
      <c r="J116" s="1">
        <f>0</f>
        <v>0</v>
      </c>
      <c r="K116" s="10">
        <f t="shared" si="15"/>
        <v>0</v>
      </c>
      <c r="L116" s="10"/>
    </row>
    <row r="117" spans="2:12" x14ac:dyDescent="0.25">
      <c r="B117" s="1">
        <f t="shared" si="14"/>
        <v>15</v>
      </c>
      <c r="C117" s="1">
        <v>1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0">
        <f t="shared" si="15"/>
        <v>7</v>
      </c>
      <c r="L117" s="10"/>
    </row>
    <row r="118" spans="2:12" x14ac:dyDescent="0.25">
      <c r="B118" s="1">
        <f t="shared" si="14"/>
        <v>17</v>
      </c>
      <c r="C118" s="1">
        <f>0</f>
        <v>0</v>
      </c>
      <c r="D118" s="1">
        <f>0</f>
        <v>0</v>
      </c>
      <c r="E118" s="1">
        <f>0</f>
        <v>0</v>
      </c>
      <c r="F118" s="1">
        <f>0</f>
        <v>0</v>
      </c>
      <c r="G118" s="1">
        <f>0</f>
        <v>0</v>
      </c>
      <c r="H118" s="1">
        <f>0</f>
        <v>0</v>
      </c>
      <c r="I118" s="1">
        <f>0</f>
        <v>0</v>
      </c>
      <c r="J118" s="1">
        <f>0</f>
        <v>0</v>
      </c>
      <c r="K118" s="10">
        <f t="shared" si="15"/>
        <v>0</v>
      </c>
      <c r="L118" s="10"/>
    </row>
    <row r="119" spans="2:12" x14ac:dyDescent="0.25">
      <c r="B119" s="1">
        <f t="shared" si="14"/>
        <v>18</v>
      </c>
      <c r="C119" s="1">
        <f>0</f>
        <v>0</v>
      </c>
      <c r="D119" s="1">
        <f>0</f>
        <v>0</v>
      </c>
      <c r="E119" s="1">
        <f>0</f>
        <v>0</v>
      </c>
      <c r="F119" s="1">
        <f>0</f>
        <v>0</v>
      </c>
      <c r="G119" s="1">
        <f>0</f>
        <v>0</v>
      </c>
      <c r="H119" s="1">
        <f>0</f>
        <v>0</v>
      </c>
      <c r="I119" s="1">
        <f>0</f>
        <v>0</v>
      </c>
      <c r="J119" s="1">
        <f>0</f>
        <v>0</v>
      </c>
      <c r="K119" s="10">
        <f t="shared" si="15"/>
        <v>0</v>
      </c>
      <c r="L119" s="10"/>
    </row>
    <row r="120" spans="2:12" x14ac:dyDescent="0.25">
      <c r="B120" s="1">
        <f t="shared" si="14"/>
        <v>20</v>
      </c>
      <c r="C120" s="1">
        <f>0</f>
        <v>0</v>
      </c>
      <c r="D120" s="1">
        <f>0</f>
        <v>0</v>
      </c>
      <c r="E120" s="1">
        <f>0</f>
        <v>0</v>
      </c>
      <c r="F120" s="1">
        <f>0</f>
        <v>0</v>
      </c>
      <c r="G120" s="1">
        <f>0</f>
        <v>0</v>
      </c>
      <c r="H120" s="1">
        <f>0</f>
        <v>0</v>
      </c>
      <c r="I120" s="1">
        <f>0</f>
        <v>0</v>
      </c>
      <c r="J120" s="1">
        <f>0</f>
        <v>0</v>
      </c>
      <c r="K120" s="10">
        <f t="shared" si="15"/>
        <v>0</v>
      </c>
      <c r="L120" s="10"/>
    </row>
    <row r="121" spans="2:12" x14ac:dyDescent="0.25">
      <c r="B121" s="1">
        <f t="shared" si="14"/>
        <v>22</v>
      </c>
      <c r="C121" s="1">
        <f>0</f>
        <v>0</v>
      </c>
      <c r="D121" s="1">
        <f>0</f>
        <v>0</v>
      </c>
      <c r="E121" s="1">
        <f>0</f>
        <v>0</v>
      </c>
      <c r="F121" s="1">
        <f>0</f>
        <v>0</v>
      </c>
      <c r="G121" s="1">
        <f>0</f>
        <v>0</v>
      </c>
      <c r="H121" s="1">
        <f>0</f>
        <v>0</v>
      </c>
      <c r="I121" s="1">
        <f>0</f>
        <v>0</v>
      </c>
      <c r="J121" s="1">
        <f>0</f>
        <v>0</v>
      </c>
      <c r="K121" s="10">
        <f t="shared" si="15"/>
        <v>0</v>
      </c>
      <c r="L121" s="10"/>
    </row>
    <row r="122" spans="2:12" x14ac:dyDescent="0.25">
      <c r="B122" s="1">
        <f t="shared" si="14"/>
        <v>23</v>
      </c>
      <c r="C122" s="1">
        <f>0</f>
        <v>0</v>
      </c>
      <c r="D122" s="1">
        <f>0</f>
        <v>0</v>
      </c>
      <c r="E122" s="1">
        <f>0</f>
        <v>0</v>
      </c>
      <c r="F122" s="1">
        <f>0</f>
        <v>0</v>
      </c>
      <c r="G122" s="1">
        <f>0</f>
        <v>0</v>
      </c>
      <c r="H122" s="1">
        <f>0</f>
        <v>0</v>
      </c>
      <c r="I122" s="1">
        <f>0</f>
        <v>0</v>
      </c>
      <c r="J122" s="1">
        <f>0</f>
        <v>0</v>
      </c>
      <c r="K122" s="10">
        <f t="shared" si="15"/>
        <v>0</v>
      </c>
      <c r="L122" s="10"/>
    </row>
    <row r="123" spans="2:12" x14ac:dyDescent="0.25">
      <c r="B123" s="1">
        <f t="shared" si="14"/>
        <v>24</v>
      </c>
      <c r="C123" s="1">
        <f>0</f>
        <v>0</v>
      </c>
      <c r="D123" s="1">
        <f>0</f>
        <v>0</v>
      </c>
      <c r="E123" s="1">
        <f>0</f>
        <v>0</v>
      </c>
      <c r="F123" s="1">
        <f>0</f>
        <v>0</v>
      </c>
      <c r="G123" s="1">
        <f>0</f>
        <v>0</v>
      </c>
      <c r="H123" s="1">
        <f>0</f>
        <v>0</v>
      </c>
      <c r="I123" s="1">
        <f>0</f>
        <v>0</v>
      </c>
      <c r="J123" s="1">
        <f>0</f>
        <v>0</v>
      </c>
      <c r="K123" s="10">
        <f t="shared" si="15"/>
        <v>0</v>
      </c>
      <c r="L123" s="10"/>
    </row>
    <row r="124" spans="2:12" x14ac:dyDescent="0.25">
      <c r="B124" s="1">
        <f t="shared" si="14"/>
        <v>26</v>
      </c>
      <c r="C124" s="1">
        <f>0</f>
        <v>0</v>
      </c>
      <c r="D124" s="1">
        <f>0</f>
        <v>0</v>
      </c>
      <c r="E124" s="1">
        <f>0</f>
        <v>0</v>
      </c>
      <c r="F124" s="1">
        <f>0</f>
        <v>0</v>
      </c>
      <c r="G124" s="1">
        <f>0</f>
        <v>0</v>
      </c>
      <c r="H124" s="1">
        <f>0</f>
        <v>0</v>
      </c>
      <c r="I124" s="1">
        <f>0</f>
        <v>0</v>
      </c>
      <c r="J124" s="1">
        <f>0</f>
        <v>0</v>
      </c>
      <c r="K124" s="10">
        <f t="shared" si="15"/>
        <v>0</v>
      </c>
      <c r="L124" s="10"/>
    </row>
    <row r="125" spans="2:12" x14ac:dyDescent="0.25">
      <c r="B125" s="1">
        <f t="shared" si="14"/>
        <v>27</v>
      </c>
      <c r="C125" s="1">
        <f>0</f>
        <v>0</v>
      </c>
      <c r="D125" s="1">
        <f>0</f>
        <v>0</v>
      </c>
      <c r="E125" s="1">
        <f>0</f>
        <v>0</v>
      </c>
      <c r="F125" s="1">
        <f>0</f>
        <v>0</v>
      </c>
      <c r="G125" s="1">
        <f>0</f>
        <v>0</v>
      </c>
      <c r="H125" s="1">
        <f>0</f>
        <v>0</v>
      </c>
      <c r="I125" s="1">
        <f>0</f>
        <v>0</v>
      </c>
      <c r="J125" s="1">
        <f>0</f>
        <v>0</v>
      </c>
      <c r="K125" s="10">
        <f t="shared" si="15"/>
        <v>0</v>
      </c>
      <c r="L125" s="10"/>
    </row>
    <row r="126" spans="2:12" x14ac:dyDescent="0.25">
      <c r="B126" s="1">
        <f t="shared" si="14"/>
        <v>28</v>
      </c>
      <c r="C126" s="1">
        <f>0</f>
        <v>0</v>
      </c>
      <c r="D126" s="1">
        <f>0</f>
        <v>0</v>
      </c>
      <c r="E126" s="1">
        <f>0</f>
        <v>0</v>
      </c>
      <c r="F126" s="1">
        <f>0</f>
        <v>0</v>
      </c>
      <c r="G126" s="1">
        <f>0</f>
        <v>0</v>
      </c>
      <c r="H126" s="1">
        <f>0</f>
        <v>0</v>
      </c>
      <c r="I126" s="1">
        <f>0</f>
        <v>0</v>
      </c>
      <c r="J126" s="1">
        <f>0</f>
        <v>0</v>
      </c>
      <c r="K126" s="10">
        <f t="shared" si="15"/>
        <v>0</v>
      </c>
      <c r="L126" s="10"/>
    </row>
    <row r="127" spans="2:12" x14ac:dyDescent="0.25">
      <c r="B127" s="1">
        <f t="shared" si="14"/>
        <v>30</v>
      </c>
      <c r="C127" s="1">
        <f>0</f>
        <v>0</v>
      </c>
      <c r="D127" s="1">
        <f>0</f>
        <v>0</v>
      </c>
      <c r="E127" s="1">
        <f>0</f>
        <v>0</v>
      </c>
      <c r="F127" s="1">
        <f>0</f>
        <v>0</v>
      </c>
      <c r="G127" s="1">
        <f>0</f>
        <v>0</v>
      </c>
      <c r="H127" s="1">
        <f>0</f>
        <v>0</v>
      </c>
      <c r="I127" s="1">
        <f>0</f>
        <v>0</v>
      </c>
      <c r="J127" s="1">
        <f>0</f>
        <v>0</v>
      </c>
      <c r="K127" s="10">
        <f t="shared" si="15"/>
        <v>0</v>
      </c>
      <c r="L127" s="10"/>
    </row>
    <row r="128" spans="2:12" x14ac:dyDescent="0.25">
      <c r="B128" s="1">
        <f t="shared" si="14"/>
        <v>31</v>
      </c>
      <c r="C128" s="1">
        <f>0</f>
        <v>0</v>
      </c>
      <c r="D128" s="1">
        <f>0</f>
        <v>0</v>
      </c>
      <c r="E128" s="1">
        <f>0</f>
        <v>0</v>
      </c>
      <c r="F128" s="1">
        <f>0</f>
        <v>0</v>
      </c>
      <c r="G128" s="1">
        <f>0</f>
        <v>0</v>
      </c>
      <c r="H128" s="1">
        <f>0</f>
        <v>0</v>
      </c>
      <c r="I128" s="1">
        <f>0</f>
        <v>0</v>
      </c>
      <c r="J128" s="1">
        <f>0</f>
        <v>0</v>
      </c>
      <c r="K128" s="10">
        <f t="shared" si="15"/>
        <v>0</v>
      </c>
      <c r="L128" s="10"/>
    </row>
    <row r="129" spans="2:12" x14ac:dyDescent="0.25">
      <c r="B129" s="1">
        <f t="shared" si="14"/>
        <v>34</v>
      </c>
      <c r="C129" s="1">
        <f>0</f>
        <v>0</v>
      </c>
      <c r="D129" s="1">
        <f>0</f>
        <v>0</v>
      </c>
      <c r="E129" s="1">
        <f>0</f>
        <v>0</v>
      </c>
      <c r="F129" s="1">
        <f>0</f>
        <v>0</v>
      </c>
      <c r="G129" s="1">
        <f>0</f>
        <v>0</v>
      </c>
      <c r="H129" s="1">
        <f>0</f>
        <v>0</v>
      </c>
      <c r="I129" s="1">
        <f>0</f>
        <v>0</v>
      </c>
      <c r="J129" s="1">
        <f>0</f>
        <v>0</v>
      </c>
      <c r="K129" s="10">
        <f t="shared" si="15"/>
        <v>0</v>
      </c>
      <c r="L129" s="10"/>
    </row>
    <row r="130" spans="2:12" x14ac:dyDescent="0.25">
      <c r="B130" s="1">
        <f t="shared" si="14"/>
        <v>37</v>
      </c>
      <c r="C130" s="1">
        <f>0</f>
        <v>0</v>
      </c>
      <c r="D130" s="1">
        <f>0</f>
        <v>0</v>
      </c>
      <c r="E130" s="1">
        <f>0</f>
        <v>0</v>
      </c>
      <c r="F130" s="1">
        <f>0</f>
        <v>0</v>
      </c>
      <c r="G130" s="1">
        <f>0</f>
        <v>0</v>
      </c>
      <c r="H130" s="1">
        <f>0</f>
        <v>0</v>
      </c>
      <c r="I130" s="1">
        <f>0</f>
        <v>0</v>
      </c>
      <c r="J130" s="1">
        <f>0</f>
        <v>0</v>
      </c>
      <c r="K130" s="10">
        <f t="shared" si="15"/>
        <v>0</v>
      </c>
      <c r="L130" s="10"/>
    </row>
    <row r="131" spans="2:12" x14ac:dyDescent="0.25">
      <c r="B131" s="1">
        <f t="shared" si="14"/>
        <v>38</v>
      </c>
      <c r="C131" s="1">
        <f>0</f>
        <v>0</v>
      </c>
      <c r="D131" s="1">
        <f>0</f>
        <v>0</v>
      </c>
      <c r="E131" s="1">
        <f>0</f>
        <v>0</v>
      </c>
      <c r="F131" s="1">
        <f>0</f>
        <v>0</v>
      </c>
      <c r="G131" s="1">
        <f>0</f>
        <v>0</v>
      </c>
      <c r="H131" s="1">
        <f>0</f>
        <v>0</v>
      </c>
      <c r="I131" s="1">
        <f>0</f>
        <v>0</v>
      </c>
      <c r="J131" s="1">
        <f>0</f>
        <v>0</v>
      </c>
      <c r="K131" s="10">
        <f t="shared" si="15"/>
        <v>0</v>
      </c>
      <c r="L131" s="10"/>
    </row>
    <row r="132" spans="2:12" x14ac:dyDescent="0.25">
      <c r="B132" s="1">
        <f t="shared" si="14"/>
        <v>41</v>
      </c>
      <c r="C132" s="1">
        <f>0</f>
        <v>0</v>
      </c>
      <c r="D132" s="1">
        <f>0</f>
        <v>0</v>
      </c>
      <c r="E132" s="1">
        <f>0</f>
        <v>0</v>
      </c>
      <c r="F132" s="1">
        <f>0</f>
        <v>0</v>
      </c>
      <c r="G132" s="1">
        <f>0</f>
        <v>0</v>
      </c>
      <c r="H132" s="1">
        <f>0</f>
        <v>0</v>
      </c>
      <c r="I132" s="1">
        <f>0</f>
        <v>0</v>
      </c>
      <c r="J132" s="1">
        <f>0</f>
        <v>0</v>
      </c>
      <c r="K132" s="10">
        <f t="shared" si="15"/>
        <v>0</v>
      </c>
      <c r="L132" s="10"/>
    </row>
    <row r="133" spans="2:12" x14ac:dyDescent="0.25">
      <c r="B133" s="1">
        <f t="shared" si="14"/>
        <v>43</v>
      </c>
      <c r="C133" s="1">
        <f>0</f>
        <v>0</v>
      </c>
      <c r="D133" s="1">
        <f>0</f>
        <v>0</v>
      </c>
      <c r="E133" s="1">
        <f>0</f>
        <v>0</v>
      </c>
      <c r="F133" s="1">
        <f>0</f>
        <v>0</v>
      </c>
      <c r="G133" s="1">
        <f>0</f>
        <v>0</v>
      </c>
      <c r="H133" s="1">
        <f>0</f>
        <v>0</v>
      </c>
      <c r="I133" s="1">
        <f>0</f>
        <v>0</v>
      </c>
      <c r="J133" s="1">
        <f>0</f>
        <v>0</v>
      </c>
      <c r="K133" s="10">
        <f t="shared" si="15"/>
        <v>0</v>
      </c>
      <c r="L133" s="10"/>
    </row>
    <row r="134" spans="2:12" x14ac:dyDescent="0.25">
      <c r="B134" s="1">
        <f t="shared" si="14"/>
        <v>44</v>
      </c>
      <c r="C134" s="1">
        <f>0</f>
        <v>0</v>
      </c>
      <c r="D134" s="1">
        <f>0</f>
        <v>0</v>
      </c>
      <c r="E134" s="1">
        <f>0</f>
        <v>0</v>
      </c>
      <c r="F134" s="1">
        <f>0</f>
        <v>0</v>
      </c>
      <c r="G134" s="1">
        <f>0</f>
        <v>0</v>
      </c>
      <c r="H134" s="1">
        <f>0</f>
        <v>0</v>
      </c>
      <c r="I134" s="1">
        <f>0</f>
        <v>0</v>
      </c>
      <c r="J134" s="1">
        <f>0</f>
        <v>0</v>
      </c>
      <c r="K134" s="10">
        <f t="shared" si="15"/>
        <v>0</v>
      </c>
      <c r="L134" s="10"/>
    </row>
    <row r="135" spans="2:12" x14ac:dyDescent="0.25">
      <c r="B135" s="1">
        <f t="shared" si="14"/>
        <v>45</v>
      </c>
      <c r="C135" s="1">
        <f>0</f>
        <v>0</v>
      </c>
      <c r="D135" s="1">
        <f>0</f>
        <v>0</v>
      </c>
      <c r="E135" s="1">
        <f>0</f>
        <v>0</v>
      </c>
      <c r="F135" s="1">
        <f>0</f>
        <v>0</v>
      </c>
      <c r="G135" s="1">
        <f>0</f>
        <v>0</v>
      </c>
      <c r="H135" s="1">
        <f>0</f>
        <v>0</v>
      </c>
      <c r="I135" s="1">
        <f>0</f>
        <v>0</v>
      </c>
      <c r="J135" s="1">
        <f>0</f>
        <v>0</v>
      </c>
      <c r="K135" s="10">
        <f t="shared" si="15"/>
        <v>0</v>
      </c>
      <c r="L135" s="10"/>
    </row>
    <row r="136" spans="2:12" x14ac:dyDescent="0.25">
      <c r="B136" s="1">
        <f t="shared" si="14"/>
        <v>46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0">
        <f t="shared" si="15"/>
        <v>1</v>
      </c>
      <c r="L136" s="10"/>
    </row>
    <row r="137" spans="2:12" x14ac:dyDescent="0.25">
      <c r="B137" s="1">
        <f t="shared" si="14"/>
        <v>47</v>
      </c>
      <c r="C137" s="1">
        <f>0</f>
        <v>0</v>
      </c>
      <c r="D137" s="1">
        <f>0</f>
        <v>0</v>
      </c>
      <c r="E137" s="1">
        <f>0</f>
        <v>0</v>
      </c>
      <c r="F137" s="1">
        <f>0</f>
        <v>0</v>
      </c>
      <c r="G137" s="1">
        <f>0</f>
        <v>0</v>
      </c>
      <c r="H137" s="1">
        <f>0</f>
        <v>0</v>
      </c>
      <c r="I137" s="1">
        <f>0</f>
        <v>0</v>
      </c>
      <c r="J137" s="1">
        <f>0</f>
        <v>0</v>
      </c>
      <c r="K137" s="10">
        <f t="shared" si="15"/>
        <v>0</v>
      </c>
      <c r="L137" s="10"/>
    </row>
    <row r="138" spans="2:12" x14ac:dyDescent="0.25">
      <c r="B138" s="1">
        <f t="shared" si="14"/>
        <v>51</v>
      </c>
      <c r="C138" s="1">
        <f>0</f>
        <v>0</v>
      </c>
      <c r="D138" s="1">
        <f>0</f>
        <v>0</v>
      </c>
      <c r="E138" s="1">
        <f>0</f>
        <v>0</v>
      </c>
      <c r="F138" s="1">
        <f>0</f>
        <v>0</v>
      </c>
      <c r="G138" s="1">
        <f>0</f>
        <v>0</v>
      </c>
      <c r="H138" s="1">
        <f>0</f>
        <v>0</v>
      </c>
      <c r="I138" s="1">
        <f>0</f>
        <v>0</v>
      </c>
      <c r="J138" s="1">
        <f>0</f>
        <v>0</v>
      </c>
      <c r="K138" s="10">
        <f t="shared" si="15"/>
        <v>0</v>
      </c>
      <c r="L138" s="10"/>
    </row>
    <row r="139" spans="2:12" x14ac:dyDescent="0.25">
      <c r="B139" s="1">
        <f t="shared" si="14"/>
        <v>54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0">
        <f t="shared" si="15"/>
        <v>8</v>
      </c>
      <c r="L139" s="10"/>
    </row>
    <row r="140" spans="2:12" x14ac:dyDescent="0.25">
      <c r="B140" s="1">
        <f t="shared" si="14"/>
        <v>57</v>
      </c>
      <c r="C140" s="1">
        <f>0</f>
        <v>0</v>
      </c>
      <c r="D140" s="1">
        <f>0</f>
        <v>0</v>
      </c>
      <c r="E140" s="1">
        <f>0</f>
        <v>0</v>
      </c>
      <c r="F140" s="1">
        <f>0</f>
        <v>0</v>
      </c>
      <c r="G140" s="1">
        <f>0</f>
        <v>0</v>
      </c>
      <c r="H140" s="1">
        <f>0</f>
        <v>0</v>
      </c>
      <c r="I140" s="1">
        <f>0</f>
        <v>0</v>
      </c>
      <c r="J140" s="1">
        <f>0</f>
        <v>0</v>
      </c>
      <c r="K140" s="10">
        <f t="shared" si="15"/>
        <v>0</v>
      </c>
      <c r="L140" s="10"/>
    </row>
    <row r="141" spans="2:12" x14ac:dyDescent="0.25">
      <c r="B141" s="1">
        <f t="shared" si="14"/>
        <v>61</v>
      </c>
      <c r="C141" s="1">
        <f>0</f>
        <v>0</v>
      </c>
      <c r="D141" s="1">
        <f>0</f>
        <v>0</v>
      </c>
      <c r="E141" s="1">
        <f>0</f>
        <v>0</v>
      </c>
      <c r="F141" s="1">
        <f>0</f>
        <v>0</v>
      </c>
      <c r="G141" s="1">
        <f>0</f>
        <v>0</v>
      </c>
      <c r="H141" s="1">
        <f>0</f>
        <v>0</v>
      </c>
      <c r="I141" s="1">
        <f>0</f>
        <v>0</v>
      </c>
      <c r="J141" s="1">
        <f>0</f>
        <v>0</v>
      </c>
      <c r="K141" s="10">
        <f t="shared" si="15"/>
        <v>0</v>
      </c>
      <c r="L141" s="10"/>
    </row>
    <row r="142" spans="2:12" x14ac:dyDescent="0.25">
      <c r="B142" s="1">
        <f t="shared" si="14"/>
        <v>63</v>
      </c>
      <c r="C142" s="1">
        <f>0</f>
        <v>0</v>
      </c>
      <c r="D142" s="1">
        <f>0</f>
        <v>0</v>
      </c>
      <c r="E142" s="1">
        <f>0</f>
        <v>0</v>
      </c>
      <c r="F142" s="1">
        <f>0</f>
        <v>0</v>
      </c>
      <c r="G142" s="1">
        <f>0</f>
        <v>0</v>
      </c>
      <c r="H142" s="1">
        <f>0</f>
        <v>0</v>
      </c>
      <c r="I142" s="1">
        <f>0</f>
        <v>0</v>
      </c>
      <c r="J142" s="1">
        <f>0</f>
        <v>0</v>
      </c>
      <c r="K142" s="10">
        <f t="shared" si="15"/>
        <v>0</v>
      </c>
      <c r="L142" s="10"/>
    </row>
    <row r="143" spans="2:12" x14ac:dyDescent="0.25">
      <c r="B143" s="1">
        <f t="shared" si="14"/>
        <v>69</v>
      </c>
      <c r="C143" s="1">
        <f>0</f>
        <v>0</v>
      </c>
      <c r="D143" s="1">
        <f>0</f>
        <v>0</v>
      </c>
      <c r="E143" s="1">
        <f>0</f>
        <v>0</v>
      </c>
      <c r="F143" s="1">
        <f>0</f>
        <v>0</v>
      </c>
      <c r="G143" s="1">
        <f>0</f>
        <v>0</v>
      </c>
      <c r="H143" s="1">
        <f>0</f>
        <v>0</v>
      </c>
      <c r="I143" s="1">
        <f>0</f>
        <v>0</v>
      </c>
      <c r="J143" s="1">
        <f>0</f>
        <v>0</v>
      </c>
      <c r="K143" s="10">
        <f t="shared" si="15"/>
        <v>0</v>
      </c>
      <c r="L143" s="10"/>
    </row>
    <row r="144" spans="2:12" x14ac:dyDescent="0.25">
      <c r="B144" s="1">
        <f t="shared" si="14"/>
        <v>71</v>
      </c>
      <c r="C144" s="1">
        <f>0</f>
        <v>0</v>
      </c>
      <c r="D144" s="1">
        <f>0</f>
        <v>0</v>
      </c>
      <c r="E144" s="1">
        <f>0</f>
        <v>0</v>
      </c>
      <c r="F144" s="1">
        <f>0</f>
        <v>0</v>
      </c>
      <c r="G144" s="1">
        <f>0</f>
        <v>0</v>
      </c>
      <c r="H144" s="1">
        <f>0</f>
        <v>0</v>
      </c>
      <c r="I144" s="1">
        <f>0</f>
        <v>0</v>
      </c>
      <c r="J144" s="1">
        <f>0</f>
        <v>0</v>
      </c>
      <c r="K144" s="10">
        <f t="shared" si="15"/>
        <v>0</v>
      </c>
      <c r="L144" s="10"/>
    </row>
    <row r="145" spans="2:12" x14ac:dyDescent="0.25">
      <c r="B145" s="1">
        <f t="shared" si="14"/>
        <v>72</v>
      </c>
      <c r="C145" s="1">
        <f>0</f>
        <v>0</v>
      </c>
      <c r="D145" s="1">
        <f>0</f>
        <v>0</v>
      </c>
      <c r="E145" s="1">
        <f>0</f>
        <v>0</v>
      </c>
      <c r="F145" s="1">
        <f>0</f>
        <v>0</v>
      </c>
      <c r="G145" s="1">
        <f>0</f>
        <v>0</v>
      </c>
      <c r="H145" s="1">
        <f>0</f>
        <v>0</v>
      </c>
      <c r="I145" s="1">
        <f>0</f>
        <v>0</v>
      </c>
      <c r="J145" s="1">
        <f>0</f>
        <v>0</v>
      </c>
      <c r="K145" s="10">
        <f t="shared" si="15"/>
        <v>0</v>
      </c>
      <c r="L145" s="10"/>
    </row>
    <row r="146" spans="2:12" x14ac:dyDescent="0.25">
      <c r="B146" s="1">
        <f t="shared" si="14"/>
        <v>73</v>
      </c>
      <c r="C146" s="1">
        <f>0</f>
        <v>0</v>
      </c>
      <c r="D146" s="1">
        <f>0</f>
        <v>0</v>
      </c>
      <c r="E146" s="1">
        <f>0</f>
        <v>0</v>
      </c>
      <c r="F146" s="1">
        <f>0</f>
        <v>0</v>
      </c>
      <c r="G146" s="1">
        <f>0</f>
        <v>0</v>
      </c>
      <c r="H146" s="1">
        <f>0</f>
        <v>0</v>
      </c>
      <c r="I146" s="1">
        <f>0</f>
        <v>0</v>
      </c>
      <c r="J146" s="1">
        <f>0</f>
        <v>0</v>
      </c>
      <c r="K146" s="10">
        <f t="shared" si="15"/>
        <v>0</v>
      </c>
      <c r="L146" s="10"/>
    </row>
    <row r="147" spans="2:12" x14ac:dyDescent="0.25">
      <c r="B147" s="1">
        <f t="shared" si="14"/>
        <v>74</v>
      </c>
      <c r="C147" s="1">
        <f>0</f>
        <v>0</v>
      </c>
      <c r="D147" s="1">
        <f>0</f>
        <v>0</v>
      </c>
      <c r="E147" s="1">
        <f>0</f>
        <v>0</v>
      </c>
      <c r="F147" s="1">
        <f>0</f>
        <v>0</v>
      </c>
      <c r="G147" s="1">
        <f>0</f>
        <v>0</v>
      </c>
      <c r="H147" s="1">
        <f>0</f>
        <v>0</v>
      </c>
      <c r="I147" s="1">
        <f>0</f>
        <v>0</v>
      </c>
      <c r="J147" s="1">
        <f>0</f>
        <v>0</v>
      </c>
      <c r="K147" s="10">
        <f t="shared" si="15"/>
        <v>0</v>
      </c>
      <c r="L147" s="10"/>
    </row>
    <row r="148" spans="2:12" x14ac:dyDescent="0.25">
      <c r="B148" s="1">
        <f t="shared" si="14"/>
        <v>79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0">
        <f t="shared" si="15"/>
        <v>8</v>
      </c>
      <c r="L148" s="10"/>
    </row>
    <row r="149" spans="2:12" x14ac:dyDescent="0.25">
      <c r="B149" s="1">
        <f t="shared" si="14"/>
        <v>82</v>
      </c>
      <c r="C149" s="1">
        <f>0</f>
        <v>0</v>
      </c>
      <c r="D149" s="1">
        <f>0</f>
        <v>0</v>
      </c>
      <c r="E149" s="1">
        <f>0</f>
        <v>0</v>
      </c>
      <c r="F149" s="1">
        <f>0</f>
        <v>0</v>
      </c>
      <c r="G149" s="1">
        <f>0</f>
        <v>0</v>
      </c>
      <c r="H149" s="1">
        <f>0</f>
        <v>0</v>
      </c>
      <c r="I149" s="1">
        <f>0</f>
        <v>0</v>
      </c>
      <c r="J149" s="1">
        <f>0</f>
        <v>0</v>
      </c>
      <c r="K149" s="10">
        <f t="shared" si="15"/>
        <v>0</v>
      </c>
      <c r="L149" s="10"/>
    </row>
    <row r="153" spans="2:12" x14ac:dyDescent="0.25">
      <c r="C153" s="29" t="s">
        <v>49</v>
      </c>
      <c r="D153" s="29"/>
      <c r="E153" s="29"/>
      <c r="F153" s="29"/>
      <c r="G153" s="29"/>
      <c r="H153" s="29"/>
      <c r="I153" s="29"/>
      <c r="J153" s="29"/>
      <c r="K153" s="29"/>
    </row>
    <row r="154" spans="2:12" x14ac:dyDescent="0.25">
      <c r="B154" s="4" t="s">
        <v>77</v>
      </c>
      <c r="C154" s="4" t="s">
        <v>68</v>
      </c>
      <c r="D154" s="4" t="s">
        <v>69</v>
      </c>
      <c r="E154" s="4" t="s">
        <v>70</v>
      </c>
      <c r="F154" s="4" t="s">
        <v>71</v>
      </c>
      <c r="G154" s="4" t="s">
        <v>72</v>
      </c>
      <c r="H154" s="4" t="s">
        <v>73</v>
      </c>
      <c r="I154" s="4" t="s">
        <v>74</v>
      </c>
      <c r="J154" s="4" t="s">
        <v>75</v>
      </c>
      <c r="K154" s="4" t="s">
        <v>56</v>
      </c>
    </row>
    <row r="155" spans="2:12" x14ac:dyDescent="0.25">
      <c r="B155" s="1">
        <f t="shared" ref="B155:B199" si="16">A2</f>
        <v>1</v>
      </c>
      <c r="C155" s="1">
        <v>1</v>
      </c>
      <c r="D155" s="1">
        <f>0</f>
        <v>0</v>
      </c>
      <c r="E155" s="1">
        <v>1</v>
      </c>
      <c r="F155" s="1">
        <f>0</f>
        <v>0</v>
      </c>
      <c r="G155" s="1">
        <f>0</f>
        <v>0</v>
      </c>
      <c r="H155" s="1">
        <f>0</f>
        <v>0</v>
      </c>
      <c r="I155" s="1">
        <f>0</f>
        <v>0</v>
      </c>
      <c r="J155" s="1">
        <f>0</f>
        <v>0</v>
      </c>
      <c r="K155" s="10">
        <f>SUM(C155:J155)</f>
        <v>2</v>
      </c>
      <c r="L155" s="10"/>
    </row>
    <row r="156" spans="2:12" x14ac:dyDescent="0.25">
      <c r="B156" s="1">
        <f t="shared" si="16"/>
        <v>2</v>
      </c>
      <c r="C156" s="1">
        <v>1</v>
      </c>
      <c r="D156" s="1">
        <f>0</f>
        <v>0</v>
      </c>
      <c r="E156" s="1">
        <v>1</v>
      </c>
      <c r="F156" s="1">
        <f>0</f>
        <v>0</v>
      </c>
      <c r="G156" s="1">
        <f>0</f>
        <v>0</v>
      </c>
      <c r="H156" s="1">
        <f>0</f>
        <v>0</v>
      </c>
      <c r="I156" s="1">
        <f>0</f>
        <v>0</v>
      </c>
      <c r="J156" s="1">
        <f>0</f>
        <v>0</v>
      </c>
      <c r="K156" s="10">
        <f t="shared" ref="K156:K199" si="17">SUM(C156:J156)</f>
        <v>2</v>
      </c>
      <c r="L156" s="10"/>
    </row>
    <row r="157" spans="2:12" x14ac:dyDescent="0.25">
      <c r="B157" s="1">
        <f t="shared" si="16"/>
        <v>3</v>
      </c>
      <c r="C157" s="1">
        <v>1</v>
      </c>
      <c r="D157" s="1">
        <f>0</f>
        <v>0</v>
      </c>
      <c r="E157" s="1">
        <v>1</v>
      </c>
      <c r="F157" s="1">
        <f>0</f>
        <v>0</v>
      </c>
      <c r="G157" s="1">
        <f>0</f>
        <v>0</v>
      </c>
      <c r="H157" s="1">
        <f>0</f>
        <v>0</v>
      </c>
      <c r="I157" s="1">
        <f>0</f>
        <v>0</v>
      </c>
      <c r="J157" s="1">
        <f>0</f>
        <v>0</v>
      </c>
      <c r="K157" s="10">
        <f t="shared" si="17"/>
        <v>2</v>
      </c>
      <c r="L157" s="10"/>
    </row>
    <row r="158" spans="2:12" x14ac:dyDescent="0.25">
      <c r="B158" s="1">
        <f t="shared" si="16"/>
        <v>4</v>
      </c>
      <c r="C158" s="1">
        <v>1</v>
      </c>
      <c r="D158" s="1">
        <f>0</f>
        <v>0</v>
      </c>
      <c r="E158" s="1">
        <v>1</v>
      </c>
      <c r="F158" s="1">
        <f>0</f>
        <v>0</v>
      </c>
      <c r="G158" s="1">
        <f>0</f>
        <v>0</v>
      </c>
      <c r="H158" s="1">
        <f>0</f>
        <v>0</v>
      </c>
      <c r="I158" s="1">
        <f>0</f>
        <v>0</v>
      </c>
      <c r="J158" s="1">
        <f>0</f>
        <v>0</v>
      </c>
      <c r="K158" s="10">
        <f t="shared" si="17"/>
        <v>2</v>
      </c>
      <c r="L158" s="10"/>
    </row>
    <row r="159" spans="2:12" x14ac:dyDescent="0.25">
      <c r="B159" s="1">
        <f t="shared" si="16"/>
        <v>5</v>
      </c>
      <c r="C159" s="1">
        <v>1</v>
      </c>
      <c r="D159" s="1">
        <f>0</f>
        <v>0</v>
      </c>
      <c r="E159" s="1">
        <v>1</v>
      </c>
      <c r="F159" s="1">
        <f>0</f>
        <v>0</v>
      </c>
      <c r="G159" s="1">
        <f>0</f>
        <v>0</v>
      </c>
      <c r="H159" s="1">
        <f>0</f>
        <v>0</v>
      </c>
      <c r="I159" s="1">
        <f>0</f>
        <v>0</v>
      </c>
      <c r="J159" s="1">
        <f>0</f>
        <v>0</v>
      </c>
      <c r="K159" s="10">
        <f t="shared" si="17"/>
        <v>2</v>
      </c>
      <c r="L159" s="10"/>
    </row>
    <row r="160" spans="2:12" x14ac:dyDescent="0.25">
      <c r="B160" s="1">
        <f t="shared" si="16"/>
        <v>6</v>
      </c>
      <c r="C160" s="1">
        <v>1</v>
      </c>
      <c r="D160" s="1">
        <f>0</f>
        <v>0</v>
      </c>
      <c r="E160" s="1">
        <v>1</v>
      </c>
      <c r="F160" s="1">
        <f>0</f>
        <v>0</v>
      </c>
      <c r="G160" s="1">
        <f>0</f>
        <v>0</v>
      </c>
      <c r="H160" s="1">
        <f>0</f>
        <v>0</v>
      </c>
      <c r="I160" s="1">
        <f>0</f>
        <v>0</v>
      </c>
      <c r="J160" s="1">
        <f>0</f>
        <v>0</v>
      </c>
      <c r="K160" s="10">
        <f t="shared" si="17"/>
        <v>2</v>
      </c>
      <c r="L160" s="10"/>
    </row>
    <row r="161" spans="2:12" x14ac:dyDescent="0.25">
      <c r="B161" s="1">
        <f t="shared" si="16"/>
        <v>9</v>
      </c>
      <c r="C161" s="1">
        <f>0</f>
        <v>0</v>
      </c>
      <c r="D161" s="1">
        <f>0</f>
        <v>0</v>
      </c>
      <c r="E161" s="1">
        <f>0</f>
        <v>0</v>
      </c>
      <c r="F161" s="1">
        <f>0</f>
        <v>0</v>
      </c>
      <c r="G161" s="1">
        <f>0</f>
        <v>0</v>
      </c>
      <c r="H161" s="1">
        <f>0</f>
        <v>0</v>
      </c>
      <c r="I161" s="1">
        <f>0</f>
        <v>0</v>
      </c>
      <c r="J161" s="1">
        <f>0</f>
        <v>0</v>
      </c>
      <c r="K161" s="10">
        <f t="shared" si="17"/>
        <v>0</v>
      </c>
      <c r="L161" s="10"/>
    </row>
    <row r="162" spans="2:12" x14ac:dyDescent="0.25">
      <c r="B162" s="1">
        <f t="shared" si="16"/>
        <v>10</v>
      </c>
      <c r="C162" s="1">
        <f>0</f>
        <v>0</v>
      </c>
      <c r="D162" s="1">
        <f>0</f>
        <v>0</v>
      </c>
      <c r="E162" s="1">
        <f>0</f>
        <v>0</v>
      </c>
      <c r="F162" s="1">
        <f>0</f>
        <v>0</v>
      </c>
      <c r="G162" s="1">
        <f>0</f>
        <v>0</v>
      </c>
      <c r="H162" s="1">
        <f>0</f>
        <v>0</v>
      </c>
      <c r="I162" s="1">
        <f>0</f>
        <v>0</v>
      </c>
      <c r="J162" s="1">
        <f>0</f>
        <v>0</v>
      </c>
      <c r="K162" s="10">
        <f t="shared" si="17"/>
        <v>0</v>
      </c>
      <c r="L162" s="10"/>
    </row>
    <row r="163" spans="2:12" x14ac:dyDescent="0.25">
      <c r="B163" s="1">
        <f t="shared" si="16"/>
        <v>11</v>
      </c>
      <c r="C163" s="1">
        <f>0</f>
        <v>0</v>
      </c>
      <c r="D163" s="1">
        <f>0</f>
        <v>0</v>
      </c>
      <c r="E163" s="1">
        <f>0</f>
        <v>0</v>
      </c>
      <c r="F163" s="1">
        <f>0</f>
        <v>0</v>
      </c>
      <c r="G163" s="1">
        <f>0</f>
        <v>0</v>
      </c>
      <c r="H163" s="1">
        <f>0</f>
        <v>0</v>
      </c>
      <c r="I163" s="1">
        <f>0</f>
        <v>0</v>
      </c>
      <c r="J163" s="1">
        <f>0</f>
        <v>0</v>
      </c>
      <c r="K163" s="10">
        <f t="shared" si="17"/>
        <v>0</v>
      </c>
      <c r="L163" s="10"/>
    </row>
    <row r="164" spans="2:12" x14ac:dyDescent="0.25">
      <c r="B164" s="1">
        <f t="shared" si="16"/>
        <v>12</v>
      </c>
      <c r="C164" s="1">
        <f>0</f>
        <v>0</v>
      </c>
      <c r="D164" s="1">
        <f>0</f>
        <v>0</v>
      </c>
      <c r="E164" s="1">
        <f>0</f>
        <v>0</v>
      </c>
      <c r="F164" s="1">
        <f>0</f>
        <v>0</v>
      </c>
      <c r="G164" s="1">
        <f>0</f>
        <v>0</v>
      </c>
      <c r="H164" s="1">
        <f>0</f>
        <v>0</v>
      </c>
      <c r="I164" s="1">
        <f>0</f>
        <v>0</v>
      </c>
      <c r="J164" s="1">
        <f>0</f>
        <v>0</v>
      </c>
      <c r="K164" s="10">
        <f t="shared" si="17"/>
        <v>0</v>
      </c>
      <c r="L164" s="10"/>
    </row>
    <row r="165" spans="2:12" x14ac:dyDescent="0.25">
      <c r="B165" s="1">
        <f t="shared" si="16"/>
        <v>13</v>
      </c>
      <c r="C165" s="1">
        <f>0</f>
        <v>0</v>
      </c>
      <c r="D165" s="1">
        <f>0</f>
        <v>0</v>
      </c>
      <c r="E165" s="1">
        <f>0</f>
        <v>0</v>
      </c>
      <c r="F165" s="1">
        <f>0</f>
        <v>0</v>
      </c>
      <c r="G165" s="1">
        <f>0</f>
        <v>0</v>
      </c>
      <c r="H165" s="1">
        <f>0</f>
        <v>0</v>
      </c>
      <c r="I165" s="1">
        <f>0</f>
        <v>0</v>
      </c>
      <c r="J165" s="1">
        <f>0</f>
        <v>0</v>
      </c>
      <c r="K165" s="10">
        <f t="shared" si="17"/>
        <v>0</v>
      </c>
      <c r="L165" s="10"/>
    </row>
    <row r="166" spans="2:12" x14ac:dyDescent="0.25">
      <c r="B166" s="1">
        <f t="shared" si="16"/>
        <v>14</v>
      </c>
      <c r="C166" s="1">
        <f>0</f>
        <v>0</v>
      </c>
      <c r="D166" s="1">
        <f>0</f>
        <v>0</v>
      </c>
      <c r="E166" s="1">
        <f>0</f>
        <v>0</v>
      </c>
      <c r="F166" s="1">
        <f>0</f>
        <v>0</v>
      </c>
      <c r="G166" s="1">
        <f>0</f>
        <v>0</v>
      </c>
      <c r="H166" s="1">
        <f>0</f>
        <v>0</v>
      </c>
      <c r="I166" s="1">
        <f>0</f>
        <v>0</v>
      </c>
      <c r="J166" s="1">
        <f>0</f>
        <v>0</v>
      </c>
      <c r="K166" s="10">
        <f t="shared" si="17"/>
        <v>0</v>
      </c>
      <c r="L166" s="10"/>
    </row>
    <row r="167" spans="2:12" x14ac:dyDescent="0.25">
      <c r="B167" s="1">
        <f t="shared" si="16"/>
        <v>15</v>
      </c>
      <c r="C167" s="1">
        <f>0</f>
        <v>0</v>
      </c>
      <c r="D167" s="1">
        <f>0</f>
        <v>0</v>
      </c>
      <c r="E167" s="1">
        <f>0</f>
        <v>0</v>
      </c>
      <c r="F167" s="1">
        <f>0</f>
        <v>0</v>
      </c>
      <c r="G167" s="1">
        <f>0</f>
        <v>0</v>
      </c>
      <c r="H167" s="1">
        <f>0</f>
        <v>0</v>
      </c>
      <c r="I167" s="1">
        <f>0</f>
        <v>0</v>
      </c>
      <c r="J167" s="1">
        <f>0</f>
        <v>0</v>
      </c>
      <c r="K167" s="10">
        <f t="shared" si="17"/>
        <v>0</v>
      </c>
      <c r="L167" s="10"/>
    </row>
    <row r="168" spans="2:12" x14ac:dyDescent="0.25">
      <c r="B168" s="1">
        <f t="shared" si="16"/>
        <v>17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0">
        <f t="shared" si="17"/>
        <v>8</v>
      </c>
      <c r="L168" s="10"/>
    </row>
    <row r="169" spans="2:12" x14ac:dyDescent="0.25">
      <c r="B169" s="1">
        <f t="shared" si="16"/>
        <v>18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0">
        <f t="shared" si="17"/>
        <v>8</v>
      </c>
      <c r="L169" s="10"/>
    </row>
    <row r="170" spans="2:12" x14ac:dyDescent="0.25">
      <c r="B170" s="1">
        <f t="shared" si="16"/>
        <v>20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1</v>
      </c>
      <c r="K170" s="10">
        <f t="shared" si="17"/>
        <v>7</v>
      </c>
      <c r="L170" s="10"/>
    </row>
    <row r="171" spans="2:12" x14ac:dyDescent="0.25">
      <c r="B171" s="1">
        <f t="shared" si="16"/>
        <v>22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0">
        <f t="shared" si="17"/>
        <v>8</v>
      </c>
      <c r="L171" s="10"/>
    </row>
    <row r="172" spans="2:12" x14ac:dyDescent="0.25">
      <c r="B172" s="1">
        <f t="shared" si="16"/>
        <v>23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0</v>
      </c>
      <c r="I172" s="1">
        <v>1</v>
      </c>
      <c r="J172" s="1">
        <v>1</v>
      </c>
      <c r="K172" s="10">
        <f t="shared" si="17"/>
        <v>7</v>
      </c>
      <c r="L172" s="10"/>
    </row>
    <row r="173" spans="2:12" x14ac:dyDescent="0.25">
      <c r="B173" s="1">
        <f t="shared" si="16"/>
        <v>24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0</v>
      </c>
      <c r="I173" s="1">
        <v>1</v>
      </c>
      <c r="J173" s="1">
        <v>1</v>
      </c>
      <c r="K173" s="10">
        <f t="shared" si="17"/>
        <v>7</v>
      </c>
      <c r="L173" s="10"/>
    </row>
    <row r="174" spans="2:12" x14ac:dyDescent="0.25">
      <c r="B174" s="1">
        <f t="shared" si="16"/>
        <v>26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0">
        <f t="shared" si="17"/>
        <v>8</v>
      </c>
      <c r="L174" s="10"/>
    </row>
    <row r="175" spans="2:12" x14ac:dyDescent="0.25">
      <c r="B175" s="1">
        <f t="shared" si="16"/>
        <v>27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0">
        <f t="shared" si="17"/>
        <v>8</v>
      </c>
      <c r="L175" s="10"/>
    </row>
    <row r="176" spans="2:12" x14ac:dyDescent="0.25">
      <c r="B176" s="1">
        <f t="shared" si="16"/>
        <v>28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0">
        <f t="shared" si="17"/>
        <v>8</v>
      </c>
      <c r="L176" s="10"/>
    </row>
    <row r="177" spans="2:12" x14ac:dyDescent="0.25">
      <c r="B177" s="1">
        <f t="shared" si="16"/>
        <v>30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0">
        <f t="shared" si="17"/>
        <v>8</v>
      </c>
      <c r="L177" s="10"/>
    </row>
    <row r="178" spans="2:12" x14ac:dyDescent="0.25">
      <c r="B178" s="1">
        <f t="shared" si="16"/>
        <v>31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0">
        <f t="shared" si="17"/>
        <v>8</v>
      </c>
      <c r="L178" s="10"/>
    </row>
    <row r="179" spans="2:12" x14ac:dyDescent="0.25">
      <c r="B179" s="1">
        <f t="shared" si="16"/>
        <v>34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0">
        <f t="shared" si="17"/>
        <v>8</v>
      </c>
      <c r="L179" s="10"/>
    </row>
    <row r="180" spans="2:12" x14ac:dyDescent="0.25">
      <c r="B180" s="1">
        <f t="shared" si="16"/>
        <v>37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0">
        <f t="shared" si="17"/>
        <v>8</v>
      </c>
      <c r="L180" s="10"/>
    </row>
    <row r="181" spans="2:12" x14ac:dyDescent="0.25">
      <c r="B181" s="1">
        <f t="shared" si="16"/>
        <v>38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0">
        <f t="shared" si="17"/>
        <v>8</v>
      </c>
      <c r="L181" s="10"/>
    </row>
    <row r="182" spans="2:12" x14ac:dyDescent="0.25">
      <c r="B182" s="1">
        <f t="shared" si="16"/>
        <v>41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0">
        <f t="shared" si="17"/>
        <v>8</v>
      </c>
      <c r="L182" s="10"/>
    </row>
    <row r="183" spans="2:12" x14ac:dyDescent="0.25">
      <c r="B183" s="1">
        <f t="shared" si="16"/>
        <v>43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0">
        <f t="shared" si="17"/>
        <v>8</v>
      </c>
      <c r="L183" s="10"/>
    </row>
    <row r="184" spans="2:12" x14ac:dyDescent="0.25">
      <c r="B184" s="1">
        <f t="shared" si="16"/>
        <v>44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0">
        <f t="shared" si="17"/>
        <v>8</v>
      </c>
      <c r="L184" s="10"/>
    </row>
    <row r="185" spans="2:12" x14ac:dyDescent="0.25">
      <c r="B185" s="1">
        <f t="shared" si="16"/>
        <v>45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0">
        <f t="shared" si="17"/>
        <v>8</v>
      </c>
      <c r="L185" s="10"/>
    </row>
    <row r="186" spans="2:12" x14ac:dyDescent="0.25">
      <c r="B186" s="1">
        <f t="shared" si="16"/>
        <v>46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0">
        <f t="shared" si="17"/>
        <v>5</v>
      </c>
      <c r="L186" s="10"/>
    </row>
    <row r="187" spans="2:12" x14ac:dyDescent="0.25">
      <c r="B187" s="1">
        <f t="shared" si="16"/>
        <v>47</v>
      </c>
      <c r="C187" s="1">
        <v>0</v>
      </c>
      <c r="D187" s="1">
        <f>0</f>
        <v>0</v>
      </c>
      <c r="E187" s="1">
        <f>0</f>
        <v>0</v>
      </c>
      <c r="F187" s="1">
        <f>0</f>
        <v>0</v>
      </c>
      <c r="G187" s="1">
        <f>0</f>
        <v>0</v>
      </c>
      <c r="H187" s="1">
        <f>0</f>
        <v>0</v>
      </c>
      <c r="I187" s="1">
        <f>0</f>
        <v>0</v>
      </c>
      <c r="J187" s="1">
        <f>0</f>
        <v>0</v>
      </c>
      <c r="K187" s="10">
        <f t="shared" si="17"/>
        <v>0</v>
      </c>
      <c r="L187" s="10"/>
    </row>
    <row r="188" spans="2:12" x14ac:dyDescent="0.25">
      <c r="B188" s="1">
        <f t="shared" si="16"/>
        <v>51</v>
      </c>
      <c r="C188" s="1">
        <v>0</v>
      </c>
      <c r="D188" s="1">
        <v>0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0">
        <f t="shared" si="17"/>
        <v>3</v>
      </c>
      <c r="L188" s="10"/>
    </row>
    <row r="189" spans="2:12" x14ac:dyDescent="0.25">
      <c r="B189" s="1">
        <f t="shared" si="16"/>
        <v>54</v>
      </c>
      <c r="C189" s="1">
        <f>0</f>
        <v>0</v>
      </c>
      <c r="D189" s="1">
        <f>0</f>
        <v>0</v>
      </c>
      <c r="E189" s="1">
        <f>0</f>
        <v>0</v>
      </c>
      <c r="F189" s="1">
        <f>0</f>
        <v>0</v>
      </c>
      <c r="G189" s="1">
        <f>0</f>
        <v>0</v>
      </c>
      <c r="H189" s="1">
        <f>0</f>
        <v>0</v>
      </c>
      <c r="I189" s="1">
        <f>0</f>
        <v>0</v>
      </c>
      <c r="J189" s="1">
        <f>0</f>
        <v>0</v>
      </c>
      <c r="K189" s="10">
        <f t="shared" si="17"/>
        <v>0</v>
      </c>
      <c r="L189" s="10"/>
    </row>
    <row r="190" spans="2:12" x14ac:dyDescent="0.25">
      <c r="B190" s="1">
        <f t="shared" si="16"/>
        <v>57</v>
      </c>
      <c r="C190" s="1">
        <v>0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f>0</f>
        <v>0</v>
      </c>
      <c r="J190" s="1">
        <f>0</f>
        <v>0</v>
      </c>
      <c r="K190" s="10">
        <f t="shared" si="17"/>
        <v>3</v>
      </c>
      <c r="L190" s="10"/>
    </row>
    <row r="191" spans="2:12" x14ac:dyDescent="0.25">
      <c r="B191" s="1">
        <f t="shared" si="16"/>
        <v>61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0">
        <f t="shared" si="17"/>
        <v>8</v>
      </c>
      <c r="L191" s="10"/>
    </row>
    <row r="192" spans="2:12" x14ac:dyDescent="0.25">
      <c r="B192" s="1">
        <f t="shared" si="16"/>
        <v>63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0">
        <f t="shared" si="17"/>
        <v>7</v>
      </c>
      <c r="L192" s="10"/>
    </row>
    <row r="193" spans="2:12" x14ac:dyDescent="0.25">
      <c r="B193" s="1">
        <f t="shared" si="16"/>
        <v>69</v>
      </c>
      <c r="C193" s="1">
        <f>0</f>
        <v>0</v>
      </c>
      <c r="D193" s="1">
        <f>0</f>
        <v>0</v>
      </c>
      <c r="E193" s="1">
        <f>0</f>
        <v>0</v>
      </c>
      <c r="F193" s="1">
        <f>0</f>
        <v>0</v>
      </c>
      <c r="G193" s="1">
        <f>0</f>
        <v>0</v>
      </c>
      <c r="H193" s="1">
        <f>0</f>
        <v>0</v>
      </c>
      <c r="I193" s="1">
        <f>0</f>
        <v>0</v>
      </c>
      <c r="J193" s="1">
        <f>0</f>
        <v>0</v>
      </c>
      <c r="K193" s="10">
        <f t="shared" si="17"/>
        <v>0</v>
      </c>
      <c r="L193" s="10"/>
    </row>
    <row r="194" spans="2:12" x14ac:dyDescent="0.25">
      <c r="B194" s="1">
        <f t="shared" si="16"/>
        <v>71</v>
      </c>
      <c r="C194" s="1">
        <v>1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1</v>
      </c>
      <c r="J194" s="1">
        <v>1</v>
      </c>
      <c r="K194" s="10">
        <f t="shared" si="17"/>
        <v>6</v>
      </c>
      <c r="L194" s="10"/>
    </row>
    <row r="195" spans="2:12" x14ac:dyDescent="0.25">
      <c r="B195" s="1">
        <f t="shared" si="16"/>
        <v>72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1</v>
      </c>
      <c r="K195" s="10">
        <f t="shared" si="17"/>
        <v>6</v>
      </c>
      <c r="L195" s="10"/>
    </row>
    <row r="196" spans="2:12" x14ac:dyDescent="0.25">
      <c r="B196" s="1">
        <f t="shared" si="16"/>
        <v>73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1">
        <v>1</v>
      </c>
      <c r="J196" s="1">
        <v>1</v>
      </c>
      <c r="K196" s="10">
        <f t="shared" si="17"/>
        <v>6</v>
      </c>
      <c r="L196" s="10"/>
    </row>
    <row r="197" spans="2:12" x14ac:dyDescent="0.25">
      <c r="B197" s="1">
        <f t="shared" si="16"/>
        <v>74</v>
      </c>
      <c r="C197" s="1">
        <v>1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1</v>
      </c>
      <c r="J197" s="1">
        <v>1</v>
      </c>
      <c r="K197" s="10">
        <f t="shared" si="17"/>
        <v>6</v>
      </c>
      <c r="L197" s="10"/>
    </row>
    <row r="198" spans="2:12" x14ac:dyDescent="0.25">
      <c r="B198" s="1">
        <f t="shared" si="16"/>
        <v>79</v>
      </c>
      <c r="C198" s="1">
        <f>0</f>
        <v>0</v>
      </c>
      <c r="D198" s="1">
        <f>0</f>
        <v>0</v>
      </c>
      <c r="E198" s="1">
        <f>0</f>
        <v>0</v>
      </c>
      <c r="F198" s="1">
        <f>0</f>
        <v>0</v>
      </c>
      <c r="G198" s="1">
        <f>0</f>
        <v>0</v>
      </c>
      <c r="H198" s="1">
        <f>0</f>
        <v>0</v>
      </c>
      <c r="I198" s="1">
        <f>0</f>
        <v>0</v>
      </c>
      <c r="J198" s="1">
        <f>0</f>
        <v>0</v>
      </c>
      <c r="K198" s="10">
        <f t="shared" si="17"/>
        <v>0</v>
      </c>
      <c r="L198" s="10"/>
    </row>
    <row r="199" spans="2:12" x14ac:dyDescent="0.25">
      <c r="B199" s="1">
        <f t="shared" si="16"/>
        <v>82</v>
      </c>
      <c r="C199" s="1">
        <f>0</f>
        <v>0</v>
      </c>
      <c r="D199" s="1">
        <f>0</f>
        <v>0</v>
      </c>
      <c r="E199" s="1">
        <f>0</f>
        <v>0</v>
      </c>
      <c r="F199" s="1">
        <f>0</f>
        <v>0</v>
      </c>
      <c r="G199" s="1">
        <f>0</f>
        <v>0</v>
      </c>
      <c r="H199" s="1">
        <f>0</f>
        <v>0</v>
      </c>
      <c r="I199" s="1">
        <f>0</f>
        <v>0</v>
      </c>
      <c r="J199" s="1">
        <f>0</f>
        <v>0</v>
      </c>
      <c r="K199" s="10">
        <f t="shared" si="17"/>
        <v>0</v>
      </c>
      <c r="L199" s="10"/>
    </row>
    <row r="203" spans="2:12" x14ac:dyDescent="0.25">
      <c r="C203" s="29" t="s">
        <v>50</v>
      </c>
      <c r="D203" s="29"/>
      <c r="E203" s="29"/>
      <c r="F203" s="29"/>
      <c r="G203" s="29"/>
      <c r="H203" s="29"/>
      <c r="I203" s="29"/>
      <c r="J203" s="29"/>
      <c r="K203" s="29"/>
    </row>
    <row r="204" spans="2:12" x14ac:dyDescent="0.25">
      <c r="B204" s="4" t="s">
        <v>77</v>
      </c>
      <c r="C204" s="4" t="s">
        <v>68</v>
      </c>
      <c r="D204" s="4" t="s">
        <v>69</v>
      </c>
      <c r="E204" s="4" t="s">
        <v>70</v>
      </c>
      <c r="F204" s="4" t="s">
        <v>71</v>
      </c>
      <c r="G204" s="4" t="s">
        <v>72</v>
      </c>
      <c r="H204" s="4" t="s">
        <v>73</v>
      </c>
      <c r="I204" s="4" t="s">
        <v>74</v>
      </c>
      <c r="J204" s="4" t="s">
        <v>75</v>
      </c>
      <c r="K204" s="4" t="s">
        <v>56</v>
      </c>
    </row>
    <row r="205" spans="2:12" x14ac:dyDescent="0.25">
      <c r="B205" s="1">
        <f t="shared" ref="B205:B249" si="18">A2</f>
        <v>1</v>
      </c>
      <c r="C205" s="1">
        <f>0</f>
        <v>0</v>
      </c>
      <c r="D205" s="1">
        <f>0</f>
        <v>0</v>
      </c>
      <c r="E205" s="1">
        <f>0</f>
        <v>0</v>
      </c>
      <c r="F205" s="1">
        <f>0</f>
        <v>0</v>
      </c>
      <c r="G205" s="1">
        <f>0</f>
        <v>0</v>
      </c>
      <c r="H205" s="1">
        <f>0</f>
        <v>0</v>
      </c>
      <c r="I205" s="1">
        <f>0</f>
        <v>0</v>
      </c>
      <c r="J205" s="1">
        <f>0</f>
        <v>0</v>
      </c>
      <c r="K205" s="10">
        <f>SUM(C205:J205)</f>
        <v>0</v>
      </c>
      <c r="L205" s="10"/>
    </row>
    <row r="206" spans="2:12" x14ac:dyDescent="0.25">
      <c r="B206" s="1">
        <f t="shared" si="18"/>
        <v>2</v>
      </c>
      <c r="C206" s="1">
        <f>0</f>
        <v>0</v>
      </c>
      <c r="D206" s="1">
        <f>0</f>
        <v>0</v>
      </c>
      <c r="E206" s="1">
        <f>0</f>
        <v>0</v>
      </c>
      <c r="F206" s="1">
        <f>0</f>
        <v>0</v>
      </c>
      <c r="G206" s="1">
        <f>0</f>
        <v>0</v>
      </c>
      <c r="H206" s="1">
        <f>0</f>
        <v>0</v>
      </c>
      <c r="I206" s="1">
        <f>0</f>
        <v>0</v>
      </c>
      <c r="J206" s="1">
        <f>0</f>
        <v>0</v>
      </c>
      <c r="K206" s="10">
        <f t="shared" ref="K206:K249" si="19">SUM(C206:J206)</f>
        <v>0</v>
      </c>
      <c r="L206" s="10"/>
    </row>
    <row r="207" spans="2:12" x14ac:dyDescent="0.25">
      <c r="B207" s="1">
        <f t="shared" si="18"/>
        <v>3</v>
      </c>
      <c r="C207" s="1">
        <f>0</f>
        <v>0</v>
      </c>
      <c r="D207" s="1">
        <f>0</f>
        <v>0</v>
      </c>
      <c r="E207" s="1">
        <f>0</f>
        <v>0</v>
      </c>
      <c r="F207" s="1">
        <f>0</f>
        <v>0</v>
      </c>
      <c r="G207" s="1">
        <f>0</f>
        <v>0</v>
      </c>
      <c r="H207" s="1">
        <f>0</f>
        <v>0</v>
      </c>
      <c r="I207" s="1">
        <f>0</f>
        <v>0</v>
      </c>
      <c r="J207" s="1">
        <f>0</f>
        <v>0</v>
      </c>
      <c r="K207" s="10">
        <f t="shared" si="19"/>
        <v>0</v>
      </c>
      <c r="L207" s="10"/>
    </row>
    <row r="208" spans="2:12" x14ac:dyDescent="0.25">
      <c r="B208" s="1">
        <f t="shared" si="18"/>
        <v>4</v>
      </c>
      <c r="C208" s="1">
        <f>0</f>
        <v>0</v>
      </c>
      <c r="D208" s="1">
        <f>0</f>
        <v>0</v>
      </c>
      <c r="E208" s="1">
        <f>0</f>
        <v>0</v>
      </c>
      <c r="F208" s="1">
        <f>0</f>
        <v>0</v>
      </c>
      <c r="G208" s="1">
        <f>0</f>
        <v>0</v>
      </c>
      <c r="H208" s="1">
        <f>0</f>
        <v>0</v>
      </c>
      <c r="I208" s="1">
        <f>0</f>
        <v>0</v>
      </c>
      <c r="J208" s="1">
        <f>0</f>
        <v>0</v>
      </c>
      <c r="K208" s="10">
        <f t="shared" si="19"/>
        <v>0</v>
      </c>
      <c r="L208" s="10"/>
    </row>
    <row r="209" spans="2:12" x14ac:dyDescent="0.25">
      <c r="B209" s="1">
        <f t="shared" si="18"/>
        <v>5</v>
      </c>
      <c r="C209" s="1">
        <f>0</f>
        <v>0</v>
      </c>
      <c r="D209" s="1">
        <f>0</f>
        <v>0</v>
      </c>
      <c r="E209" s="1">
        <f>0</f>
        <v>0</v>
      </c>
      <c r="F209" s="1">
        <f>0</f>
        <v>0</v>
      </c>
      <c r="G209" s="1">
        <f>0</f>
        <v>0</v>
      </c>
      <c r="H209" s="1">
        <f>0</f>
        <v>0</v>
      </c>
      <c r="I209" s="1">
        <f>0</f>
        <v>0</v>
      </c>
      <c r="J209" s="1">
        <f>0</f>
        <v>0</v>
      </c>
      <c r="K209" s="10">
        <f t="shared" si="19"/>
        <v>0</v>
      </c>
      <c r="L209" s="10"/>
    </row>
    <row r="210" spans="2:12" x14ac:dyDescent="0.25">
      <c r="B210" s="1">
        <f t="shared" si="18"/>
        <v>6</v>
      </c>
      <c r="C210" s="1">
        <f>0</f>
        <v>0</v>
      </c>
      <c r="D210" s="1">
        <f>0</f>
        <v>0</v>
      </c>
      <c r="E210" s="1">
        <f>0</f>
        <v>0</v>
      </c>
      <c r="F210" s="1">
        <f>0</f>
        <v>0</v>
      </c>
      <c r="G210" s="1">
        <f>0</f>
        <v>0</v>
      </c>
      <c r="H210" s="1">
        <f>0</f>
        <v>0</v>
      </c>
      <c r="I210" s="1">
        <f>0</f>
        <v>0</v>
      </c>
      <c r="J210" s="1">
        <f>0</f>
        <v>0</v>
      </c>
      <c r="K210" s="10">
        <f t="shared" si="19"/>
        <v>0</v>
      </c>
      <c r="L210" s="10"/>
    </row>
    <row r="211" spans="2:12" x14ac:dyDescent="0.25">
      <c r="B211" s="1">
        <f t="shared" si="18"/>
        <v>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0">
        <f t="shared" si="19"/>
        <v>8</v>
      </c>
      <c r="L211" s="10"/>
    </row>
    <row r="212" spans="2:12" x14ac:dyDescent="0.25">
      <c r="B212" s="1">
        <f t="shared" si="18"/>
        <v>10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0">
        <f t="shared" si="19"/>
        <v>8</v>
      </c>
      <c r="L212" s="10"/>
    </row>
    <row r="213" spans="2:12" x14ac:dyDescent="0.25">
      <c r="B213" s="1">
        <f t="shared" si="18"/>
        <v>11</v>
      </c>
      <c r="C213" s="1">
        <v>1</v>
      </c>
      <c r="D213" s="1">
        <v>1</v>
      </c>
      <c r="E213" s="1">
        <v>1</v>
      </c>
      <c r="F213" s="1">
        <v>1</v>
      </c>
      <c r="G213" s="1">
        <v>0</v>
      </c>
      <c r="H213" s="1">
        <v>1</v>
      </c>
      <c r="I213" s="1">
        <v>1</v>
      </c>
      <c r="J213" s="1">
        <v>1</v>
      </c>
      <c r="K213" s="10">
        <f t="shared" si="19"/>
        <v>7</v>
      </c>
      <c r="L213" s="10"/>
    </row>
    <row r="214" spans="2:12" x14ac:dyDescent="0.25">
      <c r="B214" s="1">
        <f t="shared" si="18"/>
        <v>12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0">
        <f t="shared" si="19"/>
        <v>8</v>
      </c>
      <c r="L214" s="10"/>
    </row>
    <row r="215" spans="2:12" x14ac:dyDescent="0.25">
      <c r="B215" s="1">
        <f t="shared" si="18"/>
        <v>13</v>
      </c>
      <c r="C215" s="1">
        <v>1</v>
      </c>
      <c r="D215" s="1">
        <v>1</v>
      </c>
      <c r="E215" s="1">
        <v>1</v>
      </c>
      <c r="F215" s="1">
        <v>1</v>
      </c>
      <c r="G215" s="1">
        <v>0</v>
      </c>
      <c r="H215" s="1">
        <v>1</v>
      </c>
      <c r="I215" s="1">
        <v>1</v>
      </c>
      <c r="J215" s="1">
        <v>1</v>
      </c>
      <c r="K215" s="10">
        <f t="shared" si="19"/>
        <v>7</v>
      </c>
      <c r="L215" s="10"/>
    </row>
    <row r="216" spans="2:12" x14ac:dyDescent="0.25">
      <c r="B216" s="1">
        <f t="shared" si="18"/>
        <v>14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0">
        <f t="shared" si="19"/>
        <v>7</v>
      </c>
      <c r="L216" s="10"/>
    </row>
    <row r="217" spans="2:12" x14ac:dyDescent="0.25">
      <c r="B217" s="1">
        <f t="shared" si="18"/>
        <v>15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0">
        <f t="shared" si="19"/>
        <v>7</v>
      </c>
      <c r="L217" s="10"/>
    </row>
    <row r="218" spans="2:12" x14ac:dyDescent="0.25">
      <c r="B218" s="1">
        <f t="shared" si="18"/>
        <v>17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0">
        <f t="shared" si="19"/>
        <v>8</v>
      </c>
      <c r="L218" s="10"/>
    </row>
    <row r="219" spans="2:12" x14ac:dyDescent="0.25">
      <c r="B219" s="1">
        <f t="shared" si="18"/>
        <v>18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0">
        <f t="shared" si="19"/>
        <v>7</v>
      </c>
      <c r="L219" s="10"/>
    </row>
    <row r="220" spans="2:12" x14ac:dyDescent="0.25">
      <c r="B220" s="1">
        <f t="shared" si="18"/>
        <v>20</v>
      </c>
      <c r="C220" s="1">
        <v>1</v>
      </c>
      <c r="D220" s="1">
        <v>1</v>
      </c>
      <c r="E220" s="1">
        <v>1</v>
      </c>
      <c r="F220" s="1">
        <v>1</v>
      </c>
      <c r="G220" s="1">
        <v>0</v>
      </c>
      <c r="H220" s="1">
        <v>1</v>
      </c>
      <c r="I220" s="1">
        <v>1</v>
      </c>
      <c r="J220" s="1">
        <v>1</v>
      </c>
      <c r="K220" s="10">
        <f t="shared" si="19"/>
        <v>7</v>
      </c>
      <c r="L220" s="10"/>
    </row>
    <row r="221" spans="2:12" x14ac:dyDescent="0.25">
      <c r="B221" s="1">
        <f t="shared" si="18"/>
        <v>22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0">
        <f t="shared" si="19"/>
        <v>8</v>
      </c>
      <c r="L221" s="10"/>
    </row>
    <row r="222" spans="2:12" x14ac:dyDescent="0.25">
      <c r="B222" s="1">
        <f t="shared" si="18"/>
        <v>23</v>
      </c>
      <c r="C222" s="1">
        <v>1</v>
      </c>
      <c r="D222" s="1">
        <v>1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0">
        <f t="shared" si="19"/>
        <v>7</v>
      </c>
      <c r="L222" s="10"/>
    </row>
    <row r="223" spans="2:12" x14ac:dyDescent="0.25">
      <c r="B223" s="1">
        <f t="shared" si="18"/>
        <v>24</v>
      </c>
      <c r="C223" s="1">
        <v>1</v>
      </c>
      <c r="D223" s="1">
        <v>1</v>
      </c>
      <c r="E223" s="1">
        <v>1</v>
      </c>
      <c r="F223" s="1">
        <v>1</v>
      </c>
      <c r="G223" s="1">
        <v>0</v>
      </c>
      <c r="H223" s="1">
        <v>1</v>
      </c>
      <c r="I223" s="1">
        <v>1</v>
      </c>
      <c r="J223" s="1">
        <v>1</v>
      </c>
      <c r="K223" s="10">
        <f t="shared" si="19"/>
        <v>7</v>
      </c>
      <c r="L223" s="10"/>
    </row>
    <row r="224" spans="2:12" x14ac:dyDescent="0.25">
      <c r="B224" s="1">
        <f t="shared" si="18"/>
        <v>26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0">
        <f t="shared" si="19"/>
        <v>8</v>
      </c>
      <c r="L224" s="10"/>
    </row>
    <row r="225" spans="2:12" x14ac:dyDescent="0.25">
      <c r="B225" s="1">
        <f t="shared" si="18"/>
        <v>27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0">
        <f t="shared" si="19"/>
        <v>8</v>
      </c>
      <c r="L225" s="10"/>
    </row>
    <row r="226" spans="2:12" x14ac:dyDescent="0.25">
      <c r="B226" s="1">
        <f t="shared" si="18"/>
        <v>28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0">
        <f t="shared" si="19"/>
        <v>8</v>
      </c>
      <c r="L226" s="10"/>
    </row>
    <row r="227" spans="2:12" x14ac:dyDescent="0.25">
      <c r="B227" s="1">
        <f t="shared" si="18"/>
        <v>30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0">
        <f t="shared" si="19"/>
        <v>8</v>
      </c>
      <c r="L227" s="10"/>
    </row>
    <row r="228" spans="2:12" x14ac:dyDescent="0.25">
      <c r="B228" s="1">
        <f t="shared" si="18"/>
        <v>31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0">
        <f t="shared" si="19"/>
        <v>8</v>
      </c>
      <c r="L228" s="10"/>
    </row>
    <row r="229" spans="2:12" x14ac:dyDescent="0.25">
      <c r="B229" s="1">
        <f t="shared" si="18"/>
        <v>34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0">
        <f t="shared" si="19"/>
        <v>8</v>
      </c>
      <c r="L229" s="10"/>
    </row>
    <row r="230" spans="2:12" x14ac:dyDescent="0.25">
      <c r="B230" s="1">
        <f t="shared" si="18"/>
        <v>37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0">
        <f t="shared" si="19"/>
        <v>8</v>
      </c>
      <c r="L230" s="10"/>
    </row>
    <row r="231" spans="2:12" x14ac:dyDescent="0.25">
      <c r="B231" s="1">
        <f t="shared" si="18"/>
        <v>38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0">
        <f t="shared" si="19"/>
        <v>8</v>
      </c>
      <c r="L231" s="10"/>
    </row>
    <row r="232" spans="2:12" x14ac:dyDescent="0.25">
      <c r="B232" s="1">
        <f t="shared" si="18"/>
        <v>41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0">
        <f t="shared" si="19"/>
        <v>8</v>
      </c>
      <c r="L232" s="10"/>
    </row>
    <row r="233" spans="2:12" x14ac:dyDescent="0.25">
      <c r="B233" s="1">
        <f t="shared" si="18"/>
        <v>43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0">
        <f t="shared" si="19"/>
        <v>8</v>
      </c>
      <c r="L233" s="10"/>
    </row>
    <row r="234" spans="2:12" x14ac:dyDescent="0.25">
      <c r="B234" s="1">
        <f t="shared" si="18"/>
        <v>44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0">
        <f t="shared" si="19"/>
        <v>8</v>
      </c>
      <c r="L234" s="10"/>
    </row>
    <row r="235" spans="2:12" x14ac:dyDescent="0.25">
      <c r="B235" s="1">
        <f t="shared" si="18"/>
        <v>45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0">
        <f t="shared" si="19"/>
        <v>8</v>
      </c>
      <c r="L235" s="10"/>
    </row>
    <row r="236" spans="2:12" x14ac:dyDescent="0.25">
      <c r="B236" s="1">
        <f t="shared" si="18"/>
        <v>46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0">
        <f t="shared" si="19"/>
        <v>7</v>
      </c>
      <c r="L236" s="10"/>
    </row>
    <row r="237" spans="2:12" x14ac:dyDescent="0.25">
      <c r="B237" s="1">
        <f t="shared" si="18"/>
        <v>47</v>
      </c>
      <c r="C237" s="1">
        <v>1</v>
      </c>
      <c r="D237" s="1">
        <v>1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0">
        <f t="shared" si="19"/>
        <v>5</v>
      </c>
      <c r="L237" s="10"/>
    </row>
    <row r="238" spans="2:12" x14ac:dyDescent="0.25">
      <c r="B238" s="1">
        <f t="shared" si="18"/>
        <v>51</v>
      </c>
      <c r="C238" s="1">
        <v>1</v>
      </c>
      <c r="D238" s="1">
        <v>1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1</v>
      </c>
      <c r="K238" s="10">
        <f t="shared" si="19"/>
        <v>7</v>
      </c>
      <c r="L238" s="10"/>
    </row>
    <row r="239" spans="2:12" x14ac:dyDescent="0.25">
      <c r="B239" s="1">
        <f t="shared" si="18"/>
        <v>54</v>
      </c>
      <c r="C239" s="1">
        <f>0</f>
        <v>0</v>
      </c>
      <c r="D239" s="1">
        <f>0</f>
        <v>0</v>
      </c>
      <c r="E239" s="1">
        <f>0</f>
        <v>0</v>
      </c>
      <c r="F239" s="1">
        <f>0</f>
        <v>0</v>
      </c>
      <c r="G239" s="1">
        <f>0</f>
        <v>0</v>
      </c>
      <c r="H239" s="1">
        <f>0</f>
        <v>0</v>
      </c>
      <c r="I239" s="1">
        <f>0</f>
        <v>0</v>
      </c>
      <c r="J239" s="1">
        <f>0</f>
        <v>0</v>
      </c>
      <c r="K239" s="10">
        <f t="shared" si="19"/>
        <v>0</v>
      </c>
      <c r="L239" s="10"/>
    </row>
    <row r="240" spans="2:12" x14ac:dyDescent="0.25">
      <c r="B240" s="1">
        <f t="shared" si="18"/>
        <v>57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0">
        <f t="shared" si="19"/>
        <v>6</v>
      </c>
      <c r="L240" s="10"/>
    </row>
    <row r="241" spans="2:12" x14ac:dyDescent="0.25">
      <c r="B241" s="1">
        <f t="shared" si="18"/>
        <v>61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0">
        <f t="shared" si="19"/>
        <v>7</v>
      </c>
      <c r="L241" s="10"/>
    </row>
    <row r="242" spans="2:12" x14ac:dyDescent="0.25">
      <c r="B242" s="1">
        <f t="shared" si="18"/>
        <v>63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0">
        <f t="shared" si="19"/>
        <v>6</v>
      </c>
      <c r="L242" s="10"/>
    </row>
    <row r="243" spans="2:12" x14ac:dyDescent="0.25">
      <c r="B243" s="1">
        <f t="shared" si="18"/>
        <v>69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0</v>
      </c>
      <c r="J243" s="1">
        <v>0</v>
      </c>
      <c r="K243" s="10">
        <f t="shared" si="19"/>
        <v>5</v>
      </c>
      <c r="L243" s="10"/>
    </row>
    <row r="244" spans="2:12" x14ac:dyDescent="0.25">
      <c r="B244" s="1">
        <f t="shared" si="18"/>
        <v>71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0">
        <f t="shared" si="19"/>
        <v>6</v>
      </c>
      <c r="L244" s="10"/>
    </row>
    <row r="245" spans="2:12" x14ac:dyDescent="0.25">
      <c r="B245" s="1">
        <f t="shared" si="18"/>
        <v>72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0">
        <f t="shared" si="19"/>
        <v>6</v>
      </c>
      <c r="L245" s="10"/>
    </row>
    <row r="246" spans="2:12" x14ac:dyDescent="0.25">
      <c r="B246" s="1">
        <f t="shared" si="18"/>
        <v>73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0</v>
      </c>
      <c r="K246" s="10">
        <f t="shared" si="19"/>
        <v>6</v>
      </c>
      <c r="L246" s="10"/>
    </row>
    <row r="247" spans="2:12" x14ac:dyDescent="0.25">
      <c r="B247" s="1">
        <f t="shared" si="18"/>
        <v>74</v>
      </c>
      <c r="C247" s="1">
        <f>0</f>
        <v>0</v>
      </c>
      <c r="D247" s="1">
        <f>0</f>
        <v>0</v>
      </c>
      <c r="E247" s="1">
        <f>0</f>
        <v>0</v>
      </c>
      <c r="F247" s="1">
        <f>0</f>
        <v>0</v>
      </c>
      <c r="G247" s="1">
        <f>0</f>
        <v>0</v>
      </c>
      <c r="H247" s="1">
        <f>0</f>
        <v>0</v>
      </c>
      <c r="I247" s="1">
        <f>0</f>
        <v>0</v>
      </c>
      <c r="J247" s="1">
        <f>0</f>
        <v>0</v>
      </c>
      <c r="K247" s="10">
        <f t="shared" si="19"/>
        <v>0</v>
      </c>
      <c r="L247" s="10"/>
    </row>
    <row r="248" spans="2:12" x14ac:dyDescent="0.25">
      <c r="B248" s="1">
        <f t="shared" si="18"/>
        <v>79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0">
        <f t="shared" si="19"/>
        <v>5</v>
      </c>
      <c r="L248" s="10"/>
    </row>
    <row r="249" spans="2:12" x14ac:dyDescent="0.25">
      <c r="B249" s="1">
        <f t="shared" si="18"/>
        <v>82</v>
      </c>
      <c r="C249" s="1">
        <f>0</f>
        <v>0</v>
      </c>
      <c r="D249" s="1">
        <f>0</f>
        <v>0</v>
      </c>
      <c r="E249" s="1">
        <f>0</f>
        <v>0</v>
      </c>
      <c r="F249" s="1">
        <f>0</f>
        <v>0</v>
      </c>
      <c r="G249" s="1">
        <f>0</f>
        <v>0</v>
      </c>
      <c r="H249" s="1">
        <f>0</f>
        <v>0</v>
      </c>
      <c r="I249" s="1">
        <f>0</f>
        <v>0</v>
      </c>
      <c r="J249" s="1">
        <f>0</f>
        <v>0</v>
      </c>
      <c r="K249" s="10">
        <f t="shared" si="19"/>
        <v>0</v>
      </c>
      <c r="L249" s="10"/>
    </row>
    <row r="252" spans="2:12" x14ac:dyDescent="0.25">
      <c r="C252" s="29" t="s">
        <v>51</v>
      </c>
      <c r="D252" s="29"/>
      <c r="E252" s="29"/>
      <c r="F252" s="29"/>
      <c r="G252" s="29"/>
      <c r="H252" s="29"/>
      <c r="I252" s="29"/>
      <c r="J252" s="29"/>
      <c r="K252" s="29"/>
    </row>
    <row r="253" spans="2:12" x14ac:dyDescent="0.25">
      <c r="B253" s="4" t="s">
        <v>77</v>
      </c>
      <c r="C253" s="4" t="s">
        <v>68</v>
      </c>
      <c r="D253" s="4" t="s">
        <v>69</v>
      </c>
      <c r="E253" s="4" t="s">
        <v>70</v>
      </c>
      <c r="F253" s="4" t="s">
        <v>71</v>
      </c>
      <c r="G253" s="4" t="s">
        <v>72</v>
      </c>
      <c r="H253" s="4" t="s">
        <v>73</v>
      </c>
      <c r="I253" s="4" t="s">
        <v>74</v>
      </c>
      <c r="J253" s="4" t="s">
        <v>75</v>
      </c>
      <c r="K253" s="4" t="s">
        <v>56</v>
      </c>
    </row>
    <row r="254" spans="2:12" x14ac:dyDescent="0.25">
      <c r="B254" s="1">
        <f t="shared" ref="B254:B298" si="20">A2</f>
        <v>1</v>
      </c>
      <c r="C254" s="1">
        <f>0</f>
        <v>0</v>
      </c>
      <c r="D254" s="1">
        <f>0</f>
        <v>0</v>
      </c>
      <c r="E254" s="1">
        <f>0</f>
        <v>0</v>
      </c>
      <c r="F254" s="1">
        <f>0</f>
        <v>0</v>
      </c>
      <c r="G254" s="1">
        <f>0</f>
        <v>0</v>
      </c>
      <c r="H254" s="1">
        <f>0</f>
        <v>0</v>
      </c>
      <c r="I254" s="1">
        <f>0</f>
        <v>0</v>
      </c>
      <c r="J254" s="1">
        <f>0</f>
        <v>0</v>
      </c>
      <c r="K254" s="10">
        <f>SUM(C254:J254)</f>
        <v>0</v>
      </c>
    </row>
    <row r="255" spans="2:12" x14ac:dyDescent="0.25">
      <c r="B255" s="1">
        <f t="shared" si="20"/>
        <v>2</v>
      </c>
      <c r="C255" s="1">
        <f>0</f>
        <v>0</v>
      </c>
      <c r="D255" s="1">
        <f>0</f>
        <v>0</v>
      </c>
      <c r="E255" s="1">
        <f>0</f>
        <v>0</v>
      </c>
      <c r="F255" s="1">
        <f>0</f>
        <v>0</v>
      </c>
      <c r="G255" s="1">
        <f>0</f>
        <v>0</v>
      </c>
      <c r="H255" s="1">
        <f>0</f>
        <v>0</v>
      </c>
      <c r="I255" s="1">
        <f>0</f>
        <v>0</v>
      </c>
      <c r="J255" s="1">
        <f>0</f>
        <v>0</v>
      </c>
      <c r="K255" s="10">
        <f t="shared" ref="K255:K297" si="21">SUM(C255:J255)</f>
        <v>0</v>
      </c>
    </row>
    <row r="256" spans="2:12" x14ac:dyDescent="0.25">
      <c r="B256" s="1">
        <f t="shared" si="20"/>
        <v>3</v>
      </c>
      <c r="C256" s="1">
        <f>0</f>
        <v>0</v>
      </c>
      <c r="D256" s="1">
        <f>0</f>
        <v>0</v>
      </c>
      <c r="E256" s="1">
        <f>0</f>
        <v>0</v>
      </c>
      <c r="F256" s="1">
        <f>0</f>
        <v>0</v>
      </c>
      <c r="G256" s="1">
        <f>0</f>
        <v>0</v>
      </c>
      <c r="H256" s="1">
        <f>0</f>
        <v>0</v>
      </c>
      <c r="I256" s="1">
        <f>0</f>
        <v>0</v>
      </c>
      <c r="J256" s="1">
        <f>0</f>
        <v>0</v>
      </c>
      <c r="K256" s="10">
        <f t="shared" si="21"/>
        <v>0</v>
      </c>
    </row>
    <row r="257" spans="2:11" x14ac:dyDescent="0.25">
      <c r="B257" s="1">
        <f t="shared" si="20"/>
        <v>4</v>
      </c>
      <c r="C257" s="1">
        <f>0</f>
        <v>0</v>
      </c>
      <c r="D257" s="1">
        <f>0</f>
        <v>0</v>
      </c>
      <c r="E257" s="1">
        <f>0</f>
        <v>0</v>
      </c>
      <c r="F257" s="1">
        <f>0</f>
        <v>0</v>
      </c>
      <c r="G257" s="1">
        <f>0</f>
        <v>0</v>
      </c>
      <c r="H257" s="1">
        <f>0</f>
        <v>0</v>
      </c>
      <c r="I257" s="1">
        <f>0</f>
        <v>0</v>
      </c>
      <c r="J257" s="1">
        <f>0</f>
        <v>0</v>
      </c>
      <c r="K257" s="10">
        <f t="shared" si="21"/>
        <v>0</v>
      </c>
    </row>
    <row r="258" spans="2:11" x14ac:dyDescent="0.25">
      <c r="B258" s="1">
        <f t="shared" si="20"/>
        <v>5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0">
        <f t="shared" si="21"/>
        <v>1</v>
      </c>
    </row>
    <row r="259" spans="2:11" x14ac:dyDescent="0.25">
      <c r="B259" s="1">
        <f t="shared" si="20"/>
        <v>6</v>
      </c>
      <c r="C259" s="1">
        <f>0</f>
        <v>0</v>
      </c>
      <c r="D259" s="1">
        <f>0</f>
        <v>0</v>
      </c>
      <c r="E259" s="1">
        <f>0</f>
        <v>0</v>
      </c>
      <c r="F259" s="1">
        <f>0</f>
        <v>0</v>
      </c>
      <c r="G259" s="1">
        <f>0</f>
        <v>0</v>
      </c>
      <c r="H259" s="1">
        <f>0</f>
        <v>0</v>
      </c>
      <c r="I259" s="1">
        <f>0</f>
        <v>0</v>
      </c>
      <c r="J259" s="1">
        <f>0</f>
        <v>0</v>
      </c>
      <c r="K259" s="10">
        <f t="shared" si="21"/>
        <v>0</v>
      </c>
    </row>
    <row r="260" spans="2:11" x14ac:dyDescent="0.25">
      <c r="B260" s="1">
        <f t="shared" si="20"/>
        <v>9</v>
      </c>
      <c r="C260" s="1">
        <f>0</f>
        <v>0</v>
      </c>
      <c r="D260" s="1">
        <f>0</f>
        <v>0</v>
      </c>
      <c r="E260" s="1">
        <f>0</f>
        <v>0</v>
      </c>
      <c r="F260" s="1">
        <f>0</f>
        <v>0</v>
      </c>
      <c r="G260" s="1">
        <f>0</f>
        <v>0</v>
      </c>
      <c r="H260" s="1">
        <f>0</f>
        <v>0</v>
      </c>
      <c r="I260" s="1">
        <f>0</f>
        <v>0</v>
      </c>
      <c r="J260" s="1">
        <f>0</f>
        <v>0</v>
      </c>
      <c r="K260" s="10">
        <f t="shared" si="21"/>
        <v>0</v>
      </c>
    </row>
    <row r="261" spans="2:11" x14ac:dyDescent="0.25">
      <c r="B261" s="1">
        <f t="shared" si="20"/>
        <v>10</v>
      </c>
      <c r="C261" s="1">
        <f>0</f>
        <v>0</v>
      </c>
      <c r="D261" s="1">
        <f>0</f>
        <v>0</v>
      </c>
      <c r="E261" s="1">
        <f>0</f>
        <v>0</v>
      </c>
      <c r="F261" s="1">
        <f>0</f>
        <v>0</v>
      </c>
      <c r="G261" s="1">
        <f>0</f>
        <v>0</v>
      </c>
      <c r="H261" s="1">
        <f>0</f>
        <v>0</v>
      </c>
      <c r="I261" s="1">
        <f>0</f>
        <v>0</v>
      </c>
      <c r="J261" s="1">
        <f>0</f>
        <v>0</v>
      </c>
      <c r="K261" s="10">
        <f t="shared" si="21"/>
        <v>0</v>
      </c>
    </row>
    <row r="262" spans="2:11" x14ac:dyDescent="0.25">
      <c r="B262" s="1">
        <f t="shared" si="20"/>
        <v>11</v>
      </c>
      <c r="C262" s="1">
        <f>0</f>
        <v>0</v>
      </c>
      <c r="D262" s="1">
        <f>0</f>
        <v>0</v>
      </c>
      <c r="E262" s="1">
        <f>0</f>
        <v>0</v>
      </c>
      <c r="F262" s="1">
        <f>0</f>
        <v>0</v>
      </c>
      <c r="G262" s="1">
        <f>0</f>
        <v>0</v>
      </c>
      <c r="H262" s="1">
        <f>0</f>
        <v>0</v>
      </c>
      <c r="I262" s="1">
        <f>0</f>
        <v>0</v>
      </c>
      <c r="J262" s="1">
        <f>0</f>
        <v>0</v>
      </c>
      <c r="K262" s="10">
        <f t="shared" si="21"/>
        <v>0</v>
      </c>
    </row>
    <row r="263" spans="2:11" x14ac:dyDescent="0.25">
      <c r="B263" s="1">
        <f t="shared" si="20"/>
        <v>12</v>
      </c>
      <c r="C263" s="1">
        <f>0</f>
        <v>0</v>
      </c>
      <c r="D263" s="1">
        <f>0</f>
        <v>0</v>
      </c>
      <c r="E263" s="1">
        <f>0</f>
        <v>0</v>
      </c>
      <c r="F263" s="1">
        <f>0</f>
        <v>0</v>
      </c>
      <c r="G263" s="1">
        <f>0</f>
        <v>0</v>
      </c>
      <c r="H263" s="1">
        <f>0</f>
        <v>0</v>
      </c>
      <c r="I263" s="1">
        <f>0</f>
        <v>0</v>
      </c>
      <c r="J263" s="1">
        <f>0</f>
        <v>0</v>
      </c>
      <c r="K263" s="10">
        <f t="shared" si="21"/>
        <v>0</v>
      </c>
    </row>
    <row r="264" spans="2:11" x14ac:dyDescent="0.25">
      <c r="B264" s="1">
        <f t="shared" si="20"/>
        <v>13</v>
      </c>
      <c r="C264" s="1">
        <f>0</f>
        <v>0</v>
      </c>
      <c r="D264" s="1">
        <f>0</f>
        <v>0</v>
      </c>
      <c r="E264" s="1">
        <f>0</f>
        <v>0</v>
      </c>
      <c r="F264" s="1">
        <f>0</f>
        <v>0</v>
      </c>
      <c r="G264" s="1">
        <f>0</f>
        <v>0</v>
      </c>
      <c r="H264" s="1">
        <f>0</f>
        <v>0</v>
      </c>
      <c r="I264" s="1">
        <f>0</f>
        <v>0</v>
      </c>
      <c r="J264" s="1">
        <f>0</f>
        <v>0</v>
      </c>
      <c r="K264" s="10">
        <f t="shared" si="21"/>
        <v>0</v>
      </c>
    </row>
    <row r="265" spans="2:11" x14ac:dyDescent="0.25">
      <c r="B265" s="1">
        <f t="shared" si="20"/>
        <v>14</v>
      </c>
      <c r="C265" s="1">
        <f>0</f>
        <v>0</v>
      </c>
      <c r="D265" s="1">
        <f>0</f>
        <v>0</v>
      </c>
      <c r="E265" s="1">
        <f>0</f>
        <v>0</v>
      </c>
      <c r="F265" s="1">
        <f>0</f>
        <v>0</v>
      </c>
      <c r="G265" s="1">
        <f>0</f>
        <v>0</v>
      </c>
      <c r="H265" s="1">
        <f>0</f>
        <v>0</v>
      </c>
      <c r="I265" s="1">
        <f>0</f>
        <v>0</v>
      </c>
      <c r="J265" s="1">
        <f>0</f>
        <v>0</v>
      </c>
      <c r="K265" s="10">
        <f t="shared" si="21"/>
        <v>0</v>
      </c>
    </row>
    <row r="266" spans="2:11" x14ac:dyDescent="0.25">
      <c r="B266" s="1">
        <f t="shared" si="20"/>
        <v>15</v>
      </c>
      <c r="C266" s="1">
        <f>0</f>
        <v>0</v>
      </c>
      <c r="D266" s="1">
        <f>0</f>
        <v>0</v>
      </c>
      <c r="E266" s="1">
        <f>0</f>
        <v>0</v>
      </c>
      <c r="F266" s="1">
        <f>0</f>
        <v>0</v>
      </c>
      <c r="G266" s="1">
        <f>0</f>
        <v>0</v>
      </c>
      <c r="H266" s="1">
        <f>0</f>
        <v>0</v>
      </c>
      <c r="I266" s="1">
        <f>0</f>
        <v>0</v>
      </c>
      <c r="J266" s="1">
        <f>0</f>
        <v>0</v>
      </c>
      <c r="K266" s="10">
        <f t="shared" si="21"/>
        <v>0</v>
      </c>
    </row>
    <row r="267" spans="2:11" x14ac:dyDescent="0.25">
      <c r="B267" s="1">
        <f t="shared" si="20"/>
        <v>17</v>
      </c>
      <c r="C267" s="1">
        <f>0</f>
        <v>0</v>
      </c>
      <c r="D267" s="1">
        <f>0</f>
        <v>0</v>
      </c>
      <c r="E267" s="1">
        <f>0</f>
        <v>0</v>
      </c>
      <c r="F267" s="1">
        <f>0</f>
        <v>0</v>
      </c>
      <c r="G267" s="1">
        <f>0</f>
        <v>0</v>
      </c>
      <c r="H267" s="1">
        <f>0</f>
        <v>0</v>
      </c>
      <c r="I267" s="1">
        <f>0</f>
        <v>0</v>
      </c>
      <c r="J267" s="1">
        <f>0</f>
        <v>0</v>
      </c>
      <c r="K267" s="10">
        <f t="shared" si="21"/>
        <v>0</v>
      </c>
    </row>
    <row r="268" spans="2:11" x14ac:dyDescent="0.25">
      <c r="B268" s="1">
        <f t="shared" si="20"/>
        <v>18</v>
      </c>
      <c r="C268" s="1">
        <f>0</f>
        <v>0</v>
      </c>
      <c r="D268" s="1">
        <f>0</f>
        <v>0</v>
      </c>
      <c r="E268" s="1">
        <f>0</f>
        <v>0</v>
      </c>
      <c r="F268" s="1">
        <f>0</f>
        <v>0</v>
      </c>
      <c r="G268" s="1">
        <f>0</f>
        <v>0</v>
      </c>
      <c r="H268" s="1">
        <f>0</f>
        <v>0</v>
      </c>
      <c r="I268" s="1">
        <f>0</f>
        <v>0</v>
      </c>
      <c r="J268" s="1">
        <f>0</f>
        <v>0</v>
      </c>
      <c r="K268" s="10">
        <f t="shared" si="21"/>
        <v>0</v>
      </c>
    </row>
    <row r="269" spans="2:11" x14ac:dyDescent="0.25">
      <c r="B269" s="1">
        <f t="shared" si="20"/>
        <v>20</v>
      </c>
      <c r="C269" s="1">
        <f>0</f>
        <v>0</v>
      </c>
      <c r="D269" s="1">
        <f>0</f>
        <v>0</v>
      </c>
      <c r="E269" s="1">
        <f>0</f>
        <v>0</v>
      </c>
      <c r="F269" s="1">
        <f>0</f>
        <v>0</v>
      </c>
      <c r="G269" s="1">
        <f>0</f>
        <v>0</v>
      </c>
      <c r="H269" s="1">
        <f>0</f>
        <v>0</v>
      </c>
      <c r="I269" s="1">
        <f>0</f>
        <v>0</v>
      </c>
      <c r="J269" s="1">
        <f>0</f>
        <v>0</v>
      </c>
      <c r="K269" s="10">
        <f t="shared" si="21"/>
        <v>0</v>
      </c>
    </row>
    <row r="270" spans="2:11" x14ac:dyDescent="0.25">
      <c r="B270" s="1">
        <f t="shared" si="20"/>
        <v>22</v>
      </c>
      <c r="C270" s="1">
        <f>0</f>
        <v>0</v>
      </c>
      <c r="D270" s="1">
        <f>0</f>
        <v>0</v>
      </c>
      <c r="E270" s="1">
        <f>0</f>
        <v>0</v>
      </c>
      <c r="F270" s="1">
        <f>0</f>
        <v>0</v>
      </c>
      <c r="G270" s="1">
        <f>0</f>
        <v>0</v>
      </c>
      <c r="H270" s="1">
        <f>0</f>
        <v>0</v>
      </c>
      <c r="I270" s="1">
        <f>0</f>
        <v>0</v>
      </c>
      <c r="J270" s="1">
        <f>0</f>
        <v>0</v>
      </c>
      <c r="K270" s="10">
        <f t="shared" si="21"/>
        <v>0</v>
      </c>
    </row>
    <row r="271" spans="2:11" x14ac:dyDescent="0.25">
      <c r="B271" s="1">
        <f t="shared" si="20"/>
        <v>23</v>
      </c>
      <c r="C271" s="1">
        <f>0</f>
        <v>0</v>
      </c>
      <c r="D271" s="1">
        <f>0</f>
        <v>0</v>
      </c>
      <c r="E271" s="1">
        <f>0</f>
        <v>0</v>
      </c>
      <c r="F271" s="1">
        <f>0</f>
        <v>0</v>
      </c>
      <c r="G271" s="1">
        <f>0</f>
        <v>0</v>
      </c>
      <c r="H271" s="1">
        <f>0</f>
        <v>0</v>
      </c>
      <c r="I271" s="1">
        <f>0</f>
        <v>0</v>
      </c>
      <c r="J271" s="1">
        <f>0</f>
        <v>0</v>
      </c>
      <c r="K271" s="10">
        <f t="shared" si="21"/>
        <v>0</v>
      </c>
    </row>
    <row r="272" spans="2:11" x14ac:dyDescent="0.25">
      <c r="B272" s="1">
        <f t="shared" si="20"/>
        <v>24</v>
      </c>
      <c r="C272" s="1">
        <f>0</f>
        <v>0</v>
      </c>
      <c r="D272" s="1">
        <f>0</f>
        <v>0</v>
      </c>
      <c r="E272" s="1">
        <f>0</f>
        <v>0</v>
      </c>
      <c r="F272" s="1">
        <f>0</f>
        <v>0</v>
      </c>
      <c r="G272" s="1">
        <f>0</f>
        <v>0</v>
      </c>
      <c r="H272" s="1">
        <f>0</f>
        <v>0</v>
      </c>
      <c r="I272" s="1">
        <f>0</f>
        <v>0</v>
      </c>
      <c r="J272" s="1">
        <f>0</f>
        <v>0</v>
      </c>
      <c r="K272" s="10">
        <f t="shared" si="21"/>
        <v>0</v>
      </c>
    </row>
    <row r="273" spans="2:11" x14ac:dyDescent="0.25">
      <c r="B273" s="1">
        <f t="shared" si="20"/>
        <v>26</v>
      </c>
      <c r="C273" s="1">
        <f>0</f>
        <v>0</v>
      </c>
      <c r="D273" s="1">
        <f>0</f>
        <v>0</v>
      </c>
      <c r="E273" s="1">
        <f>0</f>
        <v>0</v>
      </c>
      <c r="F273" s="1">
        <f>0</f>
        <v>0</v>
      </c>
      <c r="G273" s="1">
        <f>0</f>
        <v>0</v>
      </c>
      <c r="H273" s="1">
        <f>0</f>
        <v>0</v>
      </c>
      <c r="I273" s="1">
        <f>0</f>
        <v>0</v>
      </c>
      <c r="J273" s="1">
        <f>0</f>
        <v>0</v>
      </c>
      <c r="K273" s="10">
        <f t="shared" si="21"/>
        <v>0</v>
      </c>
    </row>
    <row r="274" spans="2:11" x14ac:dyDescent="0.25">
      <c r="B274" s="1">
        <f t="shared" si="20"/>
        <v>27</v>
      </c>
      <c r="C274" s="1">
        <f>0</f>
        <v>0</v>
      </c>
      <c r="D274" s="1">
        <f>0</f>
        <v>0</v>
      </c>
      <c r="E274" s="1">
        <f>0</f>
        <v>0</v>
      </c>
      <c r="F274" s="1">
        <f>0</f>
        <v>0</v>
      </c>
      <c r="G274" s="1">
        <f>0</f>
        <v>0</v>
      </c>
      <c r="H274" s="1">
        <f>0</f>
        <v>0</v>
      </c>
      <c r="I274" s="1">
        <f>0</f>
        <v>0</v>
      </c>
      <c r="J274" s="1">
        <f>0</f>
        <v>0</v>
      </c>
      <c r="K274" s="10">
        <f t="shared" si="21"/>
        <v>0</v>
      </c>
    </row>
    <row r="275" spans="2:11" x14ac:dyDescent="0.25">
      <c r="B275" s="1">
        <f t="shared" si="20"/>
        <v>28</v>
      </c>
      <c r="C275" s="1">
        <f>0</f>
        <v>0</v>
      </c>
      <c r="D275" s="1">
        <f>0</f>
        <v>0</v>
      </c>
      <c r="E275" s="1">
        <f>0</f>
        <v>0</v>
      </c>
      <c r="F275" s="1">
        <f>0</f>
        <v>0</v>
      </c>
      <c r="G275" s="1">
        <f>0</f>
        <v>0</v>
      </c>
      <c r="H275" s="1">
        <f>0</f>
        <v>0</v>
      </c>
      <c r="I275" s="1">
        <f>0</f>
        <v>0</v>
      </c>
      <c r="J275" s="1">
        <f>0</f>
        <v>0</v>
      </c>
      <c r="K275" s="10">
        <f t="shared" si="21"/>
        <v>0</v>
      </c>
    </row>
    <row r="276" spans="2:11" x14ac:dyDescent="0.25">
      <c r="B276" s="1">
        <f t="shared" si="20"/>
        <v>30</v>
      </c>
      <c r="C276" s="1">
        <f>0</f>
        <v>0</v>
      </c>
      <c r="D276" s="1">
        <f>0</f>
        <v>0</v>
      </c>
      <c r="E276" s="1">
        <f>0</f>
        <v>0</v>
      </c>
      <c r="F276" s="1">
        <f>0</f>
        <v>0</v>
      </c>
      <c r="G276" s="1">
        <f>0</f>
        <v>0</v>
      </c>
      <c r="H276" s="1">
        <f>0</f>
        <v>0</v>
      </c>
      <c r="I276" s="1">
        <f>0</f>
        <v>0</v>
      </c>
      <c r="J276" s="1">
        <f>0</f>
        <v>0</v>
      </c>
      <c r="K276" s="10">
        <f t="shared" si="21"/>
        <v>0</v>
      </c>
    </row>
    <row r="277" spans="2:11" x14ac:dyDescent="0.25">
      <c r="B277" s="1">
        <f t="shared" si="20"/>
        <v>31</v>
      </c>
      <c r="C277" s="1">
        <f>0</f>
        <v>0</v>
      </c>
      <c r="D277" s="1">
        <f>0</f>
        <v>0</v>
      </c>
      <c r="E277" s="1">
        <f>0</f>
        <v>0</v>
      </c>
      <c r="F277" s="1">
        <f>0</f>
        <v>0</v>
      </c>
      <c r="G277" s="1">
        <f>0</f>
        <v>0</v>
      </c>
      <c r="H277" s="1">
        <f>0</f>
        <v>0</v>
      </c>
      <c r="I277" s="1">
        <f>0</f>
        <v>0</v>
      </c>
      <c r="J277" s="1">
        <f>0</f>
        <v>0</v>
      </c>
      <c r="K277" s="10">
        <f t="shared" si="21"/>
        <v>0</v>
      </c>
    </row>
    <row r="278" spans="2:11" x14ac:dyDescent="0.25">
      <c r="B278" s="1">
        <f t="shared" si="20"/>
        <v>34</v>
      </c>
      <c r="C278" s="1">
        <f>0</f>
        <v>0</v>
      </c>
      <c r="D278" s="1">
        <f>0</f>
        <v>0</v>
      </c>
      <c r="E278" s="1">
        <f>0</f>
        <v>0</v>
      </c>
      <c r="F278" s="1">
        <f>0</f>
        <v>0</v>
      </c>
      <c r="G278" s="1">
        <f>0</f>
        <v>0</v>
      </c>
      <c r="H278" s="1">
        <f>0</f>
        <v>0</v>
      </c>
      <c r="I278" s="1">
        <f>0</f>
        <v>0</v>
      </c>
      <c r="J278" s="1">
        <f>0</f>
        <v>0</v>
      </c>
      <c r="K278" s="10">
        <f t="shared" si="21"/>
        <v>0</v>
      </c>
    </row>
    <row r="279" spans="2:11" x14ac:dyDescent="0.25">
      <c r="B279" s="1">
        <f t="shared" si="20"/>
        <v>37</v>
      </c>
      <c r="C279" s="1">
        <f>0</f>
        <v>0</v>
      </c>
      <c r="D279" s="1">
        <f>0</f>
        <v>0</v>
      </c>
      <c r="E279" s="1">
        <f>0</f>
        <v>0</v>
      </c>
      <c r="F279" s="1">
        <f>0</f>
        <v>0</v>
      </c>
      <c r="G279" s="1">
        <f>0</f>
        <v>0</v>
      </c>
      <c r="H279" s="1">
        <f>0</f>
        <v>0</v>
      </c>
      <c r="I279" s="1">
        <f>0</f>
        <v>0</v>
      </c>
      <c r="J279" s="1">
        <f>0</f>
        <v>0</v>
      </c>
      <c r="K279" s="10">
        <f t="shared" si="21"/>
        <v>0</v>
      </c>
    </row>
    <row r="280" spans="2:11" x14ac:dyDescent="0.25">
      <c r="B280" s="1">
        <f t="shared" si="20"/>
        <v>38</v>
      </c>
      <c r="C280" s="1">
        <f>0</f>
        <v>0</v>
      </c>
      <c r="D280" s="1">
        <f>0</f>
        <v>0</v>
      </c>
      <c r="E280" s="1">
        <f>0</f>
        <v>0</v>
      </c>
      <c r="F280" s="1">
        <f>0</f>
        <v>0</v>
      </c>
      <c r="G280" s="1">
        <f>0</f>
        <v>0</v>
      </c>
      <c r="H280" s="1">
        <f>0</f>
        <v>0</v>
      </c>
      <c r="I280" s="1">
        <f>0</f>
        <v>0</v>
      </c>
      <c r="J280" s="1">
        <f>0</f>
        <v>0</v>
      </c>
      <c r="K280" s="10">
        <f t="shared" si="21"/>
        <v>0</v>
      </c>
    </row>
    <row r="281" spans="2:11" x14ac:dyDescent="0.25">
      <c r="B281" s="1">
        <f t="shared" si="20"/>
        <v>41</v>
      </c>
      <c r="C281" s="1">
        <f>0</f>
        <v>0</v>
      </c>
      <c r="D281" s="1">
        <f>0</f>
        <v>0</v>
      </c>
      <c r="E281" s="1">
        <f>0</f>
        <v>0</v>
      </c>
      <c r="F281" s="1">
        <f>0</f>
        <v>0</v>
      </c>
      <c r="G281" s="1">
        <f>0</f>
        <v>0</v>
      </c>
      <c r="H281" s="1">
        <f>0</f>
        <v>0</v>
      </c>
      <c r="I281" s="1">
        <f>0</f>
        <v>0</v>
      </c>
      <c r="J281" s="1">
        <f>0</f>
        <v>0</v>
      </c>
      <c r="K281" s="10">
        <f t="shared" si="21"/>
        <v>0</v>
      </c>
    </row>
    <row r="282" spans="2:11" x14ac:dyDescent="0.25">
      <c r="B282" s="1">
        <f t="shared" si="20"/>
        <v>43</v>
      </c>
      <c r="C282" s="1">
        <f>0</f>
        <v>0</v>
      </c>
      <c r="D282" s="1">
        <f>0</f>
        <v>0</v>
      </c>
      <c r="E282" s="1">
        <f>0</f>
        <v>0</v>
      </c>
      <c r="F282" s="1">
        <f>0</f>
        <v>0</v>
      </c>
      <c r="G282" s="1">
        <f>0</f>
        <v>0</v>
      </c>
      <c r="H282" s="1">
        <f>0</f>
        <v>0</v>
      </c>
      <c r="I282" s="1">
        <f>0</f>
        <v>0</v>
      </c>
      <c r="J282" s="1">
        <f>0</f>
        <v>0</v>
      </c>
      <c r="K282" s="10">
        <f t="shared" si="21"/>
        <v>0</v>
      </c>
    </row>
    <row r="283" spans="2:11" x14ac:dyDescent="0.25">
      <c r="B283" s="1">
        <f t="shared" si="20"/>
        <v>44</v>
      </c>
      <c r="C283" s="1">
        <f>0</f>
        <v>0</v>
      </c>
      <c r="D283" s="1">
        <f>0</f>
        <v>0</v>
      </c>
      <c r="E283" s="1">
        <f>0</f>
        <v>0</v>
      </c>
      <c r="F283" s="1">
        <f>0</f>
        <v>0</v>
      </c>
      <c r="G283" s="1">
        <f>0</f>
        <v>0</v>
      </c>
      <c r="H283" s="1">
        <f>0</f>
        <v>0</v>
      </c>
      <c r="I283" s="1">
        <f>0</f>
        <v>0</v>
      </c>
      <c r="J283" s="1">
        <f>0</f>
        <v>0</v>
      </c>
      <c r="K283" s="10">
        <f t="shared" si="21"/>
        <v>0</v>
      </c>
    </row>
    <row r="284" spans="2:11" x14ac:dyDescent="0.25">
      <c r="B284" s="1">
        <f t="shared" si="20"/>
        <v>45</v>
      </c>
      <c r="C284" s="1">
        <f>0</f>
        <v>0</v>
      </c>
      <c r="D284" s="1">
        <f>0</f>
        <v>0</v>
      </c>
      <c r="E284" s="1">
        <f>0</f>
        <v>0</v>
      </c>
      <c r="F284" s="1">
        <f>0</f>
        <v>0</v>
      </c>
      <c r="G284" s="1">
        <f>0</f>
        <v>0</v>
      </c>
      <c r="H284" s="1">
        <f>0</f>
        <v>0</v>
      </c>
      <c r="I284" s="1">
        <f>0</f>
        <v>0</v>
      </c>
      <c r="J284" s="1">
        <f>0</f>
        <v>0</v>
      </c>
      <c r="K284" s="10">
        <f t="shared" si="21"/>
        <v>0</v>
      </c>
    </row>
    <row r="285" spans="2:11" x14ac:dyDescent="0.25">
      <c r="B285" s="1">
        <f t="shared" si="20"/>
        <v>46</v>
      </c>
      <c r="C285" s="1">
        <f>0</f>
        <v>0</v>
      </c>
      <c r="D285" s="1">
        <f>0</f>
        <v>0</v>
      </c>
      <c r="E285" s="1">
        <f>0</f>
        <v>0</v>
      </c>
      <c r="F285" s="1">
        <f>0</f>
        <v>0</v>
      </c>
      <c r="G285" s="1">
        <f>0</f>
        <v>0</v>
      </c>
      <c r="H285" s="1">
        <f>0</f>
        <v>0</v>
      </c>
      <c r="I285" s="1">
        <f>0</f>
        <v>0</v>
      </c>
      <c r="J285" s="1">
        <f>0</f>
        <v>0</v>
      </c>
      <c r="K285" s="10">
        <f t="shared" si="21"/>
        <v>0</v>
      </c>
    </row>
    <row r="286" spans="2:11" x14ac:dyDescent="0.25">
      <c r="B286" s="1">
        <f t="shared" si="20"/>
        <v>47</v>
      </c>
      <c r="C286" s="1">
        <f>0</f>
        <v>0</v>
      </c>
      <c r="D286" s="1">
        <f>0</f>
        <v>0</v>
      </c>
      <c r="E286" s="1">
        <f>0</f>
        <v>0</v>
      </c>
      <c r="F286" s="1">
        <f>0</f>
        <v>0</v>
      </c>
      <c r="G286" s="1">
        <f>0</f>
        <v>0</v>
      </c>
      <c r="H286" s="1">
        <f>0</f>
        <v>0</v>
      </c>
      <c r="I286" s="1">
        <f>0</f>
        <v>0</v>
      </c>
      <c r="J286" s="1">
        <f>0</f>
        <v>0</v>
      </c>
      <c r="K286" s="10">
        <f t="shared" si="21"/>
        <v>0</v>
      </c>
    </row>
    <row r="287" spans="2:11" x14ac:dyDescent="0.25">
      <c r="B287" s="1">
        <f t="shared" si="20"/>
        <v>51</v>
      </c>
      <c r="C287" s="1">
        <f>0</f>
        <v>0</v>
      </c>
      <c r="D287" s="1">
        <f>0</f>
        <v>0</v>
      </c>
      <c r="E287" s="1">
        <f>0</f>
        <v>0</v>
      </c>
      <c r="F287" s="1">
        <f>0</f>
        <v>0</v>
      </c>
      <c r="G287" s="1">
        <f>0</f>
        <v>0</v>
      </c>
      <c r="H287" s="1">
        <f>0</f>
        <v>0</v>
      </c>
      <c r="I287" s="1">
        <f>0</f>
        <v>0</v>
      </c>
      <c r="J287" s="1">
        <f>0</f>
        <v>0</v>
      </c>
      <c r="K287" s="10">
        <f t="shared" si="21"/>
        <v>0</v>
      </c>
    </row>
    <row r="288" spans="2:11" x14ac:dyDescent="0.25">
      <c r="B288" s="1">
        <f t="shared" si="20"/>
        <v>54</v>
      </c>
      <c r="C288" s="1">
        <f>0</f>
        <v>0</v>
      </c>
      <c r="D288" s="1">
        <f>0</f>
        <v>0</v>
      </c>
      <c r="E288" s="1">
        <f>0</f>
        <v>0</v>
      </c>
      <c r="F288" s="1">
        <f>0</f>
        <v>0</v>
      </c>
      <c r="G288" s="1">
        <f>0</f>
        <v>0</v>
      </c>
      <c r="H288" s="1">
        <f>0</f>
        <v>0</v>
      </c>
      <c r="I288" s="1">
        <f>0</f>
        <v>0</v>
      </c>
      <c r="J288" s="1">
        <f>0</f>
        <v>0</v>
      </c>
      <c r="K288" s="10">
        <f t="shared" si="21"/>
        <v>0</v>
      </c>
    </row>
    <row r="289" spans="2:12" x14ac:dyDescent="0.25">
      <c r="B289" s="1">
        <f t="shared" si="20"/>
        <v>57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0</v>
      </c>
      <c r="J289" s="1">
        <v>1</v>
      </c>
      <c r="K289" s="10">
        <f t="shared" si="21"/>
        <v>7</v>
      </c>
    </row>
    <row r="290" spans="2:12" x14ac:dyDescent="0.25">
      <c r="B290" s="1">
        <f t="shared" si="20"/>
        <v>61</v>
      </c>
      <c r="C290" s="1">
        <f>0</f>
        <v>0</v>
      </c>
      <c r="D290" s="1">
        <f>0</f>
        <v>0</v>
      </c>
      <c r="E290" s="1">
        <f>0</f>
        <v>0</v>
      </c>
      <c r="F290" s="1">
        <f>0</f>
        <v>0</v>
      </c>
      <c r="G290" s="1">
        <f>0</f>
        <v>0</v>
      </c>
      <c r="H290" s="1">
        <f>0</f>
        <v>0</v>
      </c>
      <c r="I290" s="1">
        <f>0</f>
        <v>0</v>
      </c>
      <c r="J290" s="1">
        <f>0</f>
        <v>0</v>
      </c>
      <c r="K290" s="10">
        <f t="shared" si="21"/>
        <v>0</v>
      </c>
    </row>
    <row r="291" spans="2:12" x14ac:dyDescent="0.25">
      <c r="B291" s="1">
        <f t="shared" si="20"/>
        <v>63</v>
      </c>
      <c r="C291" s="1">
        <f>0</f>
        <v>0</v>
      </c>
      <c r="D291" s="1">
        <f>0</f>
        <v>0</v>
      </c>
      <c r="E291" s="1">
        <f>0</f>
        <v>0</v>
      </c>
      <c r="F291" s="1">
        <f>0</f>
        <v>0</v>
      </c>
      <c r="G291" s="1">
        <f>0</f>
        <v>0</v>
      </c>
      <c r="H291" s="1">
        <f>0</f>
        <v>0</v>
      </c>
      <c r="I291" s="1">
        <f>0</f>
        <v>0</v>
      </c>
      <c r="J291" s="1">
        <f>0</f>
        <v>0</v>
      </c>
      <c r="K291" s="10">
        <f t="shared" si="21"/>
        <v>0</v>
      </c>
    </row>
    <row r="292" spans="2:12" x14ac:dyDescent="0.25">
      <c r="B292" s="1">
        <f t="shared" si="20"/>
        <v>69</v>
      </c>
      <c r="C292" s="1">
        <f>0</f>
        <v>0</v>
      </c>
      <c r="D292" s="1">
        <f>0</f>
        <v>0</v>
      </c>
      <c r="E292" s="1">
        <f>0</f>
        <v>0</v>
      </c>
      <c r="F292" s="1">
        <f>0</f>
        <v>0</v>
      </c>
      <c r="G292" s="1">
        <f>0</f>
        <v>0</v>
      </c>
      <c r="H292" s="1">
        <f>0</f>
        <v>0</v>
      </c>
      <c r="I292" s="1">
        <f>0</f>
        <v>0</v>
      </c>
      <c r="J292" s="1">
        <f>0</f>
        <v>0</v>
      </c>
      <c r="K292" s="10">
        <f t="shared" si="21"/>
        <v>0</v>
      </c>
    </row>
    <row r="293" spans="2:12" x14ac:dyDescent="0.25">
      <c r="B293" s="1">
        <f t="shared" si="20"/>
        <v>71</v>
      </c>
      <c r="C293" s="1">
        <f>0</f>
        <v>0</v>
      </c>
      <c r="D293" s="1">
        <f>0</f>
        <v>0</v>
      </c>
      <c r="E293" s="1">
        <f>0</f>
        <v>0</v>
      </c>
      <c r="F293" s="1">
        <f>0</f>
        <v>0</v>
      </c>
      <c r="G293" s="1">
        <f>0</f>
        <v>0</v>
      </c>
      <c r="H293" s="1">
        <f>0</f>
        <v>0</v>
      </c>
      <c r="I293" s="1">
        <f>0</f>
        <v>0</v>
      </c>
      <c r="J293" s="1">
        <f>0</f>
        <v>0</v>
      </c>
      <c r="K293" s="10">
        <f t="shared" si="21"/>
        <v>0</v>
      </c>
    </row>
    <row r="294" spans="2:12" x14ac:dyDescent="0.25">
      <c r="B294" s="1">
        <f t="shared" si="20"/>
        <v>72</v>
      </c>
      <c r="C294" s="1">
        <f>0</f>
        <v>0</v>
      </c>
      <c r="D294" s="1">
        <f>0</f>
        <v>0</v>
      </c>
      <c r="E294" s="1">
        <f>0</f>
        <v>0</v>
      </c>
      <c r="F294" s="1">
        <f>0</f>
        <v>0</v>
      </c>
      <c r="G294" s="1">
        <f>0</f>
        <v>0</v>
      </c>
      <c r="H294" s="1">
        <f>0</f>
        <v>0</v>
      </c>
      <c r="I294" s="1">
        <f>0</f>
        <v>0</v>
      </c>
      <c r="J294" s="1">
        <f>0</f>
        <v>0</v>
      </c>
      <c r="K294" s="10">
        <f t="shared" si="21"/>
        <v>0</v>
      </c>
    </row>
    <row r="295" spans="2:12" x14ac:dyDescent="0.25">
      <c r="B295" s="1">
        <f t="shared" si="20"/>
        <v>73</v>
      </c>
      <c r="C295" s="1">
        <f>0</f>
        <v>0</v>
      </c>
      <c r="D295" s="1">
        <f>0</f>
        <v>0</v>
      </c>
      <c r="E295" s="1">
        <f>0</f>
        <v>0</v>
      </c>
      <c r="F295" s="1">
        <f>0</f>
        <v>0</v>
      </c>
      <c r="G295" s="1">
        <f>0</f>
        <v>0</v>
      </c>
      <c r="H295" s="1">
        <f>0</f>
        <v>0</v>
      </c>
      <c r="I295" s="1">
        <f>0</f>
        <v>0</v>
      </c>
      <c r="J295" s="1">
        <f>0</f>
        <v>0</v>
      </c>
      <c r="K295" s="10">
        <f t="shared" si="21"/>
        <v>0</v>
      </c>
    </row>
    <row r="296" spans="2:12" x14ac:dyDescent="0.25">
      <c r="B296" s="1">
        <f t="shared" si="20"/>
        <v>74</v>
      </c>
      <c r="C296" s="1">
        <f>0</f>
        <v>0</v>
      </c>
      <c r="D296" s="1">
        <f>0</f>
        <v>0</v>
      </c>
      <c r="E296" s="1">
        <f>0</f>
        <v>0</v>
      </c>
      <c r="F296" s="1">
        <f>0</f>
        <v>0</v>
      </c>
      <c r="G296" s="1">
        <f>0</f>
        <v>0</v>
      </c>
      <c r="H296" s="1">
        <f>0</f>
        <v>0</v>
      </c>
      <c r="I296" s="1">
        <f>0</f>
        <v>0</v>
      </c>
      <c r="J296" s="1">
        <f>0</f>
        <v>0</v>
      </c>
      <c r="K296" s="10">
        <f t="shared" si="21"/>
        <v>0</v>
      </c>
    </row>
    <row r="297" spans="2:12" x14ac:dyDescent="0.25">
      <c r="B297" s="1">
        <f t="shared" si="20"/>
        <v>79</v>
      </c>
      <c r="C297" s="1">
        <f>0</f>
        <v>0</v>
      </c>
      <c r="D297" s="1">
        <f>0</f>
        <v>0</v>
      </c>
      <c r="E297" s="1">
        <f>0</f>
        <v>0</v>
      </c>
      <c r="F297" s="1">
        <f>0</f>
        <v>0</v>
      </c>
      <c r="G297" s="1">
        <f>0</f>
        <v>0</v>
      </c>
      <c r="H297" s="1">
        <f>0</f>
        <v>0</v>
      </c>
      <c r="I297" s="1">
        <f>0</f>
        <v>0</v>
      </c>
      <c r="J297" s="1">
        <f>0</f>
        <v>0</v>
      </c>
      <c r="K297" s="10">
        <f t="shared" si="21"/>
        <v>0</v>
      </c>
    </row>
    <row r="298" spans="2:12" x14ac:dyDescent="0.25">
      <c r="B298" s="1">
        <f t="shared" si="20"/>
        <v>82</v>
      </c>
      <c r="C298" s="1">
        <f>0</f>
        <v>0</v>
      </c>
      <c r="D298" s="1">
        <f>0</f>
        <v>0</v>
      </c>
      <c r="E298" s="1">
        <f>0</f>
        <v>0</v>
      </c>
      <c r="F298" s="1">
        <f>0</f>
        <v>0</v>
      </c>
      <c r="G298" s="1">
        <f>0</f>
        <v>0</v>
      </c>
      <c r="H298" s="1">
        <f>0</f>
        <v>0</v>
      </c>
      <c r="I298" s="1">
        <f>0</f>
        <v>0</v>
      </c>
      <c r="J298" s="1">
        <f>0</f>
        <v>0</v>
      </c>
    </row>
    <row r="302" spans="2:12" x14ac:dyDescent="0.25">
      <c r="C302" s="29" t="s">
        <v>53</v>
      </c>
      <c r="D302" s="29"/>
      <c r="E302" s="29"/>
      <c r="F302" s="29"/>
      <c r="G302" s="29"/>
      <c r="H302" s="29"/>
      <c r="I302" s="29"/>
      <c r="J302" s="29"/>
      <c r="K302" s="29"/>
    </row>
    <row r="303" spans="2:12" x14ac:dyDescent="0.25">
      <c r="B303" s="4" t="s">
        <v>77</v>
      </c>
      <c r="C303" s="4" t="s">
        <v>68</v>
      </c>
      <c r="D303" s="4" t="s">
        <v>69</v>
      </c>
      <c r="E303" s="4" t="s">
        <v>70</v>
      </c>
      <c r="F303" s="4" t="s">
        <v>71</v>
      </c>
      <c r="G303" s="4" t="s">
        <v>72</v>
      </c>
      <c r="H303" s="4" t="s">
        <v>73</v>
      </c>
      <c r="I303" s="4" t="s">
        <v>74</v>
      </c>
      <c r="J303" s="4" t="s">
        <v>75</v>
      </c>
      <c r="K303" s="4" t="s">
        <v>56</v>
      </c>
    </row>
    <row r="304" spans="2:12" x14ac:dyDescent="0.25">
      <c r="B304" s="1">
        <f t="shared" ref="B304:B348" si="22">A2</f>
        <v>1</v>
      </c>
      <c r="C304" s="1">
        <v>0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0">
        <f>SUM(C304:J304)</f>
        <v>6</v>
      </c>
      <c r="L304" s="10"/>
    </row>
    <row r="305" spans="2:12" x14ac:dyDescent="0.25">
      <c r="B305" s="1">
        <f t="shared" si="22"/>
        <v>2</v>
      </c>
      <c r="C305" s="1">
        <v>0</v>
      </c>
      <c r="D305" s="1">
        <v>1</v>
      </c>
      <c r="E305" s="1">
        <v>1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0">
        <f t="shared" ref="K305:K347" si="23">SUM(C305:J305)</f>
        <v>6</v>
      </c>
      <c r="L305" s="10"/>
    </row>
    <row r="306" spans="2:12" x14ac:dyDescent="0.25">
      <c r="B306" s="1">
        <f t="shared" si="22"/>
        <v>3</v>
      </c>
      <c r="C306" s="1">
        <v>0</v>
      </c>
      <c r="D306" s="1">
        <v>1</v>
      </c>
      <c r="E306" s="1">
        <v>1</v>
      </c>
      <c r="F306" s="1">
        <v>1</v>
      </c>
      <c r="G306" s="1">
        <v>0</v>
      </c>
      <c r="H306" s="1">
        <v>1</v>
      </c>
      <c r="I306" s="1">
        <v>1</v>
      </c>
      <c r="J306" s="1">
        <v>1</v>
      </c>
      <c r="K306" s="10">
        <f t="shared" si="23"/>
        <v>6</v>
      </c>
      <c r="L306" s="10"/>
    </row>
    <row r="307" spans="2:12" x14ac:dyDescent="0.25">
      <c r="B307" s="1">
        <f t="shared" si="22"/>
        <v>4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1</v>
      </c>
      <c r="K307" s="10">
        <f t="shared" si="23"/>
        <v>6</v>
      </c>
      <c r="L307" s="10"/>
    </row>
    <row r="308" spans="2:12" x14ac:dyDescent="0.25">
      <c r="B308" s="1">
        <f t="shared" si="22"/>
        <v>5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s="1">
        <v>1</v>
      </c>
      <c r="I308" s="1">
        <v>1</v>
      </c>
      <c r="J308" s="1">
        <v>1</v>
      </c>
      <c r="K308" s="10">
        <f t="shared" si="23"/>
        <v>6</v>
      </c>
      <c r="L308" s="10"/>
    </row>
    <row r="309" spans="2:12" x14ac:dyDescent="0.25">
      <c r="B309" s="1">
        <f t="shared" si="22"/>
        <v>6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1</v>
      </c>
      <c r="K309" s="10">
        <f t="shared" si="23"/>
        <v>6</v>
      </c>
      <c r="L309" s="10"/>
    </row>
    <row r="310" spans="2:12" x14ac:dyDescent="0.25">
      <c r="B310" s="1">
        <f t="shared" si="22"/>
        <v>9</v>
      </c>
      <c r="C310" s="1">
        <v>0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0">
        <f t="shared" si="23"/>
        <v>7</v>
      </c>
      <c r="L310" s="10"/>
    </row>
    <row r="311" spans="2:12" x14ac:dyDescent="0.25">
      <c r="B311" s="1">
        <f t="shared" si="22"/>
        <v>10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0">
        <f t="shared" si="23"/>
        <v>8</v>
      </c>
      <c r="L311" s="10"/>
    </row>
    <row r="312" spans="2:12" x14ac:dyDescent="0.25">
      <c r="B312" s="1">
        <f t="shared" si="22"/>
        <v>11</v>
      </c>
      <c r="C312" s="1">
        <v>0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0">
        <f t="shared" si="23"/>
        <v>7</v>
      </c>
      <c r="L312" s="10"/>
    </row>
    <row r="313" spans="2:12" x14ac:dyDescent="0.25">
      <c r="B313" s="1">
        <f t="shared" si="22"/>
        <v>12</v>
      </c>
      <c r="C313" s="1">
        <v>0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0">
        <f t="shared" si="23"/>
        <v>7</v>
      </c>
      <c r="L313" s="10"/>
    </row>
    <row r="314" spans="2:12" x14ac:dyDescent="0.25">
      <c r="B314" s="1">
        <f t="shared" si="22"/>
        <v>13</v>
      </c>
      <c r="C314" s="1">
        <v>0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0">
        <f t="shared" si="23"/>
        <v>6</v>
      </c>
      <c r="L314" s="10"/>
    </row>
    <row r="315" spans="2:12" x14ac:dyDescent="0.25">
      <c r="B315" s="1">
        <f t="shared" si="22"/>
        <v>14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0">
        <f t="shared" si="23"/>
        <v>8</v>
      </c>
      <c r="L315" s="10"/>
    </row>
    <row r="316" spans="2:12" x14ac:dyDescent="0.25">
      <c r="B316" s="1">
        <f t="shared" si="22"/>
        <v>15</v>
      </c>
      <c r="C316" s="1">
        <f>0</f>
        <v>0</v>
      </c>
      <c r="D316" s="1">
        <f>0</f>
        <v>0</v>
      </c>
      <c r="E316" s="1">
        <f>0</f>
        <v>0</v>
      </c>
      <c r="F316" s="1">
        <f>0</f>
        <v>0</v>
      </c>
      <c r="G316" s="1">
        <f>0</f>
        <v>0</v>
      </c>
      <c r="H316" s="1">
        <f>0</f>
        <v>0</v>
      </c>
      <c r="I316" s="1">
        <f>0</f>
        <v>0</v>
      </c>
      <c r="J316" s="1">
        <f>0</f>
        <v>0</v>
      </c>
      <c r="K316" s="10">
        <f t="shared" si="23"/>
        <v>0</v>
      </c>
      <c r="L316" s="10"/>
    </row>
    <row r="317" spans="2:12" x14ac:dyDescent="0.25">
      <c r="B317" s="1">
        <f t="shared" si="22"/>
        <v>17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0">
        <f t="shared" si="23"/>
        <v>8</v>
      </c>
      <c r="L317" s="10"/>
    </row>
    <row r="318" spans="2:12" x14ac:dyDescent="0.25">
      <c r="B318" s="1">
        <f t="shared" si="22"/>
        <v>18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0">
        <f t="shared" si="23"/>
        <v>8</v>
      </c>
      <c r="L318" s="10"/>
    </row>
    <row r="319" spans="2:12" x14ac:dyDescent="0.25">
      <c r="B319" s="1">
        <f t="shared" si="22"/>
        <v>20</v>
      </c>
      <c r="C319" s="1">
        <v>1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0">
        <f t="shared" si="23"/>
        <v>7</v>
      </c>
      <c r="L319" s="10"/>
    </row>
    <row r="320" spans="2:12" x14ac:dyDescent="0.25">
      <c r="B320" s="1">
        <f t="shared" si="22"/>
        <v>22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0">
        <f t="shared" si="23"/>
        <v>8</v>
      </c>
      <c r="L320" s="10"/>
    </row>
    <row r="321" spans="2:12" x14ac:dyDescent="0.25">
      <c r="B321" s="1">
        <f t="shared" si="22"/>
        <v>23</v>
      </c>
      <c r="C321" s="1">
        <v>1</v>
      </c>
      <c r="D321" s="1">
        <v>1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0">
        <f t="shared" si="23"/>
        <v>7</v>
      </c>
      <c r="L321" s="10"/>
    </row>
    <row r="322" spans="2:12" x14ac:dyDescent="0.25">
      <c r="B322" s="1">
        <f t="shared" si="22"/>
        <v>24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0">
        <f t="shared" si="23"/>
        <v>7</v>
      </c>
      <c r="L322" s="10"/>
    </row>
    <row r="323" spans="2:12" x14ac:dyDescent="0.25">
      <c r="B323" s="1">
        <f t="shared" si="22"/>
        <v>26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0">
        <f t="shared" si="23"/>
        <v>7</v>
      </c>
      <c r="L323" s="10"/>
    </row>
    <row r="324" spans="2:12" x14ac:dyDescent="0.25">
      <c r="B324" s="1">
        <f t="shared" si="22"/>
        <v>27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0">
        <f t="shared" si="23"/>
        <v>7</v>
      </c>
      <c r="L324" s="10"/>
    </row>
    <row r="325" spans="2:12" x14ac:dyDescent="0.25">
      <c r="B325" s="1">
        <f t="shared" si="22"/>
        <v>28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0">
        <f t="shared" si="23"/>
        <v>7</v>
      </c>
      <c r="L325" s="10"/>
    </row>
    <row r="326" spans="2:12" x14ac:dyDescent="0.25">
      <c r="B326" s="1">
        <f t="shared" si="22"/>
        <v>30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0">
        <f t="shared" si="23"/>
        <v>7</v>
      </c>
      <c r="L326" s="10"/>
    </row>
    <row r="327" spans="2:12" x14ac:dyDescent="0.25">
      <c r="B327" s="1">
        <f t="shared" si="22"/>
        <v>31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0">
        <f t="shared" si="23"/>
        <v>7</v>
      </c>
      <c r="L327" s="10"/>
    </row>
    <row r="328" spans="2:12" x14ac:dyDescent="0.25">
      <c r="B328" s="1">
        <f t="shared" si="22"/>
        <v>34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0">
        <f t="shared" si="23"/>
        <v>7</v>
      </c>
      <c r="L328" s="10"/>
    </row>
    <row r="329" spans="2:12" x14ac:dyDescent="0.25">
      <c r="B329" s="1">
        <f t="shared" si="22"/>
        <v>37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0">
        <f t="shared" si="23"/>
        <v>7</v>
      </c>
      <c r="L329" s="10"/>
    </row>
    <row r="330" spans="2:12" x14ac:dyDescent="0.25">
      <c r="B330" s="1">
        <f t="shared" si="22"/>
        <v>38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0">
        <f t="shared" si="23"/>
        <v>7</v>
      </c>
      <c r="L330" s="10"/>
    </row>
    <row r="331" spans="2:12" x14ac:dyDescent="0.25">
      <c r="B331" s="1">
        <f t="shared" si="22"/>
        <v>41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0">
        <f t="shared" si="23"/>
        <v>7</v>
      </c>
      <c r="L331" s="10"/>
    </row>
    <row r="332" spans="2:12" x14ac:dyDescent="0.25">
      <c r="B332" s="1">
        <f t="shared" si="22"/>
        <v>43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0">
        <f t="shared" si="23"/>
        <v>7</v>
      </c>
      <c r="L332" s="10"/>
    </row>
    <row r="333" spans="2:12" x14ac:dyDescent="0.25">
      <c r="B333" s="1">
        <f t="shared" si="22"/>
        <v>44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0">
        <f t="shared" si="23"/>
        <v>7</v>
      </c>
      <c r="L333" s="10"/>
    </row>
    <row r="334" spans="2:12" x14ac:dyDescent="0.25">
      <c r="B334" s="1">
        <f t="shared" si="22"/>
        <v>45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0">
        <f t="shared" si="23"/>
        <v>7</v>
      </c>
      <c r="L334" s="10"/>
    </row>
    <row r="335" spans="2:12" x14ac:dyDescent="0.25">
      <c r="B335" s="1">
        <f t="shared" si="22"/>
        <v>46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0">
        <f t="shared" si="23"/>
        <v>1</v>
      </c>
      <c r="L335" s="10"/>
    </row>
    <row r="336" spans="2:12" x14ac:dyDescent="0.25">
      <c r="B336" s="1">
        <f t="shared" si="22"/>
        <v>47</v>
      </c>
      <c r="C336" s="1">
        <v>0</v>
      </c>
      <c r="D336" s="1">
        <v>1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0">
        <f t="shared" si="23"/>
        <v>2</v>
      </c>
      <c r="L336" s="10"/>
    </row>
    <row r="337" spans="2:12" x14ac:dyDescent="0.25">
      <c r="B337" s="1">
        <f t="shared" si="22"/>
        <v>51</v>
      </c>
      <c r="C337" s="1">
        <f>0</f>
        <v>0</v>
      </c>
      <c r="D337" s="1">
        <f>0</f>
        <v>0</v>
      </c>
      <c r="E337" s="1">
        <f>0</f>
        <v>0</v>
      </c>
      <c r="F337" s="1">
        <f>0</f>
        <v>0</v>
      </c>
      <c r="G337" s="1">
        <f>0</f>
        <v>0</v>
      </c>
      <c r="H337" s="1">
        <f>0</f>
        <v>0</v>
      </c>
      <c r="I337" s="1">
        <f>0</f>
        <v>0</v>
      </c>
      <c r="J337" s="1">
        <f>0</f>
        <v>0</v>
      </c>
      <c r="K337" s="10">
        <f t="shared" si="23"/>
        <v>0</v>
      </c>
      <c r="L337" s="10"/>
    </row>
    <row r="338" spans="2:12" x14ac:dyDescent="0.25">
      <c r="B338" s="1">
        <f t="shared" si="22"/>
        <v>54</v>
      </c>
      <c r="C338" s="1">
        <f>0</f>
        <v>0</v>
      </c>
      <c r="D338" s="1">
        <f>0</f>
        <v>0</v>
      </c>
      <c r="E338" s="1">
        <f>0</f>
        <v>0</v>
      </c>
      <c r="F338" s="1">
        <f>0</f>
        <v>0</v>
      </c>
      <c r="G338" s="1">
        <f>0</f>
        <v>0</v>
      </c>
      <c r="H338" s="1">
        <f>0</f>
        <v>0</v>
      </c>
      <c r="I338" s="1">
        <f>0</f>
        <v>0</v>
      </c>
      <c r="J338" s="1">
        <f>0</f>
        <v>0</v>
      </c>
      <c r="K338" s="10">
        <f t="shared" si="23"/>
        <v>0</v>
      </c>
      <c r="L338" s="10"/>
    </row>
    <row r="339" spans="2:12" x14ac:dyDescent="0.25">
      <c r="B339" s="1">
        <f t="shared" si="22"/>
        <v>57</v>
      </c>
      <c r="C339" s="1">
        <f>0</f>
        <v>0</v>
      </c>
      <c r="D339" s="1">
        <f>0</f>
        <v>0</v>
      </c>
      <c r="E339" s="1">
        <f>0</f>
        <v>0</v>
      </c>
      <c r="F339" s="1">
        <f>0</f>
        <v>0</v>
      </c>
      <c r="G339" s="1">
        <f>0</f>
        <v>0</v>
      </c>
      <c r="H339" s="1">
        <f>0</f>
        <v>0</v>
      </c>
      <c r="I339" s="1">
        <f>0</f>
        <v>0</v>
      </c>
      <c r="J339" s="1">
        <f>0</f>
        <v>0</v>
      </c>
      <c r="K339" s="10">
        <f t="shared" si="23"/>
        <v>0</v>
      </c>
      <c r="L339" s="10"/>
    </row>
    <row r="340" spans="2:12" x14ac:dyDescent="0.25">
      <c r="B340" s="1">
        <f t="shared" si="22"/>
        <v>61</v>
      </c>
      <c r="C340" s="1">
        <v>1</v>
      </c>
      <c r="D340" s="1">
        <v>1</v>
      </c>
      <c r="E340" s="1">
        <v>0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0">
        <f t="shared" si="23"/>
        <v>7</v>
      </c>
      <c r="L340" s="10"/>
    </row>
    <row r="341" spans="2:12" x14ac:dyDescent="0.25">
      <c r="B341" s="1">
        <f t="shared" si="22"/>
        <v>63</v>
      </c>
      <c r="C341" s="1">
        <f>0</f>
        <v>0</v>
      </c>
      <c r="D341" s="1">
        <f>0</f>
        <v>0</v>
      </c>
      <c r="E341" s="1">
        <f>0</f>
        <v>0</v>
      </c>
      <c r="F341" s="1">
        <f>0</f>
        <v>0</v>
      </c>
      <c r="G341" s="1">
        <f>0</f>
        <v>0</v>
      </c>
      <c r="H341" s="1">
        <f>0</f>
        <v>0</v>
      </c>
      <c r="I341" s="1">
        <f>0</f>
        <v>0</v>
      </c>
      <c r="J341" s="1">
        <f>0</f>
        <v>0</v>
      </c>
      <c r="K341" s="10">
        <f t="shared" si="23"/>
        <v>0</v>
      </c>
      <c r="L341" s="10"/>
    </row>
    <row r="342" spans="2:12" x14ac:dyDescent="0.25">
      <c r="B342" s="1">
        <f t="shared" si="22"/>
        <v>69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0">
        <f t="shared" si="23"/>
        <v>8</v>
      </c>
      <c r="L342" s="10"/>
    </row>
    <row r="343" spans="2:12" x14ac:dyDescent="0.25">
      <c r="B343" s="1">
        <f t="shared" si="22"/>
        <v>71</v>
      </c>
      <c r="C343" s="1">
        <v>1</v>
      </c>
      <c r="D343" s="1">
        <v>1</v>
      </c>
      <c r="E343" s="1">
        <v>0</v>
      </c>
      <c r="F343" s="1">
        <v>0</v>
      </c>
      <c r="G343" s="1">
        <v>0</v>
      </c>
      <c r="H343" s="1">
        <v>1</v>
      </c>
      <c r="I343" s="1">
        <v>1</v>
      </c>
      <c r="J343" s="1">
        <v>1</v>
      </c>
      <c r="K343" s="10">
        <f t="shared" si="23"/>
        <v>5</v>
      </c>
      <c r="L343" s="10"/>
    </row>
    <row r="344" spans="2:12" x14ac:dyDescent="0.25">
      <c r="B344" s="1">
        <f t="shared" si="22"/>
        <v>72</v>
      </c>
      <c r="C344" s="1">
        <v>1</v>
      </c>
      <c r="D344" s="1">
        <v>1</v>
      </c>
      <c r="E344" s="1">
        <v>1</v>
      </c>
      <c r="F344" s="1">
        <v>1</v>
      </c>
      <c r="G344" s="1">
        <v>0</v>
      </c>
      <c r="H344" s="1">
        <v>1</v>
      </c>
      <c r="I344" s="1">
        <v>1</v>
      </c>
      <c r="J344" s="1">
        <v>1</v>
      </c>
      <c r="K344" s="10">
        <f t="shared" si="23"/>
        <v>7</v>
      </c>
      <c r="L344" s="10"/>
    </row>
    <row r="345" spans="2:12" x14ac:dyDescent="0.25">
      <c r="B345" s="1">
        <f t="shared" si="22"/>
        <v>73</v>
      </c>
      <c r="C345" s="1">
        <v>1</v>
      </c>
      <c r="D345" s="1">
        <v>1</v>
      </c>
      <c r="E345" s="1">
        <v>1</v>
      </c>
      <c r="F345" s="1">
        <v>1</v>
      </c>
      <c r="G345" s="1">
        <v>0</v>
      </c>
      <c r="H345" s="1">
        <v>1</v>
      </c>
      <c r="I345" s="1">
        <v>1</v>
      </c>
      <c r="J345" s="1">
        <v>1</v>
      </c>
      <c r="K345" s="10">
        <f t="shared" si="23"/>
        <v>7</v>
      </c>
      <c r="L345" s="10"/>
    </row>
    <row r="346" spans="2:12" x14ac:dyDescent="0.25">
      <c r="B346" s="1">
        <f t="shared" si="22"/>
        <v>74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0">
        <f t="shared" si="23"/>
        <v>8</v>
      </c>
      <c r="L346" s="10"/>
    </row>
    <row r="347" spans="2:12" x14ac:dyDescent="0.25">
      <c r="B347" s="1">
        <f t="shared" si="22"/>
        <v>79</v>
      </c>
      <c r="C347" s="1">
        <f>0</f>
        <v>0</v>
      </c>
      <c r="D347" s="1">
        <f>0</f>
        <v>0</v>
      </c>
      <c r="E347" s="1">
        <f>0</f>
        <v>0</v>
      </c>
      <c r="F347" s="1">
        <f>0</f>
        <v>0</v>
      </c>
      <c r="G347" s="1">
        <f>0</f>
        <v>0</v>
      </c>
      <c r="H347" s="1">
        <f>0</f>
        <v>0</v>
      </c>
      <c r="I347" s="1">
        <f>0</f>
        <v>0</v>
      </c>
      <c r="J347" s="1">
        <f>0</f>
        <v>0</v>
      </c>
      <c r="K347" s="10">
        <f t="shared" si="23"/>
        <v>0</v>
      </c>
      <c r="L347" s="10"/>
    </row>
    <row r="348" spans="2:12" x14ac:dyDescent="0.25">
      <c r="B348" s="1">
        <f t="shared" si="22"/>
        <v>82</v>
      </c>
      <c r="C348" s="1">
        <f>0</f>
        <v>0</v>
      </c>
      <c r="D348" s="1">
        <f>0</f>
        <v>0</v>
      </c>
      <c r="E348" s="1">
        <f>0</f>
        <v>0</v>
      </c>
      <c r="F348" s="1">
        <f>0</f>
        <v>0</v>
      </c>
      <c r="G348" s="1">
        <f>0</f>
        <v>0</v>
      </c>
      <c r="H348" s="1">
        <f>0</f>
        <v>0</v>
      </c>
      <c r="I348" s="1">
        <f>0</f>
        <v>0</v>
      </c>
      <c r="J348" s="1">
        <v>0</v>
      </c>
      <c r="K348" s="1">
        <v>0</v>
      </c>
    </row>
    <row r="351" spans="2:12" x14ac:dyDescent="0.25">
      <c r="C351" s="29" t="s">
        <v>54</v>
      </c>
      <c r="D351" s="29"/>
      <c r="E351" s="29"/>
      <c r="F351" s="29"/>
      <c r="G351" s="29"/>
      <c r="H351" s="29"/>
      <c r="I351" s="29"/>
      <c r="J351" s="29"/>
      <c r="K351" s="29"/>
    </row>
    <row r="352" spans="2:12" x14ac:dyDescent="0.25">
      <c r="B352" s="4" t="s">
        <v>77</v>
      </c>
      <c r="C352" s="4" t="s">
        <v>68</v>
      </c>
      <c r="D352" s="4" t="s">
        <v>69</v>
      </c>
      <c r="E352" s="4" t="s">
        <v>70</v>
      </c>
      <c r="F352" s="4" t="s">
        <v>71</v>
      </c>
      <c r="G352" s="4" t="s">
        <v>72</v>
      </c>
      <c r="H352" s="4" t="s">
        <v>73</v>
      </c>
      <c r="I352" s="4" t="s">
        <v>74</v>
      </c>
      <c r="J352" s="4" t="s">
        <v>75</v>
      </c>
      <c r="K352" s="4" t="s">
        <v>56</v>
      </c>
    </row>
    <row r="353" spans="2:11" x14ac:dyDescent="0.25">
      <c r="B353" s="1">
        <f t="shared" ref="B353:B397" si="24">A2</f>
        <v>1</v>
      </c>
      <c r="C353" s="1">
        <f>0</f>
        <v>0</v>
      </c>
      <c r="D353" s="1">
        <f>0</f>
        <v>0</v>
      </c>
      <c r="E353" s="1">
        <f>0</f>
        <v>0</v>
      </c>
      <c r="F353" s="1">
        <f>0</f>
        <v>0</v>
      </c>
      <c r="G353" s="1">
        <f>0</f>
        <v>0</v>
      </c>
      <c r="H353" s="1">
        <f>0</f>
        <v>0</v>
      </c>
      <c r="I353" s="1">
        <f>0</f>
        <v>0</v>
      </c>
      <c r="J353" s="1">
        <f>0</f>
        <v>0</v>
      </c>
      <c r="K353" s="10">
        <f>SUM(C353:J353)</f>
        <v>0</v>
      </c>
    </row>
    <row r="354" spans="2:11" x14ac:dyDescent="0.25">
      <c r="B354" s="1">
        <f t="shared" si="24"/>
        <v>2</v>
      </c>
      <c r="C354" s="1">
        <f>0</f>
        <v>0</v>
      </c>
      <c r="D354" s="1">
        <f>0</f>
        <v>0</v>
      </c>
      <c r="E354" s="1">
        <f>0</f>
        <v>0</v>
      </c>
      <c r="F354" s="1">
        <f>0</f>
        <v>0</v>
      </c>
      <c r="G354" s="1">
        <f>0</f>
        <v>0</v>
      </c>
      <c r="H354" s="1">
        <f>0</f>
        <v>0</v>
      </c>
      <c r="I354" s="1">
        <f>0</f>
        <v>0</v>
      </c>
      <c r="J354" s="1">
        <f>0</f>
        <v>0</v>
      </c>
      <c r="K354" s="10">
        <f t="shared" ref="K354:K396" si="25">SUM(C354:J354)</f>
        <v>0</v>
      </c>
    </row>
    <row r="355" spans="2:11" x14ac:dyDescent="0.25">
      <c r="B355" s="1">
        <f t="shared" si="24"/>
        <v>3</v>
      </c>
      <c r="C355" s="1">
        <f>0</f>
        <v>0</v>
      </c>
      <c r="D355" s="1">
        <f>0</f>
        <v>0</v>
      </c>
      <c r="E355" s="1">
        <f>0</f>
        <v>0</v>
      </c>
      <c r="F355" s="1">
        <f>0</f>
        <v>0</v>
      </c>
      <c r="G355" s="1">
        <f>0</f>
        <v>0</v>
      </c>
      <c r="H355" s="1">
        <f>0</f>
        <v>0</v>
      </c>
      <c r="I355" s="1">
        <f>0</f>
        <v>0</v>
      </c>
      <c r="J355" s="1">
        <f>0</f>
        <v>0</v>
      </c>
      <c r="K355" s="10">
        <f t="shared" si="25"/>
        <v>0</v>
      </c>
    </row>
    <row r="356" spans="2:11" x14ac:dyDescent="0.25">
      <c r="B356" s="1">
        <f t="shared" si="24"/>
        <v>4</v>
      </c>
      <c r="C356" s="1">
        <f>0</f>
        <v>0</v>
      </c>
      <c r="D356" s="1">
        <f>0</f>
        <v>0</v>
      </c>
      <c r="E356" s="1">
        <f>0</f>
        <v>0</v>
      </c>
      <c r="F356" s="1">
        <f>0</f>
        <v>0</v>
      </c>
      <c r="G356" s="1">
        <f>0</f>
        <v>0</v>
      </c>
      <c r="H356" s="1">
        <f>0</f>
        <v>0</v>
      </c>
      <c r="I356" s="1">
        <f>0</f>
        <v>0</v>
      </c>
      <c r="J356" s="1">
        <f>0</f>
        <v>0</v>
      </c>
      <c r="K356" s="10">
        <f t="shared" si="25"/>
        <v>0</v>
      </c>
    </row>
    <row r="357" spans="2:11" x14ac:dyDescent="0.25">
      <c r="B357" s="1">
        <f t="shared" si="24"/>
        <v>5</v>
      </c>
      <c r="C357" s="1">
        <f>0</f>
        <v>0</v>
      </c>
      <c r="D357" s="1">
        <f>0</f>
        <v>0</v>
      </c>
      <c r="E357" s="1">
        <f>0</f>
        <v>0</v>
      </c>
      <c r="F357" s="1">
        <f>0</f>
        <v>0</v>
      </c>
      <c r="G357" s="1">
        <f>0</f>
        <v>0</v>
      </c>
      <c r="H357" s="1">
        <f>0</f>
        <v>0</v>
      </c>
      <c r="I357" s="1">
        <f>0</f>
        <v>0</v>
      </c>
      <c r="J357" s="1">
        <f>0</f>
        <v>0</v>
      </c>
      <c r="K357" s="10">
        <f t="shared" si="25"/>
        <v>0</v>
      </c>
    </row>
    <row r="358" spans="2:11" x14ac:dyDescent="0.25">
      <c r="B358" s="1">
        <f t="shared" si="24"/>
        <v>6</v>
      </c>
      <c r="C358" s="1">
        <f>0</f>
        <v>0</v>
      </c>
      <c r="D358" s="1">
        <f>0</f>
        <v>0</v>
      </c>
      <c r="E358" s="1">
        <f>0</f>
        <v>0</v>
      </c>
      <c r="F358" s="1">
        <f>0</f>
        <v>0</v>
      </c>
      <c r="G358" s="1">
        <f>0</f>
        <v>0</v>
      </c>
      <c r="H358" s="1">
        <f>0</f>
        <v>0</v>
      </c>
      <c r="I358" s="1">
        <f>0</f>
        <v>0</v>
      </c>
      <c r="J358" s="1">
        <f>0</f>
        <v>0</v>
      </c>
      <c r="K358" s="10">
        <f t="shared" si="25"/>
        <v>0</v>
      </c>
    </row>
    <row r="359" spans="2:11" x14ac:dyDescent="0.25">
      <c r="B359" s="1">
        <f t="shared" si="24"/>
        <v>9</v>
      </c>
      <c r="C359" s="1">
        <f>0</f>
        <v>0</v>
      </c>
      <c r="D359" s="1">
        <f>0</f>
        <v>0</v>
      </c>
      <c r="E359" s="1">
        <f>0</f>
        <v>0</v>
      </c>
      <c r="F359" s="1">
        <f>0</f>
        <v>0</v>
      </c>
      <c r="G359" s="1">
        <f>0</f>
        <v>0</v>
      </c>
      <c r="H359" s="1">
        <f>0</f>
        <v>0</v>
      </c>
      <c r="I359" s="1">
        <f>0</f>
        <v>0</v>
      </c>
      <c r="J359" s="1">
        <f>0</f>
        <v>0</v>
      </c>
      <c r="K359" s="10">
        <f t="shared" si="25"/>
        <v>0</v>
      </c>
    </row>
    <row r="360" spans="2:11" x14ac:dyDescent="0.25">
      <c r="B360" s="1">
        <f t="shared" si="24"/>
        <v>10</v>
      </c>
      <c r="C360" s="1">
        <f>0</f>
        <v>0</v>
      </c>
      <c r="D360" s="1">
        <f>0</f>
        <v>0</v>
      </c>
      <c r="E360" s="1">
        <f>0</f>
        <v>0</v>
      </c>
      <c r="F360" s="1">
        <f>0</f>
        <v>0</v>
      </c>
      <c r="G360" s="1">
        <f>0</f>
        <v>0</v>
      </c>
      <c r="H360" s="1">
        <f>0</f>
        <v>0</v>
      </c>
      <c r="I360" s="1">
        <f>0</f>
        <v>0</v>
      </c>
      <c r="J360" s="1">
        <f>0</f>
        <v>0</v>
      </c>
      <c r="K360" s="10">
        <f t="shared" si="25"/>
        <v>0</v>
      </c>
    </row>
    <row r="361" spans="2:11" x14ac:dyDescent="0.25">
      <c r="B361" s="1">
        <f t="shared" si="24"/>
        <v>11</v>
      </c>
      <c r="C361" s="1">
        <f>0</f>
        <v>0</v>
      </c>
      <c r="D361" s="1">
        <f>0</f>
        <v>0</v>
      </c>
      <c r="E361" s="1">
        <f>0</f>
        <v>0</v>
      </c>
      <c r="F361" s="1">
        <f>0</f>
        <v>0</v>
      </c>
      <c r="G361" s="1">
        <f>0</f>
        <v>0</v>
      </c>
      <c r="H361" s="1">
        <f>0</f>
        <v>0</v>
      </c>
      <c r="I361" s="1">
        <f>0</f>
        <v>0</v>
      </c>
      <c r="J361" s="1">
        <f>0</f>
        <v>0</v>
      </c>
      <c r="K361" s="10">
        <f t="shared" si="25"/>
        <v>0</v>
      </c>
    </row>
    <row r="362" spans="2:11" x14ac:dyDescent="0.25">
      <c r="B362" s="1">
        <f t="shared" si="24"/>
        <v>12</v>
      </c>
      <c r="C362" s="1">
        <f>0</f>
        <v>0</v>
      </c>
      <c r="D362" s="1">
        <f>0</f>
        <v>0</v>
      </c>
      <c r="E362" s="1">
        <f>0</f>
        <v>0</v>
      </c>
      <c r="F362" s="1">
        <f>0</f>
        <v>0</v>
      </c>
      <c r="G362" s="1">
        <f>0</f>
        <v>0</v>
      </c>
      <c r="H362" s="1">
        <f>0</f>
        <v>0</v>
      </c>
      <c r="I362" s="1">
        <f>0</f>
        <v>0</v>
      </c>
      <c r="J362" s="1">
        <f>0</f>
        <v>0</v>
      </c>
      <c r="K362" s="10">
        <f t="shared" si="25"/>
        <v>0</v>
      </c>
    </row>
    <row r="363" spans="2:11" x14ac:dyDescent="0.25">
      <c r="B363" s="1">
        <f t="shared" si="24"/>
        <v>13</v>
      </c>
      <c r="C363" s="1">
        <f>0</f>
        <v>0</v>
      </c>
      <c r="D363" s="1">
        <f>0</f>
        <v>0</v>
      </c>
      <c r="E363" s="1">
        <f>0</f>
        <v>0</v>
      </c>
      <c r="F363" s="1">
        <f>0</f>
        <v>0</v>
      </c>
      <c r="G363" s="1">
        <f>0</f>
        <v>0</v>
      </c>
      <c r="H363" s="1">
        <f>0</f>
        <v>0</v>
      </c>
      <c r="I363" s="1">
        <f>0</f>
        <v>0</v>
      </c>
      <c r="J363" s="1">
        <f>0</f>
        <v>0</v>
      </c>
      <c r="K363" s="10">
        <f t="shared" si="25"/>
        <v>0</v>
      </c>
    </row>
    <row r="364" spans="2:11" x14ac:dyDescent="0.25">
      <c r="B364" s="1">
        <f t="shared" si="24"/>
        <v>14</v>
      </c>
      <c r="C364" s="1">
        <f>0</f>
        <v>0</v>
      </c>
      <c r="D364" s="1">
        <f>0</f>
        <v>0</v>
      </c>
      <c r="E364" s="1">
        <f>0</f>
        <v>0</v>
      </c>
      <c r="F364" s="1">
        <f>0</f>
        <v>0</v>
      </c>
      <c r="G364" s="1">
        <f>0</f>
        <v>0</v>
      </c>
      <c r="H364" s="1">
        <f>0</f>
        <v>0</v>
      </c>
      <c r="I364" s="1">
        <f>0</f>
        <v>0</v>
      </c>
      <c r="J364" s="1">
        <f>0</f>
        <v>0</v>
      </c>
      <c r="K364" s="10">
        <f t="shared" si="25"/>
        <v>0</v>
      </c>
    </row>
    <row r="365" spans="2:11" x14ac:dyDescent="0.25">
      <c r="B365" s="1">
        <f t="shared" si="24"/>
        <v>15</v>
      </c>
      <c r="C365" s="1">
        <f>0</f>
        <v>0</v>
      </c>
      <c r="D365" s="1">
        <f>0</f>
        <v>0</v>
      </c>
      <c r="E365" s="1">
        <f>0</f>
        <v>0</v>
      </c>
      <c r="F365" s="1">
        <f>0</f>
        <v>0</v>
      </c>
      <c r="G365" s="1">
        <f>0</f>
        <v>0</v>
      </c>
      <c r="H365" s="1">
        <f>0</f>
        <v>0</v>
      </c>
      <c r="I365" s="1">
        <f>0</f>
        <v>0</v>
      </c>
      <c r="J365" s="1">
        <f>0</f>
        <v>0</v>
      </c>
      <c r="K365" s="10">
        <f t="shared" si="25"/>
        <v>0</v>
      </c>
    </row>
    <row r="366" spans="2:11" x14ac:dyDescent="0.25">
      <c r="B366" s="1">
        <f t="shared" si="24"/>
        <v>17</v>
      </c>
      <c r="C366" s="1">
        <f>0</f>
        <v>0</v>
      </c>
      <c r="D366" s="1">
        <f>0</f>
        <v>0</v>
      </c>
      <c r="E366" s="1">
        <f>0</f>
        <v>0</v>
      </c>
      <c r="F366" s="1">
        <f>0</f>
        <v>0</v>
      </c>
      <c r="G366" s="1">
        <f>0</f>
        <v>0</v>
      </c>
      <c r="H366" s="1">
        <f>0</f>
        <v>0</v>
      </c>
      <c r="I366" s="1">
        <f>0</f>
        <v>0</v>
      </c>
      <c r="J366" s="1">
        <f>0</f>
        <v>0</v>
      </c>
      <c r="K366" s="10">
        <f t="shared" si="25"/>
        <v>0</v>
      </c>
    </row>
    <row r="367" spans="2:11" x14ac:dyDescent="0.25">
      <c r="B367" s="1">
        <f t="shared" si="24"/>
        <v>18</v>
      </c>
      <c r="C367" s="1">
        <f>0</f>
        <v>0</v>
      </c>
      <c r="D367" s="1">
        <f>0</f>
        <v>0</v>
      </c>
      <c r="E367" s="1">
        <f>0</f>
        <v>0</v>
      </c>
      <c r="F367" s="1">
        <f>0</f>
        <v>0</v>
      </c>
      <c r="G367" s="1">
        <f>0</f>
        <v>0</v>
      </c>
      <c r="H367" s="1">
        <f>0</f>
        <v>0</v>
      </c>
      <c r="I367" s="1">
        <f>0</f>
        <v>0</v>
      </c>
      <c r="J367" s="1">
        <f>0</f>
        <v>0</v>
      </c>
      <c r="K367" s="10">
        <f t="shared" si="25"/>
        <v>0</v>
      </c>
    </row>
    <row r="368" spans="2:11" x14ac:dyDescent="0.25">
      <c r="B368" s="1">
        <f t="shared" si="24"/>
        <v>20</v>
      </c>
      <c r="C368" s="1">
        <f>0</f>
        <v>0</v>
      </c>
      <c r="D368" s="1">
        <f>0</f>
        <v>0</v>
      </c>
      <c r="E368" s="1">
        <f>0</f>
        <v>0</v>
      </c>
      <c r="F368" s="1">
        <f>0</f>
        <v>0</v>
      </c>
      <c r="G368" s="1">
        <f>0</f>
        <v>0</v>
      </c>
      <c r="H368" s="1">
        <f>0</f>
        <v>0</v>
      </c>
      <c r="I368" s="1">
        <f>0</f>
        <v>0</v>
      </c>
      <c r="J368" s="1">
        <f>0</f>
        <v>0</v>
      </c>
      <c r="K368" s="10">
        <f t="shared" si="25"/>
        <v>0</v>
      </c>
    </row>
    <row r="369" spans="2:11" x14ac:dyDescent="0.25">
      <c r="B369" s="1">
        <f t="shared" si="24"/>
        <v>22</v>
      </c>
      <c r="C369" s="1">
        <f>0</f>
        <v>0</v>
      </c>
      <c r="D369" s="1">
        <f>0</f>
        <v>0</v>
      </c>
      <c r="E369" s="1">
        <f>0</f>
        <v>0</v>
      </c>
      <c r="F369" s="1">
        <f>0</f>
        <v>0</v>
      </c>
      <c r="G369" s="1">
        <f>0</f>
        <v>0</v>
      </c>
      <c r="H369" s="1">
        <f>0</f>
        <v>0</v>
      </c>
      <c r="I369" s="1">
        <f>0</f>
        <v>0</v>
      </c>
      <c r="J369" s="1">
        <f>0</f>
        <v>0</v>
      </c>
      <c r="K369" s="10">
        <f t="shared" si="25"/>
        <v>0</v>
      </c>
    </row>
    <row r="370" spans="2:11" x14ac:dyDescent="0.25">
      <c r="B370" s="1">
        <f t="shared" si="24"/>
        <v>23</v>
      </c>
      <c r="C370" s="1">
        <f>0</f>
        <v>0</v>
      </c>
      <c r="D370" s="1">
        <f>0</f>
        <v>0</v>
      </c>
      <c r="E370" s="1">
        <f>0</f>
        <v>0</v>
      </c>
      <c r="F370" s="1">
        <f>0</f>
        <v>0</v>
      </c>
      <c r="G370" s="1">
        <f>0</f>
        <v>0</v>
      </c>
      <c r="H370" s="1">
        <f>0</f>
        <v>0</v>
      </c>
      <c r="I370" s="1">
        <f>0</f>
        <v>0</v>
      </c>
      <c r="J370" s="1">
        <f>0</f>
        <v>0</v>
      </c>
      <c r="K370" s="10">
        <f t="shared" si="25"/>
        <v>0</v>
      </c>
    </row>
    <row r="371" spans="2:11" x14ac:dyDescent="0.25">
      <c r="B371" s="1">
        <f t="shared" si="24"/>
        <v>24</v>
      </c>
      <c r="C371" s="1">
        <f>0</f>
        <v>0</v>
      </c>
      <c r="D371" s="1">
        <f>0</f>
        <v>0</v>
      </c>
      <c r="E371" s="1">
        <f>0</f>
        <v>0</v>
      </c>
      <c r="F371" s="1">
        <f>0</f>
        <v>0</v>
      </c>
      <c r="G371" s="1">
        <f>0</f>
        <v>0</v>
      </c>
      <c r="H371" s="1">
        <f>0</f>
        <v>0</v>
      </c>
      <c r="I371" s="1">
        <f>0</f>
        <v>0</v>
      </c>
      <c r="J371" s="1">
        <f>0</f>
        <v>0</v>
      </c>
      <c r="K371" s="10">
        <f t="shared" si="25"/>
        <v>0</v>
      </c>
    </row>
    <row r="372" spans="2:11" x14ac:dyDescent="0.25">
      <c r="B372" s="1">
        <f t="shared" si="24"/>
        <v>26</v>
      </c>
      <c r="C372" s="1">
        <f>0</f>
        <v>0</v>
      </c>
      <c r="D372" s="1">
        <f>0</f>
        <v>0</v>
      </c>
      <c r="E372" s="1">
        <f>0</f>
        <v>0</v>
      </c>
      <c r="F372" s="1">
        <f>0</f>
        <v>0</v>
      </c>
      <c r="G372" s="1">
        <f>0</f>
        <v>0</v>
      </c>
      <c r="H372" s="1">
        <f>0</f>
        <v>0</v>
      </c>
      <c r="I372" s="1">
        <f>0</f>
        <v>0</v>
      </c>
      <c r="J372" s="1">
        <f>0</f>
        <v>0</v>
      </c>
      <c r="K372" s="10">
        <f t="shared" si="25"/>
        <v>0</v>
      </c>
    </row>
    <row r="373" spans="2:11" x14ac:dyDescent="0.25">
      <c r="B373" s="1">
        <f t="shared" si="24"/>
        <v>27</v>
      </c>
      <c r="C373" s="1">
        <f>0</f>
        <v>0</v>
      </c>
      <c r="D373" s="1">
        <f>0</f>
        <v>0</v>
      </c>
      <c r="E373" s="1">
        <f>0</f>
        <v>0</v>
      </c>
      <c r="F373" s="1">
        <f>0</f>
        <v>0</v>
      </c>
      <c r="G373" s="1">
        <f>0</f>
        <v>0</v>
      </c>
      <c r="H373" s="1">
        <f>0</f>
        <v>0</v>
      </c>
      <c r="I373" s="1">
        <f>0</f>
        <v>0</v>
      </c>
      <c r="J373" s="1">
        <f>0</f>
        <v>0</v>
      </c>
      <c r="K373" s="10">
        <f t="shared" si="25"/>
        <v>0</v>
      </c>
    </row>
    <row r="374" spans="2:11" x14ac:dyDescent="0.25">
      <c r="B374" s="1">
        <f t="shared" si="24"/>
        <v>28</v>
      </c>
      <c r="C374" s="1">
        <f>0</f>
        <v>0</v>
      </c>
      <c r="D374" s="1">
        <f>0</f>
        <v>0</v>
      </c>
      <c r="E374" s="1">
        <f>0</f>
        <v>0</v>
      </c>
      <c r="F374" s="1">
        <f>0</f>
        <v>0</v>
      </c>
      <c r="G374" s="1">
        <f>0</f>
        <v>0</v>
      </c>
      <c r="H374" s="1">
        <f>0</f>
        <v>0</v>
      </c>
      <c r="I374" s="1">
        <f>0</f>
        <v>0</v>
      </c>
      <c r="J374" s="1">
        <f>0</f>
        <v>0</v>
      </c>
      <c r="K374" s="10">
        <f t="shared" si="25"/>
        <v>0</v>
      </c>
    </row>
    <row r="375" spans="2:11" x14ac:dyDescent="0.25">
      <c r="B375" s="1">
        <f t="shared" si="24"/>
        <v>30</v>
      </c>
      <c r="C375" s="1">
        <f>0</f>
        <v>0</v>
      </c>
      <c r="D375" s="1">
        <f>0</f>
        <v>0</v>
      </c>
      <c r="E375" s="1">
        <f>0</f>
        <v>0</v>
      </c>
      <c r="F375" s="1">
        <f>0</f>
        <v>0</v>
      </c>
      <c r="G375" s="1">
        <f>0</f>
        <v>0</v>
      </c>
      <c r="H375" s="1">
        <f>0</f>
        <v>0</v>
      </c>
      <c r="I375" s="1">
        <f>0</f>
        <v>0</v>
      </c>
      <c r="J375" s="1">
        <f>0</f>
        <v>0</v>
      </c>
      <c r="K375" s="10">
        <f t="shared" si="25"/>
        <v>0</v>
      </c>
    </row>
    <row r="376" spans="2:11" x14ac:dyDescent="0.25">
      <c r="B376" s="1">
        <f t="shared" si="24"/>
        <v>31</v>
      </c>
      <c r="C376" s="1">
        <f>0</f>
        <v>0</v>
      </c>
      <c r="D376" s="1">
        <f>0</f>
        <v>0</v>
      </c>
      <c r="E376" s="1">
        <f>0</f>
        <v>0</v>
      </c>
      <c r="F376" s="1">
        <f>0</f>
        <v>0</v>
      </c>
      <c r="G376" s="1">
        <f>0</f>
        <v>0</v>
      </c>
      <c r="H376" s="1">
        <f>0</f>
        <v>0</v>
      </c>
      <c r="I376" s="1">
        <f>0</f>
        <v>0</v>
      </c>
      <c r="J376" s="1">
        <f>0</f>
        <v>0</v>
      </c>
      <c r="K376" s="10">
        <f t="shared" si="25"/>
        <v>0</v>
      </c>
    </row>
    <row r="377" spans="2:11" x14ac:dyDescent="0.25">
      <c r="B377" s="1">
        <f t="shared" si="24"/>
        <v>34</v>
      </c>
      <c r="C377" s="1">
        <f>0</f>
        <v>0</v>
      </c>
      <c r="D377" s="1">
        <f>0</f>
        <v>0</v>
      </c>
      <c r="E377" s="1">
        <f>0</f>
        <v>0</v>
      </c>
      <c r="F377" s="1">
        <f>0</f>
        <v>0</v>
      </c>
      <c r="G377" s="1">
        <f>0</f>
        <v>0</v>
      </c>
      <c r="H377" s="1">
        <f>0</f>
        <v>0</v>
      </c>
      <c r="I377" s="1">
        <f>0</f>
        <v>0</v>
      </c>
      <c r="J377" s="1">
        <f>0</f>
        <v>0</v>
      </c>
      <c r="K377" s="10">
        <f t="shared" si="25"/>
        <v>0</v>
      </c>
    </row>
    <row r="378" spans="2:11" x14ac:dyDescent="0.25">
      <c r="B378" s="1">
        <f t="shared" si="24"/>
        <v>37</v>
      </c>
      <c r="C378" s="1">
        <f>0</f>
        <v>0</v>
      </c>
      <c r="D378" s="1">
        <f>0</f>
        <v>0</v>
      </c>
      <c r="E378" s="1">
        <f>0</f>
        <v>0</v>
      </c>
      <c r="F378" s="1">
        <f>0</f>
        <v>0</v>
      </c>
      <c r="G378" s="1">
        <f>0</f>
        <v>0</v>
      </c>
      <c r="H378" s="1">
        <f>0</f>
        <v>0</v>
      </c>
      <c r="I378" s="1">
        <f>0</f>
        <v>0</v>
      </c>
      <c r="J378" s="1">
        <f>0</f>
        <v>0</v>
      </c>
      <c r="K378" s="10">
        <f t="shared" si="25"/>
        <v>0</v>
      </c>
    </row>
    <row r="379" spans="2:11" x14ac:dyDescent="0.25">
      <c r="B379" s="1">
        <f t="shared" si="24"/>
        <v>38</v>
      </c>
      <c r="C379" s="1">
        <f>0</f>
        <v>0</v>
      </c>
      <c r="D379" s="1">
        <f>0</f>
        <v>0</v>
      </c>
      <c r="E379" s="1">
        <f>0</f>
        <v>0</v>
      </c>
      <c r="F379" s="1">
        <f>0</f>
        <v>0</v>
      </c>
      <c r="G379" s="1">
        <f>0</f>
        <v>0</v>
      </c>
      <c r="H379" s="1">
        <f>0</f>
        <v>0</v>
      </c>
      <c r="I379" s="1">
        <f>0</f>
        <v>0</v>
      </c>
      <c r="J379" s="1">
        <f>0</f>
        <v>0</v>
      </c>
      <c r="K379" s="10">
        <f t="shared" si="25"/>
        <v>0</v>
      </c>
    </row>
    <row r="380" spans="2:11" x14ac:dyDescent="0.25">
      <c r="B380" s="1">
        <f t="shared" si="24"/>
        <v>41</v>
      </c>
      <c r="C380" s="1">
        <f>0</f>
        <v>0</v>
      </c>
      <c r="D380" s="1">
        <f>0</f>
        <v>0</v>
      </c>
      <c r="E380" s="1">
        <f>0</f>
        <v>0</v>
      </c>
      <c r="F380" s="1">
        <f>0</f>
        <v>0</v>
      </c>
      <c r="G380" s="1">
        <f>0</f>
        <v>0</v>
      </c>
      <c r="H380" s="1">
        <f>0</f>
        <v>0</v>
      </c>
      <c r="I380" s="1">
        <f>0</f>
        <v>0</v>
      </c>
      <c r="J380" s="1">
        <f>0</f>
        <v>0</v>
      </c>
      <c r="K380" s="10">
        <f t="shared" si="25"/>
        <v>0</v>
      </c>
    </row>
    <row r="381" spans="2:11" x14ac:dyDescent="0.25">
      <c r="B381" s="1">
        <f t="shared" si="24"/>
        <v>43</v>
      </c>
      <c r="C381" s="1">
        <f>0</f>
        <v>0</v>
      </c>
      <c r="D381" s="1">
        <f>0</f>
        <v>0</v>
      </c>
      <c r="E381" s="1">
        <f>0</f>
        <v>0</v>
      </c>
      <c r="F381" s="1">
        <f>0</f>
        <v>0</v>
      </c>
      <c r="G381" s="1">
        <f>0</f>
        <v>0</v>
      </c>
      <c r="H381" s="1">
        <f>0</f>
        <v>0</v>
      </c>
      <c r="I381" s="1">
        <f>0</f>
        <v>0</v>
      </c>
      <c r="J381" s="1">
        <f>0</f>
        <v>0</v>
      </c>
      <c r="K381" s="10">
        <f t="shared" si="25"/>
        <v>0</v>
      </c>
    </row>
    <row r="382" spans="2:11" x14ac:dyDescent="0.25">
      <c r="B382" s="1">
        <f t="shared" si="24"/>
        <v>44</v>
      </c>
      <c r="C382" s="1">
        <f>0</f>
        <v>0</v>
      </c>
      <c r="D382" s="1">
        <f>0</f>
        <v>0</v>
      </c>
      <c r="E382" s="1">
        <f>0</f>
        <v>0</v>
      </c>
      <c r="F382" s="1">
        <f>0</f>
        <v>0</v>
      </c>
      <c r="G382" s="1">
        <f>0</f>
        <v>0</v>
      </c>
      <c r="H382" s="1">
        <f>0</f>
        <v>0</v>
      </c>
      <c r="I382" s="1">
        <f>0</f>
        <v>0</v>
      </c>
      <c r="J382" s="1">
        <f>0</f>
        <v>0</v>
      </c>
      <c r="K382" s="10">
        <f t="shared" si="25"/>
        <v>0</v>
      </c>
    </row>
    <row r="383" spans="2:11" x14ac:dyDescent="0.25">
      <c r="B383" s="1">
        <f t="shared" si="24"/>
        <v>45</v>
      </c>
      <c r="C383" s="1">
        <f>0</f>
        <v>0</v>
      </c>
      <c r="D383" s="1">
        <f>0</f>
        <v>0</v>
      </c>
      <c r="E383" s="1">
        <f>0</f>
        <v>0</v>
      </c>
      <c r="F383" s="1">
        <f>0</f>
        <v>0</v>
      </c>
      <c r="G383" s="1">
        <f>0</f>
        <v>0</v>
      </c>
      <c r="H383" s="1">
        <f>0</f>
        <v>0</v>
      </c>
      <c r="I383" s="1">
        <f>0</f>
        <v>0</v>
      </c>
      <c r="J383" s="1">
        <f>0</f>
        <v>0</v>
      </c>
      <c r="K383" s="10">
        <f t="shared" si="25"/>
        <v>0</v>
      </c>
    </row>
    <row r="384" spans="2:11" x14ac:dyDescent="0.25">
      <c r="B384" s="1">
        <f t="shared" si="24"/>
        <v>46</v>
      </c>
      <c r="C384" s="1">
        <f>0</f>
        <v>0</v>
      </c>
      <c r="D384" s="1">
        <f>0</f>
        <v>0</v>
      </c>
      <c r="E384" s="1">
        <f>0</f>
        <v>0</v>
      </c>
      <c r="F384" s="1">
        <f>0</f>
        <v>0</v>
      </c>
      <c r="G384" s="1">
        <f>0</f>
        <v>0</v>
      </c>
      <c r="H384" s="1">
        <f>0</f>
        <v>0</v>
      </c>
      <c r="I384" s="1">
        <f>0</f>
        <v>0</v>
      </c>
      <c r="J384" s="1">
        <f>0</f>
        <v>0</v>
      </c>
      <c r="K384" s="10">
        <f t="shared" si="25"/>
        <v>0</v>
      </c>
    </row>
    <row r="385" spans="2:11" x14ac:dyDescent="0.25">
      <c r="B385" s="1">
        <f t="shared" si="24"/>
        <v>47</v>
      </c>
      <c r="C385" s="1">
        <f>0</f>
        <v>0</v>
      </c>
      <c r="D385" s="1">
        <f>0</f>
        <v>0</v>
      </c>
      <c r="E385" s="1">
        <f>0</f>
        <v>0</v>
      </c>
      <c r="F385" s="1">
        <f>0</f>
        <v>0</v>
      </c>
      <c r="G385" s="1">
        <f>0</f>
        <v>0</v>
      </c>
      <c r="H385" s="1">
        <f>0</f>
        <v>0</v>
      </c>
      <c r="I385" s="1">
        <f>0</f>
        <v>0</v>
      </c>
      <c r="J385" s="1">
        <f>0</f>
        <v>0</v>
      </c>
      <c r="K385" s="10">
        <f t="shared" si="25"/>
        <v>0</v>
      </c>
    </row>
    <row r="386" spans="2:11" x14ac:dyDescent="0.25">
      <c r="B386" s="1">
        <f t="shared" si="24"/>
        <v>51</v>
      </c>
      <c r="C386" s="1">
        <f>0</f>
        <v>0</v>
      </c>
      <c r="D386" s="1">
        <f>0</f>
        <v>0</v>
      </c>
      <c r="E386" s="1">
        <f>0</f>
        <v>0</v>
      </c>
      <c r="F386" s="1">
        <f>0</f>
        <v>0</v>
      </c>
      <c r="G386" s="1">
        <f>0</f>
        <v>0</v>
      </c>
      <c r="H386" s="1">
        <f>0</f>
        <v>0</v>
      </c>
      <c r="I386" s="1">
        <f>0</f>
        <v>0</v>
      </c>
      <c r="J386" s="1">
        <f>0</f>
        <v>0</v>
      </c>
      <c r="K386" s="10">
        <f t="shared" si="25"/>
        <v>0</v>
      </c>
    </row>
    <row r="387" spans="2:11" x14ac:dyDescent="0.25">
      <c r="B387" s="1">
        <f t="shared" si="24"/>
        <v>54</v>
      </c>
      <c r="C387" s="1">
        <f>0</f>
        <v>0</v>
      </c>
      <c r="D387" s="1">
        <f>0</f>
        <v>0</v>
      </c>
      <c r="E387" s="1">
        <f>0</f>
        <v>0</v>
      </c>
      <c r="F387" s="1">
        <f>0</f>
        <v>0</v>
      </c>
      <c r="G387" s="1">
        <f>0</f>
        <v>0</v>
      </c>
      <c r="H387" s="1">
        <f>0</f>
        <v>0</v>
      </c>
      <c r="I387" s="1">
        <f>0</f>
        <v>0</v>
      </c>
      <c r="J387" s="1">
        <f>0</f>
        <v>0</v>
      </c>
      <c r="K387" s="10">
        <f t="shared" si="25"/>
        <v>0</v>
      </c>
    </row>
    <row r="388" spans="2:11" x14ac:dyDescent="0.25">
      <c r="B388" s="1">
        <f t="shared" si="24"/>
        <v>57</v>
      </c>
      <c r="C388" s="1">
        <f>0</f>
        <v>0</v>
      </c>
      <c r="D388" s="1">
        <f>0</f>
        <v>0</v>
      </c>
      <c r="E388" s="1">
        <f>0</f>
        <v>0</v>
      </c>
      <c r="F388" s="1">
        <f>0</f>
        <v>0</v>
      </c>
      <c r="G388" s="1">
        <f>0</f>
        <v>0</v>
      </c>
      <c r="H388" s="1">
        <f>0</f>
        <v>0</v>
      </c>
      <c r="I388" s="1">
        <f>0</f>
        <v>0</v>
      </c>
      <c r="J388" s="1">
        <f>0</f>
        <v>0</v>
      </c>
      <c r="K388" s="10">
        <f t="shared" si="25"/>
        <v>0</v>
      </c>
    </row>
    <row r="389" spans="2:11" x14ac:dyDescent="0.25">
      <c r="B389" s="1">
        <f t="shared" si="24"/>
        <v>61</v>
      </c>
      <c r="C389" s="1">
        <f>0</f>
        <v>0</v>
      </c>
      <c r="D389" s="1">
        <f>0</f>
        <v>0</v>
      </c>
      <c r="E389" s="1">
        <f>0</f>
        <v>0</v>
      </c>
      <c r="F389" s="1">
        <f>0</f>
        <v>0</v>
      </c>
      <c r="G389" s="1">
        <f>0</f>
        <v>0</v>
      </c>
      <c r="H389" s="1">
        <f>0</f>
        <v>0</v>
      </c>
      <c r="I389" s="1">
        <f>0</f>
        <v>0</v>
      </c>
      <c r="J389" s="1">
        <f>0</f>
        <v>0</v>
      </c>
      <c r="K389" s="10">
        <f t="shared" si="25"/>
        <v>0</v>
      </c>
    </row>
    <row r="390" spans="2:11" x14ac:dyDescent="0.25">
      <c r="B390" s="1">
        <f t="shared" si="24"/>
        <v>63</v>
      </c>
      <c r="C390" s="1">
        <f>0</f>
        <v>0</v>
      </c>
      <c r="D390" s="1">
        <f>0</f>
        <v>0</v>
      </c>
      <c r="E390" s="1">
        <f>0</f>
        <v>0</v>
      </c>
      <c r="F390" s="1">
        <f>0</f>
        <v>0</v>
      </c>
      <c r="G390" s="1">
        <f>0</f>
        <v>0</v>
      </c>
      <c r="H390" s="1">
        <f>0</f>
        <v>0</v>
      </c>
      <c r="I390" s="1">
        <f>0</f>
        <v>0</v>
      </c>
      <c r="J390" s="1">
        <f>0</f>
        <v>0</v>
      </c>
      <c r="K390" s="10">
        <f t="shared" si="25"/>
        <v>0</v>
      </c>
    </row>
    <row r="391" spans="2:11" x14ac:dyDescent="0.25">
      <c r="B391" s="1">
        <f t="shared" si="24"/>
        <v>69</v>
      </c>
      <c r="C391" s="1">
        <f>0</f>
        <v>0</v>
      </c>
      <c r="D391" s="1">
        <f>0</f>
        <v>0</v>
      </c>
      <c r="E391" s="1">
        <f>0</f>
        <v>0</v>
      </c>
      <c r="F391" s="1">
        <f>0</f>
        <v>0</v>
      </c>
      <c r="G391" s="1">
        <f>0</f>
        <v>0</v>
      </c>
      <c r="H391" s="1">
        <f>0</f>
        <v>0</v>
      </c>
      <c r="I391" s="1">
        <f>0</f>
        <v>0</v>
      </c>
      <c r="J391" s="1">
        <f>0</f>
        <v>0</v>
      </c>
      <c r="K391" s="10">
        <f t="shared" si="25"/>
        <v>0</v>
      </c>
    </row>
    <row r="392" spans="2:11" x14ac:dyDescent="0.25">
      <c r="B392" s="1">
        <f t="shared" si="24"/>
        <v>71</v>
      </c>
      <c r="C392" s="1">
        <f>0</f>
        <v>0</v>
      </c>
      <c r="D392" s="1">
        <f>0</f>
        <v>0</v>
      </c>
      <c r="E392" s="1">
        <f>0</f>
        <v>0</v>
      </c>
      <c r="F392" s="1">
        <f>0</f>
        <v>0</v>
      </c>
      <c r="G392" s="1">
        <f>0</f>
        <v>0</v>
      </c>
      <c r="H392" s="1">
        <f>0</f>
        <v>0</v>
      </c>
      <c r="I392" s="1">
        <f>0</f>
        <v>0</v>
      </c>
      <c r="J392" s="1">
        <f>0</f>
        <v>0</v>
      </c>
      <c r="K392" s="10">
        <f t="shared" si="25"/>
        <v>0</v>
      </c>
    </row>
    <row r="393" spans="2:11" x14ac:dyDescent="0.25">
      <c r="B393" s="1">
        <f t="shared" si="24"/>
        <v>72</v>
      </c>
      <c r="C393" s="1">
        <f>0</f>
        <v>0</v>
      </c>
      <c r="D393" s="1">
        <f>0</f>
        <v>0</v>
      </c>
      <c r="E393" s="1">
        <f>0</f>
        <v>0</v>
      </c>
      <c r="F393" s="1">
        <f>0</f>
        <v>0</v>
      </c>
      <c r="G393" s="1">
        <f>0</f>
        <v>0</v>
      </c>
      <c r="H393" s="1">
        <f>0</f>
        <v>0</v>
      </c>
      <c r="I393" s="1">
        <f>0</f>
        <v>0</v>
      </c>
      <c r="J393" s="1">
        <f>0</f>
        <v>0</v>
      </c>
      <c r="K393" s="10">
        <f t="shared" si="25"/>
        <v>0</v>
      </c>
    </row>
    <row r="394" spans="2:11" x14ac:dyDescent="0.25">
      <c r="B394" s="1">
        <f t="shared" si="24"/>
        <v>73</v>
      </c>
      <c r="C394" s="1">
        <f>0</f>
        <v>0</v>
      </c>
      <c r="D394" s="1">
        <f>0</f>
        <v>0</v>
      </c>
      <c r="E394" s="1">
        <f>0</f>
        <v>0</v>
      </c>
      <c r="F394" s="1">
        <f>0</f>
        <v>0</v>
      </c>
      <c r="G394" s="1">
        <f>0</f>
        <v>0</v>
      </c>
      <c r="H394" s="1">
        <f>0</f>
        <v>0</v>
      </c>
      <c r="I394" s="1">
        <f>0</f>
        <v>0</v>
      </c>
      <c r="J394" s="1">
        <f>0</f>
        <v>0</v>
      </c>
      <c r="K394" s="10">
        <f t="shared" si="25"/>
        <v>0</v>
      </c>
    </row>
    <row r="395" spans="2:11" x14ac:dyDescent="0.25">
      <c r="B395" s="1">
        <f t="shared" si="24"/>
        <v>74</v>
      </c>
      <c r="C395" s="1">
        <f>0</f>
        <v>0</v>
      </c>
      <c r="D395" s="1">
        <f>0</f>
        <v>0</v>
      </c>
      <c r="E395" s="1">
        <f>0</f>
        <v>0</v>
      </c>
      <c r="F395" s="1">
        <f>0</f>
        <v>0</v>
      </c>
      <c r="G395" s="1">
        <f>0</f>
        <v>0</v>
      </c>
      <c r="H395" s="1">
        <f>0</f>
        <v>0</v>
      </c>
      <c r="I395" s="1">
        <f>0</f>
        <v>0</v>
      </c>
      <c r="J395" s="1">
        <f>0</f>
        <v>0</v>
      </c>
      <c r="K395" s="10">
        <f t="shared" si="25"/>
        <v>0</v>
      </c>
    </row>
    <row r="396" spans="2:11" x14ac:dyDescent="0.25">
      <c r="B396" s="1">
        <f t="shared" si="24"/>
        <v>79</v>
      </c>
      <c r="C396" s="1">
        <f>0</f>
        <v>0</v>
      </c>
      <c r="D396" s="1">
        <f>0</f>
        <v>0</v>
      </c>
      <c r="E396" s="1">
        <f>0</f>
        <v>0</v>
      </c>
      <c r="F396" s="1">
        <f>0</f>
        <v>0</v>
      </c>
      <c r="G396" s="1">
        <f>0</f>
        <v>0</v>
      </c>
      <c r="H396" s="1">
        <f>0</f>
        <v>0</v>
      </c>
      <c r="I396" s="1">
        <f>0</f>
        <v>0</v>
      </c>
      <c r="J396" s="1">
        <f>0</f>
        <v>0</v>
      </c>
      <c r="K396" s="10">
        <f t="shared" si="25"/>
        <v>0</v>
      </c>
    </row>
    <row r="397" spans="2:11" x14ac:dyDescent="0.25">
      <c r="B397" s="1">
        <f t="shared" si="24"/>
        <v>82</v>
      </c>
      <c r="C397" s="1">
        <v>0</v>
      </c>
      <c r="D397" s="1">
        <v>1</v>
      </c>
      <c r="E397" s="1">
        <v>1</v>
      </c>
      <c r="F397" s="1">
        <v>0</v>
      </c>
      <c r="G397" s="1">
        <v>1</v>
      </c>
      <c r="H397" s="1">
        <v>1</v>
      </c>
      <c r="I397" s="1">
        <v>1</v>
      </c>
      <c r="J397" s="1">
        <v>0</v>
      </c>
      <c r="K397" s="1">
        <f>SUM(C397:J397)</f>
        <v>5</v>
      </c>
    </row>
  </sheetData>
  <mergeCells count="7">
    <mergeCell ref="C302:K302"/>
    <mergeCell ref="C351:K351"/>
    <mergeCell ref="C53:K53"/>
    <mergeCell ref="C103:K103"/>
    <mergeCell ref="C153:K153"/>
    <mergeCell ref="C203:K203"/>
    <mergeCell ref="C252:K252"/>
  </mergeCells>
  <conditionalFormatting sqref="K2:K46">
    <cfRule type="cellIs" dxfId="107" priority="2" operator="lessThan">
      <formula>7</formula>
    </cfRule>
    <cfRule type="cellIs" dxfId="106" priority="7" operator="equal">
      <formula>8</formula>
    </cfRule>
  </conditionalFormatting>
  <conditionalFormatting sqref="K3:K46">
    <cfRule type="cellIs" dxfId="105" priority="6" operator="equal">
      <formula>8</formula>
    </cfRule>
  </conditionalFormatting>
  <conditionalFormatting sqref="K36">
    <cfRule type="cellIs" dxfId="104" priority="5" operator="lessThan">
      <formula>8</formula>
    </cfRule>
  </conditionalFormatting>
  <conditionalFormatting sqref="K39">
    <cfRule type="cellIs" dxfId="103" priority="4" operator="lessThan">
      <formula>8</formula>
    </cfRule>
  </conditionalFormatting>
  <conditionalFormatting sqref="K38">
    <cfRule type="cellIs" dxfId="102" priority="3" operator="lessThan">
      <formula>8</formula>
    </cfRule>
  </conditionalFormatting>
  <conditionalFormatting sqref="K2:K46">
    <cfRule type="cellIs" dxfId="101" priority="1" operator="lessThan">
      <formula>8</formula>
    </cfRule>
  </conditionalFormatting>
  <pageMargins left="0.70078740157480324" right="0.70078740157480324" top="0.75196850393700787" bottom="0.75196850393700787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7"/>
  <sheetViews>
    <sheetView zoomScaleNormal="100" workbookViewId="0"/>
  </sheetViews>
  <sheetFormatPr defaultColWidth="9.140625" defaultRowHeight="15" x14ac:dyDescent="0.25"/>
  <cols>
    <col min="1" max="1" width="9.5703125" style="1" bestFit="1" customWidth="1"/>
    <col min="2" max="2" width="13.42578125" style="1" bestFit="1" customWidth="1"/>
    <col min="3" max="3" width="22.28515625" style="1" bestFit="1" customWidth="1"/>
    <col min="4" max="4" width="24.140625" style="1" bestFit="1" customWidth="1"/>
    <col min="5" max="5" width="15.42578125" style="1" bestFit="1" customWidth="1"/>
    <col min="6" max="6" width="14" style="1" bestFit="1" customWidth="1"/>
    <col min="7" max="7" width="12.28515625" style="1" bestFit="1" customWidth="1"/>
    <col min="8" max="8" width="14.7109375" style="1" bestFit="1" customWidth="1"/>
    <col min="9" max="9" width="17" style="1" bestFit="1" customWidth="1"/>
    <col min="10" max="10" width="12.5703125" style="1" bestFit="1" customWidth="1"/>
    <col min="11" max="11" width="13.85546875" style="1" bestFit="1" customWidth="1"/>
    <col min="12" max="12" width="103" style="1" bestFit="1" customWidth="1"/>
    <col min="13" max="16384" width="9.140625" style="1"/>
  </cols>
  <sheetData>
    <row r="1" spans="1:12" x14ac:dyDescent="0.25">
      <c r="A1" s="19" t="s">
        <v>77</v>
      </c>
      <c r="B1" s="18" t="s">
        <v>81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21" t="s">
        <v>76</v>
      </c>
      <c r="L1" s="14" t="s">
        <v>78</v>
      </c>
    </row>
    <row r="2" spans="1:12" x14ac:dyDescent="0.25">
      <c r="A2" s="1">
        <v>1</v>
      </c>
      <c r="B2" s="1" t="s">
        <v>46</v>
      </c>
      <c r="C2" s="10">
        <f>K55</f>
        <v>0</v>
      </c>
      <c r="D2" s="10">
        <f t="shared" ref="D2:D46" si="0">K105</f>
        <v>0</v>
      </c>
      <c r="E2" s="10">
        <f>K155</f>
        <v>1</v>
      </c>
      <c r="F2" s="10">
        <f>K205</f>
        <v>0</v>
      </c>
      <c r="G2" s="10">
        <f t="shared" ref="G2:G46" si="1">K254</f>
        <v>0</v>
      </c>
      <c r="H2" s="10">
        <v>0</v>
      </c>
      <c r="I2" s="10">
        <f>K304</f>
        <v>6</v>
      </c>
      <c r="J2" s="10">
        <f t="shared" ref="J2:J46" si="2">K353</f>
        <v>0</v>
      </c>
      <c r="K2" s="10">
        <f>COUNTIF(Tabelle91113[[#This Row],[Functional Suitability]:[Portability]], "&lt;=1") + COUNTIF(Tabelle91113[[#This Row],[Functional Suitability]:[Portability]], "&gt;=7") + COUNTBLANK(C2:J2)</f>
        <v>7</v>
      </c>
      <c r="L2" s="1" t="s">
        <v>0</v>
      </c>
    </row>
    <row r="3" spans="1:12" x14ac:dyDescent="0.25">
      <c r="A3" s="1">
        <v>2</v>
      </c>
      <c r="B3" s="1" t="s">
        <v>45</v>
      </c>
      <c r="C3" s="10">
        <f t="shared" ref="C3:C46" si="3">K56</f>
        <v>3</v>
      </c>
      <c r="D3" s="10">
        <f t="shared" si="0"/>
        <v>0</v>
      </c>
      <c r="E3" s="10">
        <f t="shared" ref="E3:E46" si="4">K156</f>
        <v>0</v>
      </c>
      <c r="F3" s="10">
        <f t="shared" ref="F3:F45" si="5">K206</f>
        <v>0</v>
      </c>
      <c r="G3" s="10">
        <f t="shared" si="1"/>
        <v>0</v>
      </c>
      <c r="H3" s="10">
        <v>0</v>
      </c>
      <c r="I3" s="10">
        <f t="shared" ref="I3:I13" si="6">K305</f>
        <v>7</v>
      </c>
      <c r="J3" s="10">
        <f t="shared" si="2"/>
        <v>0</v>
      </c>
      <c r="K3" s="10">
        <f>COUNTIF(Tabelle91113[[#This Row],[Functional Suitability]:[Portability]], "&lt;=1") + COUNTIF(Tabelle91113[[#This Row],[Functional Suitability]:[Portability]], "&gt;=7") + COUNTBLANK(C3:J3)</f>
        <v>7</v>
      </c>
      <c r="L3" s="1" t="s">
        <v>1</v>
      </c>
    </row>
    <row r="4" spans="1:12" x14ac:dyDescent="0.25">
      <c r="A4" s="1">
        <v>3</v>
      </c>
      <c r="B4" s="1" t="s">
        <v>46</v>
      </c>
      <c r="C4" s="10">
        <f t="shared" si="3"/>
        <v>0</v>
      </c>
      <c r="D4" s="10">
        <f t="shared" si="0"/>
        <v>0</v>
      </c>
      <c r="E4" s="10">
        <f t="shared" si="4"/>
        <v>1</v>
      </c>
      <c r="F4" s="10">
        <f t="shared" si="5"/>
        <v>0</v>
      </c>
      <c r="G4" s="10">
        <f t="shared" si="1"/>
        <v>0</v>
      </c>
      <c r="H4" s="10">
        <v>0</v>
      </c>
      <c r="I4" s="10">
        <f t="shared" si="6"/>
        <v>6</v>
      </c>
      <c r="J4" s="10">
        <f t="shared" si="2"/>
        <v>0</v>
      </c>
      <c r="K4" s="10">
        <f>COUNTIF(Tabelle91113[[#This Row],[Functional Suitability]:[Portability]], "&lt;=1") + COUNTIF(Tabelle91113[[#This Row],[Functional Suitability]:[Portability]], "&gt;=7") + COUNTBLANK(C4:J4)</f>
        <v>7</v>
      </c>
      <c r="L4" s="1" t="s">
        <v>2</v>
      </c>
    </row>
    <row r="5" spans="1:12" x14ac:dyDescent="0.25">
      <c r="A5" s="1">
        <v>4</v>
      </c>
      <c r="B5" s="1" t="s">
        <v>46</v>
      </c>
      <c r="C5" s="10">
        <f t="shared" si="3"/>
        <v>0</v>
      </c>
      <c r="D5" s="10">
        <f t="shared" si="0"/>
        <v>0</v>
      </c>
      <c r="E5" s="10">
        <f t="shared" si="4"/>
        <v>1</v>
      </c>
      <c r="F5" s="10">
        <f t="shared" si="5"/>
        <v>0</v>
      </c>
      <c r="G5" s="10">
        <f t="shared" si="1"/>
        <v>0</v>
      </c>
      <c r="H5" s="10">
        <v>0</v>
      </c>
      <c r="I5" s="10">
        <f t="shared" si="6"/>
        <v>6</v>
      </c>
      <c r="J5" s="10">
        <f t="shared" si="2"/>
        <v>0</v>
      </c>
      <c r="K5" s="10">
        <f>COUNTIF(Tabelle91113[[#This Row],[Functional Suitability]:[Portability]], "&lt;=1") + COUNTIF(Tabelle91113[[#This Row],[Functional Suitability]:[Portability]], "&gt;=7") + COUNTBLANK(C5:J5)</f>
        <v>7</v>
      </c>
      <c r="L5" s="1" t="s">
        <v>3</v>
      </c>
    </row>
    <row r="6" spans="1:12" x14ac:dyDescent="0.25">
      <c r="A6" s="1">
        <v>5</v>
      </c>
      <c r="B6" s="1" t="s">
        <v>46</v>
      </c>
      <c r="C6" s="10">
        <f t="shared" si="3"/>
        <v>0</v>
      </c>
      <c r="D6" s="10">
        <f t="shared" si="0"/>
        <v>0</v>
      </c>
      <c r="E6" s="10">
        <f t="shared" si="4"/>
        <v>1</v>
      </c>
      <c r="F6" s="10">
        <f t="shared" si="5"/>
        <v>0</v>
      </c>
      <c r="G6" s="10">
        <f t="shared" si="1"/>
        <v>1</v>
      </c>
      <c r="H6" s="10">
        <v>0</v>
      </c>
      <c r="I6" s="10">
        <f t="shared" si="6"/>
        <v>6</v>
      </c>
      <c r="J6" s="10">
        <f t="shared" si="2"/>
        <v>0</v>
      </c>
      <c r="K6" s="10">
        <f>COUNTIF(Tabelle91113[[#This Row],[Functional Suitability]:[Portability]], "&lt;=1") + COUNTIF(Tabelle91113[[#This Row],[Functional Suitability]:[Portability]], "&gt;=7") + COUNTBLANK(C6:J6)</f>
        <v>7</v>
      </c>
      <c r="L6" s="1" t="s">
        <v>4</v>
      </c>
    </row>
    <row r="7" spans="1:12" x14ac:dyDescent="0.25">
      <c r="A7" s="1">
        <v>6</v>
      </c>
      <c r="B7" s="1" t="s">
        <v>45</v>
      </c>
      <c r="C7" s="10">
        <f t="shared" si="3"/>
        <v>0</v>
      </c>
      <c r="D7" s="10">
        <f t="shared" si="0"/>
        <v>0</v>
      </c>
      <c r="E7" s="10">
        <f t="shared" si="4"/>
        <v>1</v>
      </c>
      <c r="F7" s="10">
        <f t="shared" si="5"/>
        <v>0</v>
      </c>
      <c r="G7" s="10">
        <f t="shared" si="1"/>
        <v>0</v>
      </c>
      <c r="H7" s="10">
        <v>0</v>
      </c>
      <c r="I7" s="10">
        <f>K309</f>
        <v>8</v>
      </c>
      <c r="J7" s="10">
        <f t="shared" si="2"/>
        <v>0</v>
      </c>
      <c r="K7" s="10">
        <f>COUNTIF(Tabelle91113[[#This Row],[Functional Suitability]:[Portability]], "&lt;=1") + COUNTIF(Tabelle91113[[#This Row],[Functional Suitability]:[Portability]], "&gt;=7") + COUNTBLANK(C7:J7)</f>
        <v>8</v>
      </c>
      <c r="L7" s="1" t="s">
        <v>5</v>
      </c>
    </row>
    <row r="8" spans="1:12" x14ac:dyDescent="0.25">
      <c r="A8" s="1">
        <v>9</v>
      </c>
      <c r="B8" s="1" t="s">
        <v>46</v>
      </c>
      <c r="C8" s="10">
        <f t="shared" si="3"/>
        <v>0</v>
      </c>
      <c r="D8" s="10">
        <f t="shared" si="0"/>
        <v>0</v>
      </c>
      <c r="E8" s="10">
        <f t="shared" si="4"/>
        <v>0</v>
      </c>
      <c r="F8" s="10">
        <f t="shared" si="5"/>
        <v>8</v>
      </c>
      <c r="G8" s="10">
        <f t="shared" si="1"/>
        <v>0</v>
      </c>
      <c r="H8" s="10">
        <v>0</v>
      </c>
      <c r="I8" s="10">
        <f t="shared" si="6"/>
        <v>7</v>
      </c>
      <c r="J8" s="10">
        <f t="shared" si="2"/>
        <v>0</v>
      </c>
      <c r="K8" s="10">
        <f>COUNTIF(Tabelle91113[[#This Row],[Functional Suitability]:[Portability]], "&lt;=1") + COUNTIF(Tabelle91113[[#This Row],[Functional Suitability]:[Portability]], "&gt;=7") + COUNTBLANK(C8:J8)</f>
        <v>8</v>
      </c>
      <c r="L8" s="1" t="s">
        <v>6</v>
      </c>
    </row>
    <row r="9" spans="1:12" x14ac:dyDescent="0.25">
      <c r="A9" s="1">
        <v>10</v>
      </c>
      <c r="B9" s="1" t="s">
        <v>46</v>
      </c>
      <c r="C9" s="10">
        <f t="shared" si="3"/>
        <v>0</v>
      </c>
      <c r="D9" s="10">
        <f t="shared" si="0"/>
        <v>0</v>
      </c>
      <c r="E9" s="10">
        <f t="shared" si="4"/>
        <v>0</v>
      </c>
      <c r="F9" s="10">
        <f t="shared" si="5"/>
        <v>8</v>
      </c>
      <c r="G9" s="10">
        <f t="shared" si="1"/>
        <v>0</v>
      </c>
      <c r="H9" s="10">
        <v>0</v>
      </c>
      <c r="I9" s="10">
        <f>K311</f>
        <v>8</v>
      </c>
      <c r="J9" s="10">
        <f t="shared" si="2"/>
        <v>0</v>
      </c>
      <c r="K9" s="10">
        <f>COUNTIF(Tabelle91113[[#This Row],[Functional Suitability]:[Portability]], "&lt;=1") + COUNTIF(Tabelle91113[[#This Row],[Functional Suitability]:[Portability]], "&gt;=7") + COUNTBLANK(C9:J9)</f>
        <v>8</v>
      </c>
      <c r="L9" s="1" t="s">
        <v>7</v>
      </c>
    </row>
    <row r="10" spans="1:12" x14ac:dyDescent="0.25">
      <c r="A10" s="1">
        <v>11</v>
      </c>
      <c r="B10" s="1" t="s">
        <v>45</v>
      </c>
      <c r="C10" s="10">
        <f t="shared" si="3"/>
        <v>0</v>
      </c>
      <c r="D10" s="10">
        <f t="shared" si="0"/>
        <v>0</v>
      </c>
      <c r="E10" s="10">
        <f t="shared" si="4"/>
        <v>0</v>
      </c>
      <c r="F10" s="10">
        <f t="shared" si="5"/>
        <v>8</v>
      </c>
      <c r="G10" s="10">
        <f t="shared" si="1"/>
        <v>0</v>
      </c>
      <c r="H10" s="10">
        <v>0</v>
      </c>
      <c r="I10" s="10">
        <f t="shared" si="6"/>
        <v>8</v>
      </c>
      <c r="J10" s="10">
        <f t="shared" si="2"/>
        <v>0</v>
      </c>
      <c r="K10" s="10">
        <f>COUNTIF(Tabelle91113[[#This Row],[Functional Suitability]:[Portability]], "&lt;=1") + COUNTIF(Tabelle91113[[#This Row],[Functional Suitability]:[Portability]], "&gt;=7") + COUNTBLANK(C10:J10)</f>
        <v>8</v>
      </c>
      <c r="L10" s="1" t="s">
        <v>8</v>
      </c>
    </row>
    <row r="11" spans="1:12" x14ac:dyDescent="0.25">
      <c r="A11" s="1">
        <v>12</v>
      </c>
      <c r="B11" s="1" t="s">
        <v>45</v>
      </c>
      <c r="C11" s="10">
        <f t="shared" si="3"/>
        <v>0</v>
      </c>
      <c r="D11" s="10">
        <f t="shared" si="0"/>
        <v>0</v>
      </c>
      <c r="E11" s="10">
        <f t="shared" si="4"/>
        <v>0</v>
      </c>
      <c r="F11" s="10">
        <f t="shared" si="5"/>
        <v>8</v>
      </c>
      <c r="G11" s="10">
        <f t="shared" si="1"/>
        <v>0</v>
      </c>
      <c r="H11" s="10">
        <v>0</v>
      </c>
      <c r="I11" s="10">
        <f t="shared" si="6"/>
        <v>8</v>
      </c>
      <c r="J11" s="10">
        <f t="shared" si="2"/>
        <v>0</v>
      </c>
      <c r="K11" s="10">
        <f>COUNTIF(Tabelle91113[[#This Row],[Functional Suitability]:[Portability]], "&lt;=1") + COUNTIF(Tabelle91113[[#This Row],[Functional Suitability]:[Portability]], "&gt;=7") + COUNTBLANK(C11:J11)</f>
        <v>8</v>
      </c>
      <c r="L11" s="1" t="s">
        <v>9</v>
      </c>
    </row>
    <row r="12" spans="1:12" x14ac:dyDescent="0.25">
      <c r="A12" s="1">
        <v>13</v>
      </c>
      <c r="B12" s="1" t="s">
        <v>46</v>
      </c>
      <c r="C12" s="10">
        <f t="shared" si="3"/>
        <v>0</v>
      </c>
      <c r="D12" s="10">
        <f t="shared" si="0"/>
        <v>0</v>
      </c>
      <c r="E12" s="10">
        <f t="shared" si="4"/>
        <v>2</v>
      </c>
      <c r="F12" s="10">
        <f t="shared" si="5"/>
        <v>8</v>
      </c>
      <c r="G12" s="10">
        <f t="shared" si="1"/>
        <v>0</v>
      </c>
      <c r="H12" s="10">
        <v>0</v>
      </c>
      <c r="I12" s="10">
        <f>K314</f>
        <v>6</v>
      </c>
      <c r="J12" s="10">
        <f t="shared" si="2"/>
        <v>0</v>
      </c>
      <c r="K12" s="10">
        <f>COUNTIF(Tabelle91113[[#This Row],[Functional Suitability]:[Portability]], "&lt;=1") + COUNTIF(Tabelle91113[[#This Row],[Functional Suitability]:[Portability]], "&gt;=7") + COUNTBLANK(C12:J12)</f>
        <v>6</v>
      </c>
      <c r="L12" s="1" t="s">
        <v>10</v>
      </c>
    </row>
    <row r="13" spans="1:12" x14ac:dyDescent="0.25">
      <c r="A13" s="1">
        <v>14</v>
      </c>
      <c r="B13" s="1" t="s">
        <v>46</v>
      </c>
      <c r="C13" s="10">
        <f t="shared" si="3"/>
        <v>1</v>
      </c>
      <c r="D13" s="10">
        <f t="shared" si="0"/>
        <v>0</v>
      </c>
      <c r="E13" s="10">
        <f t="shared" si="4"/>
        <v>0</v>
      </c>
      <c r="F13" s="10">
        <f t="shared" si="5"/>
        <v>7</v>
      </c>
      <c r="G13" s="10">
        <f t="shared" si="1"/>
        <v>0</v>
      </c>
      <c r="H13" s="10">
        <v>0</v>
      </c>
      <c r="I13" s="10">
        <f t="shared" si="6"/>
        <v>8</v>
      </c>
      <c r="J13" s="10">
        <f t="shared" si="2"/>
        <v>0</v>
      </c>
      <c r="K13" s="10">
        <f>COUNTIF(Tabelle91113[[#This Row],[Functional Suitability]:[Portability]], "&lt;=1") + COUNTIF(Tabelle91113[[#This Row],[Functional Suitability]:[Portability]], "&gt;=7") + COUNTBLANK(C13:J13)</f>
        <v>8</v>
      </c>
      <c r="L13" s="1" t="s">
        <v>11</v>
      </c>
    </row>
    <row r="14" spans="1:12" x14ac:dyDescent="0.25">
      <c r="A14" s="1">
        <v>15</v>
      </c>
      <c r="B14" s="1" t="s">
        <v>45</v>
      </c>
      <c r="C14" s="10">
        <f t="shared" si="3"/>
        <v>8</v>
      </c>
      <c r="D14" s="10">
        <f t="shared" si="0"/>
        <v>7</v>
      </c>
      <c r="E14" s="10">
        <f t="shared" si="4"/>
        <v>0</v>
      </c>
      <c r="F14" s="10">
        <f t="shared" si="5"/>
        <v>8</v>
      </c>
      <c r="G14" s="10">
        <f t="shared" si="1"/>
        <v>0</v>
      </c>
      <c r="H14" s="10">
        <v>0</v>
      </c>
      <c r="I14" s="10">
        <f t="shared" ref="I14:I20" si="7">K316</f>
        <v>0</v>
      </c>
      <c r="J14" s="10">
        <f t="shared" si="2"/>
        <v>0</v>
      </c>
      <c r="K14" s="10">
        <f>COUNTIF(Tabelle91113[[#This Row],[Functional Suitability]:[Portability]], "&lt;=1") + COUNTIF(Tabelle91113[[#This Row],[Functional Suitability]:[Portability]], "&gt;=7") + COUNTBLANK(C14:J14)</f>
        <v>8</v>
      </c>
      <c r="L14" s="1" t="s">
        <v>12</v>
      </c>
    </row>
    <row r="15" spans="1:12" x14ac:dyDescent="0.25">
      <c r="A15" s="1">
        <v>17</v>
      </c>
      <c r="B15" s="1" t="s">
        <v>46</v>
      </c>
      <c r="C15" s="10">
        <f t="shared" si="3"/>
        <v>8</v>
      </c>
      <c r="D15" s="10">
        <f t="shared" si="0"/>
        <v>0</v>
      </c>
      <c r="E15" s="10">
        <f t="shared" si="4"/>
        <v>8</v>
      </c>
      <c r="F15" s="10">
        <f t="shared" si="5"/>
        <v>8</v>
      </c>
      <c r="G15" s="10">
        <f t="shared" si="1"/>
        <v>0</v>
      </c>
      <c r="H15" s="10">
        <v>0</v>
      </c>
      <c r="I15" s="10">
        <f t="shared" si="7"/>
        <v>8</v>
      </c>
      <c r="J15" s="10">
        <f t="shared" si="2"/>
        <v>0</v>
      </c>
      <c r="K15" s="10">
        <f>COUNTIF(Tabelle91113[[#This Row],[Functional Suitability]:[Portability]], "&lt;=1") + COUNTIF(Tabelle91113[[#This Row],[Functional Suitability]:[Portability]], "&gt;=7") + COUNTBLANK(C15:J15)</f>
        <v>8</v>
      </c>
      <c r="L15" s="1" t="s">
        <v>13</v>
      </c>
    </row>
    <row r="16" spans="1:12" x14ac:dyDescent="0.25">
      <c r="A16" s="1">
        <v>18</v>
      </c>
      <c r="B16" s="1" t="s">
        <v>46</v>
      </c>
      <c r="C16" s="10">
        <f t="shared" si="3"/>
        <v>8</v>
      </c>
      <c r="D16" s="10">
        <f t="shared" si="0"/>
        <v>0</v>
      </c>
      <c r="E16" s="10">
        <f t="shared" si="4"/>
        <v>8</v>
      </c>
      <c r="F16" s="10">
        <f t="shared" si="5"/>
        <v>7</v>
      </c>
      <c r="G16" s="10">
        <f t="shared" si="1"/>
        <v>0</v>
      </c>
      <c r="H16" s="10">
        <v>0</v>
      </c>
      <c r="I16" s="10">
        <f t="shared" si="7"/>
        <v>8</v>
      </c>
      <c r="J16" s="10">
        <f t="shared" si="2"/>
        <v>0</v>
      </c>
      <c r="K16" s="10">
        <f>COUNTIF(Tabelle91113[[#This Row],[Functional Suitability]:[Portability]], "&lt;=1") + COUNTIF(Tabelle91113[[#This Row],[Functional Suitability]:[Portability]], "&gt;=7") + COUNTBLANK(C16:J16)</f>
        <v>8</v>
      </c>
      <c r="L16" s="1" t="s">
        <v>14</v>
      </c>
    </row>
    <row r="17" spans="1:12" x14ac:dyDescent="0.25">
      <c r="A17" s="1">
        <v>20</v>
      </c>
      <c r="B17" s="1" t="s">
        <v>45</v>
      </c>
      <c r="C17" s="10">
        <f t="shared" si="3"/>
        <v>1</v>
      </c>
      <c r="D17" s="10">
        <f t="shared" si="0"/>
        <v>0</v>
      </c>
      <c r="E17" s="10">
        <f t="shared" si="4"/>
        <v>8</v>
      </c>
      <c r="F17" s="10">
        <f t="shared" si="5"/>
        <v>8</v>
      </c>
      <c r="G17" s="10">
        <f t="shared" si="1"/>
        <v>0</v>
      </c>
      <c r="H17" s="10">
        <v>0</v>
      </c>
      <c r="I17" s="10">
        <f t="shared" si="7"/>
        <v>8</v>
      </c>
      <c r="J17" s="10">
        <f t="shared" si="2"/>
        <v>0</v>
      </c>
      <c r="K17" s="10">
        <f>COUNTIF(Tabelle91113[[#This Row],[Functional Suitability]:[Portability]], "&lt;=1") + COUNTIF(Tabelle91113[[#This Row],[Functional Suitability]:[Portability]], "&gt;=7") + COUNTBLANK(C17:J17)</f>
        <v>8</v>
      </c>
      <c r="L17" s="1" t="s">
        <v>15</v>
      </c>
    </row>
    <row r="18" spans="1:12" x14ac:dyDescent="0.25">
      <c r="A18" s="1">
        <v>22</v>
      </c>
      <c r="B18" s="1" t="s">
        <v>46</v>
      </c>
      <c r="C18" s="10">
        <f t="shared" si="3"/>
        <v>8</v>
      </c>
      <c r="D18" s="10">
        <f t="shared" si="0"/>
        <v>0</v>
      </c>
      <c r="E18" s="10">
        <f t="shared" si="4"/>
        <v>8</v>
      </c>
      <c r="F18" s="10">
        <f t="shared" si="5"/>
        <v>8</v>
      </c>
      <c r="G18" s="10">
        <f t="shared" si="1"/>
        <v>0</v>
      </c>
      <c r="H18" s="10">
        <v>0</v>
      </c>
      <c r="I18" s="10">
        <f t="shared" si="7"/>
        <v>8</v>
      </c>
      <c r="J18" s="10">
        <f t="shared" si="2"/>
        <v>0</v>
      </c>
      <c r="K18" s="10">
        <f>COUNTIF(Tabelle91113[[#This Row],[Functional Suitability]:[Portability]], "&lt;=1") + COUNTIF(Tabelle91113[[#This Row],[Functional Suitability]:[Portability]], "&gt;=7") + COUNTBLANK(C18:J18)</f>
        <v>8</v>
      </c>
      <c r="L18" s="1" t="s">
        <v>16</v>
      </c>
    </row>
    <row r="19" spans="1:12" x14ac:dyDescent="0.25">
      <c r="A19" s="1">
        <v>23</v>
      </c>
      <c r="B19" s="1" t="s">
        <v>46</v>
      </c>
      <c r="C19" s="10">
        <f t="shared" si="3"/>
        <v>8</v>
      </c>
      <c r="D19" s="10">
        <f t="shared" si="0"/>
        <v>0</v>
      </c>
      <c r="E19" s="10">
        <f t="shared" si="4"/>
        <v>8</v>
      </c>
      <c r="F19" s="10">
        <f t="shared" si="5"/>
        <v>8</v>
      </c>
      <c r="G19" s="10">
        <f t="shared" si="1"/>
        <v>0</v>
      </c>
      <c r="H19" s="10">
        <v>0</v>
      </c>
      <c r="I19" s="10">
        <f t="shared" si="7"/>
        <v>8</v>
      </c>
      <c r="J19" s="10">
        <f t="shared" si="2"/>
        <v>0</v>
      </c>
      <c r="K19" s="10">
        <f>COUNTIF(Tabelle91113[[#This Row],[Functional Suitability]:[Portability]], "&lt;=1") + COUNTIF(Tabelle91113[[#This Row],[Functional Suitability]:[Portability]], "&gt;=7") + COUNTBLANK(C19:J19)</f>
        <v>8</v>
      </c>
      <c r="L19" s="1" t="s">
        <v>17</v>
      </c>
    </row>
    <row r="20" spans="1:12" x14ac:dyDescent="0.25">
      <c r="A20" s="1">
        <v>24</v>
      </c>
      <c r="B20" s="1" t="s">
        <v>46</v>
      </c>
      <c r="C20" s="10">
        <f t="shared" si="3"/>
        <v>8</v>
      </c>
      <c r="D20" s="10">
        <f t="shared" si="0"/>
        <v>0</v>
      </c>
      <c r="E20" s="10">
        <f t="shared" si="4"/>
        <v>8</v>
      </c>
      <c r="F20" s="10">
        <f t="shared" si="5"/>
        <v>8</v>
      </c>
      <c r="G20" s="10">
        <f t="shared" si="1"/>
        <v>0</v>
      </c>
      <c r="H20" s="10">
        <v>0</v>
      </c>
      <c r="I20" s="10">
        <f t="shared" si="7"/>
        <v>8</v>
      </c>
      <c r="J20" s="10">
        <f t="shared" si="2"/>
        <v>0</v>
      </c>
      <c r="K20" s="10">
        <f>COUNTIF(Tabelle91113[[#This Row],[Functional Suitability]:[Portability]], "&lt;=1") + COUNTIF(Tabelle91113[[#This Row],[Functional Suitability]:[Portability]], "&gt;=7") + COUNTBLANK(C20:J20)</f>
        <v>8</v>
      </c>
      <c r="L20" s="1" t="s">
        <v>18</v>
      </c>
    </row>
    <row r="21" spans="1:12" x14ac:dyDescent="0.25">
      <c r="A21" s="1">
        <v>26</v>
      </c>
      <c r="B21" s="1" t="s">
        <v>45</v>
      </c>
      <c r="C21" s="10">
        <f t="shared" si="3"/>
        <v>1</v>
      </c>
      <c r="D21" s="10">
        <f t="shared" si="0"/>
        <v>0</v>
      </c>
      <c r="E21" s="10">
        <f t="shared" si="4"/>
        <v>8</v>
      </c>
      <c r="F21" s="10">
        <f t="shared" si="5"/>
        <v>8</v>
      </c>
      <c r="G21" s="10">
        <f t="shared" si="1"/>
        <v>0</v>
      </c>
      <c r="H21" s="10">
        <v>0</v>
      </c>
      <c r="I21" s="10">
        <f t="shared" ref="I21:I31" si="8">K323</f>
        <v>7</v>
      </c>
      <c r="J21" s="10">
        <f t="shared" si="2"/>
        <v>0</v>
      </c>
      <c r="K21" s="10">
        <f>COUNTIF(Tabelle91113[[#This Row],[Functional Suitability]:[Portability]], "&lt;=1") + COUNTIF(Tabelle91113[[#This Row],[Functional Suitability]:[Portability]], "&gt;=7") + COUNTBLANK(C21:J21)</f>
        <v>8</v>
      </c>
      <c r="L21" s="1" t="s">
        <v>19</v>
      </c>
    </row>
    <row r="22" spans="1:12" x14ac:dyDescent="0.25">
      <c r="A22" s="1">
        <v>27</v>
      </c>
      <c r="B22" s="1" t="s">
        <v>46</v>
      </c>
      <c r="C22" s="10">
        <f t="shared" si="3"/>
        <v>1</v>
      </c>
      <c r="D22" s="10">
        <f t="shared" si="0"/>
        <v>0</v>
      </c>
      <c r="E22" s="10">
        <f t="shared" si="4"/>
        <v>8</v>
      </c>
      <c r="F22" s="10">
        <f t="shared" si="5"/>
        <v>8</v>
      </c>
      <c r="G22" s="10">
        <f t="shared" si="1"/>
        <v>0</v>
      </c>
      <c r="H22" s="10">
        <v>0</v>
      </c>
      <c r="I22" s="10">
        <f t="shared" si="8"/>
        <v>7</v>
      </c>
      <c r="J22" s="10">
        <f t="shared" si="2"/>
        <v>0</v>
      </c>
      <c r="K22" s="10">
        <f>COUNTIF(Tabelle91113[[#This Row],[Functional Suitability]:[Portability]], "&lt;=1") + COUNTIF(Tabelle91113[[#This Row],[Functional Suitability]:[Portability]], "&gt;=7") + COUNTBLANK(C22:J22)</f>
        <v>8</v>
      </c>
      <c r="L22" s="1" t="s">
        <v>20</v>
      </c>
    </row>
    <row r="23" spans="1:12" x14ac:dyDescent="0.25">
      <c r="A23" s="1">
        <v>28</v>
      </c>
      <c r="B23" s="1" t="s">
        <v>46</v>
      </c>
      <c r="C23" s="10">
        <f t="shared" si="3"/>
        <v>1</v>
      </c>
      <c r="D23" s="10">
        <f t="shared" si="0"/>
        <v>0</v>
      </c>
      <c r="E23" s="10">
        <f t="shared" si="4"/>
        <v>8</v>
      </c>
      <c r="F23" s="10">
        <f t="shared" si="5"/>
        <v>8</v>
      </c>
      <c r="G23" s="10">
        <f t="shared" si="1"/>
        <v>0</v>
      </c>
      <c r="H23" s="10">
        <v>0</v>
      </c>
      <c r="I23" s="10">
        <f t="shared" si="8"/>
        <v>7</v>
      </c>
      <c r="J23" s="10">
        <f t="shared" si="2"/>
        <v>0</v>
      </c>
      <c r="K23" s="10">
        <f>COUNTIF(Tabelle91113[[#This Row],[Functional Suitability]:[Portability]], "&lt;=1") + COUNTIF(Tabelle91113[[#This Row],[Functional Suitability]:[Portability]], "&gt;=7") + COUNTBLANK(C23:J23)</f>
        <v>8</v>
      </c>
      <c r="L23" s="1" t="s">
        <v>21</v>
      </c>
    </row>
    <row r="24" spans="1:12" x14ac:dyDescent="0.25">
      <c r="A24" s="1">
        <v>30</v>
      </c>
      <c r="B24" s="1" t="s">
        <v>46</v>
      </c>
      <c r="C24" s="10">
        <f t="shared" si="3"/>
        <v>1</v>
      </c>
      <c r="D24" s="10">
        <f t="shared" si="0"/>
        <v>0</v>
      </c>
      <c r="E24" s="10">
        <f t="shared" si="4"/>
        <v>8</v>
      </c>
      <c r="F24" s="10">
        <f t="shared" si="5"/>
        <v>8</v>
      </c>
      <c r="G24" s="10">
        <f t="shared" si="1"/>
        <v>0</v>
      </c>
      <c r="H24" s="10">
        <v>0</v>
      </c>
      <c r="I24" s="10">
        <f t="shared" si="8"/>
        <v>7</v>
      </c>
      <c r="J24" s="10">
        <f t="shared" si="2"/>
        <v>0</v>
      </c>
      <c r="K24" s="10">
        <f>COUNTIF(Tabelle91113[[#This Row],[Functional Suitability]:[Portability]], "&lt;=1") + COUNTIF(Tabelle91113[[#This Row],[Functional Suitability]:[Portability]], "&gt;=7") + COUNTBLANK(C24:J24)</f>
        <v>8</v>
      </c>
      <c r="L24" s="1" t="s">
        <v>22</v>
      </c>
    </row>
    <row r="25" spans="1:12" x14ac:dyDescent="0.25">
      <c r="A25" s="1">
        <v>31</v>
      </c>
      <c r="B25" s="1" t="s">
        <v>45</v>
      </c>
      <c r="C25" s="10">
        <f t="shared" si="3"/>
        <v>1</v>
      </c>
      <c r="D25" s="10">
        <f t="shared" si="0"/>
        <v>0</v>
      </c>
      <c r="E25" s="10">
        <f t="shared" si="4"/>
        <v>8</v>
      </c>
      <c r="F25" s="10">
        <f t="shared" si="5"/>
        <v>8</v>
      </c>
      <c r="G25" s="10">
        <f t="shared" si="1"/>
        <v>0</v>
      </c>
      <c r="H25" s="10">
        <v>0</v>
      </c>
      <c r="I25" s="10">
        <f>K327</f>
        <v>7</v>
      </c>
      <c r="J25" s="10">
        <f t="shared" si="2"/>
        <v>0</v>
      </c>
      <c r="K25" s="10">
        <f>COUNTIF(Tabelle91113[[#This Row],[Functional Suitability]:[Portability]], "&lt;=1") + COUNTIF(Tabelle91113[[#This Row],[Functional Suitability]:[Portability]], "&gt;=7") + COUNTBLANK(C25:J25)</f>
        <v>8</v>
      </c>
      <c r="L25" s="1" t="s">
        <v>23</v>
      </c>
    </row>
    <row r="26" spans="1:12" x14ac:dyDescent="0.25">
      <c r="A26" s="1">
        <v>34</v>
      </c>
      <c r="B26" s="1" t="s">
        <v>46</v>
      </c>
      <c r="C26" s="10">
        <f t="shared" si="3"/>
        <v>1</v>
      </c>
      <c r="D26" s="10">
        <f t="shared" si="0"/>
        <v>0</v>
      </c>
      <c r="E26" s="10">
        <f t="shared" si="4"/>
        <v>8</v>
      </c>
      <c r="F26" s="10">
        <f t="shared" si="5"/>
        <v>8</v>
      </c>
      <c r="G26" s="10">
        <f t="shared" si="1"/>
        <v>0</v>
      </c>
      <c r="H26" s="10">
        <v>0</v>
      </c>
      <c r="I26" s="10">
        <f t="shared" si="8"/>
        <v>7</v>
      </c>
      <c r="J26" s="10">
        <f t="shared" si="2"/>
        <v>0</v>
      </c>
      <c r="K26" s="10">
        <f>COUNTIF(Tabelle91113[[#This Row],[Functional Suitability]:[Portability]], "&lt;=1") + COUNTIF(Tabelle91113[[#This Row],[Functional Suitability]:[Portability]], "&gt;=7") + COUNTBLANK(C26:J26)</f>
        <v>8</v>
      </c>
      <c r="L26" s="1" t="s">
        <v>24</v>
      </c>
    </row>
    <row r="27" spans="1:12" x14ac:dyDescent="0.25">
      <c r="A27" s="1">
        <v>37</v>
      </c>
      <c r="B27" s="1" t="s">
        <v>46</v>
      </c>
      <c r="C27" s="10">
        <f t="shared" si="3"/>
        <v>1</v>
      </c>
      <c r="D27" s="10">
        <f t="shared" si="0"/>
        <v>0</v>
      </c>
      <c r="E27" s="10">
        <f t="shared" si="4"/>
        <v>8</v>
      </c>
      <c r="F27" s="10">
        <f t="shared" si="5"/>
        <v>8</v>
      </c>
      <c r="G27" s="10">
        <f t="shared" si="1"/>
        <v>0</v>
      </c>
      <c r="H27" s="10">
        <v>0</v>
      </c>
      <c r="I27" s="10">
        <f>K329</f>
        <v>7</v>
      </c>
      <c r="J27" s="10">
        <f t="shared" si="2"/>
        <v>0</v>
      </c>
      <c r="K27" s="10">
        <f>COUNTIF(Tabelle91113[[#This Row],[Functional Suitability]:[Portability]], "&lt;=1") + COUNTIF(Tabelle91113[[#This Row],[Functional Suitability]:[Portability]], "&gt;=7") + COUNTBLANK(C27:J27)</f>
        <v>8</v>
      </c>
      <c r="L27" s="1" t="s">
        <v>25</v>
      </c>
    </row>
    <row r="28" spans="1:12" x14ac:dyDescent="0.25">
      <c r="A28" s="1">
        <v>38</v>
      </c>
      <c r="B28" s="1" t="s">
        <v>46</v>
      </c>
      <c r="C28" s="10">
        <f t="shared" si="3"/>
        <v>1</v>
      </c>
      <c r="D28" s="10">
        <f t="shared" si="0"/>
        <v>0</v>
      </c>
      <c r="E28" s="10">
        <f t="shared" si="4"/>
        <v>8</v>
      </c>
      <c r="F28" s="10">
        <f t="shared" si="5"/>
        <v>8</v>
      </c>
      <c r="G28" s="10">
        <f t="shared" si="1"/>
        <v>0</v>
      </c>
      <c r="H28" s="10">
        <v>0</v>
      </c>
      <c r="I28" s="10">
        <f t="shared" si="8"/>
        <v>7</v>
      </c>
      <c r="J28" s="10">
        <f t="shared" si="2"/>
        <v>0</v>
      </c>
      <c r="K28" s="10">
        <f>COUNTIF(Tabelle91113[[#This Row],[Functional Suitability]:[Portability]], "&lt;=1") + COUNTIF(Tabelle91113[[#This Row],[Functional Suitability]:[Portability]], "&gt;=7") + COUNTBLANK(C28:J28)</f>
        <v>8</v>
      </c>
      <c r="L28" s="1" t="s">
        <v>26</v>
      </c>
    </row>
    <row r="29" spans="1:12" x14ac:dyDescent="0.25">
      <c r="A29" s="1">
        <v>41</v>
      </c>
      <c r="B29" s="1" t="s">
        <v>45</v>
      </c>
      <c r="C29" s="10">
        <f t="shared" si="3"/>
        <v>1</v>
      </c>
      <c r="D29" s="10">
        <f t="shared" si="0"/>
        <v>0</v>
      </c>
      <c r="E29" s="10">
        <f t="shared" si="4"/>
        <v>8</v>
      </c>
      <c r="F29" s="10">
        <f t="shared" si="5"/>
        <v>8</v>
      </c>
      <c r="G29" s="10">
        <f t="shared" si="1"/>
        <v>0</v>
      </c>
      <c r="H29" s="10">
        <v>0</v>
      </c>
      <c r="I29" s="10">
        <f t="shared" si="8"/>
        <v>7</v>
      </c>
      <c r="J29" s="10">
        <f t="shared" si="2"/>
        <v>0</v>
      </c>
      <c r="K29" s="10">
        <f>COUNTIF(Tabelle91113[[#This Row],[Functional Suitability]:[Portability]], "&lt;=1") + COUNTIF(Tabelle91113[[#This Row],[Functional Suitability]:[Portability]], "&gt;=7") + COUNTBLANK(C29:J29)</f>
        <v>8</v>
      </c>
      <c r="L29" s="1" t="s">
        <v>27</v>
      </c>
    </row>
    <row r="30" spans="1:12" x14ac:dyDescent="0.25">
      <c r="A30" s="1">
        <v>43</v>
      </c>
      <c r="B30" s="1" t="s">
        <v>45</v>
      </c>
      <c r="C30" s="10">
        <f t="shared" si="3"/>
        <v>1</v>
      </c>
      <c r="D30" s="10">
        <f t="shared" si="0"/>
        <v>0</v>
      </c>
      <c r="E30" s="10">
        <f t="shared" si="4"/>
        <v>8</v>
      </c>
      <c r="F30" s="10">
        <f t="shared" si="5"/>
        <v>8</v>
      </c>
      <c r="G30" s="10">
        <f t="shared" si="1"/>
        <v>0</v>
      </c>
      <c r="H30" s="10">
        <v>0</v>
      </c>
      <c r="I30" s="10">
        <f>K332</f>
        <v>7</v>
      </c>
      <c r="J30" s="10">
        <f t="shared" si="2"/>
        <v>0</v>
      </c>
      <c r="K30" s="10">
        <f>COUNTIF(Tabelle91113[[#This Row],[Functional Suitability]:[Portability]], "&lt;=1") + COUNTIF(Tabelle91113[[#This Row],[Functional Suitability]:[Portability]], "&gt;=7") + COUNTBLANK(C30:J30)</f>
        <v>8</v>
      </c>
      <c r="L30" s="1" t="s">
        <v>28</v>
      </c>
    </row>
    <row r="31" spans="1:12" x14ac:dyDescent="0.25">
      <c r="A31" s="1">
        <v>44</v>
      </c>
      <c r="B31" s="1" t="s">
        <v>46</v>
      </c>
      <c r="C31" s="10">
        <f t="shared" si="3"/>
        <v>1</v>
      </c>
      <c r="D31" s="10">
        <f t="shared" si="0"/>
        <v>0</v>
      </c>
      <c r="E31" s="10">
        <f t="shared" si="4"/>
        <v>8</v>
      </c>
      <c r="F31" s="10">
        <f t="shared" si="5"/>
        <v>8</v>
      </c>
      <c r="G31" s="10">
        <f t="shared" si="1"/>
        <v>0</v>
      </c>
      <c r="H31" s="10">
        <v>0</v>
      </c>
      <c r="I31" s="10">
        <f t="shared" si="8"/>
        <v>7</v>
      </c>
      <c r="J31" s="10">
        <f t="shared" si="2"/>
        <v>0</v>
      </c>
      <c r="K31" s="10">
        <f>COUNTIF(Tabelle91113[[#This Row],[Functional Suitability]:[Portability]], "&lt;=1") + COUNTIF(Tabelle91113[[#This Row],[Functional Suitability]:[Portability]], "&gt;=7") + COUNTBLANK(C31:J31)</f>
        <v>8</v>
      </c>
      <c r="L31" s="1" t="s">
        <v>29</v>
      </c>
    </row>
    <row r="32" spans="1:12" x14ac:dyDescent="0.25">
      <c r="A32" s="1">
        <v>45</v>
      </c>
      <c r="B32" s="1" t="s">
        <v>46</v>
      </c>
      <c r="C32" s="10">
        <f t="shared" si="3"/>
        <v>1</v>
      </c>
      <c r="D32" s="10">
        <f t="shared" si="0"/>
        <v>0</v>
      </c>
      <c r="E32" s="10">
        <f t="shared" si="4"/>
        <v>8</v>
      </c>
      <c r="F32" s="10">
        <f t="shared" si="5"/>
        <v>8</v>
      </c>
      <c r="G32" s="10">
        <f t="shared" si="1"/>
        <v>0</v>
      </c>
      <c r="H32" s="10">
        <v>0</v>
      </c>
      <c r="I32" s="10">
        <f t="shared" ref="I32:I39" si="9">K334</f>
        <v>7</v>
      </c>
      <c r="J32" s="10">
        <f t="shared" si="2"/>
        <v>0</v>
      </c>
      <c r="K32" s="10">
        <f>COUNTIF(Tabelle91113[[#This Row],[Functional Suitability]:[Portability]], "&lt;=1") + COUNTIF(Tabelle91113[[#This Row],[Functional Suitability]:[Portability]], "&gt;=7") + COUNTBLANK(C32:J32)</f>
        <v>8</v>
      </c>
      <c r="L32" s="1" t="s">
        <v>30</v>
      </c>
    </row>
    <row r="33" spans="1:12" x14ac:dyDescent="0.25">
      <c r="A33" s="1">
        <v>46</v>
      </c>
      <c r="B33" s="1" t="s">
        <v>46</v>
      </c>
      <c r="C33" s="10">
        <f t="shared" si="3"/>
        <v>0</v>
      </c>
      <c r="D33" s="10">
        <f t="shared" si="0"/>
        <v>1</v>
      </c>
      <c r="E33" s="10">
        <f t="shared" si="4"/>
        <v>7</v>
      </c>
      <c r="F33" s="10">
        <f t="shared" si="5"/>
        <v>7</v>
      </c>
      <c r="G33" s="10">
        <f t="shared" si="1"/>
        <v>0</v>
      </c>
      <c r="H33" s="10">
        <v>0</v>
      </c>
      <c r="I33" s="10">
        <f t="shared" si="9"/>
        <v>2</v>
      </c>
      <c r="J33" s="10">
        <f t="shared" si="2"/>
        <v>0</v>
      </c>
      <c r="K33" s="10">
        <f>COUNTIF(Tabelle91113[[#This Row],[Functional Suitability]:[Portability]], "&lt;=1") + COUNTIF(Tabelle91113[[#This Row],[Functional Suitability]:[Portability]], "&gt;=7") + COUNTBLANK(C33:J33)</f>
        <v>7</v>
      </c>
      <c r="L33" s="1" t="s">
        <v>31</v>
      </c>
    </row>
    <row r="34" spans="1:12" x14ac:dyDescent="0.25">
      <c r="A34" s="1">
        <v>47</v>
      </c>
      <c r="B34" s="1" t="s">
        <v>45</v>
      </c>
      <c r="C34" s="10">
        <f t="shared" si="3"/>
        <v>2</v>
      </c>
      <c r="D34" s="10">
        <f t="shared" si="0"/>
        <v>0</v>
      </c>
      <c r="E34" s="10">
        <f t="shared" si="4"/>
        <v>0</v>
      </c>
      <c r="F34" s="10">
        <f t="shared" si="5"/>
        <v>7</v>
      </c>
      <c r="G34" s="10">
        <f t="shared" si="1"/>
        <v>0</v>
      </c>
      <c r="H34" s="10">
        <v>0</v>
      </c>
      <c r="I34" s="10">
        <f t="shared" si="9"/>
        <v>1</v>
      </c>
      <c r="J34" s="10">
        <f t="shared" si="2"/>
        <v>0</v>
      </c>
      <c r="K34" s="10">
        <f>COUNTIF(Tabelle91113[[#This Row],[Functional Suitability]:[Portability]], "&lt;=1") + COUNTIF(Tabelle91113[[#This Row],[Functional Suitability]:[Portability]], "&gt;=7") + COUNTBLANK(C34:J34)</f>
        <v>7</v>
      </c>
      <c r="L34" s="1" t="s">
        <v>32</v>
      </c>
    </row>
    <row r="35" spans="1:12" x14ac:dyDescent="0.25">
      <c r="A35" s="1">
        <v>51</v>
      </c>
      <c r="B35" s="1" t="s">
        <v>45</v>
      </c>
      <c r="C35" s="10">
        <f t="shared" si="3"/>
        <v>1</v>
      </c>
      <c r="D35" s="10">
        <f t="shared" si="0"/>
        <v>0</v>
      </c>
      <c r="E35" s="10">
        <f t="shared" si="4"/>
        <v>7</v>
      </c>
      <c r="F35" s="10">
        <f t="shared" si="5"/>
        <v>8</v>
      </c>
      <c r="G35" s="10">
        <f t="shared" si="1"/>
        <v>0</v>
      </c>
      <c r="H35" s="10">
        <v>0</v>
      </c>
      <c r="I35" s="10">
        <f t="shared" si="9"/>
        <v>0</v>
      </c>
      <c r="J35" s="10">
        <f t="shared" si="2"/>
        <v>0</v>
      </c>
      <c r="K35" s="10">
        <f>COUNTIF(Tabelle91113[[#This Row],[Functional Suitability]:[Portability]], "&lt;=1") + COUNTIF(Tabelle91113[[#This Row],[Functional Suitability]:[Portability]], "&gt;=7") + COUNTBLANK(C35:J35)</f>
        <v>8</v>
      </c>
      <c r="L35" s="1" t="s">
        <v>33</v>
      </c>
    </row>
    <row r="36" spans="1:12" x14ac:dyDescent="0.25">
      <c r="A36" s="1">
        <v>54</v>
      </c>
      <c r="B36" s="1" t="s">
        <v>45</v>
      </c>
      <c r="C36" s="10">
        <f t="shared" si="3"/>
        <v>4</v>
      </c>
      <c r="D36" s="10">
        <f t="shared" si="0"/>
        <v>8</v>
      </c>
      <c r="E36" s="10">
        <f t="shared" si="4"/>
        <v>0</v>
      </c>
      <c r="F36" s="10">
        <f t="shared" si="5"/>
        <v>0</v>
      </c>
      <c r="G36" s="10">
        <f t="shared" si="1"/>
        <v>0</v>
      </c>
      <c r="H36" s="10">
        <v>0</v>
      </c>
      <c r="I36" s="10">
        <f t="shared" si="9"/>
        <v>0</v>
      </c>
      <c r="J36" s="10">
        <f t="shared" si="2"/>
        <v>0</v>
      </c>
      <c r="K36" s="10">
        <f>COUNTIF(Tabelle91113[[#This Row],[Functional Suitability]:[Portability]], "&lt;=1") + COUNTIF(Tabelle91113[[#This Row],[Functional Suitability]:[Portability]], "&gt;=7") + COUNTBLANK(C36:J36)</f>
        <v>7</v>
      </c>
      <c r="L36" s="1" t="s">
        <v>34</v>
      </c>
    </row>
    <row r="37" spans="1:12" x14ac:dyDescent="0.25">
      <c r="A37" s="1">
        <v>57</v>
      </c>
      <c r="B37" s="1" t="s">
        <v>46</v>
      </c>
      <c r="C37" s="10">
        <f t="shared" si="3"/>
        <v>7</v>
      </c>
      <c r="D37" s="10">
        <f t="shared" si="0"/>
        <v>0</v>
      </c>
      <c r="E37" s="10">
        <f t="shared" si="4"/>
        <v>2</v>
      </c>
      <c r="F37" s="10">
        <f t="shared" si="5"/>
        <v>7</v>
      </c>
      <c r="G37" s="10">
        <f t="shared" si="1"/>
        <v>8</v>
      </c>
      <c r="H37" s="10">
        <v>0</v>
      </c>
      <c r="I37" s="10">
        <f t="shared" si="9"/>
        <v>0</v>
      </c>
      <c r="J37" s="10">
        <f t="shared" si="2"/>
        <v>0</v>
      </c>
      <c r="K37" s="10">
        <f>COUNTIF(Tabelle91113[[#This Row],[Functional Suitability]:[Portability]], "&lt;=1") + COUNTIF(Tabelle91113[[#This Row],[Functional Suitability]:[Portability]], "&gt;=7") + COUNTBLANK(C37:J37)</f>
        <v>7</v>
      </c>
      <c r="L37" s="1" t="s">
        <v>35</v>
      </c>
    </row>
    <row r="38" spans="1:12" x14ac:dyDescent="0.25">
      <c r="A38" s="1">
        <v>61</v>
      </c>
      <c r="B38" s="1" t="s">
        <v>46</v>
      </c>
      <c r="C38" s="10">
        <f t="shared" si="3"/>
        <v>6</v>
      </c>
      <c r="D38" s="10">
        <f t="shared" si="0"/>
        <v>0</v>
      </c>
      <c r="E38" s="10">
        <f t="shared" si="4"/>
        <v>8</v>
      </c>
      <c r="F38" s="10">
        <f t="shared" si="5"/>
        <v>7</v>
      </c>
      <c r="G38" s="10">
        <f t="shared" si="1"/>
        <v>0</v>
      </c>
      <c r="H38" s="10">
        <v>0</v>
      </c>
      <c r="I38" s="10">
        <f t="shared" si="9"/>
        <v>6</v>
      </c>
      <c r="J38" s="10">
        <f t="shared" si="2"/>
        <v>0</v>
      </c>
      <c r="K38" s="10">
        <f>COUNTIF(Tabelle91113[[#This Row],[Functional Suitability]:[Portability]], "&lt;=1") + COUNTIF(Tabelle91113[[#This Row],[Functional Suitability]:[Portability]], "&gt;=7") + COUNTBLANK(C38:J38)</f>
        <v>6</v>
      </c>
      <c r="L38" s="1" t="s">
        <v>36</v>
      </c>
    </row>
    <row r="39" spans="1:12" x14ac:dyDescent="0.25">
      <c r="A39" s="1">
        <v>63</v>
      </c>
      <c r="B39" s="1" t="s">
        <v>45</v>
      </c>
      <c r="C39" s="10">
        <f t="shared" si="3"/>
        <v>0</v>
      </c>
      <c r="D39" s="10">
        <f t="shared" si="0"/>
        <v>0</v>
      </c>
      <c r="E39" s="10">
        <f t="shared" si="4"/>
        <v>7</v>
      </c>
      <c r="F39" s="10">
        <f t="shared" si="5"/>
        <v>8</v>
      </c>
      <c r="G39" s="10">
        <f t="shared" si="1"/>
        <v>0</v>
      </c>
      <c r="H39" s="10">
        <v>0</v>
      </c>
      <c r="I39" s="10">
        <f t="shared" si="9"/>
        <v>0</v>
      </c>
      <c r="J39" s="10">
        <f t="shared" si="2"/>
        <v>0</v>
      </c>
      <c r="K39" s="10">
        <f>COUNTIF(Tabelle91113[[#This Row],[Functional Suitability]:[Portability]], "&lt;=1") + COUNTIF(Tabelle91113[[#This Row],[Functional Suitability]:[Portability]], "&gt;=7") + COUNTBLANK(C39:J39)</f>
        <v>8</v>
      </c>
      <c r="L39" s="1" t="s">
        <v>37</v>
      </c>
    </row>
    <row r="40" spans="1:12" x14ac:dyDescent="0.25">
      <c r="A40" s="1">
        <v>69</v>
      </c>
      <c r="B40" s="1" t="s">
        <v>45</v>
      </c>
      <c r="C40" s="10">
        <f t="shared" si="3"/>
        <v>0</v>
      </c>
      <c r="D40" s="10">
        <f t="shared" si="0"/>
        <v>0</v>
      </c>
      <c r="E40" s="10">
        <f t="shared" si="4"/>
        <v>0</v>
      </c>
      <c r="F40" s="10">
        <f t="shared" si="5"/>
        <v>7</v>
      </c>
      <c r="G40" s="10">
        <f t="shared" si="1"/>
        <v>0</v>
      </c>
      <c r="H40" s="10">
        <v>0</v>
      </c>
      <c r="I40" s="10">
        <f t="shared" ref="I40:I45" si="10">K342</f>
        <v>8</v>
      </c>
      <c r="J40" s="10">
        <f t="shared" si="2"/>
        <v>0</v>
      </c>
      <c r="K40" s="10">
        <f>COUNTIF(Tabelle91113[[#This Row],[Functional Suitability]:[Portability]], "&lt;=1") + COUNTIF(Tabelle91113[[#This Row],[Functional Suitability]:[Portability]], "&gt;=7") + COUNTBLANK(C40:J40)</f>
        <v>8</v>
      </c>
      <c r="L40" s="1" t="s">
        <v>38</v>
      </c>
    </row>
    <row r="41" spans="1:12" x14ac:dyDescent="0.25">
      <c r="A41" s="1">
        <v>71</v>
      </c>
      <c r="B41" s="1" t="s">
        <v>46</v>
      </c>
      <c r="C41" s="10">
        <f t="shared" si="3"/>
        <v>0</v>
      </c>
      <c r="D41" s="10">
        <f t="shared" si="0"/>
        <v>0</v>
      </c>
      <c r="E41" s="10">
        <f t="shared" si="4"/>
        <v>8</v>
      </c>
      <c r="F41" s="10">
        <f t="shared" si="5"/>
        <v>8</v>
      </c>
      <c r="G41" s="10">
        <f t="shared" si="1"/>
        <v>0</v>
      </c>
      <c r="H41" s="10">
        <v>0</v>
      </c>
      <c r="I41" s="10">
        <f t="shared" si="10"/>
        <v>7</v>
      </c>
      <c r="J41" s="10">
        <f t="shared" si="2"/>
        <v>0</v>
      </c>
      <c r="K41" s="10">
        <f>COUNTIF(Tabelle91113[[#This Row],[Functional Suitability]:[Portability]], "&lt;=1") + COUNTIF(Tabelle91113[[#This Row],[Functional Suitability]:[Portability]], "&gt;=7") + COUNTBLANK(C41:J41)</f>
        <v>8</v>
      </c>
      <c r="L41" s="1" t="s">
        <v>39</v>
      </c>
    </row>
    <row r="42" spans="1:12" x14ac:dyDescent="0.25">
      <c r="A42" s="1">
        <v>72</v>
      </c>
      <c r="B42" s="1" t="s">
        <v>46</v>
      </c>
      <c r="C42" s="10">
        <f t="shared" si="3"/>
        <v>0</v>
      </c>
      <c r="D42" s="10">
        <f t="shared" si="0"/>
        <v>0</v>
      </c>
      <c r="E42" s="10">
        <f t="shared" si="4"/>
        <v>8</v>
      </c>
      <c r="F42" s="10">
        <f t="shared" si="5"/>
        <v>8</v>
      </c>
      <c r="G42" s="10">
        <f t="shared" si="1"/>
        <v>0</v>
      </c>
      <c r="H42" s="10">
        <v>0</v>
      </c>
      <c r="I42" s="10">
        <f t="shared" si="10"/>
        <v>8</v>
      </c>
      <c r="J42" s="10">
        <f t="shared" si="2"/>
        <v>0</v>
      </c>
      <c r="K42" s="10">
        <f>COUNTIF(Tabelle91113[[#This Row],[Functional Suitability]:[Portability]], "&lt;=1") + COUNTIF(Tabelle91113[[#This Row],[Functional Suitability]:[Portability]], "&gt;=7") + COUNTBLANK(C42:J42)</f>
        <v>8</v>
      </c>
      <c r="L42" s="1" t="s">
        <v>40</v>
      </c>
    </row>
    <row r="43" spans="1:12" x14ac:dyDescent="0.25">
      <c r="A43" s="1">
        <v>73</v>
      </c>
      <c r="B43" s="1" t="s">
        <v>46</v>
      </c>
      <c r="C43" s="10">
        <f t="shared" si="3"/>
        <v>0</v>
      </c>
      <c r="D43" s="10">
        <f t="shared" si="0"/>
        <v>0</v>
      </c>
      <c r="E43" s="10">
        <f t="shared" si="4"/>
        <v>8</v>
      </c>
      <c r="F43" s="10">
        <f t="shared" si="5"/>
        <v>8</v>
      </c>
      <c r="G43" s="10">
        <f t="shared" si="1"/>
        <v>0</v>
      </c>
      <c r="H43" s="10">
        <v>0</v>
      </c>
      <c r="I43" s="10">
        <f t="shared" si="10"/>
        <v>8</v>
      </c>
      <c r="J43" s="10">
        <f t="shared" si="2"/>
        <v>0</v>
      </c>
      <c r="K43" s="10">
        <f>COUNTIF(Tabelle91113[[#This Row],[Functional Suitability]:[Portability]], "&lt;=1") + COUNTIF(Tabelle91113[[#This Row],[Functional Suitability]:[Portability]], "&gt;=7") + COUNTBLANK(C43:J43)</f>
        <v>8</v>
      </c>
      <c r="L43" s="1" t="s">
        <v>41</v>
      </c>
    </row>
    <row r="44" spans="1:12" x14ac:dyDescent="0.25">
      <c r="A44" s="1">
        <v>74</v>
      </c>
      <c r="B44" s="1" t="s">
        <v>46</v>
      </c>
      <c r="C44" s="10">
        <f t="shared" si="3"/>
        <v>0</v>
      </c>
      <c r="D44" s="10">
        <f t="shared" si="0"/>
        <v>0</v>
      </c>
      <c r="E44" s="10">
        <f t="shared" si="4"/>
        <v>7</v>
      </c>
      <c r="F44" s="10">
        <f t="shared" si="5"/>
        <v>0</v>
      </c>
      <c r="G44" s="10">
        <f t="shared" si="1"/>
        <v>0</v>
      </c>
      <c r="H44" s="10">
        <v>0</v>
      </c>
      <c r="I44" s="10">
        <f>K346</f>
        <v>8</v>
      </c>
      <c r="J44" s="10">
        <f t="shared" si="2"/>
        <v>0</v>
      </c>
      <c r="K44" s="10">
        <f>COUNTIF(Tabelle91113[[#This Row],[Functional Suitability]:[Portability]], "&lt;=1") + COUNTIF(Tabelle91113[[#This Row],[Functional Suitability]:[Portability]], "&gt;=7") + COUNTBLANK(C44:J44)</f>
        <v>8</v>
      </c>
      <c r="L44" s="1" t="s">
        <v>42</v>
      </c>
    </row>
    <row r="45" spans="1:12" x14ac:dyDescent="0.25">
      <c r="A45" s="1">
        <v>79</v>
      </c>
      <c r="B45" s="1" t="s">
        <v>45</v>
      </c>
      <c r="C45" s="10">
        <f t="shared" si="3"/>
        <v>1</v>
      </c>
      <c r="D45" s="10">
        <f t="shared" si="0"/>
        <v>8</v>
      </c>
      <c r="E45" s="10">
        <f t="shared" si="4"/>
        <v>0</v>
      </c>
      <c r="F45" s="10">
        <f t="shared" si="5"/>
        <v>5</v>
      </c>
      <c r="G45" s="10">
        <f t="shared" si="1"/>
        <v>0</v>
      </c>
      <c r="H45" s="10">
        <v>0</v>
      </c>
      <c r="I45" s="10">
        <f t="shared" si="10"/>
        <v>0</v>
      </c>
      <c r="J45" s="10">
        <f t="shared" si="2"/>
        <v>0</v>
      </c>
      <c r="K45" s="10">
        <f>COUNTIF(Tabelle91113[[#This Row],[Functional Suitability]:[Portability]], "&lt;=1") + COUNTIF(Tabelle91113[[#This Row],[Functional Suitability]:[Portability]], "&gt;=7") + COUNTBLANK(C45:J45)</f>
        <v>7</v>
      </c>
      <c r="L45" s="1" t="s">
        <v>43</v>
      </c>
    </row>
    <row r="46" spans="1:12" x14ac:dyDescent="0.25">
      <c r="A46" s="1">
        <v>82</v>
      </c>
      <c r="B46" s="1" t="s">
        <v>45</v>
      </c>
      <c r="C46" s="10">
        <f t="shared" si="3"/>
        <v>0</v>
      </c>
      <c r="D46" s="10">
        <f t="shared" si="0"/>
        <v>0</v>
      </c>
      <c r="E46" s="10">
        <f t="shared" si="4"/>
        <v>0</v>
      </c>
      <c r="F46" s="10">
        <f>K249</f>
        <v>0</v>
      </c>
      <c r="G46" s="10">
        <f t="shared" si="1"/>
        <v>0</v>
      </c>
      <c r="H46" s="10">
        <v>0</v>
      </c>
      <c r="I46" s="10">
        <f>K348</f>
        <v>0</v>
      </c>
      <c r="J46" s="10">
        <f t="shared" si="2"/>
        <v>7</v>
      </c>
      <c r="K46" s="10">
        <f>COUNTIF(Tabelle91113[[#This Row],[Functional Suitability]:[Portability]], "&lt;=1") + COUNTIF(Tabelle91113[[#This Row],[Functional Suitability]:[Portability]], "&gt;=7") + COUNTBLANK(C46:J46)</f>
        <v>8</v>
      </c>
      <c r="L46" s="1" t="s">
        <v>44</v>
      </c>
    </row>
    <row r="47" spans="1:12" x14ac:dyDescent="0.25">
      <c r="C47" s="10">
        <f>SUM(Tabelle91113[Functional Suitability])</f>
        <v>86</v>
      </c>
      <c r="D47" s="10">
        <f>SUM(Tabelle91113[Performance Efficiency])</f>
        <v>24</v>
      </c>
      <c r="E47" s="10">
        <f>SUM(Tabelle91113[Compatibility])</f>
        <v>213</v>
      </c>
      <c r="F47" s="10">
        <f>SUM(Tabelle91113[Usability])</f>
        <v>278</v>
      </c>
      <c r="G47" s="10">
        <f>SUM(Tabelle91113[Reliability])</f>
        <v>9</v>
      </c>
      <c r="H47" s="10">
        <f>SUM(Tabelle91113[Security])</f>
        <v>0</v>
      </c>
      <c r="I47" s="10">
        <f>SUM(Tabelle91113[Maintainability])</f>
        <v>264</v>
      </c>
      <c r="J47" s="10">
        <f>SUM(Tabelle91113[Portability])</f>
        <v>7</v>
      </c>
      <c r="K47" s="10"/>
    </row>
    <row r="48" spans="1:12" x14ac:dyDescent="0.25">
      <c r="C48" s="10">
        <f>COUNTIF(Tabelle91113[Functional Suitability], "&gt;=7") + COUNTIF(Tabelle91113[Functional Suitability], "&lt;=1")</f>
        <v>41</v>
      </c>
      <c r="D48" s="10">
        <f>COUNTIF(Tabelle91113[Performance Efficiency], "&gt;=7") + COUNTIF(Tabelle91113[Performance Efficiency], "&lt;=1")</f>
        <v>45</v>
      </c>
      <c r="E48" s="10">
        <f>COUNTIF(Tabelle91113[Compatibility], "&gt;=7") + COUNTIF(Tabelle91113[Compatibility], "&lt;=1")</f>
        <v>43</v>
      </c>
      <c r="F48" s="10">
        <f>COUNTIF(Tabelle91113[Usability], "&gt;=7") + COUNTIF(Tabelle91113[Usability], "&lt;=1")</f>
        <v>44</v>
      </c>
      <c r="G48" s="10">
        <f>COUNTIF(Tabelle91113[Reliability], "&gt;=7") + COUNTIF(Tabelle91113[Reliability], "&lt;=1")</f>
        <v>45</v>
      </c>
      <c r="H48" s="10">
        <f>COUNTIF(Tabelle91113[Security], "&gt;=7") + COUNTIF(Tabelle91113[Security], "&lt;=1")</f>
        <v>45</v>
      </c>
      <c r="I48" s="10">
        <f>COUNTIF(Tabelle91113[Maintainability], "&gt;=7") + COUNTIF(Tabelle91113[Maintainability], "&lt;=1")</f>
        <v>38</v>
      </c>
      <c r="J48" s="10">
        <f>COUNTIF(Tabelle91113[Portability], "&gt;=7") + COUNTIF(Tabelle91113[Portability], "&lt;=1")</f>
        <v>45</v>
      </c>
      <c r="K48" s="22" t="s">
        <v>83</v>
      </c>
      <c r="L48" s="12">
        <f>COUNTIF(Tabelle91113[Consensus], "=8")</f>
        <v>33</v>
      </c>
    </row>
    <row r="49" spans="2:12" x14ac:dyDescent="0.25">
      <c r="C49" s="3">
        <f>C48/45</f>
        <v>0.91111111111111109</v>
      </c>
      <c r="D49" s="3">
        <f t="shared" ref="D49:J49" si="11">D48/45</f>
        <v>1</v>
      </c>
      <c r="E49" s="3">
        <f t="shared" si="11"/>
        <v>0.9555555555555556</v>
      </c>
      <c r="F49" s="3">
        <f t="shared" si="11"/>
        <v>0.97777777777777775</v>
      </c>
      <c r="G49" s="3">
        <f t="shared" si="11"/>
        <v>1</v>
      </c>
      <c r="H49" s="3">
        <f t="shared" si="11"/>
        <v>1</v>
      </c>
      <c r="I49" s="3">
        <f t="shared" si="11"/>
        <v>0.84444444444444444</v>
      </c>
      <c r="J49" s="3">
        <f t="shared" si="11"/>
        <v>1</v>
      </c>
      <c r="K49" s="22" t="s">
        <v>84</v>
      </c>
      <c r="L49" s="12">
        <f>COUNTIF(Tabelle91113[Consensus], "&lt;8")</f>
        <v>12</v>
      </c>
    </row>
    <row r="50" spans="2:12" x14ac:dyDescent="0.25">
      <c r="C50" s="3"/>
      <c r="D50" s="3"/>
      <c r="E50" s="3"/>
      <c r="F50" s="3"/>
      <c r="G50" s="3"/>
      <c r="H50" s="3"/>
      <c r="I50" s="3"/>
      <c r="J50" s="3"/>
      <c r="K50" s="22"/>
      <c r="L50" s="12"/>
    </row>
    <row r="53" spans="2:12" x14ac:dyDescent="0.25">
      <c r="C53" s="29" t="s">
        <v>47</v>
      </c>
      <c r="D53" s="29"/>
      <c r="E53" s="29"/>
      <c r="F53" s="29"/>
      <c r="G53" s="29"/>
      <c r="H53" s="29"/>
      <c r="I53" s="29"/>
      <c r="J53" s="29"/>
      <c r="K53" s="29"/>
    </row>
    <row r="54" spans="2:12" x14ac:dyDescent="0.25">
      <c r="B54" s="4" t="s">
        <v>77</v>
      </c>
      <c r="C54" s="4" t="s">
        <v>68</v>
      </c>
      <c r="D54" s="4" t="s">
        <v>69</v>
      </c>
      <c r="E54" s="4" t="s">
        <v>70</v>
      </c>
      <c r="F54" s="4" t="s">
        <v>71</v>
      </c>
      <c r="G54" s="4" t="s">
        <v>72</v>
      </c>
      <c r="H54" s="4" t="s">
        <v>73</v>
      </c>
      <c r="I54" s="4" t="s">
        <v>74</v>
      </c>
      <c r="J54" s="4" t="s">
        <v>75</v>
      </c>
      <c r="K54" s="4" t="s">
        <v>56</v>
      </c>
    </row>
    <row r="55" spans="2:12" x14ac:dyDescent="0.25">
      <c r="B55" s="1">
        <f t="shared" ref="B55:B99" si="12">A2</f>
        <v>1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0">
        <f>SUM(C55:J55)</f>
        <v>0</v>
      </c>
    </row>
    <row r="56" spans="2:12" x14ac:dyDescent="0.25">
      <c r="B56" s="1">
        <f t="shared" si="12"/>
        <v>2</v>
      </c>
      <c r="C56" s="1">
        <f>0</f>
        <v>0</v>
      </c>
      <c r="D56" s="1">
        <v>1</v>
      </c>
      <c r="E56" s="1">
        <f>0</f>
        <v>0</v>
      </c>
      <c r="F56" s="1">
        <v>1</v>
      </c>
      <c r="G56" s="1">
        <v>1</v>
      </c>
      <c r="H56" s="1">
        <f>0</f>
        <v>0</v>
      </c>
      <c r="I56" s="1">
        <f>0</f>
        <v>0</v>
      </c>
      <c r="J56" s="1">
        <f>0</f>
        <v>0</v>
      </c>
      <c r="K56" s="10">
        <f t="shared" ref="K56:K99" si="13">SUM(C56:J56)</f>
        <v>3</v>
      </c>
    </row>
    <row r="57" spans="2:12" x14ac:dyDescent="0.25">
      <c r="B57" s="1">
        <f t="shared" si="12"/>
        <v>3</v>
      </c>
      <c r="C57" s="1">
        <f>0</f>
        <v>0</v>
      </c>
      <c r="D57" s="1">
        <f>0</f>
        <v>0</v>
      </c>
      <c r="E57" s="1">
        <f>0</f>
        <v>0</v>
      </c>
      <c r="F57" s="1">
        <f>0</f>
        <v>0</v>
      </c>
      <c r="G57" s="1">
        <f>0</f>
        <v>0</v>
      </c>
      <c r="H57" s="1">
        <f>0</f>
        <v>0</v>
      </c>
      <c r="I57" s="1">
        <f>0</f>
        <v>0</v>
      </c>
      <c r="J57" s="1">
        <f>0</f>
        <v>0</v>
      </c>
      <c r="K57" s="10">
        <f t="shared" si="13"/>
        <v>0</v>
      </c>
    </row>
    <row r="58" spans="2:12" x14ac:dyDescent="0.25">
      <c r="B58" s="1">
        <f t="shared" si="12"/>
        <v>4</v>
      </c>
      <c r="C58" s="1">
        <f>0</f>
        <v>0</v>
      </c>
      <c r="D58" s="1">
        <f>0</f>
        <v>0</v>
      </c>
      <c r="E58" s="1">
        <f>0</f>
        <v>0</v>
      </c>
      <c r="F58" s="1">
        <f>0</f>
        <v>0</v>
      </c>
      <c r="G58" s="1">
        <f>0</f>
        <v>0</v>
      </c>
      <c r="H58" s="1">
        <f>0</f>
        <v>0</v>
      </c>
      <c r="I58" s="1">
        <f>0</f>
        <v>0</v>
      </c>
      <c r="J58" s="1">
        <f>0</f>
        <v>0</v>
      </c>
      <c r="K58" s="10">
        <f t="shared" si="13"/>
        <v>0</v>
      </c>
    </row>
    <row r="59" spans="2:12" x14ac:dyDescent="0.25">
      <c r="B59" s="1">
        <f t="shared" si="12"/>
        <v>5</v>
      </c>
      <c r="C59" s="1">
        <f>0</f>
        <v>0</v>
      </c>
      <c r="D59" s="1">
        <f>0</f>
        <v>0</v>
      </c>
      <c r="E59" s="1">
        <f>0</f>
        <v>0</v>
      </c>
      <c r="F59" s="1">
        <f>0</f>
        <v>0</v>
      </c>
      <c r="G59" s="1">
        <f>0</f>
        <v>0</v>
      </c>
      <c r="H59" s="1">
        <f>0</f>
        <v>0</v>
      </c>
      <c r="I59" s="1">
        <f>0</f>
        <v>0</v>
      </c>
      <c r="J59" s="1">
        <f>0</f>
        <v>0</v>
      </c>
      <c r="K59" s="10">
        <f t="shared" si="13"/>
        <v>0</v>
      </c>
    </row>
    <row r="60" spans="2:12" x14ac:dyDescent="0.25">
      <c r="B60" s="1">
        <f t="shared" si="12"/>
        <v>6</v>
      </c>
      <c r="C60" s="1">
        <f>0</f>
        <v>0</v>
      </c>
      <c r="D60" s="1">
        <f>0</f>
        <v>0</v>
      </c>
      <c r="E60" s="1">
        <f>0</f>
        <v>0</v>
      </c>
      <c r="F60" s="1">
        <f>0</f>
        <v>0</v>
      </c>
      <c r="G60" s="1">
        <f>0</f>
        <v>0</v>
      </c>
      <c r="H60" s="1">
        <f>0</f>
        <v>0</v>
      </c>
      <c r="I60" s="1">
        <f>0</f>
        <v>0</v>
      </c>
      <c r="J60" s="1">
        <f>0</f>
        <v>0</v>
      </c>
      <c r="K60" s="10">
        <f t="shared" si="13"/>
        <v>0</v>
      </c>
    </row>
    <row r="61" spans="2:12" x14ac:dyDescent="0.25">
      <c r="B61" s="1">
        <f t="shared" si="12"/>
        <v>9</v>
      </c>
      <c r="C61" s="1">
        <f>0</f>
        <v>0</v>
      </c>
      <c r="D61" s="1">
        <f>0</f>
        <v>0</v>
      </c>
      <c r="E61" s="1">
        <f>0</f>
        <v>0</v>
      </c>
      <c r="F61" s="1">
        <f>0</f>
        <v>0</v>
      </c>
      <c r="G61" s="1">
        <f>0</f>
        <v>0</v>
      </c>
      <c r="H61" s="1">
        <f>0</f>
        <v>0</v>
      </c>
      <c r="I61" s="1">
        <f>0</f>
        <v>0</v>
      </c>
      <c r="J61" s="1">
        <f>0</f>
        <v>0</v>
      </c>
      <c r="K61" s="10">
        <f t="shared" si="13"/>
        <v>0</v>
      </c>
    </row>
    <row r="62" spans="2:12" x14ac:dyDescent="0.25">
      <c r="B62" s="1">
        <f t="shared" si="12"/>
        <v>10</v>
      </c>
      <c r="C62" s="1">
        <f>0</f>
        <v>0</v>
      </c>
      <c r="D62" s="1">
        <f>0</f>
        <v>0</v>
      </c>
      <c r="E62" s="1">
        <f>0</f>
        <v>0</v>
      </c>
      <c r="F62" s="1">
        <f>0</f>
        <v>0</v>
      </c>
      <c r="G62" s="1">
        <f>0</f>
        <v>0</v>
      </c>
      <c r="H62" s="1">
        <f>0</f>
        <v>0</v>
      </c>
      <c r="I62" s="1">
        <f>0</f>
        <v>0</v>
      </c>
      <c r="J62" s="1">
        <f>0</f>
        <v>0</v>
      </c>
      <c r="K62" s="10">
        <f t="shared" si="13"/>
        <v>0</v>
      </c>
    </row>
    <row r="63" spans="2:12" x14ac:dyDescent="0.25">
      <c r="B63" s="1">
        <f t="shared" si="12"/>
        <v>11</v>
      </c>
      <c r="C63" s="1">
        <f>0</f>
        <v>0</v>
      </c>
      <c r="D63" s="1">
        <f>0</f>
        <v>0</v>
      </c>
      <c r="E63" s="1">
        <f>0</f>
        <v>0</v>
      </c>
      <c r="F63" s="1">
        <f>0</f>
        <v>0</v>
      </c>
      <c r="G63" s="1">
        <f>0</f>
        <v>0</v>
      </c>
      <c r="H63" s="1">
        <f>0</f>
        <v>0</v>
      </c>
      <c r="I63" s="1">
        <f>0</f>
        <v>0</v>
      </c>
      <c r="J63" s="1">
        <f>0</f>
        <v>0</v>
      </c>
      <c r="K63" s="10">
        <f t="shared" si="13"/>
        <v>0</v>
      </c>
    </row>
    <row r="64" spans="2:12" x14ac:dyDescent="0.25">
      <c r="B64" s="1">
        <f t="shared" si="12"/>
        <v>12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0">
        <f t="shared" si="13"/>
        <v>0</v>
      </c>
    </row>
    <row r="65" spans="2:11" x14ac:dyDescent="0.25">
      <c r="B65" s="1">
        <f t="shared" si="12"/>
        <v>13</v>
      </c>
      <c r="C65" s="1">
        <f>0</f>
        <v>0</v>
      </c>
      <c r="D65" s="1">
        <f>0</f>
        <v>0</v>
      </c>
      <c r="E65" s="1">
        <f>0</f>
        <v>0</v>
      </c>
      <c r="F65" s="1">
        <f>0</f>
        <v>0</v>
      </c>
      <c r="G65" s="1">
        <f>0</f>
        <v>0</v>
      </c>
      <c r="H65" s="1">
        <f>0</f>
        <v>0</v>
      </c>
      <c r="I65" s="1">
        <f>0</f>
        <v>0</v>
      </c>
      <c r="J65" s="1">
        <f>0</f>
        <v>0</v>
      </c>
      <c r="K65" s="10">
        <f t="shared" si="13"/>
        <v>0</v>
      </c>
    </row>
    <row r="66" spans="2:11" x14ac:dyDescent="0.25">
      <c r="B66" s="1">
        <f t="shared" si="12"/>
        <v>14</v>
      </c>
      <c r="C66" s="1">
        <f>0</f>
        <v>0</v>
      </c>
      <c r="D66" s="1">
        <f>0</f>
        <v>0</v>
      </c>
      <c r="E66" s="1">
        <f>0</f>
        <v>0</v>
      </c>
      <c r="F66" s="1">
        <f>0</f>
        <v>0</v>
      </c>
      <c r="G66" s="1">
        <v>1</v>
      </c>
      <c r="H66" s="1">
        <f>0</f>
        <v>0</v>
      </c>
      <c r="I66" s="1">
        <v>0</v>
      </c>
      <c r="J66" s="1">
        <v>0</v>
      </c>
      <c r="K66" s="10">
        <f t="shared" si="13"/>
        <v>1</v>
      </c>
    </row>
    <row r="67" spans="2:11" x14ac:dyDescent="0.25">
      <c r="B67" s="1">
        <f t="shared" si="12"/>
        <v>15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0">
        <f t="shared" si="13"/>
        <v>8</v>
      </c>
    </row>
    <row r="68" spans="2:11" x14ac:dyDescent="0.25">
      <c r="B68" s="1">
        <f t="shared" si="12"/>
        <v>17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0">
        <f t="shared" si="13"/>
        <v>8</v>
      </c>
    </row>
    <row r="69" spans="2:11" x14ac:dyDescent="0.25">
      <c r="B69" s="1">
        <f t="shared" si="12"/>
        <v>18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0">
        <f t="shared" si="13"/>
        <v>8</v>
      </c>
    </row>
    <row r="70" spans="2:11" x14ac:dyDescent="0.25">
      <c r="B70" s="1">
        <f t="shared" si="12"/>
        <v>20</v>
      </c>
      <c r="C70" s="1">
        <f>0</f>
        <v>0</v>
      </c>
      <c r="D70" s="1">
        <v>1</v>
      </c>
      <c r="E70" s="1">
        <f>0</f>
        <v>0</v>
      </c>
      <c r="F70" s="1">
        <f>0</f>
        <v>0</v>
      </c>
      <c r="G70" s="1">
        <f>0</f>
        <v>0</v>
      </c>
      <c r="H70" s="1">
        <f>0</f>
        <v>0</v>
      </c>
      <c r="I70" s="1">
        <f>0</f>
        <v>0</v>
      </c>
      <c r="J70" s="1">
        <f>0</f>
        <v>0</v>
      </c>
      <c r="K70" s="10">
        <f t="shared" si="13"/>
        <v>1</v>
      </c>
    </row>
    <row r="71" spans="2:11" x14ac:dyDescent="0.25">
      <c r="B71" s="1">
        <f t="shared" si="12"/>
        <v>22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0">
        <f t="shared" si="13"/>
        <v>8</v>
      </c>
    </row>
    <row r="72" spans="2:11" x14ac:dyDescent="0.25">
      <c r="B72" s="1">
        <f t="shared" si="12"/>
        <v>23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0">
        <f t="shared" si="13"/>
        <v>8</v>
      </c>
    </row>
    <row r="73" spans="2:11" x14ac:dyDescent="0.25">
      <c r="B73" s="1">
        <f t="shared" si="12"/>
        <v>24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0">
        <f t="shared" si="13"/>
        <v>8</v>
      </c>
    </row>
    <row r="74" spans="2:11" x14ac:dyDescent="0.25">
      <c r="B74" s="1">
        <f t="shared" si="12"/>
        <v>26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0">
        <f t="shared" si="13"/>
        <v>1</v>
      </c>
    </row>
    <row r="75" spans="2:11" x14ac:dyDescent="0.25">
      <c r="B75" s="1">
        <f t="shared" si="12"/>
        <v>27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0">
        <f t="shared" si="13"/>
        <v>1</v>
      </c>
    </row>
    <row r="76" spans="2:11" x14ac:dyDescent="0.25">
      <c r="B76" s="1">
        <f t="shared" si="12"/>
        <v>28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0">
        <f t="shared" si="13"/>
        <v>1</v>
      </c>
    </row>
    <row r="77" spans="2:11" x14ac:dyDescent="0.25">
      <c r="B77" s="1">
        <f t="shared" si="12"/>
        <v>30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0">
        <f t="shared" si="13"/>
        <v>1</v>
      </c>
    </row>
    <row r="78" spans="2:11" x14ac:dyDescent="0.25">
      <c r="B78" s="1">
        <f t="shared" si="12"/>
        <v>31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0">
        <f t="shared" si="13"/>
        <v>1</v>
      </c>
    </row>
    <row r="79" spans="2:11" x14ac:dyDescent="0.25">
      <c r="B79" s="1">
        <f t="shared" si="12"/>
        <v>34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0">
        <f t="shared" si="13"/>
        <v>1</v>
      </c>
    </row>
    <row r="80" spans="2:11" x14ac:dyDescent="0.25">
      <c r="B80" s="1">
        <f t="shared" si="12"/>
        <v>37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0">
        <f t="shared" si="13"/>
        <v>1</v>
      </c>
    </row>
    <row r="81" spans="2:11" x14ac:dyDescent="0.25">
      <c r="B81" s="1">
        <f t="shared" si="12"/>
        <v>38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0">
        <f t="shared" si="13"/>
        <v>1</v>
      </c>
    </row>
    <row r="82" spans="2:11" x14ac:dyDescent="0.25">
      <c r="B82" s="1">
        <f t="shared" si="12"/>
        <v>41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0">
        <f t="shared" si="13"/>
        <v>1</v>
      </c>
    </row>
    <row r="83" spans="2:11" x14ac:dyDescent="0.25">
      <c r="B83" s="1">
        <f t="shared" si="12"/>
        <v>43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0">
        <f t="shared" si="13"/>
        <v>1</v>
      </c>
    </row>
    <row r="84" spans="2:11" x14ac:dyDescent="0.25">
      <c r="B84" s="1">
        <f t="shared" si="12"/>
        <v>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0">
        <f t="shared" si="13"/>
        <v>1</v>
      </c>
    </row>
    <row r="85" spans="2:11" x14ac:dyDescent="0.25">
      <c r="B85" s="1">
        <f t="shared" si="12"/>
        <v>45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0">
        <f t="shared" si="13"/>
        <v>1</v>
      </c>
    </row>
    <row r="86" spans="2:11" x14ac:dyDescent="0.25">
      <c r="B86" s="1">
        <f t="shared" si="12"/>
        <v>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0">
        <f t="shared" si="13"/>
        <v>0</v>
      </c>
    </row>
    <row r="87" spans="2:11" x14ac:dyDescent="0.25">
      <c r="B87" s="1">
        <f t="shared" si="12"/>
        <v>47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0">
        <f t="shared" si="13"/>
        <v>2</v>
      </c>
    </row>
    <row r="88" spans="2:11" x14ac:dyDescent="0.25">
      <c r="B88" s="1">
        <f t="shared" si="12"/>
        <v>51</v>
      </c>
      <c r="C88" s="1">
        <f>0</f>
        <v>0</v>
      </c>
      <c r="D88" s="1">
        <f>0</f>
        <v>0</v>
      </c>
      <c r="E88" s="1">
        <f>0</f>
        <v>0</v>
      </c>
      <c r="F88" s="1">
        <f>0</f>
        <v>0</v>
      </c>
      <c r="G88" s="1">
        <f>0</f>
        <v>0</v>
      </c>
      <c r="H88" s="1">
        <v>1</v>
      </c>
      <c r="I88" s="1">
        <f>0</f>
        <v>0</v>
      </c>
      <c r="J88" s="1">
        <f>0</f>
        <v>0</v>
      </c>
      <c r="K88" s="10">
        <f t="shared" si="13"/>
        <v>1</v>
      </c>
    </row>
    <row r="89" spans="2:11" x14ac:dyDescent="0.25">
      <c r="B89" s="1">
        <f t="shared" si="12"/>
        <v>54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0</v>
      </c>
      <c r="K89" s="10">
        <f t="shared" si="13"/>
        <v>4</v>
      </c>
    </row>
    <row r="90" spans="2:11" x14ac:dyDescent="0.25">
      <c r="B90" s="1">
        <f t="shared" si="12"/>
        <v>57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0">
        <f t="shared" si="13"/>
        <v>7</v>
      </c>
    </row>
    <row r="91" spans="2:11" x14ac:dyDescent="0.25">
      <c r="B91" s="1">
        <f t="shared" si="12"/>
        <v>61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0">
        <f t="shared" si="13"/>
        <v>6</v>
      </c>
    </row>
    <row r="92" spans="2:11" x14ac:dyDescent="0.25">
      <c r="B92" s="1">
        <f t="shared" si="12"/>
        <v>63</v>
      </c>
      <c r="C92" s="1">
        <f>0</f>
        <v>0</v>
      </c>
      <c r="D92" s="1">
        <f>0</f>
        <v>0</v>
      </c>
      <c r="E92" s="1">
        <f>0</f>
        <v>0</v>
      </c>
      <c r="F92" s="1">
        <f>0</f>
        <v>0</v>
      </c>
      <c r="G92" s="1">
        <f>0</f>
        <v>0</v>
      </c>
      <c r="H92" s="1">
        <f>0</f>
        <v>0</v>
      </c>
      <c r="I92" s="1">
        <f>0</f>
        <v>0</v>
      </c>
      <c r="J92" s="1">
        <f>0</f>
        <v>0</v>
      </c>
      <c r="K92" s="10">
        <f t="shared" si="13"/>
        <v>0</v>
      </c>
    </row>
    <row r="93" spans="2:11" x14ac:dyDescent="0.25">
      <c r="B93" s="1">
        <f t="shared" si="12"/>
        <v>69</v>
      </c>
      <c r="C93" s="1">
        <f>0</f>
        <v>0</v>
      </c>
      <c r="D93" s="1">
        <f>0</f>
        <v>0</v>
      </c>
      <c r="E93" s="1">
        <f>0</f>
        <v>0</v>
      </c>
      <c r="F93" s="1">
        <f>0</f>
        <v>0</v>
      </c>
      <c r="G93" s="1">
        <f>0</f>
        <v>0</v>
      </c>
      <c r="H93" s="1">
        <f>0</f>
        <v>0</v>
      </c>
      <c r="I93" s="1">
        <f>0</f>
        <v>0</v>
      </c>
      <c r="J93" s="1">
        <f>0</f>
        <v>0</v>
      </c>
      <c r="K93" s="10">
        <f t="shared" si="13"/>
        <v>0</v>
      </c>
    </row>
    <row r="94" spans="2:11" x14ac:dyDescent="0.25">
      <c r="B94" s="1">
        <f t="shared" si="12"/>
        <v>71</v>
      </c>
      <c r="C94" s="1">
        <f>0</f>
        <v>0</v>
      </c>
      <c r="D94" s="1">
        <f>0</f>
        <v>0</v>
      </c>
      <c r="E94" s="1">
        <f>0</f>
        <v>0</v>
      </c>
      <c r="F94" s="1">
        <f>0</f>
        <v>0</v>
      </c>
      <c r="G94" s="1">
        <f>0</f>
        <v>0</v>
      </c>
      <c r="H94" s="1">
        <f>0</f>
        <v>0</v>
      </c>
      <c r="I94" s="1">
        <f>0</f>
        <v>0</v>
      </c>
      <c r="J94" s="1">
        <f>0</f>
        <v>0</v>
      </c>
      <c r="K94" s="10">
        <f t="shared" si="13"/>
        <v>0</v>
      </c>
    </row>
    <row r="95" spans="2:11" x14ac:dyDescent="0.25">
      <c r="B95" s="1">
        <f t="shared" si="12"/>
        <v>72</v>
      </c>
      <c r="C95" s="1">
        <f>0</f>
        <v>0</v>
      </c>
      <c r="D95" s="1">
        <f>0</f>
        <v>0</v>
      </c>
      <c r="E95" s="1">
        <f>0</f>
        <v>0</v>
      </c>
      <c r="F95" s="1">
        <f>0</f>
        <v>0</v>
      </c>
      <c r="G95" s="1">
        <f>0</f>
        <v>0</v>
      </c>
      <c r="H95" s="1">
        <f>0</f>
        <v>0</v>
      </c>
      <c r="I95" s="1">
        <f>0</f>
        <v>0</v>
      </c>
      <c r="J95" s="1">
        <f>0</f>
        <v>0</v>
      </c>
      <c r="K95" s="10">
        <f t="shared" si="13"/>
        <v>0</v>
      </c>
    </row>
    <row r="96" spans="2:11" x14ac:dyDescent="0.25">
      <c r="B96" s="1">
        <f t="shared" si="12"/>
        <v>73</v>
      </c>
      <c r="C96" s="1">
        <f>0</f>
        <v>0</v>
      </c>
      <c r="D96" s="1">
        <f>0</f>
        <v>0</v>
      </c>
      <c r="E96" s="1">
        <f>0</f>
        <v>0</v>
      </c>
      <c r="F96" s="1">
        <f>0</f>
        <v>0</v>
      </c>
      <c r="G96" s="1">
        <f>0</f>
        <v>0</v>
      </c>
      <c r="H96" s="1">
        <f>0</f>
        <v>0</v>
      </c>
      <c r="I96" s="1">
        <f>0</f>
        <v>0</v>
      </c>
      <c r="J96" s="1">
        <f>0</f>
        <v>0</v>
      </c>
      <c r="K96" s="10">
        <f t="shared" si="13"/>
        <v>0</v>
      </c>
    </row>
    <row r="97" spans="2:12" x14ac:dyDescent="0.25">
      <c r="B97" s="1">
        <f t="shared" si="12"/>
        <v>74</v>
      </c>
      <c r="C97" s="1">
        <f>0</f>
        <v>0</v>
      </c>
      <c r="D97" s="1">
        <f>0</f>
        <v>0</v>
      </c>
      <c r="E97" s="1">
        <f>0</f>
        <v>0</v>
      </c>
      <c r="F97" s="1">
        <f>0</f>
        <v>0</v>
      </c>
      <c r="G97" s="1">
        <f>0</f>
        <v>0</v>
      </c>
      <c r="H97" s="1">
        <f>0</f>
        <v>0</v>
      </c>
      <c r="I97" s="1">
        <f>0</f>
        <v>0</v>
      </c>
      <c r="J97" s="1">
        <f>0</f>
        <v>0</v>
      </c>
      <c r="K97" s="10">
        <f t="shared" si="13"/>
        <v>0</v>
      </c>
    </row>
    <row r="98" spans="2:12" x14ac:dyDescent="0.25">
      <c r="B98" s="1">
        <f t="shared" si="12"/>
        <v>79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0">
        <f t="shared" si="13"/>
        <v>1</v>
      </c>
    </row>
    <row r="99" spans="2:12" x14ac:dyDescent="0.25">
      <c r="B99" s="1">
        <f t="shared" si="12"/>
        <v>82</v>
      </c>
      <c r="C99" s="1">
        <f>0</f>
        <v>0</v>
      </c>
      <c r="D99" s="1">
        <f>0</f>
        <v>0</v>
      </c>
      <c r="E99" s="1">
        <f>0</f>
        <v>0</v>
      </c>
      <c r="F99" s="1">
        <f>0</f>
        <v>0</v>
      </c>
      <c r="G99" s="1">
        <f>0</f>
        <v>0</v>
      </c>
      <c r="H99" s="1">
        <f>0</f>
        <v>0</v>
      </c>
      <c r="I99" s="1">
        <f>0</f>
        <v>0</v>
      </c>
      <c r="J99" s="1">
        <f>0</f>
        <v>0</v>
      </c>
      <c r="K99" s="10">
        <f t="shared" si="13"/>
        <v>0</v>
      </c>
      <c r="L99" s="20">
        <f>SUM(K55:K99)</f>
        <v>86</v>
      </c>
    </row>
    <row r="103" spans="2:12" x14ac:dyDescent="0.25">
      <c r="C103" s="29" t="s">
        <v>48</v>
      </c>
      <c r="D103" s="29"/>
      <c r="E103" s="29"/>
      <c r="F103" s="29"/>
      <c r="G103" s="29"/>
      <c r="H103" s="29"/>
      <c r="I103" s="29"/>
      <c r="J103" s="29"/>
      <c r="K103" s="29"/>
    </row>
    <row r="104" spans="2:12" x14ac:dyDescent="0.25">
      <c r="B104" s="4" t="s">
        <v>77</v>
      </c>
      <c r="C104" s="4" t="s">
        <v>68</v>
      </c>
      <c r="D104" s="4" t="s">
        <v>69</v>
      </c>
      <c r="E104" s="4" t="s">
        <v>70</v>
      </c>
      <c r="F104" s="4" t="s">
        <v>71</v>
      </c>
      <c r="G104" s="4" t="s">
        <v>72</v>
      </c>
      <c r="H104" s="4" t="s">
        <v>73</v>
      </c>
      <c r="I104" s="4" t="s">
        <v>74</v>
      </c>
      <c r="J104" s="4" t="s">
        <v>75</v>
      </c>
      <c r="K104" s="4" t="s">
        <v>56</v>
      </c>
    </row>
    <row r="105" spans="2:12" x14ac:dyDescent="0.25">
      <c r="B105" s="1">
        <f t="shared" ref="B105:B149" si="14">A2</f>
        <v>1</v>
      </c>
      <c r="C105" s="1">
        <f>0</f>
        <v>0</v>
      </c>
      <c r="D105" s="1">
        <f>0</f>
        <v>0</v>
      </c>
      <c r="E105" s="1">
        <f>0</f>
        <v>0</v>
      </c>
      <c r="F105" s="1">
        <f>0</f>
        <v>0</v>
      </c>
      <c r="G105" s="1">
        <f>0</f>
        <v>0</v>
      </c>
      <c r="H105" s="1">
        <f>0</f>
        <v>0</v>
      </c>
      <c r="I105" s="1">
        <f>0</f>
        <v>0</v>
      </c>
      <c r="J105" s="1">
        <f>0</f>
        <v>0</v>
      </c>
      <c r="K105" s="10">
        <f>SUM(C105:J105)</f>
        <v>0</v>
      </c>
    </row>
    <row r="106" spans="2:12" x14ac:dyDescent="0.25">
      <c r="B106" s="1">
        <f t="shared" si="14"/>
        <v>2</v>
      </c>
      <c r="C106" s="1">
        <f>0</f>
        <v>0</v>
      </c>
      <c r="D106" s="1">
        <f>0</f>
        <v>0</v>
      </c>
      <c r="E106" s="1">
        <f>0</f>
        <v>0</v>
      </c>
      <c r="F106" s="1">
        <f>0</f>
        <v>0</v>
      </c>
      <c r="G106" s="1">
        <f>0</f>
        <v>0</v>
      </c>
      <c r="H106" s="1">
        <f>0</f>
        <v>0</v>
      </c>
      <c r="I106" s="1">
        <f>0</f>
        <v>0</v>
      </c>
      <c r="J106" s="1">
        <f>0</f>
        <v>0</v>
      </c>
      <c r="K106" s="10">
        <f t="shared" ref="K106:K149" si="15">SUM(C106:J106)</f>
        <v>0</v>
      </c>
    </row>
    <row r="107" spans="2:12" x14ac:dyDescent="0.25">
      <c r="B107" s="1">
        <f t="shared" si="14"/>
        <v>3</v>
      </c>
      <c r="C107" s="1">
        <f>0</f>
        <v>0</v>
      </c>
      <c r="D107" s="1">
        <f>0</f>
        <v>0</v>
      </c>
      <c r="E107" s="1">
        <f>0</f>
        <v>0</v>
      </c>
      <c r="F107" s="1">
        <f>0</f>
        <v>0</v>
      </c>
      <c r="G107" s="1">
        <f>0</f>
        <v>0</v>
      </c>
      <c r="H107" s="1">
        <f>0</f>
        <v>0</v>
      </c>
      <c r="I107" s="1">
        <f>0</f>
        <v>0</v>
      </c>
      <c r="J107" s="1">
        <f>0</f>
        <v>0</v>
      </c>
      <c r="K107" s="10">
        <f t="shared" si="15"/>
        <v>0</v>
      </c>
    </row>
    <row r="108" spans="2:12" x14ac:dyDescent="0.25">
      <c r="B108" s="1">
        <f t="shared" si="14"/>
        <v>4</v>
      </c>
      <c r="C108" s="1">
        <f>0</f>
        <v>0</v>
      </c>
      <c r="D108" s="1">
        <f>0</f>
        <v>0</v>
      </c>
      <c r="E108" s="1">
        <f>0</f>
        <v>0</v>
      </c>
      <c r="F108" s="1">
        <f>0</f>
        <v>0</v>
      </c>
      <c r="G108" s="1">
        <f>0</f>
        <v>0</v>
      </c>
      <c r="H108" s="1">
        <f>0</f>
        <v>0</v>
      </c>
      <c r="I108" s="1">
        <f>0</f>
        <v>0</v>
      </c>
      <c r="J108" s="1">
        <f>0</f>
        <v>0</v>
      </c>
      <c r="K108" s="10">
        <f t="shared" si="15"/>
        <v>0</v>
      </c>
    </row>
    <row r="109" spans="2:12" x14ac:dyDescent="0.25">
      <c r="B109" s="1">
        <f t="shared" si="14"/>
        <v>5</v>
      </c>
      <c r="C109" s="1">
        <f>0</f>
        <v>0</v>
      </c>
      <c r="D109" s="1">
        <f>0</f>
        <v>0</v>
      </c>
      <c r="E109" s="1">
        <f>0</f>
        <v>0</v>
      </c>
      <c r="F109" s="1">
        <f>0</f>
        <v>0</v>
      </c>
      <c r="G109" s="1">
        <f>0</f>
        <v>0</v>
      </c>
      <c r="H109" s="1">
        <f>0</f>
        <v>0</v>
      </c>
      <c r="I109" s="1">
        <f>0</f>
        <v>0</v>
      </c>
      <c r="J109" s="1">
        <f>0</f>
        <v>0</v>
      </c>
      <c r="K109" s="10">
        <f t="shared" si="15"/>
        <v>0</v>
      </c>
    </row>
    <row r="110" spans="2:12" x14ac:dyDescent="0.25">
      <c r="B110" s="1">
        <f t="shared" si="14"/>
        <v>6</v>
      </c>
      <c r="C110" s="1">
        <f>0</f>
        <v>0</v>
      </c>
      <c r="D110" s="1">
        <f>0</f>
        <v>0</v>
      </c>
      <c r="E110" s="1">
        <f>0</f>
        <v>0</v>
      </c>
      <c r="F110" s="1">
        <f>0</f>
        <v>0</v>
      </c>
      <c r="G110" s="1">
        <f>0</f>
        <v>0</v>
      </c>
      <c r="H110" s="1">
        <f>0</f>
        <v>0</v>
      </c>
      <c r="I110" s="1">
        <f>0</f>
        <v>0</v>
      </c>
      <c r="J110" s="1">
        <f>0</f>
        <v>0</v>
      </c>
      <c r="K110" s="10">
        <f t="shared" si="15"/>
        <v>0</v>
      </c>
    </row>
    <row r="111" spans="2:12" x14ac:dyDescent="0.25">
      <c r="B111" s="1">
        <f t="shared" si="14"/>
        <v>9</v>
      </c>
      <c r="C111" s="1">
        <f>0</f>
        <v>0</v>
      </c>
      <c r="D111" s="1">
        <f>0</f>
        <v>0</v>
      </c>
      <c r="E111" s="1">
        <f>0</f>
        <v>0</v>
      </c>
      <c r="F111" s="1">
        <f>0</f>
        <v>0</v>
      </c>
      <c r="G111" s="1">
        <f>0</f>
        <v>0</v>
      </c>
      <c r="H111" s="1">
        <f>0</f>
        <v>0</v>
      </c>
      <c r="I111" s="1">
        <f>0</f>
        <v>0</v>
      </c>
      <c r="J111" s="1">
        <f>0</f>
        <v>0</v>
      </c>
      <c r="K111" s="10">
        <f t="shared" si="15"/>
        <v>0</v>
      </c>
    </row>
    <row r="112" spans="2:12" x14ac:dyDescent="0.25">
      <c r="B112" s="1">
        <f t="shared" si="14"/>
        <v>10</v>
      </c>
      <c r="C112" s="1">
        <f>0</f>
        <v>0</v>
      </c>
      <c r="D112" s="1">
        <f>0</f>
        <v>0</v>
      </c>
      <c r="E112" s="1">
        <f>0</f>
        <v>0</v>
      </c>
      <c r="F112" s="1">
        <f>0</f>
        <v>0</v>
      </c>
      <c r="G112" s="1">
        <f>0</f>
        <v>0</v>
      </c>
      <c r="H112" s="1">
        <f>0</f>
        <v>0</v>
      </c>
      <c r="I112" s="1">
        <f>0</f>
        <v>0</v>
      </c>
      <c r="J112" s="1">
        <f>0</f>
        <v>0</v>
      </c>
      <c r="K112" s="10">
        <f t="shared" si="15"/>
        <v>0</v>
      </c>
    </row>
    <row r="113" spans="2:11" x14ac:dyDescent="0.25">
      <c r="B113" s="1">
        <f t="shared" si="14"/>
        <v>11</v>
      </c>
      <c r="C113" s="1">
        <f>0</f>
        <v>0</v>
      </c>
      <c r="D113" s="1">
        <f>0</f>
        <v>0</v>
      </c>
      <c r="E113" s="1">
        <f>0</f>
        <v>0</v>
      </c>
      <c r="F113" s="1">
        <f>0</f>
        <v>0</v>
      </c>
      <c r="G113" s="1">
        <f>0</f>
        <v>0</v>
      </c>
      <c r="H113" s="1">
        <f>0</f>
        <v>0</v>
      </c>
      <c r="I113" s="1">
        <f>0</f>
        <v>0</v>
      </c>
      <c r="J113" s="1">
        <f>0</f>
        <v>0</v>
      </c>
      <c r="K113" s="10">
        <f t="shared" si="15"/>
        <v>0</v>
      </c>
    </row>
    <row r="114" spans="2:11" x14ac:dyDescent="0.25">
      <c r="B114" s="1">
        <f t="shared" si="14"/>
        <v>12</v>
      </c>
      <c r="C114" s="1">
        <f>0</f>
        <v>0</v>
      </c>
      <c r="D114" s="1">
        <f>0</f>
        <v>0</v>
      </c>
      <c r="E114" s="1">
        <f>0</f>
        <v>0</v>
      </c>
      <c r="F114" s="1">
        <f>0</f>
        <v>0</v>
      </c>
      <c r="G114" s="1">
        <f>0</f>
        <v>0</v>
      </c>
      <c r="H114" s="1">
        <f>0</f>
        <v>0</v>
      </c>
      <c r="I114" s="1">
        <f>0</f>
        <v>0</v>
      </c>
      <c r="J114" s="1">
        <f>0</f>
        <v>0</v>
      </c>
      <c r="K114" s="10">
        <f t="shared" si="15"/>
        <v>0</v>
      </c>
    </row>
    <row r="115" spans="2:11" x14ac:dyDescent="0.25">
      <c r="B115" s="1">
        <f t="shared" si="14"/>
        <v>13</v>
      </c>
      <c r="C115" s="1">
        <f>0</f>
        <v>0</v>
      </c>
      <c r="D115" s="1">
        <f>0</f>
        <v>0</v>
      </c>
      <c r="E115" s="1">
        <f>0</f>
        <v>0</v>
      </c>
      <c r="F115" s="1">
        <f>0</f>
        <v>0</v>
      </c>
      <c r="G115" s="1">
        <f>0</f>
        <v>0</v>
      </c>
      <c r="H115" s="1">
        <f>0</f>
        <v>0</v>
      </c>
      <c r="I115" s="1">
        <f>0</f>
        <v>0</v>
      </c>
      <c r="J115" s="1">
        <f>0</f>
        <v>0</v>
      </c>
      <c r="K115" s="10">
        <f t="shared" si="15"/>
        <v>0</v>
      </c>
    </row>
    <row r="116" spans="2:11" x14ac:dyDescent="0.25">
      <c r="B116" s="1">
        <f t="shared" si="14"/>
        <v>14</v>
      </c>
      <c r="C116" s="1">
        <f>0</f>
        <v>0</v>
      </c>
      <c r="D116" s="1">
        <f>0</f>
        <v>0</v>
      </c>
      <c r="E116" s="1">
        <f>0</f>
        <v>0</v>
      </c>
      <c r="F116" s="1">
        <f>0</f>
        <v>0</v>
      </c>
      <c r="G116" s="1">
        <f>0</f>
        <v>0</v>
      </c>
      <c r="H116" s="1">
        <f>0</f>
        <v>0</v>
      </c>
      <c r="I116" s="1">
        <f>0</f>
        <v>0</v>
      </c>
      <c r="J116" s="1">
        <f>0</f>
        <v>0</v>
      </c>
      <c r="K116" s="10">
        <f t="shared" si="15"/>
        <v>0</v>
      </c>
    </row>
    <row r="117" spans="2:11" x14ac:dyDescent="0.25">
      <c r="B117" s="1">
        <f t="shared" si="14"/>
        <v>15</v>
      </c>
      <c r="C117" s="1">
        <v>1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0">
        <f t="shared" si="15"/>
        <v>7</v>
      </c>
    </row>
    <row r="118" spans="2:11" x14ac:dyDescent="0.25">
      <c r="B118" s="1">
        <f t="shared" si="14"/>
        <v>17</v>
      </c>
      <c r="C118" s="1">
        <f>0</f>
        <v>0</v>
      </c>
      <c r="D118" s="1">
        <f>0</f>
        <v>0</v>
      </c>
      <c r="E118" s="1">
        <f>0</f>
        <v>0</v>
      </c>
      <c r="F118" s="1">
        <f>0</f>
        <v>0</v>
      </c>
      <c r="G118" s="1">
        <f>0</f>
        <v>0</v>
      </c>
      <c r="H118" s="1">
        <f>0</f>
        <v>0</v>
      </c>
      <c r="I118" s="1">
        <f>0</f>
        <v>0</v>
      </c>
      <c r="J118" s="1">
        <f>0</f>
        <v>0</v>
      </c>
      <c r="K118" s="10">
        <f t="shared" si="15"/>
        <v>0</v>
      </c>
    </row>
    <row r="119" spans="2:11" x14ac:dyDescent="0.25">
      <c r="B119" s="1">
        <f t="shared" si="14"/>
        <v>18</v>
      </c>
      <c r="C119" s="1">
        <f>0</f>
        <v>0</v>
      </c>
      <c r="D119" s="1">
        <f>0</f>
        <v>0</v>
      </c>
      <c r="E119" s="1">
        <f>0</f>
        <v>0</v>
      </c>
      <c r="F119" s="1">
        <f>0</f>
        <v>0</v>
      </c>
      <c r="G119" s="1">
        <f>0</f>
        <v>0</v>
      </c>
      <c r="H119" s="1">
        <f>0</f>
        <v>0</v>
      </c>
      <c r="I119" s="1">
        <f>0</f>
        <v>0</v>
      </c>
      <c r="J119" s="1">
        <f>0</f>
        <v>0</v>
      </c>
      <c r="K119" s="10">
        <f t="shared" si="15"/>
        <v>0</v>
      </c>
    </row>
    <row r="120" spans="2:11" x14ac:dyDescent="0.25">
      <c r="B120" s="1">
        <f t="shared" si="14"/>
        <v>20</v>
      </c>
      <c r="C120" s="1">
        <f>0</f>
        <v>0</v>
      </c>
      <c r="D120" s="1">
        <f>0</f>
        <v>0</v>
      </c>
      <c r="E120" s="1">
        <f>0</f>
        <v>0</v>
      </c>
      <c r="F120" s="1">
        <f>0</f>
        <v>0</v>
      </c>
      <c r="G120" s="1">
        <f>0</f>
        <v>0</v>
      </c>
      <c r="H120" s="1">
        <f>0</f>
        <v>0</v>
      </c>
      <c r="I120" s="1">
        <f>0</f>
        <v>0</v>
      </c>
      <c r="J120" s="1">
        <f>0</f>
        <v>0</v>
      </c>
      <c r="K120" s="10">
        <f t="shared" si="15"/>
        <v>0</v>
      </c>
    </row>
    <row r="121" spans="2:11" x14ac:dyDescent="0.25">
      <c r="B121" s="1">
        <f t="shared" si="14"/>
        <v>22</v>
      </c>
      <c r="C121" s="1">
        <f>0</f>
        <v>0</v>
      </c>
      <c r="D121" s="1">
        <f>0</f>
        <v>0</v>
      </c>
      <c r="E121" s="1">
        <f>0</f>
        <v>0</v>
      </c>
      <c r="F121" s="1">
        <f>0</f>
        <v>0</v>
      </c>
      <c r="G121" s="1">
        <f>0</f>
        <v>0</v>
      </c>
      <c r="H121" s="1">
        <f>0</f>
        <v>0</v>
      </c>
      <c r="I121" s="1">
        <f>0</f>
        <v>0</v>
      </c>
      <c r="J121" s="1">
        <f>0</f>
        <v>0</v>
      </c>
      <c r="K121" s="10">
        <f t="shared" si="15"/>
        <v>0</v>
      </c>
    </row>
    <row r="122" spans="2:11" x14ac:dyDescent="0.25">
      <c r="B122" s="1">
        <f t="shared" si="14"/>
        <v>23</v>
      </c>
      <c r="C122" s="1">
        <f>0</f>
        <v>0</v>
      </c>
      <c r="D122" s="1">
        <f>0</f>
        <v>0</v>
      </c>
      <c r="E122" s="1">
        <f>0</f>
        <v>0</v>
      </c>
      <c r="F122" s="1">
        <f>0</f>
        <v>0</v>
      </c>
      <c r="G122" s="1">
        <f>0</f>
        <v>0</v>
      </c>
      <c r="H122" s="1">
        <f>0</f>
        <v>0</v>
      </c>
      <c r="I122" s="1">
        <f>0</f>
        <v>0</v>
      </c>
      <c r="J122" s="1">
        <f>0</f>
        <v>0</v>
      </c>
      <c r="K122" s="10">
        <f t="shared" si="15"/>
        <v>0</v>
      </c>
    </row>
    <row r="123" spans="2:11" x14ac:dyDescent="0.25">
      <c r="B123" s="1">
        <f t="shared" si="14"/>
        <v>24</v>
      </c>
      <c r="C123" s="1">
        <f>0</f>
        <v>0</v>
      </c>
      <c r="D123" s="1">
        <f>0</f>
        <v>0</v>
      </c>
      <c r="E123" s="1">
        <f>0</f>
        <v>0</v>
      </c>
      <c r="F123" s="1">
        <f>0</f>
        <v>0</v>
      </c>
      <c r="G123" s="1">
        <f>0</f>
        <v>0</v>
      </c>
      <c r="H123" s="1">
        <f>0</f>
        <v>0</v>
      </c>
      <c r="I123" s="1">
        <f>0</f>
        <v>0</v>
      </c>
      <c r="J123" s="1">
        <f>0</f>
        <v>0</v>
      </c>
      <c r="K123" s="10">
        <f t="shared" si="15"/>
        <v>0</v>
      </c>
    </row>
    <row r="124" spans="2:11" x14ac:dyDescent="0.25">
      <c r="B124" s="1">
        <f t="shared" si="14"/>
        <v>26</v>
      </c>
      <c r="C124" s="1">
        <f>0</f>
        <v>0</v>
      </c>
      <c r="D124" s="1">
        <f>0</f>
        <v>0</v>
      </c>
      <c r="E124" s="1">
        <f>0</f>
        <v>0</v>
      </c>
      <c r="F124" s="1">
        <f>0</f>
        <v>0</v>
      </c>
      <c r="G124" s="1">
        <f>0</f>
        <v>0</v>
      </c>
      <c r="H124" s="1">
        <f>0</f>
        <v>0</v>
      </c>
      <c r="I124" s="1">
        <f>0</f>
        <v>0</v>
      </c>
      <c r="J124" s="1">
        <f>0</f>
        <v>0</v>
      </c>
      <c r="K124" s="10">
        <f t="shared" si="15"/>
        <v>0</v>
      </c>
    </row>
    <row r="125" spans="2:11" x14ac:dyDescent="0.25">
      <c r="B125" s="1">
        <f t="shared" si="14"/>
        <v>27</v>
      </c>
      <c r="C125" s="1">
        <f>0</f>
        <v>0</v>
      </c>
      <c r="D125" s="1">
        <f>0</f>
        <v>0</v>
      </c>
      <c r="E125" s="1">
        <f>0</f>
        <v>0</v>
      </c>
      <c r="F125" s="1">
        <f>0</f>
        <v>0</v>
      </c>
      <c r="G125" s="1">
        <f>0</f>
        <v>0</v>
      </c>
      <c r="H125" s="1">
        <f>0</f>
        <v>0</v>
      </c>
      <c r="I125" s="1">
        <f>0</f>
        <v>0</v>
      </c>
      <c r="J125" s="1">
        <f>0</f>
        <v>0</v>
      </c>
      <c r="K125" s="10">
        <f t="shared" si="15"/>
        <v>0</v>
      </c>
    </row>
    <row r="126" spans="2:11" x14ac:dyDescent="0.25">
      <c r="B126" s="1">
        <f t="shared" si="14"/>
        <v>28</v>
      </c>
      <c r="C126" s="1">
        <f>0</f>
        <v>0</v>
      </c>
      <c r="D126" s="1">
        <f>0</f>
        <v>0</v>
      </c>
      <c r="E126" s="1">
        <f>0</f>
        <v>0</v>
      </c>
      <c r="F126" s="1">
        <f>0</f>
        <v>0</v>
      </c>
      <c r="G126" s="1">
        <f>0</f>
        <v>0</v>
      </c>
      <c r="H126" s="1">
        <f>0</f>
        <v>0</v>
      </c>
      <c r="I126" s="1">
        <f>0</f>
        <v>0</v>
      </c>
      <c r="J126" s="1">
        <f>0</f>
        <v>0</v>
      </c>
      <c r="K126" s="10">
        <f t="shared" si="15"/>
        <v>0</v>
      </c>
    </row>
    <row r="127" spans="2:11" x14ac:dyDescent="0.25">
      <c r="B127" s="1">
        <f t="shared" si="14"/>
        <v>30</v>
      </c>
      <c r="C127" s="1">
        <f>0</f>
        <v>0</v>
      </c>
      <c r="D127" s="1">
        <f>0</f>
        <v>0</v>
      </c>
      <c r="E127" s="1">
        <f>0</f>
        <v>0</v>
      </c>
      <c r="F127" s="1">
        <f>0</f>
        <v>0</v>
      </c>
      <c r="G127" s="1">
        <f>0</f>
        <v>0</v>
      </c>
      <c r="H127" s="1">
        <f>0</f>
        <v>0</v>
      </c>
      <c r="I127" s="1">
        <f>0</f>
        <v>0</v>
      </c>
      <c r="J127" s="1">
        <f>0</f>
        <v>0</v>
      </c>
      <c r="K127" s="10">
        <f t="shared" si="15"/>
        <v>0</v>
      </c>
    </row>
    <row r="128" spans="2:11" x14ac:dyDescent="0.25">
      <c r="B128" s="1">
        <f t="shared" si="14"/>
        <v>31</v>
      </c>
      <c r="C128" s="1">
        <f>0</f>
        <v>0</v>
      </c>
      <c r="D128" s="1">
        <f>0</f>
        <v>0</v>
      </c>
      <c r="E128" s="1">
        <f>0</f>
        <v>0</v>
      </c>
      <c r="F128" s="1">
        <f>0</f>
        <v>0</v>
      </c>
      <c r="G128" s="1">
        <f>0</f>
        <v>0</v>
      </c>
      <c r="H128" s="1">
        <f>0</f>
        <v>0</v>
      </c>
      <c r="I128" s="1">
        <f>0</f>
        <v>0</v>
      </c>
      <c r="J128" s="1">
        <f>0</f>
        <v>0</v>
      </c>
      <c r="K128" s="10">
        <f t="shared" si="15"/>
        <v>0</v>
      </c>
    </row>
    <row r="129" spans="2:11" x14ac:dyDescent="0.25">
      <c r="B129" s="1">
        <f t="shared" si="14"/>
        <v>34</v>
      </c>
      <c r="C129" s="1">
        <f>0</f>
        <v>0</v>
      </c>
      <c r="D129" s="1">
        <f>0</f>
        <v>0</v>
      </c>
      <c r="E129" s="1">
        <f>0</f>
        <v>0</v>
      </c>
      <c r="F129" s="1">
        <f>0</f>
        <v>0</v>
      </c>
      <c r="G129" s="1">
        <f>0</f>
        <v>0</v>
      </c>
      <c r="H129" s="1">
        <f>0</f>
        <v>0</v>
      </c>
      <c r="I129" s="1">
        <f>0</f>
        <v>0</v>
      </c>
      <c r="J129" s="1">
        <f>0</f>
        <v>0</v>
      </c>
      <c r="K129" s="10">
        <f t="shared" si="15"/>
        <v>0</v>
      </c>
    </row>
    <row r="130" spans="2:11" x14ac:dyDescent="0.25">
      <c r="B130" s="1">
        <f t="shared" si="14"/>
        <v>37</v>
      </c>
      <c r="C130" s="1">
        <f>0</f>
        <v>0</v>
      </c>
      <c r="D130" s="1">
        <f>0</f>
        <v>0</v>
      </c>
      <c r="E130" s="1">
        <f>0</f>
        <v>0</v>
      </c>
      <c r="F130" s="1">
        <f>0</f>
        <v>0</v>
      </c>
      <c r="G130" s="1">
        <f>0</f>
        <v>0</v>
      </c>
      <c r="H130" s="1">
        <f>0</f>
        <v>0</v>
      </c>
      <c r="I130" s="1">
        <f>0</f>
        <v>0</v>
      </c>
      <c r="J130" s="1">
        <f>0</f>
        <v>0</v>
      </c>
      <c r="K130" s="10">
        <f t="shared" si="15"/>
        <v>0</v>
      </c>
    </row>
    <row r="131" spans="2:11" x14ac:dyDescent="0.25">
      <c r="B131" s="1">
        <f t="shared" si="14"/>
        <v>38</v>
      </c>
      <c r="C131" s="1">
        <f>0</f>
        <v>0</v>
      </c>
      <c r="D131" s="1">
        <f>0</f>
        <v>0</v>
      </c>
      <c r="E131" s="1">
        <f>0</f>
        <v>0</v>
      </c>
      <c r="F131" s="1">
        <f>0</f>
        <v>0</v>
      </c>
      <c r="G131" s="1">
        <f>0</f>
        <v>0</v>
      </c>
      <c r="H131" s="1">
        <f>0</f>
        <v>0</v>
      </c>
      <c r="I131" s="1">
        <f>0</f>
        <v>0</v>
      </c>
      <c r="J131" s="1">
        <f>0</f>
        <v>0</v>
      </c>
      <c r="K131" s="10">
        <f t="shared" si="15"/>
        <v>0</v>
      </c>
    </row>
    <row r="132" spans="2:11" x14ac:dyDescent="0.25">
      <c r="B132" s="1">
        <f t="shared" si="14"/>
        <v>41</v>
      </c>
      <c r="C132" s="1">
        <f>0</f>
        <v>0</v>
      </c>
      <c r="D132" s="1">
        <f>0</f>
        <v>0</v>
      </c>
      <c r="E132" s="1">
        <f>0</f>
        <v>0</v>
      </c>
      <c r="F132" s="1">
        <f>0</f>
        <v>0</v>
      </c>
      <c r="G132" s="1">
        <f>0</f>
        <v>0</v>
      </c>
      <c r="H132" s="1">
        <f>0</f>
        <v>0</v>
      </c>
      <c r="I132" s="1">
        <f>0</f>
        <v>0</v>
      </c>
      <c r="J132" s="1">
        <f>0</f>
        <v>0</v>
      </c>
      <c r="K132" s="10">
        <f t="shared" si="15"/>
        <v>0</v>
      </c>
    </row>
    <row r="133" spans="2:11" x14ac:dyDescent="0.25">
      <c r="B133" s="1">
        <f t="shared" si="14"/>
        <v>43</v>
      </c>
      <c r="C133" s="1">
        <f>0</f>
        <v>0</v>
      </c>
      <c r="D133" s="1">
        <f>0</f>
        <v>0</v>
      </c>
      <c r="E133" s="1">
        <f>0</f>
        <v>0</v>
      </c>
      <c r="F133" s="1">
        <f>0</f>
        <v>0</v>
      </c>
      <c r="G133" s="1">
        <f>0</f>
        <v>0</v>
      </c>
      <c r="H133" s="1">
        <f>0</f>
        <v>0</v>
      </c>
      <c r="I133" s="1">
        <f>0</f>
        <v>0</v>
      </c>
      <c r="J133" s="1">
        <f>0</f>
        <v>0</v>
      </c>
      <c r="K133" s="10">
        <f t="shared" si="15"/>
        <v>0</v>
      </c>
    </row>
    <row r="134" spans="2:11" x14ac:dyDescent="0.25">
      <c r="B134" s="1">
        <f t="shared" si="14"/>
        <v>44</v>
      </c>
      <c r="C134" s="1">
        <f>0</f>
        <v>0</v>
      </c>
      <c r="D134" s="1">
        <f>0</f>
        <v>0</v>
      </c>
      <c r="E134" s="1">
        <f>0</f>
        <v>0</v>
      </c>
      <c r="F134" s="1">
        <f>0</f>
        <v>0</v>
      </c>
      <c r="G134" s="1">
        <f>0</f>
        <v>0</v>
      </c>
      <c r="H134" s="1">
        <f>0</f>
        <v>0</v>
      </c>
      <c r="I134" s="1">
        <f>0</f>
        <v>0</v>
      </c>
      <c r="J134" s="1">
        <f>0</f>
        <v>0</v>
      </c>
      <c r="K134" s="10">
        <f t="shared" si="15"/>
        <v>0</v>
      </c>
    </row>
    <row r="135" spans="2:11" x14ac:dyDescent="0.25">
      <c r="B135" s="1">
        <f t="shared" si="14"/>
        <v>45</v>
      </c>
      <c r="C135" s="1">
        <f>0</f>
        <v>0</v>
      </c>
      <c r="D135" s="1">
        <f>0</f>
        <v>0</v>
      </c>
      <c r="E135" s="1">
        <f>0</f>
        <v>0</v>
      </c>
      <c r="F135" s="1">
        <f>0</f>
        <v>0</v>
      </c>
      <c r="G135" s="1">
        <f>0</f>
        <v>0</v>
      </c>
      <c r="H135" s="1">
        <f>0</f>
        <v>0</v>
      </c>
      <c r="I135" s="1">
        <f>0</f>
        <v>0</v>
      </c>
      <c r="J135" s="1">
        <f>0</f>
        <v>0</v>
      </c>
      <c r="K135" s="10">
        <f t="shared" si="15"/>
        <v>0</v>
      </c>
    </row>
    <row r="136" spans="2:11" x14ac:dyDescent="0.25">
      <c r="B136" s="1">
        <f t="shared" si="14"/>
        <v>46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0">
        <f t="shared" si="15"/>
        <v>1</v>
      </c>
    </row>
    <row r="137" spans="2:11" x14ac:dyDescent="0.25">
      <c r="B137" s="1">
        <f t="shared" si="14"/>
        <v>47</v>
      </c>
      <c r="C137" s="1">
        <f>0</f>
        <v>0</v>
      </c>
      <c r="D137" s="1">
        <f>0</f>
        <v>0</v>
      </c>
      <c r="E137" s="1">
        <f>0</f>
        <v>0</v>
      </c>
      <c r="F137" s="1">
        <f>0</f>
        <v>0</v>
      </c>
      <c r="G137" s="1">
        <f>0</f>
        <v>0</v>
      </c>
      <c r="H137" s="1">
        <f>0</f>
        <v>0</v>
      </c>
      <c r="I137" s="1">
        <f>0</f>
        <v>0</v>
      </c>
      <c r="J137" s="1">
        <f>0</f>
        <v>0</v>
      </c>
      <c r="K137" s="10">
        <f t="shared" si="15"/>
        <v>0</v>
      </c>
    </row>
    <row r="138" spans="2:11" x14ac:dyDescent="0.25">
      <c r="B138" s="1">
        <f t="shared" si="14"/>
        <v>51</v>
      </c>
      <c r="C138" s="1">
        <f>0</f>
        <v>0</v>
      </c>
      <c r="D138" s="1">
        <f>0</f>
        <v>0</v>
      </c>
      <c r="E138" s="1">
        <f>0</f>
        <v>0</v>
      </c>
      <c r="F138" s="1">
        <f>0</f>
        <v>0</v>
      </c>
      <c r="G138" s="1">
        <f>0</f>
        <v>0</v>
      </c>
      <c r="H138" s="1">
        <f>0</f>
        <v>0</v>
      </c>
      <c r="I138" s="1">
        <f>0</f>
        <v>0</v>
      </c>
      <c r="J138" s="1">
        <f>0</f>
        <v>0</v>
      </c>
      <c r="K138" s="10">
        <f t="shared" si="15"/>
        <v>0</v>
      </c>
    </row>
    <row r="139" spans="2:11" x14ac:dyDescent="0.25">
      <c r="B139" s="1">
        <f t="shared" si="14"/>
        <v>54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0">
        <f t="shared" si="15"/>
        <v>8</v>
      </c>
    </row>
    <row r="140" spans="2:11" x14ac:dyDescent="0.25">
      <c r="B140" s="1">
        <f t="shared" si="14"/>
        <v>57</v>
      </c>
      <c r="C140" s="1">
        <f>0</f>
        <v>0</v>
      </c>
      <c r="D140" s="1">
        <f>0</f>
        <v>0</v>
      </c>
      <c r="E140" s="1">
        <f>0</f>
        <v>0</v>
      </c>
      <c r="F140" s="1">
        <f>0</f>
        <v>0</v>
      </c>
      <c r="G140" s="1">
        <f>0</f>
        <v>0</v>
      </c>
      <c r="H140" s="1">
        <f>0</f>
        <v>0</v>
      </c>
      <c r="I140" s="1">
        <f>0</f>
        <v>0</v>
      </c>
      <c r="J140" s="1">
        <f>0</f>
        <v>0</v>
      </c>
      <c r="K140" s="10">
        <f t="shared" si="15"/>
        <v>0</v>
      </c>
    </row>
    <row r="141" spans="2:11" x14ac:dyDescent="0.25">
      <c r="B141" s="1">
        <f t="shared" si="14"/>
        <v>61</v>
      </c>
      <c r="C141" s="1">
        <f>0</f>
        <v>0</v>
      </c>
      <c r="D141" s="1">
        <f>0</f>
        <v>0</v>
      </c>
      <c r="E141" s="1">
        <f>0</f>
        <v>0</v>
      </c>
      <c r="F141" s="1">
        <f>0</f>
        <v>0</v>
      </c>
      <c r="G141" s="1">
        <f>0</f>
        <v>0</v>
      </c>
      <c r="H141" s="1">
        <f>0</f>
        <v>0</v>
      </c>
      <c r="I141" s="1">
        <f>0</f>
        <v>0</v>
      </c>
      <c r="J141" s="1">
        <f>0</f>
        <v>0</v>
      </c>
      <c r="K141" s="10">
        <f t="shared" si="15"/>
        <v>0</v>
      </c>
    </row>
    <row r="142" spans="2:11" x14ac:dyDescent="0.25">
      <c r="B142" s="1">
        <f t="shared" si="14"/>
        <v>63</v>
      </c>
      <c r="C142" s="1">
        <f>0</f>
        <v>0</v>
      </c>
      <c r="D142" s="1">
        <f>0</f>
        <v>0</v>
      </c>
      <c r="E142" s="1">
        <f>0</f>
        <v>0</v>
      </c>
      <c r="F142" s="1">
        <f>0</f>
        <v>0</v>
      </c>
      <c r="G142" s="1">
        <f>0</f>
        <v>0</v>
      </c>
      <c r="H142" s="1">
        <f>0</f>
        <v>0</v>
      </c>
      <c r="I142" s="1">
        <f>0</f>
        <v>0</v>
      </c>
      <c r="J142" s="1">
        <f>0</f>
        <v>0</v>
      </c>
      <c r="K142" s="10">
        <f t="shared" si="15"/>
        <v>0</v>
      </c>
    </row>
    <row r="143" spans="2:11" x14ac:dyDescent="0.25">
      <c r="B143" s="1">
        <f t="shared" si="14"/>
        <v>69</v>
      </c>
      <c r="C143" s="1">
        <f>0</f>
        <v>0</v>
      </c>
      <c r="D143" s="1">
        <f>0</f>
        <v>0</v>
      </c>
      <c r="E143" s="1">
        <f>0</f>
        <v>0</v>
      </c>
      <c r="F143" s="1">
        <f>0</f>
        <v>0</v>
      </c>
      <c r="G143" s="1">
        <f>0</f>
        <v>0</v>
      </c>
      <c r="H143" s="1">
        <f>0</f>
        <v>0</v>
      </c>
      <c r="I143" s="1">
        <f>0</f>
        <v>0</v>
      </c>
      <c r="J143" s="1">
        <f>0</f>
        <v>0</v>
      </c>
      <c r="K143" s="10">
        <f t="shared" si="15"/>
        <v>0</v>
      </c>
    </row>
    <row r="144" spans="2:11" x14ac:dyDescent="0.25">
      <c r="B144" s="1">
        <f t="shared" si="14"/>
        <v>71</v>
      </c>
      <c r="C144" s="1">
        <f>0</f>
        <v>0</v>
      </c>
      <c r="D144" s="1">
        <f>0</f>
        <v>0</v>
      </c>
      <c r="E144" s="1">
        <f>0</f>
        <v>0</v>
      </c>
      <c r="F144" s="1">
        <f>0</f>
        <v>0</v>
      </c>
      <c r="G144" s="1">
        <f>0</f>
        <v>0</v>
      </c>
      <c r="H144" s="1">
        <f>0</f>
        <v>0</v>
      </c>
      <c r="I144" s="1">
        <f>0</f>
        <v>0</v>
      </c>
      <c r="J144" s="1">
        <f>0</f>
        <v>0</v>
      </c>
      <c r="K144" s="10">
        <f t="shared" si="15"/>
        <v>0</v>
      </c>
    </row>
    <row r="145" spans="2:11" x14ac:dyDescent="0.25">
      <c r="B145" s="1">
        <f t="shared" si="14"/>
        <v>72</v>
      </c>
      <c r="C145" s="1">
        <f>0</f>
        <v>0</v>
      </c>
      <c r="D145" s="1">
        <f>0</f>
        <v>0</v>
      </c>
      <c r="E145" s="1">
        <f>0</f>
        <v>0</v>
      </c>
      <c r="F145" s="1">
        <f>0</f>
        <v>0</v>
      </c>
      <c r="G145" s="1">
        <f>0</f>
        <v>0</v>
      </c>
      <c r="H145" s="1">
        <f>0</f>
        <v>0</v>
      </c>
      <c r="I145" s="1">
        <f>0</f>
        <v>0</v>
      </c>
      <c r="J145" s="1">
        <f>0</f>
        <v>0</v>
      </c>
      <c r="K145" s="10">
        <f t="shared" si="15"/>
        <v>0</v>
      </c>
    </row>
    <row r="146" spans="2:11" x14ac:dyDescent="0.25">
      <c r="B146" s="1">
        <f t="shared" si="14"/>
        <v>73</v>
      </c>
      <c r="C146" s="1">
        <f>0</f>
        <v>0</v>
      </c>
      <c r="D146" s="1">
        <f>0</f>
        <v>0</v>
      </c>
      <c r="E146" s="1">
        <f>0</f>
        <v>0</v>
      </c>
      <c r="F146" s="1">
        <f>0</f>
        <v>0</v>
      </c>
      <c r="G146" s="1">
        <f>0</f>
        <v>0</v>
      </c>
      <c r="H146" s="1">
        <f>0</f>
        <v>0</v>
      </c>
      <c r="I146" s="1">
        <f>0</f>
        <v>0</v>
      </c>
      <c r="J146" s="1">
        <f>0</f>
        <v>0</v>
      </c>
      <c r="K146" s="10">
        <f t="shared" si="15"/>
        <v>0</v>
      </c>
    </row>
    <row r="147" spans="2:11" x14ac:dyDescent="0.25">
      <c r="B147" s="1">
        <f t="shared" si="14"/>
        <v>74</v>
      </c>
      <c r="C147" s="1">
        <f>0</f>
        <v>0</v>
      </c>
      <c r="D147" s="1">
        <f>0</f>
        <v>0</v>
      </c>
      <c r="E147" s="1">
        <f>0</f>
        <v>0</v>
      </c>
      <c r="F147" s="1">
        <f>0</f>
        <v>0</v>
      </c>
      <c r="G147" s="1">
        <f>0</f>
        <v>0</v>
      </c>
      <c r="H147" s="1">
        <f>0</f>
        <v>0</v>
      </c>
      <c r="I147" s="1">
        <f>0</f>
        <v>0</v>
      </c>
      <c r="J147" s="1">
        <f>0</f>
        <v>0</v>
      </c>
      <c r="K147" s="10">
        <f t="shared" si="15"/>
        <v>0</v>
      </c>
    </row>
    <row r="148" spans="2:11" x14ac:dyDescent="0.25">
      <c r="B148" s="1">
        <f t="shared" si="14"/>
        <v>79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0">
        <f t="shared" si="15"/>
        <v>8</v>
      </c>
    </row>
    <row r="149" spans="2:11" x14ac:dyDescent="0.25">
      <c r="B149" s="1">
        <f t="shared" si="14"/>
        <v>82</v>
      </c>
      <c r="C149" s="1">
        <f>0</f>
        <v>0</v>
      </c>
      <c r="D149" s="1">
        <f>0</f>
        <v>0</v>
      </c>
      <c r="E149" s="1">
        <f>0</f>
        <v>0</v>
      </c>
      <c r="F149" s="1">
        <f>0</f>
        <v>0</v>
      </c>
      <c r="G149" s="1">
        <f>0</f>
        <v>0</v>
      </c>
      <c r="H149" s="1">
        <f>0</f>
        <v>0</v>
      </c>
      <c r="I149" s="1">
        <f>0</f>
        <v>0</v>
      </c>
      <c r="J149" s="1">
        <f>0</f>
        <v>0</v>
      </c>
      <c r="K149" s="10">
        <f t="shared" si="15"/>
        <v>0</v>
      </c>
    </row>
    <row r="153" spans="2:11" x14ac:dyDescent="0.25">
      <c r="C153" s="29" t="s">
        <v>49</v>
      </c>
      <c r="D153" s="29"/>
      <c r="E153" s="29"/>
      <c r="F153" s="29"/>
      <c r="G153" s="29"/>
      <c r="H153" s="29"/>
      <c r="I153" s="29"/>
      <c r="J153" s="29"/>
      <c r="K153" s="29"/>
    </row>
    <row r="154" spans="2:11" x14ac:dyDescent="0.25">
      <c r="B154" s="4" t="s">
        <v>77</v>
      </c>
      <c r="C154" s="4" t="s">
        <v>68</v>
      </c>
      <c r="D154" s="4" t="s">
        <v>69</v>
      </c>
      <c r="E154" s="4" t="s">
        <v>70</v>
      </c>
      <c r="F154" s="4" t="s">
        <v>71</v>
      </c>
      <c r="G154" s="4" t="s">
        <v>72</v>
      </c>
      <c r="H154" s="4" t="s">
        <v>73</v>
      </c>
      <c r="I154" s="4" t="s">
        <v>74</v>
      </c>
      <c r="J154" s="4" t="s">
        <v>75</v>
      </c>
      <c r="K154" s="4" t="s">
        <v>56</v>
      </c>
    </row>
    <row r="155" spans="2:11" x14ac:dyDescent="0.25">
      <c r="B155" s="1">
        <f t="shared" ref="B155:B199" si="16">A2</f>
        <v>1</v>
      </c>
      <c r="C155" s="1">
        <v>1</v>
      </c>
      <c r="D155" s="1">
        <f>0</f>
        <v>0</v>
      </c>
      <c r="E155" s="1">
        <v>0</v>
      </c>
      <c r="F155" s="1">
        <f>0</f>
        <v>0</v>
      </c>
      <c r="G155" s="1">
        <f>0</f>
        <v>0</v>
      </c>
      <c r="H155" s="1">
        <f>0</f>
        <v>0</v>
      </c>
      <c r="I155" s="1">
        <f>0</f>
        <v>0</v>
      </c>
      <c r="J155" s="1">
        <f>0</f>
        <v>0</v>
      </c>
      <c r="K155" s="10">
        <f>SUM(C155:J155)</f>
        <v>1</v>
      </c>
    </row>
    <row r="156" spans="2:11" x14ac:dyDescent="0.25">
      <c r="B156" s="1">
        <f t="shared" si="16"/>
        <v>2</v>
      </c>
      <c r="C156" s="1">
        <v>0</v>
      </c>
      <c r="D156" s="1">
        <f>0</f>
        <v>0</v>
      </c>
      <c r="E156" s="1">
        <v>0</v>
      </c>
      <c r="F156" s="1">
        <f>0</f>
        <v>0</v>
      </c>
      <c r="G156" s="1">
        <f>0</f>
        <v>0</v>
      </c>
      <c r="H156" s="1">
        <f>0</f>
        <v>0</v>
      </c>
      <c r="I156" s="1">
        <f>0</f>
        <v>0</v>
      </c>
      <c r="J156" s="1">
        <f>0</f>
        <v>0</v>
      </c>
      <c r="K156" s="10">
        <f t="shared" ref="K156:K199" si="17">SUM(C156:J156)</f>
        <v>0</v>
      </c>
    </row>
    <row r="157" spans="2:11" x14ac:dyDescent="0.25">
      <c r="B157" s="1">
        <f t="shared" si="16"/>
        <v>3</v>
      </c>
      <c r="C157" s="1">
        <v>1</v>
      </c>
      <c r="D157" s="1">
        <f>0</f>
        <v>0</v>
      </c>
      <c r="E157" s="1">
        <v>0</v>
      </c>
      <c r="F157" s="1">
        <f>0</f>
        <v>0</v>
      </c>
      <c r="G157" s="1">
        <f>0</f>
        <v>0</v>
      </c>
      <c r="H157" s="1">
        <f>0</f>
        <v>0</v>
      </c>
      <c r="I157" s="1">
        <f>0</f>
        <v>0</v>
      </c>
      <c r="J157" s="1">
        <f>0</f>
        <v>0</v>
      </c>
      <c r="K157" s="10">
        <f t="shared" si="17"/>
        <v>1</v>
      </c>
    </row>
    <row r="158" spans="2:11" x14ac:dyDescent="0.25">
      <c r="B158" s="1">
        <f t="shared" si="16"/>
        <v>4</v>
      </c>
      <c r="C158" s="1">
        <v>1</v>
      </c>
      <c r="D158" s="1">
        <f>0</f>
        <v>0</v>
      </c>
      <c r="E158" s="1">
        <v>0</v>
      </c>
      <c r="F158" s="1">
        <f>0</f>
        <v>0</v>
      </c>
      <c r="G158" s="1">
        <f>0</f>
        <v>0</v>
      </c>
      <c r="H158" s="1">
        <f>0</f>
        <v>0</v>
      </c>
      <c r="I158" s="1">
        <f>0</f>
        <v>0</v>
      </c>
      <c r="J158" s="1">
        <f>0</f>
        <v>0</v>
      </c>
      <c r="K158" s="10">
        <f t="shared" si="17"/>
        <v>1</v>
      </c>
    </row>
    <row r="159" spans="2:11" x14ac:dyDescent="0.25">
      <c r="B159" s="1">
        <f t="shared" si="16"/>
        <v>5</v>
      </c>
      <c r="C159" s="1">
        <v>1</v>
      </c>
      <c r="D159" s="1">
        <f>0</f>
        <v>0</v>
      </c>
      <c r="E159" s="1">
        <v>0</v>
      </c>
      <c r="F159" s="1">
        <f>0</f>
        <v>0</v>
      </c>
      <c r="G159" s="1">
        <f>0</f>
        <v>0</v>
      </c>
      <c r="H159" s="1">
        <f>0</f>
        <v>0</v>
      </c>
      <c r="I159" s="1">
        <f>0</f>
        <v>0</v>
      </c>
      <c r="J159" s="1">
        <f>0</f>
        <v>0</v>
      </c>
      <c r="K159" s="10">
        <f t="shared" si="17"/>
        <v>1</v>
      </c>
    </row>
    <row r="160" spans="2:11" x14ac:dyDescent="0.25">
      <c r="B160" s="1">
        <f t="shared" si="16"/>
        <v>6</v>
      </c>
      <c r="C160" s="1">
        <v>1</v>
      </c>
      <c r="D160" s="1">
        <f>0</f>
        <v>0</v>
      </c>
      <c r="E160" s="1">
        <v>0</v>
      </c>
      <c r="F160" s="1">
        <f>0</f>
        <v>0</v>
      </c>
      <c r="G160" s="1">
        <f>0</f>
        <v>0</v>
      </c>
      <c r="H160" s="1">
        <f>0</f>
        <v>0</v>
      </c>
      <c r="I160" s="1">
        <f>0</f>
        <v>0</v>
      </c>
      <c r="J160" s="1">
        <f>0</f>
        <v>0</v>
      </c>
      <c r="K160" s="10">
        <f t="shared" si="17"/>
        <v>1</v>
      </c>
    </row>
    <row r="161" spans="2:11" x14ac:dyDescent="0.25">
      <c r="B161" s="1">
        <f t="shared" si="16"/>
        <v>9</v>
      </c>
      <c r="C161" s="1">
        <f>0</f>
        <v>0</v>
      </c>
      <c r="D161" s="1">
        <f>0</f>
        <v>0</v>
      </c>
      <c r="E161" s="1">
        <v>0</v>
      </c>
      <c r="F161" s="1">
        <f>0</f>
        <v>0</v>
      </c>
      <c r="G161" s="1">
        <f>0</f>
        <v>0</v>
      </c>
      <c r="H161" s="1">
        <f>0</f>
        <v>0</v>
      </c>
      <c r="I161" s="1">
        <f>0</f>
        <v>0</v>
      </c>
      <c r="J161" s="1">
        <f>0</f>
        <v>0</v>
      </c>
      <c r="K161" s="10">
        <f t="shared" si="17"/>
        <v>0</v>
      </c>
    </row>
    <row r="162" spans="2:11" x14ac:dyDescent="0.25">
      <c r="B162" s="1">
        <f t="shared" si="16"/>
        <v>10</v>
      </c>
      <c r="C162" s="1">
        <f>0</f>
        <v>0</v>
      </c>
      <c r="D162" s="1">
        <f>0</f>
        <v>0</v>
      </c>
      <c r="E162" s="1">
        <f>0</f>
        <v>0</v>
      </c>
      <c r="F162" s="1">
        <f>0</f>
        <v>0</v>
      </c>
      <c r="G162" s="1">
        <f>0</f>
        <v>0</v>
      </c>
      <c r="H162" s="1">
        <f>0</f>
        <v>0</v>
      </c>
      <c r="I162" s="1">
        <f>0</f>
        <v>0</v>
      </c>
      <c r="J162" s="1">
        <f>0</f>
        <v>0</v>
      </c>
      <c r="K162" s="10">
        <f t="shared" si="17"/>
        <v>0</v>
      </c>
    </row>
    <row r="163" spans="2:11" x14ac:dyDescent="0.25">
      <c r="B163" s="1">
        <f t="shared" si="16"/>
        <v>11</v>
      </c>
      <c r="C163" s="1">
        <f>0</f>
        <v>0</v>
      </c>
      <c r="D163" s="1">
        <f>0</f>
        <v>0</v>
      </c>
      <c r="E163" s="1">
        <f>0</f>
        <v>0</v>
      </c>
      <c r="F163" s="1">
        <f>0</f>
        <v>0</v>
      </c>
      <c r="G163" s="1">
        <f>0</f>
        <v>0</v>
      </c>
      <c r="H163" s="1">
        <f>0</f>
        <v>0</v>
      </c>
      <c r="I163" s="1">
        <f>0</f>
        <v>0</v>
      </c>
      <c r="J163" s="1">
        <f>0</f>
        <v>0</v>
      </c>
      <c r="K163" s="10">
        <f t="shared" si="17"/>
        <v>0</v>
      </c>
    </row>
    <row r="164" spans="2:11" x14ac:dyDescent="0.25">
      <c r="B164" s="1">
        <f t="shared" si="16"/>
        <v>12</v>
      </c>
      <c r="C164" s="1">
        <f>0</f>
        <v>0</v>
      </c>
      <c r="D164" s="1">
        <f>0</f>
        <v>0</v>
      </c>
      <c r="E164" s="1">
        <f>0</f>
        <v>0</v>
      </c>
      <c r="F164" s="1">
        <f>0</f>
        <v>0</v>
      </c>
      <c r="G164" s="1">
        <f>0</f>
        <v>0</v>
      </c>
      <c r="H164" s="1">
        <f>0</f>
        <v>0</v>
      </c>
      <c r="I164" s="1">
        <f>0</f>
        <v>0</v>
      </c>
      <c r="J164" s="1">
        <f>0</f>
        <v>0</v>
      </c>
      <c r="K164" s="10">
        <f t="shared" si="17"/>
        <v>0</v>
      </c>
    </row>
    <row r="165" spans="2:11" x14ac:dyDescent="0.25">
      <c r="B165" s="1">
        <f t="shared" si="16"/>
        <v>13</v>
      </c>
      <c r="C165" s="1">
        <f>0</f>
        <v>0</v>
      </c>
      <c r="D165" s="1">
        <f>0</f>
        <v>0</v>
      </c>
      <c r="E165" s="1">
        <f>0</f>
        <v>0</v>
      </c>
      <c r="F165" s="1">
        <v>1</v>
      </c>
      <c r="G165" s="1">
        <f>0</f>
        <v>0</v>
      </c>
      <c r="H165" s="1">
        <f>0</f>
        <v>0</v>
      </c>
      <c r="I165" s="1">
        <f>0</f>
        <v>0</v>
      </c>
      <c r="J165" s="1">
        <v>1</v>
      </c>
      <c r="K165" s="10">
        <f t="shared" si="17"/>
        <v>2</v>
      </c>
    </row>
    <row r="166" spans="2:11" x14ac:dyDescent="0.25">
      <c r="B166" s="1">
        <f t="shared" si="16"/>
        <v>14</v>
      </c>
      <c r="C166" s="1">
        <f>0</f>
        <v>0</v>
      </c>
      <c r="D166" s="1">
        <f>0</f>
        <v>0</v>
      </c>
      <c r="E166" s="1">
        <f>0</f>
        <v>0</v>
      </c>
      <c r="F166" s="1">
        <f>0</f>
        <v>0</v>
      </c>
      <c r="G166" s="1">
        <f>0</f>
        <v>0</v>
      </c>
      <c r="H166" s="1">
        <f>0</f>
        <v>0</v>
      </c>
      <c r="I166" s="1">
        <f>0</f>
        <v>0</v>
      </c>
      <c r="J166" s="1">
        <f>0</f>
        <v>0</v>
      </c>
      <c r="K166" s="10">
        <f t="shared" si="17"/>
        <v>0</v>
      </c>
    </row>
    <row r="167" spans="2:11" x14ac:dyDescent="0.25">
      <c r="B167" s="1">
        <f t="shared" si="16"/>
        <v>15</v>
      </c>
      <c r="C167" s="1">
        <f>0</f>
        <v>0</v>
      </c>
      <c r="D167" s="1">
        <f>0</f>
        <v>0</v>
      </c>
      <c r="E167" s="1">
        <f>0</f>
        <v>0</v>
      </c>
      <c r="F167" s="1">
        <f>0</f>
        <v>0</v>
      </c>
      <c r="G167" s="1">
        <f>0</f>
        <v>0</v>
      </c>
      <c r="H167" s="1">
        <f>0</f>
        <v>0</v>
      </c>
      <c r="I167" s="1">
        <f>0</f>
        <v>0</v>
      </c>
      <c r="J167" s="1">
        <f>0</f>
        <v>0</v>
      </c>
      <c r="K167" s="10">
        <f t="shared" si="17"/>
        <v>0</v>
      </c>
    </row>
    <row r="168" spans="2:11" x14ac:dyDescent="0.25">
      <c r="B168" s="1">
        <f t="shared" si="16"/>
        <v>17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0">
        <f t="shared" si="17"/>
        <v>8</v>
      </c>
    </row>
    <row r="169" spans="2:11" x14ac:dyDescent="0.25">
      <c r="B169" s="1">
        <f t="shared" si="16"/>
        <v>18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0">
        <f t="shared" si="17"/>
        <v>8</v>
      </c>
    </row>
    <row r="170" spans="2:11" x14ac:dyDescent="0.25">
      <c r="B170" s="1">
        <f t="shared" si="16"/>
        <v>20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0">
        <f t="shared" si="17"/>
        <v>8</v>
      </c>
    </row>
    <row r="171" spans="2:11" x14ac:dyDescent="0.25">
      <c r="B171" s="1">
        <f t="shared" si="16"/>
        <v>22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0">
        <f t="shared" si="17"/>
        <v>8</v>
      </c>
    </row>
    <row r="172" spans="2:11" x14ac:dyDescent="0.25">
      <c r="B172" s="1">
        <f t="shared" si="16"/>
        <v>23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0">
        <f t="shared" si="17"/>
        <v>8</v>
      </c>
    </row>
    <row r="173" spans="2:11" x14ac:dyDescent="0.25">
      <c r="B173" s="1">
        <f t="shared" si="16"/>
        <v>24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0">
        <f t="shared" si="17"/>
        <v>8</v>
      </c>
    </row>
    <row r="174" spans="2:11" x14ac:dyDescent="0.25">
      <c r="B174" s="1">
        <f t="shared" si="16"/>
        <v>26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0">
        <f t="shared" si="17"/>
        <v>8</v>
      </c>
    </row>
    <row r="175" spans="2:11" x14ac:dyDescent="0.25">
      <c r="B175" s="1">
        <f t="shared" si="16"/>
        <v>27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0">
        <f t="shared" si="17"/>
        <v>8</v>
      </c>
    </row>
    <row r="176" spans="2:11" x14ac:dyDescent="0.25">
      <c r="B176" s="1">
        <f t="shared" si="16"/>
        <v>28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0">
        <f t="shared" si="17"/>
        <v>8</v>
      </c>
    </row>
    <row r="177" spans="2:11" x14ac:dyDescent="0.25">
      <c r="B177" s="1">
        <f t="shared" si="16"/>
        <v>30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0">
        <f t="shared" si="17"/>
        <v>8</v>
      </c>
    </row>
    <row r="178" spans="2:11" x14ac:dyDescent="0.25">
      <c r="B178" s="1">
        <f t="shared" si="16"/>
        <v>31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0">
        <f t="shared" si="17"/>
        <v>8</v>
      </c>
    </row>
    <row r="179" spans="2:11" x14ac:dyDescent="0.25">
      <c r="B179" s="1">
        <f t="shared" si="16"/>
        <v>34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0">
        <f t="shared" si="17"/>
        <v>8</v>
      </c>
    </row>
    <row r="180" spans="2:11" x14ac:dyDescent="0.25">
      <c r="B180" s="1">
        <f t="shared" si="16"/>
        <v>37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0">
        <f t="shared" si="17"/>
        <v>8</v>
      </c>
    </row>
    <row r="181" spans="2:11" x14ac:dyDescent="0.25">
      <c r="B181" s="1">
        <f t="shared" si="16"/>
        <v>38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0">
        <f t="shared" si="17"/>
        <v>8</v>
      </c>
    </row>
    <row r="182" spans="2:11" x14ac:dyDescent="0.25">
      <c r="B182" s="1">
        <f t="shared" si="16"/>
        <v>41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0">
        <f t="shared" si="17"/>
        <v>8</v>
      </c>
    </row>
    <row r="183" spans="2:11" x14ac:dyDescent="0.25">
      <c r="B183" s="1">
        <f t="shared" si="16"/>
        <v>43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0">
        <f t="shared" si="17"/>
        <v>8</v>
      </c>
    </row>
    <row r="184" spans="2:11" x14ac:dyDescent="0.25">
      <c r="B184" s="1">
        <f t="shared" si="16"/>
        <v>44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0">
        <f t="shared" si="17"/>
        <v>8</v>
      </c>
    </row>
    <row r="185" spans="2:11" x14ac:dyDescent="0.25">
      <c r="B185" s="1">
        <f t="shared" si="16"/>
        <v>45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0">
        <f t="shared" si="17"/>
        <v>8</v>
      </c>
    </row>
    <row r="186" spans="2:11" x14ac:dyDescent="0.25">
      <c r="B186" s="1">
        <f t="shared" si="16"/>
        <v>46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0">
        <f t="shared" si="17"/>
        <v>7</v>
      </c>
    </row>
    <row r="187" spans="2:11" x14ac:dyDescent="0.25">
      <c r="B187" s="1">
        <f t="shared" si="16"/>
        <v>47</v>
      </c>
      <c r="C187" s="1">
        <v>0</v>
      </c>
      <c r="D187" s="1">
        <f>0</f>
        <v>0</v>
      </c>
      <c r="E187" s="1">
        <f>0</f>
        <v>0</v>
      </c>
      <c r="F187" s="1">
        <f>0</f>
        <v>0</v>
      </c>
      <c r="G187" s="1">
        <f>0</f>
        <v>0</v>
      </c>
      <c r="H187" s="1">
        <f>0</f>
        <v>0</v>
      </c>
      <c r="I187" s="1">
        <f>0</f>
        <v>0</v>
      </c>
      <c r="J187" s="1">
        <f>0</f>
        <v>0</v>
      </c>
      <c r="K187" s="10">
        <f t="shared" si="17"/>
        <v>0</v>
      </c>
    </row>
    <row r="188" spans="2:11" x14ac:dyDescent="0.25">
      <c r="B188" s="1">
        <f t="shared" si="16"/>
        <v>51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0">
        <f t="shared" si="17"/>
        <v>7</v>
      </c>
    </row>
    <row r="189" spans="2:11" x14ac:dyDescent="0.25">
      <c r="B189" s="1">
        <f t="shared" si="16"/>
        <v>54</v>
      </c>
      <c r="C189" s="1">
        <f>0</f>
        <v>0</v>
      </c>
      <c r="D189" s="1">
        <f>0</f>
        <v>0</v>
      </c>
      <c r="E189" s="1">
        <f>0</f>
        <v>0</v>
      </c>
      <c r="F189" s="1">
        <f>0</f>
        <v>0</v>
      </c>
      <c r="G189" s="1">
        <f>0</f>
        <v>0</v>
      </c>
      <c r="H189" s="1">
        <f>0</f>
        <v>0</v>
      </c>
      <c r="I189" s="1">
        <f>0</f>
        <v>0</v>
      </c>
      <c r="J189" s="1">
        <f>0</f>
        <v>0</v>
      </c>
      <c r="K189" s="10">
        <f t="shared" si="17"/>
        <v>0</v>
      </c>
    </row>
    <row r="190" spans="2:11" x14ac:dyDescent="0.25">
      <c r="B190" s="1">
        <f t="shared" si="16"/>
        <v>57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1</v>
      </c>
      <c r="I190" s="1">
        <f>0</f>
        <v>0</v>
      </c>
      <c r="J190" s="1">
        <f>0</f>
        <v>0</v>
      </c>
      <c r="K190" s="10">
        <f t="shared" si="17"/>
        <v>2</v>
      </c>
    </row>
    <row r="191" spans="2:11" x14ac:dyDescent="0.25">
      <c r="B191" s="1">
        <f t="shared" si="16"/>
        <v>61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0">
        <f t="shared" si="17"/>
        <v>8</v>
      </c>
    </row>
    <row r="192" spans="2:11" x14ac:dyDescent="0.25">
      <c r="B192" s="1">
        <f t="shared" si="16"/>
        <v>63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0">
        <f t="shared" si="17"/>
        <v>7</v>
      </c>
    </row>
    <row r="193" spans="2:11" x14ac:dyDescent="0.25">
      <c r="B193" s="1">
        <f t="shared" si="16"/>
        <v>69</v>
      </c>
      <c r="C193" s="1">
        <f>0</f>
        <v>0</v>
      </c>
      <c r="D193" s="1">
        <f>0</f>
        <v>0</v>
      </c>
      <c r="E193" s="1">
        <f>0</f>
        <v>0</v>
      </c>
      <c r="F193" s="1">
        <f>0</f>
        <v>0</v>
      </c>
      <c r="G193" s="1">
        <f>0</f>
        <v>0</v>
      </c>
      <c r="H193" s="1">
        <f>0</f>
        <v>0</v>
      </c>
      <c r="I193" s="1">
        <f>0</f>
        <v>0</v>
      </c>
      <c r="J193" s="1">
        <f>0</f>
        <v>0</v>
      </c>
      <c r="K193" s="10">
        <f t="shared" si="17"/>
        <v>0</v>
      </c>
    </row>
    <row r="194" spans="2:11" x14ac:dyDescent="0.25">
      <c r="B194" s="1">
        <f t="shared" si="16"/>
        <v>71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0">
        <f t="shared" si="17"/>
        <v>8</v>
      </c>
    </row>
    <row r="195" spans="2:11" x14ac:dyDescent="0.25">
      <c r="B195" s="1">
        <f t="shared" si="16"/>
        <v>72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0">
        <f t="shared" si="17"/>
        <v>8</v>
      </c>
    </row>
    <row r="196" spans="2:11" x14ac:dyDescent="0.25">
      <c r="B196" s="1">
        <f t="shared" si="16"/>
        <v>73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0">
        <f t="shared" si="17"/>
        <v>8</v>
      </c>
    </row>
    <row r="197" spans="2:11" x14ac:dyDescent="0.25">
      <c r="B197" s="1">
        <f t="shared" si="16"/>
        <v>74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1</v>
      </c>
      <c r="J197" s="1">
        <v>1</v>
      </c>
      <c r="K197" s="10">
        <f t="shared" si="17"/>
        <v>7</v>
      </c>
    </row>
    <row r="198" spans="2:11" x14ac:dyDescent="0.25">
      <c r="B198" s="1">
        <f t="shared" si="16"/>
        <v>79</v>
      </c>
      <c r="C198" s="1">
        <f>0</f>
        <v>0</v>
      </c>
      <c r="D198" s="1">
        <f>0</f>
        <v>0</v>
      </c>
      <c r="E198" s="1">
        <f>0</f>
        <v>0</v>
      </c>
      <c r="F198" s="1">
        <f>0</f>
        <v>0</v>
      </c>
      <c r="G198" s="1">
        <f>0</f>
        <v>0</v>
      </c>
      <c r="H198" s="1">
        <f>0</f>
        <v>0</v>
      </c>
      <c r="I198" s="1">
        <f>0</f>
        <v>0</v>
      </c>
      <c r="J198" s="1">
        <f>0</f>
        <v>0</v>
      </c>
      <c r="K198" s="10">
        <f t="shared" si="17"/>
        <v>0</v>
      </c>
    </row>
    <row r="199" spans="2:11" x14ac:dyDescent="0.25">
      <c r="B199" s="1">
        <f t="shared" si="16"/>
        <v>82</v>
      </c>
      <c r="C199" s="1">
        <f>0</f>
        <v>0</v>
      </c>
      <c r="D199" s="1">
        <f>0</f>
        <v>0</v>
      </c>
      <c r="E199" s="1">
        <f>0</f>
        <v>0</v>
      </c>
      <c r="F199" s="1">
        <f>0</f>
        <v>0</v>
      </c>
      <c r="G199" s="1">
        <f>0</f>
        <v>0</v>
      </c>
      <c r="H199" s="1">
        <f>0</f>
        <v>0</v>
      </c>
      <c r="I199" s="1">
        <f>0</f>
        <v>0</v>
      </c>
      <c r="J199" s="1">
        <f>0</f>
        <v>0</v>
      </c>
      <c r="K199" s="10">
        <f t="shared" si="17"/>
        <v>0</v>
      </c>
    </row>
    <row r="203" spans="2:11" x14ac:dyDescent="0.25">
      <c r="C203" s="29" t="s">
        <v>50</v>
      </c>
      <c r="D203" s="29"/>
      <c r="E203" s="29"/>
      <c r="F203" s="29"/>
      <c r="G203" s="29"/>
      <c r="H203" s="29"/>
      <c r="I203" s="29"/>
      <c r="J203" s="29"/>
      <c r="K203" s="29"/>
    </row>
    <row r="204" spans="2:11" x14ac:dyDescent="0.25">
      <c r="B204" s="4" t="s">
        <v>77</v>
      </c>
      <c r="C204" s="4" t="s">
        <v>68</v>
      </c>
      <c r="D204" s="4" t="s">
        <v>69</v>
      </c>
      <c r="E204" s="4" t="s">
        <v>70</v>
      </c>
      <c r="F204" s="4" t="s">
        <v>71</v>
      </c>
      <c r="G204" s="4" t="s">
        <v>72</v>
      </c>
      <c r="H204" s="4" t="s">
        <v>73</v>
      </c>
      <c r="I204" s="4" t="s">
        <v>74</v>
      </c>
      <c r="J204" s="4" t="s">
        <v>75</v>
      </c>
      <c r="K204" s="4" t="s">
        <v>56</v>
      </c>
    </row>
    <row r="205" spans="2:11" x14ac:dyDescent="0.25">
      <c r="B205" s="1">
        <f t="shared" ref="B205:B249" si="18">A2</f>
        <v>1</v>
      </c>
      <c r="C205" s="1">
        <f>0</f>
        <v>0</v>
      </c>
      <c r="D205" s="1">
        <f>0</f>
        <v>0</v>
      </c>
      <c r="E205" s="1">
        <f>0</f>
        <v>0</v>
      </c>
      <c r="F205" s="1">
        <f>0</f>
        <v>0</v>
      </c>
      <c r="G205" s="1">
        <f>0</f>
        <v>0</v>
      </c>
      <c r="H205" s="1">
        <f>0</f>
        <v>0</v>
      </c>
      <c r="I205" s="1">
        <f>0</f>
        <v>0</v>
      </c>
      <c r="J205" s="1">
        <f>0</f>
        <v>0</v>
      </c>
      <c r="K205" s="10">
        <f>SUM(C205:J205)</f>
        <v>0</v>
      </c>
    </row>
    <row r="206" spans="2:11" x14ac:dyDescent="0.25">
      <c r="B206" s="1">
        <f t="shared" si="18"/>
        <v>2</v>
      </c>
      <c r="C206" s="1">
        <f>0</f>
        <v>0</v>
      </c>
      <c r="D206" s="1">
        <f>0</f>
        <v>0</v>
      </c>
      <c r="E206" s="1">
        <f>0</f>
        <v>0</v>
      </c>
      <c r="F206" s="1">
        <f>0</f>
        <v>0</v>
      </c>
      <c r="G206" s="1">
        <f>0</f>
        <v>0</v>
      </c>
      <c r="H206" s="1">
        <f>0</f>
        <v>0</v>
      </c>
      <c r="I206" s="1">
        <f>0</f>
        <v>0</v>
      </c>
      <c r="J206" s="1">
        <f>0</f>
        <v>0</v>
      </c>
      <c r="K206" s="10">
        <f t="shared" ref="K206:K249" si="19">SUM(C206:J206)</f>
        <v>0</v>
      </c>
    </row>
    <row r="207" spans="2:11" x14ac:dyDescent="0.25">
      <c r="B207" s="1">
        <f t="shared" si="18"/>
        <v>3</v>
      </c>
      <c r="C207" s="1">
        <f>0</f>
        <v>0</v>
      </c>
      <c r="D207" s="1">
        <f>0</f>
        <v>0</v>
      </c>
      <c r="E207" s="1">
        <f>0</f>
        <v>0</v>
      </c>
      <c r="F207" s="1">
        <f>0</f>
        <v>0</v>
      </c>
      <c r="G207" s="1">
        <f>0</f>
        <v>0</v>
      </c>
      <c r="H207" s="1">
        <f>0</f>
        <v>0</v>
      </c>
      <c r="I207" s="1">
        <f>0</f>
        <v>0</v>
      </c>
      <c r="J207" s="1">
        <f>0</f>
        <v>0</v>
      </c>
      <c r="K207" s="10">
        <f t="shared" si="19"/>
        <v>0</v>
      </c>
    </row>
    <row r="208" spans="2:11" x14ac:dyDescent="0.25">
      <c r="B208" s="1">
        <f t="shared" si="18"/>
        <v>4</v>
      </c>
      <c r="C208" s="1">
        <f>0</f>
        <v>0</v>
      </c>
      <c r="D208" s="1">
        <f>0</f>
        <v>0</v>
      </c>
      <c r="E208" s="1">
        <f>0</f>
        <v>0</v>
      </c>
      <c r="F208" s="1">
        <f>0</f>
        <v>0</v>
      </c>
      <c r="G208" s="1">
        <f>0</f>
        <v>0</v>
      </c>
      <c r="H208" s="1">
        <f>0</f>
        <v>0</v>
      </c>
      <c r="I208" s="1">
        <f>0</f>
        <v>0</v>
      </c>
      <c r="J208" s="1">
        <f>0</f>
        <v>0</v>
      </c>
      <c r="K208" s="10">
        <f t="shared" si="19"/>
        <v>0</v>
      </c>
    </row>
    <row r="209" spans="2:11" x14ac:dyDescent="0.25">
      <c r="B209" s="1">
        <f t="shared" si="18"/>
        <v>5</v>
      </c>
      <c r="C209" s="1">
        <f>0</f>
        <v>0</v>
      </c>
      <c r="D209" s="1">
        <f>0</f>
        <v>0</v>
      </c>
      <c r="E209" s="1">
        <f>0</f>
        <v>0</v>
      </c>
      <c r="F209" s="1">
        <f>0</f>
        <v>0</v>
      </c>
      <c r="G209" s="1">
        <f>0</f>
        <v>0</v>
      </c>
      <c r="H209" s="1">
        <f>0</f>
        <v>0</v>
      </c>
      <c r="I209" s="1">
        <f>0</f>
        <v>0</v>
      </c>
      <c r="J209" s="1">
        <f>0</f>
        <v>0</v>
      </c>
      <c r="K209" s="10">
        <f t="shared" si="19"/>
        <v>0</v>
      </c>
    </row>
    <row r="210" spans="2:11" x14ac:dyDescent="0.25">
      <c r="B210" s="1">
        <f t="shared" si="18"/>
        <v>6</v>
      </c>
      <c r="C210" s="1">
        <f>0</f>
        <v>0</v>
      </c>
      <c r="D210" s="1">
        <f>0</f>
        <v>0</v>
      </c>
      <c r="E210" s="1">
        <f>0</f>
        <v>0</v>
      </c>
      <c r="F210" s="1">
        <f>0</f>
        <v>0</v>
      </c>
      <c r="G210" s="1">
        <f>0</f>
        <v>0</v>
      </c>
      <c r="H210" s="1">
        <f>0</f>
        <v>0</v>
      </c>
      <c r="I210" s="1">
        <f>0</f>
        <v>0</v>
      </c>
      <c r="J210" s="1">
        <f>0</f>
        <v>0</v>
      </c>
      <c r="K210" s="10">
        <f t="shared" si="19"/>
        <v>0</v>
      </c>
    </row>
    <row r="211" spans="2:11" x14ac:dyDescent="0.25">
      <c r="B211" s="1">
        <f t="shared" si="18"/>
        <v>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0">
        <f t="shared" si="19"/>
        <v>8</v>
      </c>
    </row>
    <row r="212" spans="2:11" x14ac:dyDescent="0.25">
      <c r="B212" s="1">
        <f t="shared" si="18"/>
        <v>10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0">
        <f t="shared" si="19"/>
        <v>8</v>
      </c>
    </row>
    <row r="213" spans="2:11" x14ac:dyDescent="0.25">
      <c r="B213" s="1">
        <f t="shared" si="18"/>
        <v>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0">
        <f t="shared" si="19"/>
        <v>8</v>
      </c>
    </row>
    <row r="214" spans="2:11" x14ac:dyDescent="0.25">
      <c r="B214" s="1">
        <f t="shared" si="18"/>
        <v>12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0">
        <f t="shared" si="19"/>
        <v>8</v>
      </c>
    </row>
    <row r="215" spans="2:11" x14ac:dyDescent="0.25">
      <c r="B215" s="1">
        <f t="shared" si="18"/>
        <v>13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0">
        <f t="shared" si="19"/>
        <v>8</v>
      </c>
    </row>
    <row r="216" spans="2:11" x14ac:dyDescent="0.25">
      <c r="B216" s="1">
        <f t="shared" si="18"/>
        <v>14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0">
        <f t="shared" si="19"/>
        <v>7</v>
      </c>
    </row>
    <row r="217" spans="2:11" x14ac:dyDescent="0.25">
      <c r="B217" s="1">
        <f t="shared" si="18"/>
        <v>15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0">
        <f t="shared" si="19"/>
        <v>8</v>
      </c>
    </row>
    <row r="218" spans="2:11" x14ac:dyDescent="0.25">
      <c r="B218" s="1">
        <f t="shared" si="18"/>
        <v>17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0">
        <f t="shared" si="19"/>
        <v>8</v>
      </c>
    </row>
    <row r="219" spans="2:11" x14ac:dyDescent="0.25">
      <c r="B219" s="1">
        <f t="shared" si="18"/>
        <v>18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0">
        <f t="shared" si="19"/>
        <v>7</v>
      </c>
    </row>
    <row r="220" spans="2:11" x14ac:dyDescent="0.25">
      <c r="B220" s="1">
        <f t="shared" si="18"/>
        <v>20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0">
        <f t="shared" si="19"/>
        <v>8</v>
      </c>
    </row>
    <row r="221" spans="2:11" x14ac:dyDescent="0.25">
      <c r="B221" s="1">
        <f t="shared" si="18"/>
        <v>22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0">
        <f t="shared" si="19"/>
        <v>8</v>
      </c>
    </row>
    <row r="222" spans="2:11" x14ac:dyDescent="0.25">
      <c r="B222" s="1">
        <f t="shared" si="18"/>
        <v>23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0">
        <f t="shared" si="19"/>
        <v>8</v>
      </c>
    </row>
    <row r="223" spans="2:11" x14ac:dyDescent="0.25">
      <c r="B223" s="1">
        <f t="shared" si="18"/>
        <v>24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0">
        <f t="shared" si="19"/>
        <v>8</v>
      </c>
    </row>
    <row r="224" spans="2:11" x14ac:dyDescent="0.25">
      <c r="B224" s="1">
        <f t="shared" si="18"/>
        <v>26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0">
        <f t="shared" si="19"/>
        <v>8</v>
      </c>
    </row>
    <row r="225" spans="2:11" x14ac:dyDescent="0.25">
      <c r="B225" s="1">
        <f t="shared" si="18"/>
        <v>27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0">
        <f t="shared" si="19"/>
        <v>8</v>
      </c>
    </row>
    <row r="226" spans="2:11" x14ac:dyDescent="0.25">
      <c r="B226" s="1">
        <f t="shared" si="18"/>
        <v>28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0">
        <f t="shared" si="19"/>
        <v>8</v>
      </c>
    </row>
    <row r="227" spans="2:11" x14ac:dyDescent="0.25">
      <c r="B227" s="1">
        <f t="shared" si="18"/>
        <v>30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0">
        <f t="shared" si="19"/>
        <v>8</v>
      </c>
    </row>
    <row r="228" spans="2:11" x14ac:dyDescent="0.25">
      <c r="B228" s="1">
        <f t="shared" si="18"/>
        <v>31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0">
        <f t="shared" si="19"/>
        <v>8</v>
      </c>
    </row>
    <row r="229" spans="2:11" x14ac:dyDescent="0.25">
      <c r="B229" s="1">
        <f t="shared" si="18"/>
        <v>34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0">
        <f t="shared" si="19"/>
        <v>8</v>
      </c>
    </row>
    <row r="230" spans="2:11" x14ac:dyDescent="0.25">
      <c r="B230" s="1">
        <f t="shared" si="18"/>
        <v>37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0">
        <f t="shared" si="19"/>
        <v>8</v>
      </c>
    </row>
    <row r="231" spans="2:11" x14ac:dyDescent="0.25">
      <c r="B231" s="1">
        <f t="shared" si="18"/>
        <v>38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0">
        <f t="shared" si="19"/>
        <v>8</v>
      </c>
    </row>
    <row r="232" spans="2:11" x14ac:dyDescent="0.25">
      <c r="B232" s="1">
        <f t="shared" si="18"/>
        <v>41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0">
        <f t="shared" si="19"/>
        <v>8</v>
      </c>
    </row>
    <row r="233" spans="2:11" x14ac:dyDescent="0.25">
      <c r="B233" s="1">
        <f t="shared" si="18"/>
        <v>43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0">
        <f t="shared" si="19"/>
        <v>8</v>
      </c>
    </row>
    <row r="234" spans="2:11" x14ac:dyDescent="0.25">
      <c r="B234" s="1">
        <f t="shared" si="18"/>
        <v>44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0">
        <f t="shared" si="19"/>
        <v>8</v>
      </c>
    </row>
    <row r="235" spans="2:11" x14ac:dyDescent="0.25">
      <c r="B235" s="1">
        <f t="shared" si="18"/>
        <v>45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0">
        <f t="shared" si="19"/>
        <v>8</v>
      </c>
    </row>
    <row r="236" spans="2:11" x14ac:dyDescent="0.25">
      <c r="B236" s="1">
        <f t="shared" si="18"/>
        <v>46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0">
        <f t="shared" si="19"/>
        <v>7</v>
      </c>
    </row>
    <row r="237" spans="2:11" x14ac:dyDescent="0.25">
      <c r="B237" s="1">
        <f t="shared" si="18"/>
        <v>47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0">
        <f t="shared" si="19"/>
        <v>7</v>
      </c>
    </row>
    <row r="238" spans="2:11" x14ac:dyDescent="0.25">
      <c r="B238" s="1">
        <f t="shared" si="18"/>
        <v>51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0">
        <f t="shared" si="19"/>
        <v>8</v>
      </c>
    </row>
    <row r="239" spans="2:11" x14ac:dyDescent="0.25">
      <c r="B239" s="1">
        <f t="shared" si="18"/>
        <v>54</v>
      </c>
      <c r="C239" s="1">
        <f>0</f>
        <v>0</v>
      </c>
      <c r="D239" s="1">
        <f>0</f>
        <v>0</v>
      </c>
      <c r="E239" s="1">
        <f>0</f>
        <v>0</v>
      </c>
      <c r="F239" s="1">
        <f>0</f>
        <v>0</v>
      </c>
      <c r="G239" s="1">
        <f>0</f>
        <v>0</v>
      </c>
      <c r="H239" s="1">
        <f>0</f>
        <v>0</v>
      </c>
      <c r="I239" s="1">
        <f>0</f>
        <v>0</v>
      </c>
      <c r="J239" s="1">
        <f>0</f>
        <v>0</v>
      </c>
      <c r="K239" s="10">
        <f t="shared" si="19"/>
        <v>0</v>
      </c>
    </row>
    <row r="240" spans="2:11" x14ac:dyDescent="0.25">
      <c r="B240" s="1">
        <f t="shared" si="18"/>
        <v>57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0">
        <f t="shared" si="19"/>
        <v>7</v>
      </c>
    </row>
    <row r="241" spans="2:11" x14ac:dyDescent="0.25">
      <c r="B241" s="1">
        <f t="shared" si="18"/>
        <v>61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0">
        <f t="shared" si="19"/>
        <v>7</v>
      </c>
    </row>
    <row r="242" spans="2:11" x14ac:dyDescent="0.25">
      <c r="B242" s="1">
        <f t="shared" si="18"/>
        <v>63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0">
        <f t="shared" si="19"/>
        <v>8</v>
      </c>
    </row>
    <row r="243" spans="2:11" x14ac:dyDescent="0.25">
      <c r="B243" s="1">
        <f t="shared" si="18"/>
        <v>69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0">
        <f t="shared" si="19"/>
        <v>7</v>
      </c>
    </row>
    <row r="244" spans="2:11" x14ac:dyDescent="0.25">
      <c r="B244" s="1">
        <f t="shared" si="18"/>
        <v>71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0">
        <f t="shared" si="19"/>
        <v>8</v>
      </c>
    </row>
    <row r="245" spans="2:11" x14ac:dyDescent="0.25">
      <c r="B245" s="1">
        <f t="shared" si="18"/>
        <v>72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0">
        <f t="shared" si="19"/>
        <v>8</v>
      </c>
    </row>
    <row r="246" spans="2:11" x14ac:dyDescent="0.25">
      <c r="B246" s="1">
        <f t="shared" si="18"/>
        <v>73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0">
        <f t="shared" si="19"/>
        <v>8</v>
      </c>
    </row>
    <row r="247" spans="2:11" x14ac:dyDescent="0.25">
      <c r="B247" s="1">
        <f t="shared" si="18"/>
        <v>74</v>
      </c>
      <c r="C247" s="1">
        <f>0</f>
        <v>0</v>
      </c>
      <c r="D247" s="1">
        <f>0</f>
        <v>0</v>
      </c>
      <c r="E247" s="1">
        <f>0</f>
        <v>0</v>
      </c>
      <c r="F247" s="1">
        <f>0</f>
        <v>0</v>
      </c>
      <c r="G247" s="1">
        <f>0</f>
        <v>0</v>
      </c>
      <c r="H247" s="1">
        <f>0</f>
        <v>0</v>
      </c>
      <c r="I247" s="1">
        <f>0</f>
        <v>0</v>
      </c>
      <c r="J247" s="1">
        <f>0</f>
        <v>0</v>
      </c>
      <c r="K247" s="10">
        <f t="shared" si="19"/>
        <v>0</v>
      </c>
    </row>
    <row r="248" spans="2:11" x14ac:dyDescent="0.25">
      <c r="B248" s="1">
        <f t="shared" si="18"/>
        <v>79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0">
        <f t="shared" si="19"/>
        <v>5</v>
      </c>
    </row>
    <row r="249" spans="2:11" x14ac:dyDescent="0.25">
      <c r="B249" s="1">
        <f t="shared" si="18"/>
        <v>82</v>
      </c>
      <c r="C249" s="1">
        <f>0</f>
        <v>0</v>
      </c>
      <c r="D249" s="1">
        <f>0</f>
        <v>0</v>
      </c>
      <c r="E249" s="1">
        <f>0</f>
        <v>0</v>
      </c>
      <c r="F249" s="1">
        <f>0</f>
        <v>0</v>
      </c>
      <c r="G249" s="1">
        <f>0</f>
        <v>0</v>
      </c>
      <c r="H249" s="1">
        <f>0</f>
        <v>0</v>
      </c>
      <c r="I249" s="1">
        <f>0</f>
        <v>0</v>
      </c>
      <c r="J249" s="1">
        <f>0</f>
        <v>0</v>
      </c>
      <c r="K249" s="10">
        <f t="shared" si="19"/>
        <v>0</v>
      </c>
    </row>
    <row r="252" spans="2:11" x14ac:dyDescent="0.25">
      <c r="C252" s="29" t="s">
        <v>51</v>
      </c>
      <c r="D252" s="29"/>
      <c r="E252" s="29"/>
      <c r="F252" s="29"/>
      <c r="G252" s="29"/>
      <c r="H252" s="29"/>
      <c r="I252" s="29"/>
      <c r="J252" s="29"/>
      <c r="K252" s="29"/>
    </row>
    <row r="253" spans="2:11" x14ac:dyDescent="0.25">
      <c r="B253" s="4" t="s">
        <v>77</v>
      </c>
      <c r="C253" s="4" t="s">
        <v>68</v>
      </c>
      <c r="D253" s="4" t="s">
        <v>69</v>
      </c>
      <c r="E253" s="4" t="s">
        <v>70</v>
      </c>
      <c r="F253" s="4" t="s">
        <v>71</v>
      </c>
      <c r="G253" s="4" t="s">
        <v>72</v>
      </c>
      <c r="H253" s="4" t="s">
        <v>73</v>
      </c>
      <c r="I253" s="4" t="s">
        <v>74</v>
      </c>
      <c r="J253" s="4" t="s">
        <v>75</v>
      </c>
      <c r="K253" s="4" t="s">
        <v>56</v>
      </c>
    </row>
    <row r="254" spans="2:11" x14ac:dyDescent="0.25">
      <c r="B254" s="1">
        <f t="shared" ref="B254:B298" si="20">A2</f>
        <v>1</v>
      </c>
      <c r="C254" s="1">
        <f>0</f>
        <v>0</v>
      </c>
      <c r="D254" s="1">
        <f>0</f>
        <v>0</v>
      </c>
      <c r="E254" s="1">
        <f>0</f>
        <v>0</v>
      </c>
      <c r="F254" s="1">
        <f>0</f>
        <v>0</v>
      </c>
      <c r="G254" s="1">
        <f>0</f>
        <v>0</v>
      </c>
      <c r="H254" s="1">
        <f>0</f>
        <v>0</v>
      </c>
      <c r="I254" s="1">
        <f>0</f>
        <v>0</v>
      </c>
      <c r="J254" s="1">
        <f>0</f>
        <v>0</v>
      </c>
      <c r="K254" s="10">
        <f>SUM(C254:J254)</f>
        <v>0</v>
      </c>
    </row>
    <row r="255" spans="2:11" x14ac:dyDescent="0.25">
      <c r="B255" s="1">
        <f t="shared" si="20"/>
        <v>2</v>
      </c>
      <c r="C255" s="1">
        <f>0</f>
        <v>0</v>
      </c>
      <c r="D255" s="1">
        <f>0</f>
        <v>0</v>
      </c>
      <c r="E255" s="1">
        <f>0</f>
        <v>0</v>
      </c>
      <c r="F255" s="1">
        <f>0</f>
        <v>0</v>
      </c>
      <c r="G255" s="1">
        <f>0</f>
        <v>0</v>
      </c>
      <c r="H255" s="1">
        <f>0</f>
        <v>0</v>
      </c>
      <c r="I255" s="1">
        <f>0</f>
        <v>0</v>
      </c>
      <c r="J255" s="1">
        <f>0</f>
        <v>0</v>
      </c>
      <c r="K255" s="10">
        <f t="shared" ref="K255:K297" si="21">SUM(C255:J255)</f>
        <v>0</v>
      </c>
    </row>
    <row r="256" spans="2:11" x14ac:dyDescent="0.25">
      <c r="B256" s="1">
        <f t="shared" si="20"/>
        <v>3</v>
      </c>
      <c r="C256" s="1">
        <f>0</f>
        <v>0</v>
      </c>
      <c r="D256" s="1">
        <f>0</f>
        <v>0</v>
      </c>
      <c r="E256" s="1">
        <f>0</f>
        <v>0</v>
      </c>
      <c r="F256" s="1">
        <f>0</f>
        <v>0</v>
      </c>
      <c r="G256" s="1">
        <f>0</f>
        <v>0</v>
      </c>
      <c r="H256" s="1">
        <f>0</f>
        <v>0</v>
      </c>
      <c r="I256" s="1">
        <f>0</f>
        <v>0</v>
      </c>
      <c r="J256" s="1">
        <f>0</f>
        <v>0</v>
      </c>
      <c r="K256" s="10">
        <f t="shared" si="21"/>
        <v>0</v>
      </c>
    </row>
    <row r="257" spans="2:11" x14ac:dyDescent="0.25">
      <c r="B257" s="1">
        <f t="shared" si="20"/>
        <v>4</v>
      </c>
      <c r="C257" s="1">
        <f>0</f>
        <v>0</v>
      </c>
      <c r="D257" s="1">
        <f>0</f>
        <v>0</v>
      </c>
      <c r="E257" s="1">
        <f>0</f>
        <v>0</v>
      </c>
      <c r="F257" s="1">
        <f>0</f>
        <v>0</v>
      </c>
      <c r="G257" s="1">
        <f>0</f>
        <v>0</v>
      </c>
      <c r="H257" s="1">
        <f>0</f>
        <v>0</v>
      </c>
      <c r="I257" s="1">
        <f>0</f>
        <v>0</v>
      </c>
      <c r="J257" s="1">
        <f>0</f>
        <v>0</v>
      </c>
      <c r="K257" s="10">
        <f t="shared" si="21"/>
        <v>0</v>
      </c>
    </row>
    <row r="258" spans="2:11" x14ac:dyDescent="0.25">
      <c r="B258" s="1">
        <f t="shared" si="20"/>
        <v>5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0">
        <f t="shared" si="21"/>
        <v>1</v>
      </c>
    </row>
    <row r="259" spans="2:11" x14ac:dyDescent="0.25">
      <c r="B259" s="1">
        <f t="shared" si="20"/>
        <v>6</v>
      </c>
      <c r="C259" s="1">
        <f>0</f>
        <v>0</v>
      </c>
      <c r="D259" s="1">
        <f>0</f>
        <v>0</v>
      </c>
      <c r="E259" s="1">
        <f>0</f>
        <v>0</v>
      </c>
      <c r="F259" s="1">
        <f>0</f>
        <v>0</v>
      </c>
      <c r="G259" s="1">
        <f>0</f>
        <v>0</v>
      </c>
      <c r="H259" s="1">
        <f>0</f>
        <v>0</v>
      </c>
      <c r="I259" s="1">
        <f>0</f>
        <v>0</v>
      </c>
      <c r="J259" s="1">
        <f>0</f>
        <v>0</v>
      </c>
      <c r="K259" s="10">
        <f t="shared" si="21"/>
        <v>0</v>
      </c>
    </row>
    <row r="260" spans="2:11" x14ac:dyDescent="0.25">
      <c r="B260" s="1">
        <f t="shared" si="20"/>
        <v>9</v>
      </c>
      <c r="C260" s="1">
        <f>0</f>
        <v>0</v>
      </c>
      <c r="D260" s="1">
        <f>0</f>
        <v>0</v>
      </c>
      <c r="E260" s="1">
        <f>0</f>
        <v>0</v>
      </c>
      <c r="F260" s="1">
        <f>0</f>
        <v>0</v>
      </c>
      <c r="G260" s="1">
        <f>0</f>
        <v>0</v>
      </c>
      <c r="H260" s="1">
        <f>0</f>
        <v>0</v>
      </c>
      <c r="I260" s="1">
        <f>0</f>
        <v>0</v>
      </c>
      <c r="J260" s="1">
        <f>0</f>
        <v>0</v>
      </c>
      <c r="K260" s="10">
        <f t="shared" si="21"/>
        <v>0</v>
      </c>
    </row>
    <row r="261" spans="2:11" x14ac:dyDescent="0.25">
      <c r="B261" s="1">
        <f t="shared" si="20"/>
        <v>10</v>
      </c>
      <c r="C261" s="1">
        <f>0</f>
        <v>0</v>
      </c>
      <c r="D261" s="1">
        <f>0</f>
        <v>0</v>
      </c>
      <c r="E261" s="1">
        <f>0</f>
        <v>0</v>
      </c>
      <c r="F261" s="1">
        <f>0</f>
        <v>0</v>
      </c>
      <c r="G261" s="1">
        <f>0</f>
        <v>0</v>
      </c>
      <c r="H261" s="1">
        <f>0</f>
        <v>0</v>
      </c>
      <c r="I261" s="1">
        <f>0</f>
        <v>0</v>
      </c>
      <c r="J261" s="1">
        <f>0</f>
        <v>0</v>
      </c>
      <c r="K261" s="10">
        <f t="shared" si="21"/>
        <v>0</v>
      </c>
    </row>
    <row r="262" spans="2:11" x14ac:dyDescent="0.25">
      <c r="B262" s="1">
        <f t="shared" si="20"/>
        <v>11</v>
      </c>
      <c r="C262" s="1">
        <f>0</f>
        <v>0</v>
      </c>
      <c r="D262" s="1">
        <f>0</f>
        <v>0</v>
      </c>
      <c r="E262" s="1">
        <f>0</f>
        <v>0</v>
      </c>
      <c r="F262" s="1">
        <f>0</f>
        <v>0</v>
      </c>
      <c r="G262" s="1">
        <f>0</f>
        <v>0</v>
      </c>
      <c r="H262" s="1">
        <f>0</f>
        <v>0</v>
      </c>
      <c r="I262" s="1">
        <f>0</f>
        <v>0</v>
      </c>
      <c r="J262" s="1">
        <f>0</f>
        <v>0</v>
      </c>
      <c r="K262" s="10">
        <f t="shared" si="21"/>
        <v>0</v>
      </c>
    </row>
    <row r="263" spans="2:11" x14ac:dyDescent="0.25">
      <c r="B263" s="1">
        <f t="shared" si="20"/>
        <v>12</v>
      </c>
      <c r="C263" s="1">
        <f>0</f>
        <v>0</v>
      </c>
      <c r="D263" s="1">
        <f>0</f>
        <v>0</v>
      </c>
      <c r="E263" s="1">
        <f>0</f>
        <v>0</v>
      </c>
      <c r="F263" s="1">
        <f>0</f>
        <v>0</v>
      </c>
      <c r="G263" s="1">
        <f>0</f>
        <v>0</v>
      </c>
      <c r="H263" s="1">
        <f>0</f>
        <v>0</v>
      </c>
      <c r="I263" s="1">
        <f>0</f>
        <v>0</v>
      </c>
      <c r="J263" s="1">
        <f>0</f>
        <v>0</v>
      </c>
      <c r="K263" s="10">
        <f t="shared" si="21"/>
        <v>0</v>
      </c>
    </row>
    <row r="264" spans="2:11" x14ac:dyDescent="0.25">
      <c r="B264" s="1">
        <f t="shared" si="20"/>
        <v>13</v>
      </c>
      <c r="C264" s="1">
        <f>0</f>
        <v>0</v>
      </c>
      <c r="D264" s="1">
        <f>0</f>
        <v>0</v>
      </c>
      <c r="E264" s="1">
        <f>0</f>
        <v>0</v>
      </c>
      <c r="F264" s="1">
        <f>0</f>
        <v>0</v>
      </c>
      <c r="G264" s="1">
        <f>0</f>
        <v>0</v>
      </c>
      <c r="H264" s="1">
        <f>0</f>
        <v>0</v>
      </c>
      <c r="I264" s="1">
        <f>0</f>
        <v>0</v>
      </c>
      <c r="J264" s="1">
        <f>0</f>
        <v>0</v>
      </c>
      <c r="K264" s="10">
        <f t="shared" si="21"/>
        <v>0</v>
      </c>
    </row>
    <row r="265" spans="2:11" x14ac:dyDescent="0.25">
      <c r="B265" s="1">
        <f t="shared" si="20"/>
        <v>14</v>
      </c>
      <c r="C265" s="1">
        <f>0</f>
        <v>0</v>
      </c>
      <c r="D265" s="1">
        <f>0</f>
        <v>0</v>
      </c>
      <c r="E265" s="1">
        <f>0</f>
        <v>0</v>
      </c>
      <c r="F265" s="1">
        <f>0</f>
        <v>0</v>
      </c>
      <c r="G265" s="1">
        <f>0</f>
        <v>0</v>
      </c>
      <c r="H265" s="1">
        <f>0</f>
        <v>0</v>
      </c>
      <c r="I265" s="1">
        <f>0</f>
        <v>0</v>
      </c>
      <c r="J265" s="1">
        <f>0</f>
        <v>0</v>
      </c>
      <c r="K265" s="10">
        <f t="shared" si="21"/>
        <v>0</v>
      </c>
    </row>
    <row r="266" spans="2:11" x14ac:dyDescent="0.25">
      <c r="B266" s="1">
        <f t="shared" si="20"/>
        <v>15</v>
      </c>
      <c r="C266" s="1">
        <f>0</f>
        <v>0</v>
      </c>
      <c r="D266" s="1">
        <f>0</f>
        <v>0</v>
      </c>
      <c r="E266" s="1">
        <f>0</f>
        <v>0</v>
      </c>
      <c r="F266" s="1">
        <f>0</f>
        <v>0</v>
      </c>
      <c r="G266" s="1">
        <f>0</f>
        <v>0</v>
      </c>
      <c r="H266" s="1">
        <f>0</f>
        <v>0</v>
      </c>
      <c r="I266" s="1">
        <f>0</f>
        <v>0</v>
      </c>
      <c r="J266" s="1">
        <f>0</f>
        <v>0</v>
      </c>
      <c r="K266" s="10">
        <f t="shared" si="21"/>
        <v>0</v>
      </c>
    </row>
    <row r="267" spans="2:11" x14ac:dyDescent="0.25">
      <c r="B267" s="1">
        <f t="shared" si="20"/>
        <v>17</v>
      </c>
      <c r="C267" s="1">
        <f>0</f>
        <v>0</v>
      </c>
      <c r="D267" s="1">
        <f>0</f>
        <v>0</v>
      </c>
      <c r="E267" s="1">
        <f>0</f>
        <v>0</v>
      </c>
      <c r="F267" s="1">
        <f>0</f>
        <v>0</v>
      </c>
      <c r="G267" s="1">
        <f>0</f>
        <v>0</v>
      </c>
      <c r="H267" s="1">
        <f>0</f>
        <v>0</v>
      </c>
      <c r="I267" s="1">
        <f>0</f>
        <v>0</v>
      </c>
      <c r="J267" s="1">
        <f>0</f>
        <v>0</v>
      </c>
      <c r="K267" s="10">
        <f t="shared" si="21"/>
        <v>0</v>
      </c>
    </row>
    <row r="268" spans="2:11" x14ac:dyDescent="0.25">
      <c r="B268" s="1">
        <f t="shared" si="20"/>
        <v>18</v>
      </c>
      <c r="C268" s="1">
        <f>0</f>
        <v>0</v>
      </c>
      <c r="D268" s="1">
        <f>0</f>
        <v>0</v>
      </c>
      <c r="E268" s="1">
        <f>0</f>
        <v>0</v>
      </c>
      <c r="F268" s="1">
        <f>0</f>
        <v>0</v>
      </c>
      <c r="G268" s="1">
        <f>0</f>
        <v>0</v>
      </c>
      <c r="H268" s="1">
        <f>0</f>
        <v>0</v>
      </c>
      <c r="I268" s="1">
        <f>0</f>
        <v>0</v>
      </c>
      <c r="J268" s="1">
        <f>0</f>
        <v>0</v>
      </c>
      <c r="K268" s="10">
        <f t="shared" si="21"/>
        <v>0</v>
      </c>
    </row>
    <row r="269" spans="2:11" x14ac:dyDescent="0.25">
      <c r="B269" s="1">
        <f t="shared" si="20"/>
        <v>20</v>
      </c>
      <c r="C269" s="1">
        <f>0</f>
        <v>0</v>
      </c>
      <c r="D269" s="1">
        <f>0</f>
        <v>0</v>
      </c>
      <c r="E269" s="1">
        <f>0</f>
        <v>0</v>
      </c>
      <c r="F269" s="1">
        <f>0</f>
        <v>0</v>
      </c>
      <c r="G269" s="1">
        <f>0</f>
        <v>0</v>
      </c>
      <c r="H269" s="1">
        <f>0</f>
        <v>0</v>
      </c>
      <c r="I269" s="1">
        <f>0</f>
        <v>0</v>
      </c>
      <c r="J269" s="1">
        <f>0</f>
        <v>0</v>
      </c>
      <c r="K269" s="10">
        <f t="shared" si="21"/>
        <v>0</v>
      </c>
    </row>
    <row r="270" spans="2:11" x14ac:dyDescent="0.25">
      <c r="B270" s="1">
        <f t="shared" si="20"/>
        <v>22</v>
      </c>
      <c r="C270" s="1">
        <f>0</f>
        <v>0</v>
      </c>
      <c r="D270" s="1">
        <f>0</f>
        <v>0</v>
      </c>
      <c r="E270" s="1">
        <f>0</f>
        <v>0</v>
      </c>
      <c r="F270" s="1">
        <f>0</f>
        <v>0</v>
      </c>
      <c r="G270" s="1">
        <f>0</f>
        <v>0</v>
      </c>
      <c r="H270" s="1">
        <f>0</f>
        <v>0</v>
      </c>
      <c r="I270" s="1">
        <f>0</f>
        <v>0</v>
      </c>
      <c r="J270" s="1">
        <f>0</f>
        <v>0</v>
      </c>
      <c r="K270" s="10">
        <f t="shared" si="21"/>
        <v>0</v>
      </c>
    </row>
    <row r="271" spans="2:11" x14ac:dyDescent="0.25">
      <c r="B271" s="1">
        <f t="shared" si="20"/>
        <v>23</v>
      </c>
      <c r="C271" s="1">
        <f>0</f>
        <v>0</v>
      </c>
      <c r="D271" s="1">
        <f>0</f>
        <v>0</v>
      </c>
      <c r="E271" s="1">
        <f>0</f>
        <v>0</v>
      </c>
      <c r="F271" s="1">
        <f>0</f>
        <v>0</v>
      </c>
      <c r="G271" s="1">
        <f>0</f>
        <v>0</v>
      </c>
      <c r="H271" s="1">
        <f>0</f>
        <v>0</v>
      </c>
      <c r="I271" s="1">
        <f>0</f>
        <v>0</v>
      </c>
      <c r="J271" s="1">
        <f>0</f>
        <v>0</v>
      </c>
      <c r="K271" s="10">
        <f t="shared" si="21"/>
        <v>0</v>
      </c>
    </row>
    <row r="272" spans="2:11" x14ac:dyDescent="0.25">
      <c r="B272" s="1">
        <f t="shared" si="20"/>
        <v>24</v>
      </c>
      <c r="C272" s="1">
        <f>0</f>
        <v>0</v>
      </c>
      <c r="D272" s="1">
        <f>0</f>
        <v>0</v>
      </c>
      <c r="E272" s="1">
        <f>0</f>
        <v>0</v>
      </c>
      <c r="F272" s="1">
        <f>0</f>
        <v>0</v>
      </c>
      <c r="G272" s="1">
        <f>0</f>
        <v>0</v>
      </c>
      <c r="H272" s="1">
        <f>0</f>
        <v>0</v>
      </c>
      <c r="I272" s="1">
        <f>0</f>
        <v>0</v>
      </c>
      <c r="J272" s="1">
        <f>0</f>
        <v>0</v>
      </c>
      <c r="K272" s="10">
        <f t="shared" si="21"/>
        <v>0</v>
      </c>
    </row>
    <row r="273" spans="2:11" x14ac:dyDescent="0.25">
      <c r="B273" s="1">
        <f t="shared" si="20"/>
        <v>26</v>
      </c>
      <c r="C273" s="1">
        <f>0</f>
        <v>0</v>
      </c>
      <c r="D273" s="1">
        <f>0</f>
        <v>0</v>
      </c>
      <c r="E273" s="1">
        <f>0</f>
        <v>0</v>
      </c>
      <c r="F273" s="1">
        <f>0</f>
        <v>0</v>
      </c>
      <c r="G273" s="1">
        <f>0</f>
        <v>0</v>
      </c>
      <c r="H273" s="1">
        <f>0</f>
        <v>0</v>
      </c>
      <c r="I273" s="1">
        <f>0</f>
        <v>0</v>
      </c>
      <c r="J273" s="1">
        <f>0</f>
        <v>0</v>
      </c>
      <c r="K273" s="10">
        <f t="shared" si="21"/>
        <v>0</v>
      </c>
    </row>
    <row r="274" spans="2:11" x14ac:dyDescent="0.25">
      <c r="B274" s="1">
        <f t="shared" si="20"/>
        <v>27</v>
      </c>
      <c r="C274" s="1">
        <f>0</f>
        <v>0</v>
      </c>
      <c r="D274" s="1">
        <f>0</f>
        <v>0</v>
      </c>
      <c r="E274" s="1">
        <f>0</f>
        <v>0</v>
      </c>
      <c r="F274" s="1">
        <f>0</f>
        <v>0</v>
      </c>
      <c r="G274" s="1">
        <f>0</f>
        <v>0</v>
      </c>
      <c r="H274" s="1">
        <f>0</f>
        <v>0</v>
      </c>
      <c r="I274" s="1">
        <f>0</f>
        <v>0</v>
      </c>
      <c r="J274" s="1">
        <f>0</f>
        <v>0</v>
      </c>
      <c r="K274" s="10">
        <f t="shared" si="21"/>
        <v>0</v>
      </c>
    </row>
    <row r="275" spans="2:11" x14ac:dyDescent="0.25">
      <c r="B275" s="1">
        <f t="shared" si="20"/>
        <v>28</v>
      </c>
      <c r="C275" s="1">
        <f>0</f>
        <v>0</v>
      </c>
      <c r="D275" s="1">
        <f>0</f>
        <v>0</v>
      </c>
      <c r="E275" s="1">
        <f>0</f>
        <v>0</v>
      </c>
      <c r="F275" s="1">
        <f>0</f>
        <v>0</v>
      </c>
      <c r="G275" s="1">
        <f>0</f>
        <v>0</v>
      </c>
      <c r="H275" s="1">
        <f>0</f>
        <v>0</v>
      </c>
      <c r="I275" s="1">
        <f>0</f>
        <v>0</v>
      </c>
      <c r="J275" s="1">
        <f>0</f>
        <v>0</v>
      </c>
      <c r="K275" s="10">
        <f t="shared" si="21"/>
        <v>0</v>
      </c>
    </row>
    <row r="276" spans="2:11" x14ac:dyDescent="0.25">
      <c r="B276" s="1">
        <f t="shared" si="20"/>
        <v>30</v>
      </c>
      <c r="C276" s="1">
        <f>0</f>
        <v>0</v>
      </c>
      <c r="D276" s="1">
        <f>0</f>
        <v>0</v>
      </c>
      <c r="E276" s="1">
        <f>0</f>
        <v>0</v>
      </c>
      <c r="F276" s="1">
        <f>0</f>
        <v>0</v>
      </c>
      <c r="G276" s="1">
        <f>0</f>
        <v>0</v>
      </c>
      <c r="H276" s="1">
        <f>0</f>
        <v>0</v>
      </c>
      <c r="I276" s="1">
        <f>0</f>
        <v>0</v>
      </c>
      <c r="J276" s="1">
        <f>0</f>
        <v>0</v>
      </c>
      <c r="K276" s="10">
        <f t="shared" si="21"/>
        <v>0</v>
      </c>
    </row>
    <row r="277" spans="2:11" x14ac:dyDescent="0.25">
      <c r="B277" s="1">
        <f t="shared" si="20"/>
        <v>31</v>
      </c>
      <c r="C277" s="1">
        <f>0</f>
        <v>0</v>
      </c>
      <c r="D277" s="1">
        <f>0</f>
        <v>0</v>
      </c>
      <c r="E277" s="1">
        <f>0</f>
        <v>0</v>
      </c>
      <c r="F277" s="1">
        <f>0</f>
        <v>0</v>
      </c>
      <c r="G277" s="1">
        <f>0</f>
        <v>0</v>
      </c>
      <c r="H277" s="1">
        <f>0</f>
        <v>0</v>
      </c>
      <c r="I277" s="1">
        <f>0</f>
        <v>0</v>
      </c>
      <c r="J277" s="1">
        <f>0</f>
        <v>0</v>
      </c>
      <c r="K277" s="10">
        <f t="shared" si="21"/>
        <v>0</v>
      </c>
    </row>
    <row r="278" spans="2:11" x14ac:dyDescent="0.25">
      <c r="B278" s="1">
        <f t="shared" si="20"/>
        <v>34</v>
      </c>
      <c r="C278" s="1">
        <f>0</f>
        <v>0</v>
      </c>
      <c r="D278" s="1">
        <f>0</f>
        <v>0</v>
      </c>
      <c r="E278" s="1">
        <f>0</f>
        <v>0</v>
      </c>
      <c r="F278" s="1">
        <f>0</f>
        <v>0</v>
      </c>
      <c r="G278" s="1">
        <f>0</f>
        <v>0</v>
      </c>
      <c r="H278" s="1">
        <f>0</f>
        <v>0</v>
      </c>
      <c r="I278" s="1">
        <f>0</f>
        <v>0</v>
      </c>
      <c r="J278" s="1">
        <f>0</f>
        <v>0</v>
      </c>
      <c r="K278" s="10">
        <f t="shared" si="21"/>
        <v>0</v>
      </c>
    </row>
    <row r="279" spans="2:11" x14ac:dyDescent="0.25">
      <c r="B279" s="1">
        <f t="shared" si="20"/>
        <v>37</v>
      </c>
      <c r="C279" s="1">
        <f>0</f>
        <v>0</v>
      </c>
      <c r="D279" s="1">
        <f>0</f>
        <v>0</v>
      </c>
      <c r="E279" s="1">
        <f>0</f>
        <v>0</v>
      </c>
      <c r="F279" s="1">
        <f>0</f>
        <v>0</v>
      </c>
      <c r="G279" s="1">
        <f>0</f>
        <v>0</v>
      </c>
      <c r="H279" s="1">
        <f>0</f>
        <v>0</v>
      </c>
      <c r="I279" s="1">
        <f>0</f>
        <v>0</v>
      </c>
      <c r="J279" s="1">
        <f>0</f>
        <v>0</v>
      </c>
      <c r="K279" s="10">
        <f t="shared" si="21"/>
        <v>0</v>
      </c>
    </row>
    <row r="280" spans="2:11" x14ac:dyDescent="0.25">
      <c r="B280" s="1">
        <f t="shared" si="20"/>
        <v>38</v>
      </c>
      <c r="C280" s="1">
        <f>0</f>
        <v>0</v>
      </c>
      <c r="D280" s="1">
        <f>0</f>
        <v>0</v>
      </c>
      <c r="E280" s="1">
        <f>0</f>
        <v>0</v>
      </c>
      <c r="F280" s="1">
        <f>0</f>
        <v>0</v>
      </c>
      <c r="G280" s="1">
        <f>0</f>
        <v>0</v>
      </c>
      <c r="H280" s="1">
        <f>0</f>
        <v>0</v>
      </c>
      <c r="I280" s="1">
        <f>0</f>
        <v>0</v>
      </c>
      <c r="J280" s="1">
        <f>0</f>
        <v>0</v>
      </c>
      <c r="K280" s="10">
        <f t="shared" si="21"/>
        <v>0</v>
      </c>
    </row>
    <row r="281" spans="2:11" x14ac:dyDescent="0.25">
      <c r="B281" s="1">
        <f t="shared" si="20"/>
        <v>41</v>
      </c>
      <c r="C281" s="1">
        <f>0</f>
        <v>0</v>
      </c>
      <c r="D281" s="1">
        <f>0</f>
        <v>0</v>
      </c>
      <c r="E281" s="1">
        <f>0</f>
        <v>0</v>
      </c>
      <c r="F281" s="1">
        <f>0</f>
        <v>0</v>
      </c>
      <c r="G281" s="1">
        <f>0</f>
        <v>0</v>
      </c>
      <c r="H281" s="1">
        <f>0</f>
        <v>0</v>
      </c>
      <c r="I281" s="1">
        <f>0</f>
        <v>0</v>
      </c>
      <c r="J281" s="1">
        <f>0</f>
        <v>0</v>
      </c>
      <c r="K281" s="10">
        <f t="shared" si="21"/>
        <v>0</v>
      </c>
    </row>
    <row r="282" spans="2:11" x14ac:dyDescent="0.25">
      <c r="B282" s="1">
        <f t="shared" si="20"/>
        <v>43</v>
      </c>
      <c r="C282" s="1">
        <f>0</f>
        <v>0</v>
      </c>
      <c r="D282" s="1">
        <f>0</f>
        <v>0</v>
      </c>
      <c r="E282" s="1">
        <f>0</f>
        <v>0</v>
      </c>
      <c r="F282" s="1">
        <f>0</f>
        <v>0</v>
      </c>
      <c r="G282" s="1">
        <f>0</f>
        <v>0</v>
      </c>
      <c r="H282" s="1">
        <f>0</f>
        <v>0</v>
      </c>
      <c r="I282" s="1">
        <f>0</f>
        <v>0</v>
      </c>
      <c r="J282" s="1">
        <f>0</f>
        <v>0</v>
      </c>
      <c r="K282" s="10">
        <f t="shared" si="21"/>
        <v>0</v>
      </c>
    </row>
    <row r="283" spans="2:11" x14ac:dyDescent="0.25">
      <c r="B283" s="1">
        <f t="shared" si="20"/>
        <v>44</v>
      </c>
      <c r="C283" s="1">
        <f>0</f>
        <v>0</v>
      </c>
      <c r="D283" s="1">
        <f>0</f>
        <v>0</v>
      </c>
      <c r="E283" s="1">
        <f>0</f>
        <v>0</v>
      </c>
      <c r="F283" s="1">
        <f>0</f>
        <v>0</v>
      </c>
      <c r="G283" s="1">
        <f>0</f>
        <v>0</v>
      </c>
      <c r="H283" s="1">
        <f>0</f>
        <v>0</v>
      </c>
      <c r="I283" s="1">
        <f>0</f>
        <v>0</v>
      </c>
      <c r="J283" s="1">
        <f>0</f>
        <v>0</v>
      </c>
      <c r="K283" s="10">
        <f t="shared" si="21"/>
        <v>0</v>
      </c>
    </row>
    <row r="284" spans="2:11" x14ac:dyDescent="0.25">
      <c r="B284" s="1">
        <f t="shared" si="20"/>
        <v>45</v>
      </c>
      <c r="C284" s="1">
        <f>0</f>
        <v>0</v>
      </c>
      <c r="D284" s="1">
        <f>0</f>
        <v>0</v>
      </c>
      <c r="E284" s="1">
        <f>0</f>
        <v>0</v>
      </c>
      <c r="F284" s="1">
        <f>0</f>
        <v>0</v>
      </c>
      <c r="G284" s="1">
        <f>0</f>
        <v>0</v>
      </c>
      <c r="H284" s="1">
        <f>0</f>
        <v>0</v>
      </c>
      <c r="I284" s="1">
        <f>0</f>
        <v>0</v>
      </c>
      <c r="J284" s="1">
        <f>0</f>
        <v>0</v>
      </c>
      <c r="K284" s="10">
        <f t="shared" si="21"/>
        <v>0</v>
      </c>
    </row>
    <row r="285" spans="2:11" x14ac:dyDescent="0.25">
      <c r="B285" s="1">
        <f t="shared" si="20"/>
        <v>46</v>
      </c>
      <c r="C285" s="1">
        <f>0</f>
        <v>0</v>
      </c>
      <c r="D285" s="1">
        <f>0</f>
        <v>0</v>
      </c>
      <c r="E285" s="1">
        <f>0</f>
        <v>0</v>
      </c>
      <c r="F285" s="1">
        <f>0</f>
        <v>0</v>
      </c>
      <c r="G285" s="1">
        <f>0</f>
        <v>0</v>
      </c>
      <c r="H285" s="1">
        <f>0</f>
        <v>0</v>
      </c>
      <c r="I285" s="1">
        <f>0</f>
        <v>0</v>
      </c>
      <c r="J285" s="1">
        <f>0</f>
        <v>0</v>
      </c>
      <c r="K285" s="10">
        <f t="shared" si="21"/>
        <v>0</v>
      </c>
    </row>
    <row r="286" spans="2:11" x14ac:dyDescent="0.25">
      <c r="B286" s="1">
        <f t="shared" si="20"/>
        <v>47</v>
      </c>
      <c r="C286" s="1">
        <f>0</f>
        <v>0</v>
      </c>
      <c r="D286" s="1">
        <f>0</f>
        <v>0</v>
      </c>
      <c r="E286" s="1">
        <f>0</f>
        <v>0</v>
      </c>
      <c r="F286" s="1">
        <f>0</f>
        <v>0</v>
      </c>
      <c r="G286" s="1">
        <f>0</f>
        <v>0</v>
      </c>
      <c r="H286" s="1">
        <f>0</f>
        <v>0</v>
      </c>
      <c r="I286" s="1">
        <f>0</f>
        <v>0</v>
      </c>
      <c r="J286" s="1">
        <f>0</f>
        <v>0</v>
      </c>
      <c r="K286" s="10">
        <f t="shared" si="21"/>
        <v>0</v>
      </c>
    </row>
    <row r="287" spans="2:11" x14ac:dyDescent="0.25">
      <c r="B287" s="1">
        <f t="shared" si="20"/>
        <v>51</v>
      </c>
      <c r="C287" s="1">
        <f>0</f>
        <v>0</v>
      </c>
      <c r="D287" s="1">
        <f>0</f>
        <v>0</v>
      </c>
      <c r="E287" s="1">
        <f>0</f>
        <v>0</v>
      </c>
      <c r="F287" s="1">
        <f>0</f>
        <v>0</v>
      </c>
      <c r="G287" s="1">
        <f>0</f>
        <v>0</v>
      </c>
      <c r="H287" s="1">
        <f>0</f>
        <v>0</v>
      </c>
      <c r="I287" s="1">
        <f>0</f>
        <v>0</v>
      </c>
      <c r="J287" s="1">
        <f>0</f>
        <v>0</v>
      </c>
      <c r="K287" s="10">
        <f t="shared" si="21"/>
        <v>0</v>
      </c>
    </row>
    <row r="288" spans="2:11" x14ac:dyDescent="0.25">
      <c r="B288" s="1">
        <f t="shared" si="20"/>
        <v>54</v>
      </c>
      <c r="C288" s="1">
        <f>0</f>
        <v>0</v>
      </c>
      <c r="D288" s="1">
        <f>0</f>
        <v>0</v>
      </c>
      <c r="E288" s="1">
        <f>0</f>
        <v>0</v>
      </c>
      <c r="F288" s="1">
        <f>0</f>
        <v>0</v>
      </c>
      <c r="G288" s="1">
        <f>0</f>
        <v>0</v>
      </c>
      <c r="H288" s="1">
        <f>0</f>
        <v>0</v>
      </c>
      <c r="I288" s="1">
        <f>0</f>
        <v>0</v>
      </c>
      <c r="J288" s="1">
        <f>0</f>
        <v>0</v>
      </c>
      <c r="K288" s="10">
        <f t="shared" si="21"/>
        <v>0</v>
      </c>
    </row>
    <row r="289" spans="2:11" x14ac:dyDescent="0.25">
      <c r="B289" s="1">
        <f t="shared" si="20"/>
        <v>57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0">
        <f t="shared" si="21"/>
        <v>8</v>
      </c>
    </row>
    <row r="290" spans="2:11" x14ac:dyDescent="0.25">
      <c r="B290" s="1">
        <f t="shared" si="20"/>
        <v>61</v>
      </c>
      <c r="C290" s="1">
        <f>0</f>
        <v>0</v>
      </c>
      <c r="D290" s="1">
        <f>0</f>
        <v>0</v>
      </c>
      <c r="E290" s="1">
        <f>0</f>
        <v>0</v>
      </c>
      <c r="F290" s="1">
        <f>0</f>
        <v>0</v>
      </c>
      <c r="G290" s="1">
        <f>0</f>
        <v>0</v>
      </c>
      <c r="H290" s="1">
        <f>0</f>
        <v>0</v>
      </c>
      <c r="I290" s="1">
        <f>0</f>
        <v>0</v>
      </c>
      <c r="J290" s="1">
        <f>0</f>
        <v>0</v>
      </c>
      <c r="K290" s="10">
        <f t="shared" si="21"/>
        <v>0</v>
      </c>
    </row>
    <row r="291" spans="2:11" x14ac:dyDescent="0.25">
      <c r="B291" s="1">
        <f t="shared" si="20"/>
        <v>63</v>
      </c>
      <c r="C291" s="1">
        <f>0</f>
        <v>0</v>
      </c>
      <c r="D291" s="1">
        <f>0</f>
        <v>0</v>
      </c>
      <c r="E291" s="1">
        <f>0</f>
        <v>0</v>
      </c>
      <c r="F291" s="1">
        <f>0</f>
        <v>0</v>
      </c>
      <c r="G291" s="1">
        <f>0</f>
        <v>0</v>
      </c>
      <c r="H291" s="1">
        <f>0</f>
        <v>0</v>
      </c>
      <c r="I291" s="1">
        <f>0</f>
        <v>0</v>
      </c>
      <c r="J291" s="1">
        <f>0</f>
        <v>0</v>
      </c>
      <c r="K291" s="10">
        <f t="shared" si="21"/>
        <v>0</v>
      </c>
    </row>
    <row r="292" spans="2:11" x14ac:dyDescent="0.25">
      <c r="B292" s="1">
        <f t="shared" si="20"/>
        <v>69</v>
      </c>
      <c r="C292" s="1">
        <f>0</f>
        <v>0</v>
      </c>
      <c r="D292" s="1">
        <f>0</f>
        <v>0</v>
      </c>
      <c r="E292" s="1">
        <f>0</f>
        <v>0</v>
      </c>
      <c r="F292" s="1">
        <f>0</f>
        <v>0</v>
      </c>
      <c r="G292" s="1">
        <f>0</f>
        <v>0</v>
      </c>
      <c r="H292" s="1">
        <f>0</f>
        <v>0</v>
      </c>
      <c r="I292" s="1">
        <f>0</f>
        <v>0</v>
      </c>
      <c r="J292" s="1">
        <f>0</f>
        <v>0</v>
      </c>
      <c r="K292" s="10">
        <f t="shared" si="21"/>
        <v>0</v>
      </c>
    </row>
    <row r="293" spans="2:11" x14ac:dyDescent="0.25">
      <c r="B293" s="1">
        <f t="shared" si="20"/>
        <v>71</v>
      </c>
      <c r="C293" s="1">
        <f>0</f>
        <v>0</v>
      </c>
      <c r="D293" s="1">
        <f>0</f>
        <v>0</v>
      </c>
      <c r="E293" s="1">
        <f>0</f>
        <v>0</v>
      </c>
      <c r="F293" s="1">
        <f>0</f>
        <v>0</v>
      </c>
      <c r="G293" s="1">
        <f>0</f>
        <v>0</v>
      </c>
      <c r="H293" s="1">
        <f>0</f>
        <v>0</v>
      </c>
      <c r="I293" s="1">
        <f>0</f>
        <v>0</v>
      </c>
      <c r="J293" s="1">
        <f>0</f>
        <v>0</v>
      </c>
      <c r="K293" s="10">
        <f t="shared" si="21"/>
        <v>0</v>
      </c>
    </row>
    <row r="294" spans="2:11" x14ac:dyDescent="0.25">
      <c r="B294" s="1">
        <f t="shared" si="20"/>
        <v>72</v>
      </c>
      <c r="C294" s="1">
        <f>0</f>
        <v>0</v>
      </c>
      <c r="D294" s="1">
        <f>0</f>
        <v>0</v>
      </c>
      <c r="E294" s="1">
        <f>0</f>
        <v>0</v>
      </c>
      <c r="F294" s="1">
        <f>0</f>
        <v>0</v>
      </c>
      <c r="G294" s="1">
        <f>0</f>
        <v>0</v>
      </c>
      <c r="H294" s="1">
        <f>0</f>
        <v>0</v>
      </c>
      <c r="I294" s="1">
        <f>0</f>
        <v>0</v>
      </c>
      <c r="J294" s="1">
        <f>0</f>
        <v>0</v>
      </c>
      <c r="K294" s="10">
        <f t="shared" si="21"/>
        <v>0</v>
      </c>
    </row>
    <row r="295" spans="2:11" x14ac:dyDescent="0.25">
      <c r="B295" s="1">
        <f t="shared" si="20"/>
        <v>73</v>
      </c>
      <c r="C295" s="1">
        <f>0</f>
        <v>0</v>
      </c>
      <c r="D295" s="1">
        <f>0</f>
        <v>0</v>
      </c>
      <c r="E295" s="1">
        <f>0</f>
        <v>0</v>
      </c>
      <c r="F295" s="1">
        <f>0</f>
        <v>0</v>
      </c>
      <c r="G295" s="1">
        <f>0</f>
        <v>0</v>
      </c>
      <c r="H295" s="1">
        <f>0</f>
        <v>0</v>
      </c>
      <c r="I295" s="1">
        <f>0</f>
        <v>0</v>
      </c>
      <c r="J295" s="1">
        <f>0</f>
        <v>0</v>
      </c>
      <c r="K295" s="10">
        <f t="shared" si="21"/>
        <v>0</v>
      </c>
    </row>
    <row r="296" spans="2:11" x14ac:dyDescent="0.25">
      <c r="B296" s="1">
        <f t="shared" si="20"/>
        <v>74</v>
      </c>
      <c r="C296" s="1">
        <f>0</f>
        <v>0</v>
      </c>
      <c r="D296" s="1">
        <f>0</f>
        <v>0</v>
      </c>
      <c r="E296" s="1">
        <f>0</f>
        <v>0</v>
      </c>
      <c r="F296" s="1">
        <f>0</f>
        <v>0</v>
      </c>
      <c r="G296" s="1">
        <f>0</f>
        <v>0</v>
      </c>
      <c r="H296" s="1">
        <f>0</f>
        <v>0</v>
      </c>
      <c r="I296" s="1">
        <f>0</f>
        <v>0</v>
      </c>
      <c r="J296" s="1">
        <f>0</f>
        <v>0</v>
      </c>
      <c r="K296" s="10">
        <f t="shared" si="21"/>
        <v>0</v>
      </c>
    </row>
    <row r="297" spans="2:11" x14ac:dyDescent="0.25">
      <c r="B297" s="1">
        <f t="shared" si="20"/>
        <v>79</v>
      </c>
      <c r="C297" s="1">
        <f>0</f>
        <v>0</v>
      </c>
      <c r="D297" s="1">
        <f>0</f>
        <v>0</v>
      </c>
      <c r="E297" s="1">
        <f>0</f>
        <v>0</v>
      </c>
      <c r="F297" s="1">
        <f>0</f>
        <v>0</v>
      </c>
      <c r="G297" s="1">
        <f>0</f>
        <v>0</v>
      </c>
      <c r="H297" s="1">
        <f>0</f>
        <v>0</v>
      </c>
      <c r="I297" s="1">
        <f>0</f>
        <v>0</v>
      </c>
      <c r="J297" s="1">
        <f>0</f>
        <v>0</v>
      </c>
      <c r="K297" s="10">
        <f t="shared" si="21"/>
        <v>0</v>
      </c>
    </row>
    <row r="298" spans="2:11" x14ac:dyDescent="0.25">
      <c r="B298" s="1">
        <f t="shared" si="20"/>
        <v>82</v>
      </c>
      <c r="C298" s="1">
        <f>0</f>
        <v>0</v>
      </c>
      <c r="D298" s="1">
        <f>0</f>
        <v>0</v>
      </c>
      <c r="E298" s="1">
        <f>0</f>
        <v>0</v>
      </c>
      <c r="F298" s="1">
        <f>0</f>
        <v>0</v>
      </c>
      <c r="G298" s="1">
        <f>0</f>
        <v>0</v>
      </c>
      <c r="H298" s="1">
        <f>0</f>
        <v>0</v>
      </c>
      <c r="I298" s="1">
        <f>0</f>
        <v>0</v>
      </c>
      <c r="J298" s="1">
        <f>0</f>
        <v>0</v>
      </c>
    </row>
    <row r="302" spans="2:11" x14ac:dyDescent="0.25">
      <c r="C302" s="29" t="s">
        <v>53</v>
      </c>
      <c r="D302" s="29"/>
      <c r="E302" s="29"/>
      <c r="F302" s="29"/>
      <c r="G302" s="29"/>
      <c r="H302" s="29"/>
      <c r="I302" s="29"/>
      <c r="J302" s="29"/>
      <c r="K302" s="29"/>
    </row>
    <row r="303" spans="2:11" x14ac:dyDescent="0.25">
      <c r="B303" s="4" t="s">
        <v>77</v>
      </c>
      <c r="C303" s="4" t="s">
        <v>68</v>
      </c>
      <c r="D303" s="4" t="s">
        <v>69</v>
      </c>
      <c r="E303" s="4" t="s">
        <v>70</v>
      </c>
      <c r="F303" s="4" t="s">
        <v>71</v>
      </c>
      <c r="G303" s="4" t="s">
        <v>72</v>
      </c>
      <c r="H303" s="4" t="s">
        <v>73</v>
      </c>
      <c r="I303" s="4" t="s">
        <v>74</v>
      </c>
      <c r="J303" s="4" t="s">
        <v>75</v>
      </c>
      <c r="K303" s="4" t="s">
        <v>56</v>
      </c>
    </row>
    <row r="304" spans="2:11" x14ac:dyDescent="0.25">
      <c r="B304" s="1">
        <f t="shared" ref="B304:B348" si="22">A2</f>
        <v>1</v>
      </c>
      <c r="C304" s="1">
        <v>0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0">
        <f>SUM(C304:J304)</f>
        <v>6</v>
      </c>
    </row>
    <row r="305" spans="2:11" x14ac:dyDescent="0.25">
      <c r="B305" s="1">
        <f t="shared" si="22"/>
        <v>2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0">
        <f t="shared" ref="K305:K347" si="23">SUM(C305:J305)</f>
        <v>7</v>
      </c>
    </row>
    <row r="306" spans="2:11" x14ac:dyDescent="0.25">
      <c r="B306" s="1">
        <f t="shared" si="22"/>
        <v>3</v>
      </c>
      <c r="C306" s="1">
        <v>0</v>
      </c>
      <c r="D306" s="1">
        <v>1</v>
      </c>
      <c r="E306" s="1">
        <v>1</v>
      </c>
      <c r="F306" s="1">
        <v>1</v>
      </c>
      <c r="G306" s="1">
        <v>0</v>
      </c>
      <c r="H306" s="1">
        <v>1</v>
      </c>
      <c r="I306" s="1">
        <v>1</v>
      </c>
      <c r="J306" s="1">
        <v>1</v>
      </c>
      <c r="K306" s="10">
        <f t="shared" si="23"/>
        <v>6</v>
      </c>
    </row>
    <row r="307" spans="2:11" x14ac:dyDescent="0.25">
      <c r="B307" s="1">
        <f t="shared" si="22"/>
        <v>4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1</v>
      </c>
      <c r="K307" s="10">
        <f t="shared" si="23"/>
        <v>6</v>
      </c>
    </row>
    <row r="308" spans="2:11" x14ac:dyDescent="0.25">
      <c r="B308" s="1">
        <f t="shared" si="22"/>
        <v>5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s="1">
        <v>1</v>
      </c>
      <c r="I308" s="1">
        <v>1</v>
      </c>
      <c r="J308" s="1">
        <v>1</v>
      </c>
      <c r="K308" s="10">
        <f t="shared" si="23"/>
        <v>6</v>
      </c>
    </row>
    <row r="309" spans="2:11" x14ac:dyDescent="0.25">
      <c r="B309" s="1">
        <f t="shared" si="22"/>
        <v>6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0">
        <f t="shared" si="23"/>
        <v>8</v>
      </c>
    </row>
    <row r="310" spans="2:11" x14ac:dyDescent="0.25">
      <c r="B310" s="1">
        <f t="shared" si="22"/>
        <v>9</v>
      </c>
      <c r="C310" s="1">
        <v>0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0">
        <f t="shared" si="23"/>
        <v>7</v>
      </c>
    </row>
    <row r="311" spans="2:11" x14ac:dyDescent="0.25">
      <c r="B311" s="1">
        <f t="shared" si="22"/>
        <v>10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0">
        <f t="shared" si="23"/>
        <v>8</v>
      </c>
    </row>
    <row r="312" spans="2:11" x14ac:dyDescent="0.25">
      <c r="B312" s="1">
        <f t="shared" si="22"/>
        <v>11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0">
        <f t="shared" si="23"/>
        <v>8</v>
      </c>
    </row>
    <row r="313" spans="2:11" x14ac:dyDescent="0.25">
      <c r="B313" s="1">
        <f t="shared" si="22"/>
        <v>12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0">
        <f t="shared" si="23"/>
        <v>8</v>
      </c>
    </row>
    <row r="314" spans="2:11" x14ac:dyDescent="0.25">
      <c r="B314" s="1">
        <f t="shared" si="22"/>
        <v>13</v>
      </c>
      <c r="C314" s="1">
        <v>0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0">
        <f t="shared" si="23"/>
        <v>6</v>
      </c>
    </row>
    <row r="315" spans="2:11" x14ac:dyDescent="0.25">
      <c r="B315" s="1">
        <f t="shared" si="22"/>
        <v>14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0">
        <f t="shared" si="23"/>
        <v>8</v>
      </c>
    </row>
    <row r="316" spans="2:11" x14ac:dyDescent="0.25">
      <c r="B316" s="1">
        <f t="shared" si="22"/>
        <v>15</v>
      </c>
      <c r="C316" s="1">
        <f>0</f>
        <v>0</v>
      </c>
      <c r="D316" s="1">
        <f>0</f>
        <v>0</v>
      </c>
      <c r="E316" s="1">
        <f>0</f>
        <v>0</v>
      </c>
      <c r="F316" s="1">
        <f>0</f>
        <v>0</v>
      </c>
      <c r="G316" s="1">
        <f>0</f>
        <v>0</v>
      </c>
      <c r="H316" s="1">
        <f>0</f>
        <v>0</v>
      </c>
      <c r="I316" s="1">
        <f>0</f>
        <v>0</v>
      </c>
      <c r="J316" s="1">
        <f>0</f>
        <v>0</v>
      </c>
      <c r="K316" s="10">
        <f t="shared" si="23"/>
        <v>0</v>
      </c>
    </row>
    <row r="317" spans="2:11" x14ac:dyDescent="0.25">
      <c r="B317" s="1">
        <f t="shared" si="22"/>
        <v>17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0">
        <f t="shared" si="23"/>
        <v>8</v>
      </c>
    </row>
    <row r="318" spans="2:11" x14ac:dyDescent="0.25">
      <c r="B318" s="1">
        <f t="shared" si="22"/>
        <v>18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0">
        <f t="shared" si="23"/>
        <v>8</v>
      </c>
    </row>
    <row r="319" spans="2:11" x14ac:dyDescent="0.25">
      <c r="B319" s="1">
        <f t="shared" si="22"/>
        <v>20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0">
        <f t="shared" si="23"/>
        <v>8</v>
      </c>
    </row>
    <row r="320" spans="2:11" x14ac:dyDescent="0.25">
      <c r="B320" s="1">
        <f t="shared" si="22"/>
        <v>22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0">
        <f t="shared" si="23"/>
        <v>8</v>
      </c>
    </row>
    <row r="321" spans="2:11" x14ac:dyDescent="0.25">
      <c r="B321" s="1">
        <f t="shared" si="22"/>
        <v>23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0">
        <f t="shared" si="23"/>
        <v>8</v>
      </c>
    </row>
    <row r="322" spans="2:11" x14ac:dyDescent="0.25">
      <c r="B322" s="1">
        <f t="shared" si="22"/>
        <v>24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0">
        <f t="shared" si="23"/>
        <v>8</v>
      </c>
    </row>
    <row r="323" spans="2:11" x14ac:dyDescent="0.25">
      <c r="B323" s="1">
        <f t="shared" si="22"/>
        <v>26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0">
        <f t="shared" si="23"/>
        <v>7</v>
      </c>
    </row>
    <row r="324" spans="2:11" x14ac:dyDescent="0.25">
      <c r="B324" s="1">
        <f t="shared" si="22"/>
        <v>27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0">
        <f t="shared" si="23"/>
        <v>7</v>
      </c>
    </row>
    <row r="325" spans="2:11" x14ac:dyDescent="0.25">
      <c r="B325" s="1">
        <f t="shared" si="22"/>
        <v>28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0">
        <f t="shared" si="23"/>
        <v>7</v>
      </c>
    </row>
    <row r="326" spans="2:11" x14ac:dyDescent="0.25">
      <c r="B326" s="1">
        <f t="shared" si="22"/>
        <v>30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0">
        <f t="shared" si="23"/>
        <v>7</v>
      </c>
    </row>
    <row r="327" spans="2:11" x14ac:dyDescent="0.25">
      <c r="B327" s="1">
        <f t="shared" si="22"/>
        <v>31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0">
        <f t="shared" si="23"/>
        <v>7</v>
      </c>
    </row>
    <row r="328" spans="2:11" x14ac:dyDescent="0.25">
      <c r="B328" s="1">
        <f t="shared" si="22"/>
        <v>34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0">
        <f t="shared" si="23"/>
        <v>7</v>
      </c>
    </row>
    <row r="329" spans="2:11" x14ac:dyDescent="0.25">
      <c r="B329" s="1">
        <f t="shared" si="22"/>
        <v>37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0">
        <f t="shared" si="23"/>
        <v>7</v>
      </c>
    </row>
    <row r="330" spans="2:11" x14ac:dyDescent="0.25">
      <c r="B330" s="1">
        <f t="shared" si="22"/>
        <v>38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0">
        <f t="shared" si="23"/>
        <v>7</v>
      </c>
    </row>
    <row r="331" spans="2:11" x14ac:dyDescent="0.25">
      <c r="B331" s="1">
        <f t="shared" si="22"/>
        <v>41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0">
        <f t="shared" si="23"/>
        <v>7</v>
      </c>
    </row>
    <row r="332" spans="2:11" x14ac:dyDescent="0.25">
      <c r="B332" s="1">
        <f t="shared" si="22"/>
        <v>43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0">
        <f t="shared" si="23"/>
        <v>7</v>
      </c>
    </row>
    <row r="333" spans="2:11" x14ac:dyDescent="0.25">
      <c r="B333" s="1">
        <f t="shared" si="22"/>
        <v>44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0">
        <f t="shared" si="23"/>
        <v>7</v>
      </c>
    </row>
    <row r="334" spans="2:11" x14ac:dyDescent="0.25">
      <c r="B334" s="1">
        <f t="shared" si="22"/>
        <v>45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0">
        <f t="shared" si="23"/>
        <v>7</v>
      </c>
    </row>
    <row r="335" spans="2:11" x14ac:dyDescent="0.25">
      <c r="B335" s="1">
        <f t="shared" si="22"/>
        <v>46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0">
        <f t="shared" si="23"/>
        <v>2</v>
      </c>
    </row>
    <row r="336" spans="2:11" x14ac:dyDescent="0.25">
      <c r="B336" s="1">
        <f t="shared" si="22"/>
        <v>47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0">
        <f t="shared" si="23"/>
        <v>1</v>
      </c>
    </row>
    <row r="337" spans="2:11" x14ac:dyDescent="0.25">
      <c r="B337" s="1">
        <f t="shared" si="22"/>
        <v>51</v>
      </c>
      <c r="C337" s="1">
        <f>0</f>
        <v>0</v>
      </c>
      <c r="D337" s="1">
        <f>0</f>
        <v>0</v>
      </c>
      <c r="E337" s="1">
        <f>0</f>
        <v>0</v>
      </c>
      <c r="F337" s="1">
        <f>0</f>
        <v>0</v>
      </c>
      <c r="G337" s="1">
        <f>0</f>
        <v>0</v>
      </c>
      <c r="H337" s="1">
        <f>0</f>
        <v>0</v>
      </c>
      <c r="I337" s="1">
        <f>0</f>
        <v>0</v>
      </c>
      <c r="J337" s="1">
        <f>0</f>
        <v>0</v>
      </c>
      <c r="K337" s="10">
        <f t="shared" si="23"/>
        <v>0</v>
      </c>
    </row>
    <row r="338" spans="2:11" x14ac:dyDescent="0.25">
      <c r="B338" s="1">
        <f t="shared" si="22"/>
        <v>54</v>
      </c>
      <c r="C338" s="1">
        <f>0</f>
        <v>0</v>
      </c>
      <c r="D338" s="1">
        <f>0</f>
        <v>0</v>
      </c>
      <c r="E338" s="1">
        <f>0</f>
        <v>0</v>
      </c>
      <c r="F338" s="1">
        <f>0</f>
        <v>0</v>
      </c>
      <c r="G338" s="1">
        <f>0</f>
        <v>0</v>
      </c>
      <c r="H338" s="1">
        <f>0</f>
        <v>0</v>
      </c>
      <c r="I338" s="1">
        <f>0</f>
        <v>0</v>
      </c>
      <c r="J338" s="1">
        <f>0</f>
        <v>0</v>
      </c>
      <c r="K338" s="10">
        <f t="shared" si="23"/>
        <v>0</v>
      </c>
    </row>
    <row r="339" spans="2:11" x14ac:dyDescent="0.25">
      <c r="B339" s="1">
        <f t="shared" si="22"/>
        <v>57</v>
      </c>
      <c r="C339" s="1">
        <f>0</f>
        <v>0</v>
      </c>
      <c r="D339" s="1">
        <f>0</f>
        <v>0</v>
      </c>
      <c r="E339" s="1">
        <f>0</f>
        <v>0</v>
      </c>
      <c r="F339" s="1">
        <f>0</f>
        <v>0</v>
      </c>
      <c r="G339" s="1">
        <f>0</f>
        <v>0</v>
      </c>
      <c r="H339" s="1">
        <f>0</f>
        <v>0</v>
      </c>
      <c r="I339" s="1">
        <f>0</f>
        <v>0</v>
      </c>
      <c r="J339" s="1">
        <f>0</f>
        <v>0</v>
      </c>
      <c r="K339" s="10">
        <f t="shared" si="23"/>
        <v>0</v>
      </c>
    </row>
    <row r="340" spans="2:11" x14ac:dyDescent="0.25">
      <c r="B340" s="1">
        <f t="shared" si="22"/>
        <v>61</v>
      </c>
      <c r="C340" s="1">
        <v>1</v>
      </c>
      <c r="D340" s="1">
        <v>1</v>
      </c>
      <c r="E340" s="1">
        <v>0</v>
      </c>
      <c r="F340" s="1">
        <v>1</v>
      </c>
      <c r="G340" s="1">
        <v>0</v>
      </c>
      <c r="H340" s="1">
        <v>1</v>
      </c>
      <c r="I340" s="1">
        <v>1</v>
      </c>
      <c r="J340" s="1">
        <v>1</v>
      </c>
      <c r="K340" s="10">
        <f t="shared" si="23"/>
        <v>6</v>
      </c>
    </row>
    <row r="341" spans="2:11" x14ac:dyDescent="0.25">
      <c r="B341" s="1">
        <f t="shared" si="22"/>
        <v>63</v>
      </c>
      <c r="C341" s="1">
        <f>0</f>
        <v>0</v>
      </c>
      <c r="D341" s="1">
        <f>0</f>
        <v>0</v>
      </c>
      <c r="E341" s="1">
        <f>0</f>
        <v>0</v>
      </c>
      <c r="F341" s="1">
        <f>0</f>
        <v>0</v>
      </c>
      <c r="G341" s="1">
        <f>0</f>
        <v>0</v>
      </c>
      <c r="H341" s="1">
        <f>0</f>
        <v>0</v>
      </c>
      <c r="I341" s="1">
        <f>0</f>
        <v>0</v>
      </c>
      <c r="J341" s="1">
        <f>0</f>
        <v>0</v>
      </c>
      <c r="K341" s="10">
        <f t="shared" si="23"/>
        <v>0</v>
      </c>
    </row>
    <row r="342" spans="2:11" x14ac:dyDescent="0.25">
      <c r="B342" s="1">
        <f t="shared" si="22"/>
        <v>69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0">
        <f t="shared" si="23"/>
        <v>8</v>
      </c>
    </row>
    <row r="343" spans="2:11" x14ac:dyDescent="0.25">
      <c r="B343" s="1">
        <f t="shared" si="22"/>
        <v>71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0">
        <f t="shared" si="23"/>
        <v>7</v>
      </c>
    </row>
    <row r="344" spans="2:11" x14ac:dyDescent="0.25">
      <c r="B344" s="1">
        <f t="shared" si="22"/>
        <v>72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0">
        <f t="shared" si="23"/>
        <v>8</v>
      </c>
    </row>
    <row r="345" spans="2:11" x14ac:dyDescent="0.25">
      <c r="B345" s="1">
        <f t="shared" si="22"/>
        <v>73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0">
        <f t="shared" si="23"/>
        <v>8</v>
      </c>
    </row>
    <row r="346" spans="2:11" x14ac:dyDescent="0.25">
      <c r="B346" s="1">
        <f t="shared" si="22"/>
        <v>74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0">
        <f t="shared" si="23"/>
        <v>8</v>
      </c>
    </row>
    <row r="347" spans="2:11" x14ac:dyDescent="0.25">
      <c r="B347" s="1">
        <f t="shared" si="22"/>
        <v>79</v>
      </c>
      <c r="C347" s="1">
        <f>0</f>
        <v>0</v>
      </c>
      <c r="D347" s="1">
        <f>0</f>
        <v>0</v>
      </c>
      <c r="E347" s="1">
        <f>0</f>
        <v>0</v>
      </c>
      <c r="F347" s="1">
        <f>0</f>
        <v>0</v>
      </c>
      <c r="G347" s="1">
        <f>0</f>
        <v>0</v>
      </c>
      <c r="H347" s="1">
        <f>0</f>
        <v>0</v>
      </c>
      <c r="I347" s="1">
        <f>0</f>
        <v>0</v>
      </c>
      <c r="J347" s="1">
        <f>0</f>
        <v>0</v>
      </c>
      <c r="K347" s="10">
        <f t="shared" si="23"/>
        <v>0</v>
      </c>
    </row>
    <row r="348" spans="2:11" x14ac:dyDescent="0.25">
      <c r="B348" s="1">
        <f t="shared" si="22"/>
        <v>82</v>
      </c>
      <c r="C348" s="1">
        <f>0</f>
        <v>0</v>
      </c>
      <c r="D348" s="1">
        <f>0</f>
        <v>0</v>
      </c>
      <c r="E348" s="1">
        <f>0</f>
        <v>0</v>
      </c>
      <c r="F348" s="1">
        <f>0</f>
        <v>0</v>
      </c>
      <c r="G348" s="1">
        <f>0</f>
        <v>0</v>
      </c>
      <c r="H348" s="1">
        <f>0</f>
        <v>0</v>
      </c>
      <c r="I348" s="1">
        <f>0</f>
        <v>0</v>
      </c>
      <c r="J348" s="1">
        <v>0</v>
      </c>
      <c r="K348" s="1">
        <v>0</v>
      </c>
    </row>
    <row r="351" spans="2:11" x14ac:dyDescent="0.25">
      <c r="C351" s="29" t="s">
        <v>54</v>
      </c>
      <c r="D351" s="29"/>
      <c r="E351" s="29"/>
      <c r="F351" s="29"/>
      <c r="G351" s="29"/>
      <c r="H351" s="29"/>
      <c r="I351" s="29"/>
      <c r="J351" s="29"/>
      <c r="K351" s="29"/>
    </row>
    <row r="352" spans="2:11" x14ac:dyDescent="0.25">
      <c r="B352" s="4" t="s">
        <v>77</v>
      </c>
      <c r="C352" s="4" t="s">
        <v>68</v>
      </c>
      <c r="D352" s="4" t="s">
        <v>69</v>
      </c>
      <c r="E352" s="4" t="s">
        <v>70</v>
      </c>
      <c r="F352" s="4" t="s">
        <v>71</v>
      </c>
      <c r="G352" s="4" t="s">
        <v>72</v>
      </c>
      <c r="H352" s="4" t="s">
        <v>73</v>
      </c>
      <c r="I352" s="4" t="s">
        <v>74</v>
      </c>
      <c r="J352" s="4" t="s">
        <v>75</v>
      </c>
      <c r="K352" s="4" t="s">
        <v>56</v>
      </c>
    </row>
    <row r="353" spans="2:11" x14ac:dyDescent="0.25">
      <c r="B353" s="1">
        <f t="shared" ref="B353:B397" si="24">A2</f>
        <v>1</v>
      </c>
      <c r="C353" s="1">
        <f>0</f>
        <v>0</v>
      </c>
      <c r="D353" s="1">
        <f>0</f>
        <v>0</v>
      </c>
      <c r="E353" s="1">
        <f>0</f>
        <v>0</v>
      </c>
      <c r="F353" s="1">
        <f>0</f>
        <v>0</v>
      </c>
      <c r="G353" s="1">
        <f>0</f>
        <v>0</v>
      </c>
      <c r="H353" s="1">
        <f>0</f>
        <v>0</v>
      </c>
      <c r="I353" s="1">
        <f>0</f>
        <v>0</v>
      </c>
      <c r="J353" s="1">
        <f>0</f>
        <v>0</v>
      </c>
      <c r="K353" s="10">
        <f>SUM(C353:J353)</f>
        <v>0</v>
      </c>
    </row>
    <row r="354" spans="2:11" x14ac:dyDescent="0.25">
      <c r="B354" s="1">
        <f t="shared" si="24"/>
        <v>2</v>
      </c>
      <c r="C354" s="1">
        <f>0</f>
        <v>0</v>
      </c>
      <c r="D354" s="1">
        <f>0</f>
        <v>0</v>
      </c>
      <c r="E354" s="1">
        <f>0</f>
        <v>0</v>
      </c>
      <c r="F354" s="1">
        <f>0</f>
        <v>0</v>
      </c>
      <c r="G354" s="1">
        <f>0</f>
        <v>0</v>
      </c>
      <c r="H354" s="1">
        <f>0</f>
        <v>0</v>
      </c>
      <c r="I354" s="1">
        <f>0</f>
        <v>0</v>
      </c>
      <c r="J354" s="1">
        <f>0</f>
        <v>0</v>
      </c>
      <c r="K354" s="10">
        <f t="shared" ref="K354:K396" si="25">SUM(C354:J354)</f>
        <v>0</v>
      </c>
    </row>
    <row r="355" spans="2:11" x14ac:dyDescent="0.25">
      <c r="B355" s="1">
        <f t="shared" si="24"/>
        <v>3</v>
      </c>
      <c r="C355" s="1">
        <f>0</f>
        <v>0</v>
      </c>
      <c r="D355" s="1">
        <f>0</f>
        <v>0</v>
      </c>
      <c r="E355" s="1">
        <f>0</f>
        <v>0</v>
      </c>
      <c r="F355" s="1">
        <f>0</f>
        <v>0</v>
      </c>
      <c r="G355" s="1">
        <f>0</f>
        <v>0</v>
      </c>
      <c r="H355" s="1">
        <f>0</f>
        <v>0</v>
      </c>
      <c r="I355" s="1">
        <f>0</f>
        <v>0</v>
      </c>
      <c r="J355" s="1">
        <f>0</f>
        <v>0</v>
      </c>
      <c r="K355" s="10">
        <f t="shared" si="25"/>
        <v>0</v>
      </c>
    </row>
    <row r="356" spans="2:11" x14ac:dyDescent="0.25">
      <c r="B356" s="1">
        <f t="shared" si="24"/>
        <v>4</v>
      </c>
      <c r="C356" s="1">
        <f>0</f>
        <v>0</v>
      </c>
      <c r="D356" s="1">
        <f>0</f>
        <v>0</v>
      </c>
      <c r="E356" s="1">
        <f>0</f>
        <v>0</v>
      </c>
      <c r="F356" s="1">
        <f>0</f>
        <v>0</v>
      </c>
      <c r="G356" s="1">
        <f>0</f>
        <v>0</v>
      </c>
      <c r="H356" s="1">
        <f>0</f>
        <v>0</v>
      </c>
      <c r="I356" s="1">
        <f>0</f>
        <v>0</v>
      </c>
      <c r="J356" s="1">
        <f>0</f>
        <v>0</v>
      </c>
      <c r="K356" s="10">
        <f t="shared" si="25"/>
        <v>0</v>
      </c>
    </row>
    <row r="357" spans="2:11" x14ac:dyDescent="0.25">
      <c r="B357" s="1">
        <f t="shared" si="24"/>
        <v>5</v>
      </c>
      <c r="C357" s="1">
        <f>0</f>
        <v>0</v>
      </c>
      <c r="D357" s="1">
        <f>0</f>
        <v>0</v>
      </c>
      <c r="E357" s="1">
        <f>0</f>
        <v>0</v>
      </c>
      <c r="F357" s="1">
        <f>0</f>
        <v>0</v>
      </c>
      <c r="G357" s="1">
        <f>0</f>
        <v>0</v>
      </c>
      <c r="H357" s="1">
        <f>0</f>
        <v>0</v>
      </c>
      <c r="I357" s="1">
        <f>0</f>
        <v>0</v>
      </c>
      <c r="J357" s="1">
        <f>0</f>
        <v>0</v>
      </c>
      <c r="K357" s="10">
        <f t="shared" si="25"/>
        <v>0</v>
      </c>
    </row>
    <row r="358" spans="2:11" x14ac:dyDescent="0.25">
      <c r="B358" s="1">
        <f t="shared" si="24"/>
        <v>6</v>
      </c>
      <c r="C358" s="1">
        <f>0</f>
        <v>0</v>
      </c>
      <c r="D358" s="1">
        <f>0</f>
        <v>0</v>
      </c>
      <c r="E358" s="1">
        <f>0</f>
        <v>0</v>
      </c>
      <c r="F358" s="1">
        <f>0</f>
        <v>0</v>
      </c>
      <c r="G358" s="1">
        <f>0</f>
        <v>0</v>
      </c>
      <c r="H358" s="1">
        <f>0</f>
        <v>0</v>
      </c>
      <c r="I358" s="1">
        <f>0</f>
        <v>0</v>
      </c>
      <c r="J358" s="1">
        <f>0</f>
        <v>0</v>
      </c>
      <c r="K358" s="10">
        <f t="shared" si="25"/>
        <v>0</v>
      </c>
    </row>
    <row r="359" spans="2:11" x14ac:dyDescent="0.25">
      <c r="B359" s="1">
        <f t="shared" si="24"/>
        <v>9</v>
      </c>
      <c r="C359" s="1">
        <f>0</f>
        <v>0</v>
      </c>
      <c r="D359" s="1">
        <f>0</f>
        <v>0</v>
      </c>
      <c r="E359" s="1">
        <f>0</f>
        <v>0</v>
      </c>
      <c r="F359" s="1">
        <f>0</f>
        <v>0</v>
      </c>
      <c r="G359" s="1">
        <f>0</f>
        <v>0</v>
      </c>
      <c r="H359" s="1">
        <f>0</f>
        <v>0</v>
      </c>
      <c r="I359" s="1">
        <f>0</f>
        <v>0</v>
      </c>
      <c r="J359" s="1">
        <f>0</f>
        <v>0</v>
      </c>
      <c r="K359" s="10">
        <f t="shared" si="25"/>
        <v>0</v>
      </c>
    </row>
    <row r="360" spans="2:11" x14ac:dyDescent="0.25">
      <c r="B360" s="1">
        <f t="shared" si="24"/>
        <v>10</v>
      </c>
      <c r="C360" s="1">
        <f>0</f>
        <v>0</v>
      </c>
      <c r="D360" s="1">
        <f>0</f>
        <v>0</v>
      </c>
      <c r="E360" s="1">
        <f>0</f>
        <v>0</v>
      </c>
      <c r="F360" s="1">
        <f>0</f>
        <v>0</v>
      </c>
      <c r="G360" s="1">
        <f>0</f>
        <v>0</v>
      </c>
      <c r="H360" s="1">
        <f>0</f>
        <v>0</v>
      </c>
      <c r="I360" s="1">
        <f>0</f>
        <v>0</v>
      </c>
      <c r="J360" s="1">
        <f>0</f>
        <v>0</v>
      </c>
      <c r="K360" s="10">
        <f t="shared" si="25"/>
        <v>0</v>
      </c>
    </row>
    <row r="361" spans="2:11" x14ac:dyDescent="0.25">
      <c r="B361" s="1">
        <f t="shared" si="24"/>
        <v>11</v>
      </c>
      <c r="C361" s="1">
        <f>0</f>
        <v>0</v>
      </c>
      <c r="D361" s="1">
        <f>0</f>
        <v>0</v>
      </c>
      <c r="E361" s="1">
        <f>0</f>
        <v>0</v>
      </c>
      <c r="F361" s="1">
        <f>0</f>
        <v>0</v>
      </c>
      <c r="G361" s="1">
        <f>0</f>
        <v>0</v>
      </c>
      <c r="H361" s="1">
        <f>0</f>
        <v>0</v>
      </c>
      <c r="I361" s="1">
        <f>0</f>
        <v>0</v>
      </c>
      <c r="J361" s="1">
        <f>0</f>
        <v>0</v>
      </c>
      <c r="K361" s="10">
        <f t="shared" si="25"/>
        <v>0</v>
      </c>
    </row>
    <row r="362" spans="2:11" x14ac:dyDescent="0.25">
      <c r="B362" s="1">
        <f t="shared" si="24"/>
        <v>12</v>
      </c>
      <c r="C362" s="1">
        <f>0</f>
        <v>0</v>
      </c>
      <c r="D362" s="1">
        <f>0</f>
        <v>0</v>
      </c>
      <c r="E362" s="1">
        <f>0</f>
        <v>0</v>
      </c>
      <c r="F362" s="1">
        <f>0</f>
        <v>0</v>
      </c>
      <c r="G362" s="1">
        <f>0</f>
        <v>0</v>
      </c>
      <c r="H362" s="1">
        <f>0</f>
        <v>0</v>
      </c>
      <c r="I362" s="1">
        <f>0</f>
        <v>0</v>
      </c>
      <c r="J362" s="1">
        <f>0</f>
        <v>0</v>
      </c>
      <c r="K362" s="10">
        <f t="shared" si="25"/>
        <v>0</v>
      </c>
    </row>
    <row r="363" spans="2:11" x14ac:dyDescent="0.25">
      <c r="B363" s="1">
        <f t="shared" si="24"/>
        <v>13</v>
      </c>
      <c r="C363" s="1">
        <f>0</f>
        <v>0</v>
      </c>
      <c r="D363" s="1">
        <f>0</f>
        <v>0</v>
      </c>
      <c r="E363" s="1">
        <f>0</f>
        <v>0</v>
      </c>
      <c r="F363" s="1">
        <f>0</f>
        <v>0</v>
      </c>
      <c r="G363" s="1">
        <f>0</f>
        <v>0</v>
      </c>
      <c r="H363" s="1">
        <f>0</f>
        <v>0</v>
      </c>
      <c r="I363" s="1">
        <f>0</f>
        <v>0</v>
      </c>
      <c r="J363" s="1">
        <f>0</f>
        <v>0</v>
      </c>
      <c r="K363" s="10">
        <f t="shared" si="25"/>
        <v>0</v>
      </c>
    </row>
    <row r="364" spans="2:11" x14ac:dyDescent="0.25">
      <c r="B364" s="1">
        <f t="shared" si="24"/>
        <v>14</v>
      </c>
      <c r="C364" s="1">
        <f>0</f>
        <v>0</v>
      </c>
      <c r="D364" s="1">
        <f>0</f>
        <v>0</v>
      </c>
      <c r="E364" s="1">
        <f>0</f>
        <v>0</v>
      </c>
      <c r="F364" s="1">
        <f>0</f>
        <v>0</v>
      </c>
      <c r="G364" s="1">
        <f>0</f>
        <v>0</v>
      </c>
      <c r="H364" s="1">
        <f>0</f>
        <v>0</v>
      </c>
      <c r="I364" s="1">
        <f>0</f>
        <v>0</v>
      </c>
      <c r="J364" s="1">
        <f>0</f>
        <v>0</v>
      </c>
      <c r="K364" s="10">
        <f t="shared" si="25"/>
        <v>0</v>
      </c>
    </row>
    <row r="365" spans="2:11" x14ac:dyDescent="0.25">
      <c r="B365" s="1">
        <f t="shared" si="24"/>
        <v>15</v>
      </c>
      <c r="C365" s="1">
        <f>0</f>
        <v>0</v>
      </c>
      <c r="D365" s="1">
        <f>0</f>
        <v>0</v>
      </c>
      <c r="E365" s="1">
        <f>0</f>
        <v>0</v>
      </c>
      <c r="F365" s="1">
        <f>0</f>
        <v>0</v>
      </c>
      <c r="G365" s="1">
        <f>0</f>
        <v>0</v>
      </c>
      <c r="H365" s="1">
        <f>0</f>
        <v>0</v>
      </c>
      <c r="I365" s="1">
        <f>0</f>
        <v>0</v>
      </c>
      <c r="J365" s="1">
        <f>0</f>
        <v>0</v>
      </c>
      <c r="K365" s="10">
        <f t="shared" si="25"/>
        <v>0</v>
      </c>
    </row>
    <row r="366" spans="2:11" x14ac:dyDescent="0.25">
      <c r="B366" s="1">
        <f t="shared" si="24"/>
        <v>17</v>
      </c>
      <c r="C366" s="1">
        <f>0</f>
        <v>0</v>
      </c>
      <c r="D366" s="1">
        <f>0</f>
        <v>0</v>
      </c>
      <c r="E366" s="1">
        <f>0</f>
        <v>0</v>
      </c>
      <c r="F366" s="1">
        <f>0</f>
        <v>0</v>
      </c>
      <c r="G366" s="1">
        <f>0</f>
        <v>0</v>
      </c>
      <c r="H366" s="1">
        <f>0</f>
        <v>0</v>
      </c>
      <c r="I366" s="1">
        <f>0</f>
        <v>0</v>
      </c>
      <c r="J366" s="1">
        <f>0</f>
        <v>0</v>
      </c>
      <c r="K366" s="10">
        <f t="shared" si="25"/>
        <v>0</v>
      </c>
    </row>
    <row r="367" spans="2:11" x14ac:dyDescent="0.25">
      <c r="B367" s="1">
        <f t="shared" si="24"/>
        <v>18</v>
      </c>
      <c r="C367" s="1">
        <f>0</f>
        <v>0</v>
      </c>
      <c r="D367" s="1">
        <f>0</f>
        <v>0</v>
      </c>
      <c r="E367" s="1">
        <f>0</f>
        <v>0</v>
      </c>
      <c r="F367" s="1">
        <f>0</f>
        <v>0</v>
      </c>
      <c r="G367" s="1">
        <f>0</f>
        <v>0</v>
      </c>
      <c r="H367" s="1">
        <f>0</f>
        <v>0</v>
      </c>
      <c r="I367" s="1">
        <f>0</f>
        <v>0</v>
      </c>
      <c r="J367" s="1">
        <f>0</f>
        <v>0</v>
      </c>
      <c r="K367" s="10">
        <f t="shared" si="25"/>
        <v>0</v>
      </c>
    </row>
    <row r="368" spans="2:11" x14ac:dyDescent="0.25">
      <c r="B368" s="1">
        <f t="shared" si="24"/>
        <v>20</v>
      </c>
      <c r="C368" s="1">
        <f>0</f>
        <v>0</v>
      </c>
      <c r="D368" s="1">
        <f>0</f>
        <v>0</v>
      </c>
      <c r="E368" s="1">
        <f>0</f>
        <v>0</v>
      </c>
      <c r="F368" s="1">
        <f>0</f>
        <v>0</v>
      </c>
      <c r="G368" s="1">
        <f>0</f>
        <v>0</v>
      </c>
      <c r="H368" s="1">
        <f>0</f>
        <v>0</v>
      </c>
      <c r="I368" s="1">
        <f>0</f>
        <v>0</v>
      </c>
      <c r="J368" s="1">
        <f>0</f>
        <v>0</v>
      </c>
      <c r="K368" s="10">
        <f t="shared" si="25"/>
        <v>0</v>
      </c>
    </row>
    <row r="369" spans="2:11" x14ac:dyDescent="0.25">
      <c r="B369" s="1">
        <f t="shared" si="24"/>
        <v>22</v>
      </c>
      <c r="C369" s="1">
        <f>0</f>
        <v>0</v>
      </c>
      <c r="D369" s="1">
        <f>0</f>
        <v>0</v>
      </c>
      <c r="E369" s="1">
        <f>0</f>
        <v>0</v>
      </c>
      <c r="F369" s="1">
        <f>0</f>
        <v>0</v>
      </c>
      <c r="G369" s="1">
        <f>0</f>
        <v>0</v>
      </c>
      <c r="H369" s="1">
        <f>0</f>
        <v>0</v>
      </c>
      <c r="I369" s="1">
        <f>0</f>
        <v>0</v>
      </c>
      <c r="J369" s="1">
        <f>0</f>
        <v>0</v>
      </c>
      <c r="K369" s="10">
        <f t="shared" si="25"/>
        <v>0</v>
      </c>
    </row>
    <row r="370" spans="2:11" x14ac:dyDescent="0.25">
      <c r="B370" s="1">
        <f t="shared" si="24"/>
        <v>23</v>
      </c>
      <c r="C370" s="1">
        <f>0</f>
        <v>0</v>
      </c>
      <c r="D370" s="1">
        <f>0</f>
        <v>0</v>
      </c>
      <c r="E370" s="1">
        <f>0</f>
        <v>0</v>
      </c>
      <c r="F370" s="1">
        <f>0</f>
        <v>0</v>
      </c>
      <c r="G370" s="1">
        <f>0</f>
        <v>0</v>
      </c>
      <c r="H370" s="1">
        <f>0</f>
        <v>0</v>
      </c>
      <c r="I370" s="1">
        <f>0</f>
        <v>0</v>
      </c>
      <c r="J370" s="1">
        <f>0</f>
        <v>0</v>
      </c>
      <c r="K370" s="10">
        <f t="shared" si="25"/>
        <v>0</v>
      </c>
    </row>
    <row r="371" spans="2:11" x14ac:dyDescent="0.25">
      <c r="B371" s="1">
        <f t="shared" si="24"/>
        <v>24</v>
      </c>
      <c r="C371" s="1">
        <f>0</f>
        <v>0</v>
      </c>
      <c r="D371" s="1">
        <f>0</f>
        <v>0</v>
      </c>
      <c r="E371" s="1">
        <f>0</f>
        <v>0</v>
      </c>
      <c r="F371" s="1">
        <f>0</f>
        <v>0</v>
      </c>
      <c r="G371" s="1">
        <f>0</f>
        <v>0</v>
      </c>
      <c r="H371" s="1">
        <f>0</f>
        <v>0</v>
      </c>
      <c r="I371" s="1">
        <f>0</f>
        <v>0</v>
      </c>
      <c r="J371" s="1">
        <f>0</f>
        <v>0</v>
      </c>
      <c r="K371" s="10">
        <f t="shared" si="25"/>
        <v>0</v>
      </c>
    </row>
    <row r="372" spans="2:11" x14ac:dyDescent="0.25">
      <c r="B372" s="1">
        <f t="shared" si="24"/>
        <v>26</v>
      </c>
      <c r="C372" s="1">
        <f>0</f>
        <v>0</v>
      </c>
      <c r="D372" s="1">
        <f>0</f>
        <v>0</v>
      </c>
      <c r="E372" s="1">
        <f>0</f>
        <v>0</v>
      </c>
      <c r="F372" s="1">
        <f>0</f>
        <v>0</v>
      </c>
      <c r="G372" s="1">
        <f>0</f>
        <v>0</v>
      </c>
      <c r="H372" s="1">
        <f>0</f>
        <v>0</v>
      </c>
      <c r="I372" s="1">
        <f>0</f>
        <v>0</v>
      </c>
      <c r="J372" s="1">
        <f>0</f>
        <v>0</v>
      </c>
      <c r="K372" s="10">
        <f t="shared" si="25"/>
        <v>0</v>
      </c>
    </row>
    <row r="373" spans="2:11" x14ac:dyDescent="0.25">
      <c r="B373" s="1">
        <f t="shared" si="24"/>
        <v>27</v>
      </c>
      <c r="C373" s="1">
        <f>0</f>
        <v>0</v>
      </c>
      <c r="D373" s="1">
        <f>0</f>
        <v>0</v>
      </c>
      <c r="E373" s="1">
        <f>0</f>
        <v>0</v>
      </c>
      <c r="F373" s="1">
        <f>0</f>
        <v>0</v>
      </c>
      <c r="G373" s="1">
        <f>0</f>
        <v>0</v>
      </c>
      <c r="H373" s="1">
        <f>0</f>
        <v>0</v>
      </c>
      <c r="I373" s="1">
        <f>0</f>
        <v>0</v>
      </c>
      <c r="J373" s="1">
        <f>0</f>
        <v>0</v>
      </c>
      <c r="K373" s="10">
        <f t="shared" si="25"/>
        <v>0</v>
      </c>
    </row>
    <row r="374" spans="2:11" x14ac:dyDescent="0.25">
      <c r="B374" s="1">
        <f t="shared" si="24"/>
        <v>28</v>
      </c>
      <c r="C374" s="1">
        <f>0</f>
        <v>0</v>
      </c>
      <c r="D374" s="1">
        <f>0</f>
        <v>0</v>
      </c>
      <c r="E374" s="1">
        <f>0</f>
        <v>0</v>
      </c>
      <c r="F374" s="1">
        <f>0</f>
        <v>0</v>
      </c>
      <c r="G374" s="1">
        <f>0</f>
        <v>0</v>
      </c>
      <c r="H374" s="1">
        <f>0</f>
        <v>0</v>
      </c>
      <c r="I374" s="1">
        <f>0</f>
        <v>0</v>
      </c>
      <c r="J374" s="1">
        <f>0</f>
        <v>0</v>
      </c>
      <c r="K374" s="10">
        <f t="shared" si="25"/>
        <v>0</v>
      </c>
    </row>
    <row r="375" spans="2:11" x14ac:dyDescent="0.25">
      <c r="B375" s="1">
        <f t="shared" si="24"/>
        <v>30</v>
      </c>
      <c r="C375" s="1">
        <f>0</f>
        <v>0</v>
      </c>
      <c r="D375" s="1">
        <f>0</f>
        <v>0</v>
      </c>
      <c r="E375" s="1">
        <f>0</f>
        <v>0</v>
      </c>
      <c r="F375" s="1">
        <f>0</f>
        <v>0</v>
      </c>
      <c r="G375" s="1">
        <f>0</f>
        <v>0</v>
      </c>
      <c r="H375" s="1">
        <f>0</f>
        <v>0</v>
      </c>
      <c r="I375" s="1">
        <f>0</f>
        <v>0</v>
      </c>
      <c r="J375" s="1">
        <f>0</f>
        <v>0</v>
      </c>
      <c r="K375" s="10">
        <f t="shared" si="25"/>
        <v>0</v>
      </c>
    </row>
    <row r="376" spans="2:11" x14ac:dyDescent="0.25">
      <c r="B376" s="1">
        <f t="shared" si="24"/>
        <v>31</v>
      </c>
      <c r="C376" s="1">
        <f>0</f>
        <v>0</v>
      </c>
      <c r="D376" s="1">
        <f>0</f>
        <v>0</v>
      </c>
      <c r="E376" s="1">
        <f>0</f>
        <v>0</v>
      </c>
      <c r="F376" s="1">
        <f>0</f>
        <v>0</v>
      </c>
      <c r="G376" s="1">
        <f>0</f>
        <v>0</v>
      </c>
      <c r="H376" s="1">
        <f>0</f>
        <v>0</v>
      </c>
      <c r="I376" s="1">
        <f>0</f>
        <v>0</v>
      </c>
      <c r="J376" s="1">
        <f>0</f>
        <v>0</v>
      </c>
      <c r="K376" s="10">
        <f t="shared" si="25"/>
        <v>0</v>
      </c>
    </row>
    <row r="377" spans="2:11" x14ac:dyDescent="0.25">
      <c r="B377" s="1">
        <f t="shared" si="24"/>
        <v>34</v>
      </c>
      <c r="C377" s="1">
        <f>0</f>
        <v>0</v>
      </c>
      <c r="D377" s="1">
        <f>0</f>
        <v>0</v>
      </c>
      <c r="E377" s="1">
        <f>0</f>
        <v>0</v>
      </c>
      <c r="F377" s="1">
        <f>0</f>
        <v>0</v>
      </c>
      <c r="G377" s="1">
        <f>0</f>
        <v>0</v>
      </c>
      <c r="H377" s="1">
        <f>0</f>
        <v>0</v>
      </c>
      <c r="I377" s="1">
        <f>0</f>
        <v>0</v>
      </c>
      <c r="J377" s="1">
        <f>0</f>
        <v>0</v>
      </c>
      <c r="K377" s="10">
        <f t="shared" si="25"/>
        <v>0</v>
      </c>
    </row>
    <row r="378" spans="2:11" x14ac:dyDescent="0.25">
      <c r="B378" s="1">
        <f t="shared" si="24"/>
        <v>37</v>
      </c>
      <c r="C378" s="1">
        <f>0</f>
        <v>0</v>
      </c>
      <c r="D378" s="1">
        <f>0</f>
        <v>0</v>
      </c>
      <c r="E378" s="1">
        <f>0</f>
        <v>0</v>
      </c>
      <c r="F378" s="1">
        <f>0</f>
        <v>0</v>
      </c>
      <c r="G378" s="1">
        <f>0</f>
        <v>0</v>
      </c>
      <c r="H378" s="1">
        <f>0</f>
        <v>0</v>
      </c>
      <c r="I378" s="1">
        <f>0</f>
        <v>0</v>
      </c>
      <c r="J378" s="1">
        <f>0</f>
        <v>0</v>
      </c>
      <c r="K378" s="10">
        <f t="shared" si="25"/>
        <v>0</v>
      </c>
    </row>
    <row r="379" spans="2:11" x14ac:dyDescent="0.25">
      <c r="B379" s="1">
        <f t="shared" si="24"/>
        <v>38</v>
      </c>
      <c r="C379" s="1">
        <f>0</f>
        <v>0</v>
      </c>
      <c r="D379" s="1">
        <f>0</f>
        <v>0</v>
      </c>
      <c r="E379" s="1">
        <f>0</f>
        <v>0</v>
      </c>
      <c r="F379" s="1">
        <f>0</f>
        <v>0</v>
      </c>
      <c r="G379" s="1">
        <f>0</f>
        <v>0</v>
      </c>
      <c r="H379" s="1">
        <f>0</f>
        <v>0</v>
      </c>
      <c r="I379" s="1">
        <f>0</f>
        <v>0</v>
      </c>
      <c r="J379" s="1">
        <f>0</f>
        <v>0</v>
      </c>
      <c r="K379" s="10">
        <f t="shared" si="25"/>
        <v>0</v>
      </c>
    </row>
    <row r="380" spans="2:11" x14ac:dyDescent="0.25">
      <c r="B380" s="1">
        <f t="shared" si="24"/>
        <v>41</v>
      </c>
      <c r="C380" s="1">
        <f>0</f>
        <v>0</v>
      </c>
      <c r="D380" s="1">
        <f>0</f>
        <v>0</v>
      </c>
      <c r="E380" s="1">
        <f>0</f>
        <v>0</v>
      </c>
      <c r="F380" s="1">
        <f>0</f>
        <v>0</v>
      </c>
      <c r="G380" s="1">
        <f>0</f>
        <v>0</v>
      </c>
      <c r="H380" s="1">
        <f>0</f>
        <v>0</v>
      </c>
      <c r="I380" s="1">
        <f>0</f>
        <v>0</v>
      </c>
      <c r="J380" s="1">
        <f>0</f>
        <v>0</v>
      </c>
      <c r="K380" s="10">
        <f>SUM(C380:J380)</f>
        <v>0</v>
      </c>
    </row>
    <row r="381" spans="2:11" x14ac:dyDescent="0.25">
      <c r="B381" s="1">
        <f t="shared" si="24"/>
        <v>43</v>
      </c>
      <c r="C381" s="1">
        <f>0</f>
        <v>0</v>
      </c>
      <c r="D381" s="1">
        <f>0</f>
        <v>0</v>
      </c>
      <c r="E381" s="1">
        <f>0</f>
        <v>0</v>
      </c>
      <c r="F381" s="1">
        <f>0</f>
        <v>0</v>
      </c>
      <c r="G381" s="1">
        <f>0</f>
        <v>0</v>
      </c>
      <c r="H381" s="1">
        <f>0</f>
        <v>0</v>
      </c>
      <c r="I381" s="1">
        <f>0</f>
        <v>0</v>
      </c>
      <c r="J381" s="1">
        <f>0</f>
        <v>0</v>
      </c>
      <c r="K381" s="10">
        <f t="shared" si="25"/>
        <v>0</v>
      </c>
    </row>
    <row r="382" spans="2:11" x14ac:dyDescent="0.25">
      <c r="B382" s="1">
        <f t="shared" si="24"/>
        <v>44</v>
      </c>
      <c r="C382" s="1">
        <f>0</f>
        <v>0</v>
      </c>
      <c r="D382" s="1">
        <f>0</f>
        <v>0</v>
      </c>
      <c r="E382" s="1">
        <f>0</f>
        <v>0</v>
      </c>
      <c r="F382" s="1">
        <f>0</f>
        <v>0</v>
      </c>
      <c r="G382" s="1">
        <f>0</f>
        <v>0</v>
      </c>
      <c r="H382" s="1">
        <f>0</f>
        <v>0</v>
      </c>
      <c r="I382" s="1">
        <f>0</f>
        <v>0</v>
      </c>
      <c r="J382" s="1">
        <f>0</f>
        <v>0</v>
      </c>
      <c r="K382" s="10">
        <f t="shared" si="25"/>
        <v>0</v>
      </c>
    </row>
    <row r="383" spans="2:11" x14ac:dyDescent="0.25">
      <c r="B383" s="1">
        <f t="shared" si="24"/>
        <v>45</v>
      </c>
      <c r="C383" s="1">
        <f>0</f>
        <v>0</v>
      </c>
      <c r="D383" s="1">
        <f>0</f>
        <v>0</v>
      </c>
      <c r="E383" s="1">
        <f>0</f>
        <v>0</v>
      </c>
      <c r="F383" s="1">
        <f>0</f>
        <v>0</v>
      </c>
      <c r="G383" s="1">
        <f>0</f>
        <v>0</v>
      </c>
      <c r="H383" s="1">
        <f>0</f>
        <v>0</v>
      </c>
      <c r="I383" s="1">
        <f>0</f>
        <v>0</v>
      </c>
      <c r="J383" s="1">
        <f>0</f>
        <v>0</v>
      </c>
      <c r="K383" s="10">
        <f t="shared" si="25"/>
        <v>0</v>
      </c>
    </row>
    <row r="384" spans="2:11" x14ac:dyDescent="0.25">
      <c r="B384" s="1">
        <f t="shared" si="24"/>
        <v>46</v>
      </c>
      <c r="C384" s="1">
        <f>0</f>
        <v>0</v>
      </c>
      <c r="D384" s="1">
        <f>0</f>
        <v>0</v>
      </c>
      <c r="E384" s="1">
        <f>0</f>
        <v>0</v>
      </c>
      <c r="F384" s="1">
        <f>0</f>
        <v>0</v>
      </c>
      <c r="G384" s="1">
        <f>0</f>
        <v>0</v>
      </c>
      <c r="H384" s="1">
        <f>0</f>
        <v>0</v>
      </c>
      <c r="I384" s="1">
        <f>0</f>
        <v>0</v>
      </c>
      <c r="J384" s="1">
        <f>0</f>
        <v>0</v>
      </c>
      <c r="K384" s="10">
        <f t="shared" si="25"/>
        <v>0</v>
      </c>
    </row>
    <row r="385" spans="2:11" x14ac:dyDescent="0.25">
      <c r="B385" s="1">
        <f t="shared" si="24"/>
        <v>47</v>
      </c>
      <c r="C385" s="1">
        <f>0</f>
        <v>0</v>
      </c>
      <c r="D385" s="1">
        <f>0</f>
        <v>0</v>
      </c>
      <c r="E385" s="1">
        <f>0</f>
        <v>0</v>
      </c>
      <c r="F385" s="1">
        <f>0</f>
        <v>0</v>
      </c>
      <c r="G385" s="1">
        <f>0</f>
        <v>0</v>
      </c>
      <c r="H385" s="1">
        <f>0</f>
        <v>0</v>
      </c>
      <c r="I385" s="1">
        <f>0</f>
        <v>0</v>
      </c>
      <c r="J385" s="1">
        <f>0</f>
        <v>0</v>
      </c>
      <c r="K385" s="10">
        <f t="shared" si="25"/>
        <v>0</v>
      </c>
    </row>
    <row r="386" spans="2:11" x14ac:dyDescent="0.25">
      <c r="B386" s="1">
        <f t="shared" si="24"/>
        <v>51</v>
      </c>
      <c r="C386" s="1">
        <f>0</f>
        <v>0</v>
      </c>
      <c r="D386" s="1">
        <f>0</f>
        <v>0</v>
      </c>
      <c r="E386" s="1">
        <f>0</f>
        <v>0</v>
      </c>
      <c r="F386" s="1">
        <f>0</f>
        <v>0</v>
      </c>
      <c r="G386" s="1">
        <f>0</f>
        <v>0</v>
      </c>
      <c r="H386" s="1">
        <f>0</f>
        <v>0</v>
      </c>
      <c r="I386" s="1">
        <f>0</f>
        <v>0</v>
      </c>
      <c r="J386" s="1">
        <f>0</f>
        <v>0</v>
      </c>
      <c r="K386" s="10">
        <f t="shared" si="25"/>
        <v>0</v>
      </c>
    </row>
    <row r="387" spans="2:11" x14ac:dyDescent="0.25">
      <c r="B387" s="1">
        <f t="shared" si="24"/>
        <v>54</v>
      </c>
      <c r="C387" s="1">
        <f>0</f>
        <v>0</v>
      </c>
      <c r="D387" s="1">
        <f>0</f>
        <v>0</v>
      </c>
      <c r="E387" s="1">
        <f>0</f>
        <v>0</v>
      </c>
      <c r="F387" s="1">
        <f>0</f>
        <v>0</v>
      </c>
      <c r="G387" s="1">
        <f>0</f>
        <v>0</v>
      </c>
      <c r="H387" s="1">
        <f>0</f>
        <v>0</v>
      </c>
      <c r="I387" s="1">
        <f>0</f>
        <v>0</v>
      </c>
      <c r="J387" s="1">
        <f>0</f>
        <v>0</v>
      </c>
      <c r="K387" s="10">
        <f t="shared" si="25"/>
        <v>0</v>
      </c>
    </row>
    <row r="388" spans="2:11" x14ac:dyDescent="0.25">
      <c r="B388" s="1">
        <f t="shared" si="24"/>
        <v>57</v>
      </c>
      <c r="C388" s="1">
        <f>0</f>
        <v>0</v>
      </c>
      <c r="D388" s="1">
        <f>0</f>
        <v>0</v>
      </c>
      <c r="E388" s="1">
        <f>0</f>
        <v>0</v>
      </c>
      <c r="F388" s="1">
        <f>0</f>
        <v>0</v>
      </c>
      <c r="G388" s="1">
        <f>0</f>
        <v>0</v>
      </c>
      <c r="H388" s="1">
        <f>0</f>
        <v>0</v>
      </c>
      <c r="I388" s="1">
        <f>0</f>
        <v>0</v>
      </c>
      <c r="J388" s="1">
        <f>0</f>
        <v>0</v>
      </c>
      <c r="K388" s="10">
        <f t="shared" si="25"/>
        <v>0</v>
      </c>
    </row>
    <row r="389" spans="2:11" x14ac:dyDescent="0.25">
      <c r="B389" s="1">
        <f t="shared" si="24"/>
        <v>61</v>
      </c>
      <c r="C389" s="1">
        <f>0</f>
        <v>0</v>
      </c>
      <c r="D389" s="1">
        <f>0</f>
        <v>0</v>
      </c>
      <c r="E389" s="1">
        <f>0</f>
        <v>0</v>
      </c>
      <c r="F389" s="1">
        <f>0</f>
        <v>0</v>
      </c>
      <c r="G389" s="1">
        <f>0</f>
        <v>0</v>
      </c>
      <c r="H389" s="1">
        <f>0</f>
        <v>0</v>
      </c>
      <c r="I389" s="1">
        <f>0</f>
        <v>0</v>
      </c>
      <c r="J389" s="1">
        <f>0</f>
        <v>0</v>
      </c>
      <c r="K389" s="10">
        <f t="shared" si="25"/>
        <v>0</v>
      </c>
    </row>
    <row r="390" spans="2:11" x14ac:dyDescent="0.25">
      <c r="B390" s="1">
        <f t="shared" si="24"/>
        <v>63</v>
      </c>
      <c r="C390" s="1">
        <f>0</f>
        <v>0</v>
      </c>
      <c r="D390" s="1">
        <f>0</f>
        <v>0</v>
      </c>
      <c r="E390" s="1">
        <f>0</f>
        <v>0</v>
      </c>
      <c r="F390" s="1">
        <f>0</f>
        <v>0</v>
      </c>
      <c r="G390" s="1">
        <f>0</f>
        <v>0</v>
      </c>
      <c r="H390" s="1">
        <f>0</f>
        <v>0</v>
      </c>
      <c r="I390" s="1">
        <f>0</f>
        <v>0</v>
      </c>
      <c r="J390" s="1">
        <f>0</f>
        <v>0</v>
      </c>
      <c r="K390" s="10">
        <f t="shared" si="25"/>
        <v>0</v>
      </c>
    </row>
    <row r="391" spans="2:11" x14ac:dyDescent="0.25">
      <c r="B391" s="1">
        <f t="shared" si="24"/>
        <v>69</v>
      </c>
      <c r="C391" s="1">
        <f>0</f>
        <v>0</v>
      </c>
      <c r="D391" s="1">
        <f>0</f>
        <v>0</v>
      </c>
      <c r="E391" s="1">
        <f>0</f>
        <v>0</v>
      </c>
      <c r="F391" s="1">
        <f>0</f>
        <v>0</v>
      </c>
      <c r="G391" s="1">
        <f>0</f>
        <v>0</v>
      </c>
      <c r="H391" s="1">
        <f>0</f>
        <v>0</v>
      </c>
      <c r="I391" s="1">
        <f>0</f>
        <v>0</v>
      </c>
      <c r="J391" s="1">
        <f>0</f>
        <v>0</v>
      </c>
      <c r="K391" s="10">
        <f t="shared" si="25"/>
        <v>0</v>
      </c>
    </row>
    <row r="392" spans="2:11" x14ac:dyDescent="0.25">
      <c r="B392" s="1">
        <f t="shared" si="24"/>
        <v>71</v>
      </c>
      <c r="C392" s="1">
        <f>0</f>
        <v>0</v>
      </c>
      <c r="D392" s="1">
        <f>0</f>
        <v>0</v>
      </c>
      <c r="E392" s="1">
        <f>0</f>
        <v>0</v>
      </c>
      <c r="F392" s="1">
        <f>0</f>
        <v>0</v>
      </c>
      <c r="G392" s="1">
        <f>0</f>
        <v>0</v>
      </c>
      <c r="H392" s="1">
        <f>0</f>
        <v>0</v>
      </c>
      <c r="I392" s="1">
        <f>0</f>
        <v>0</v>
      </c>
      <c r="J392" s="1">
        <f>0</f>
        <v>0</v>
      </c>
      <c r="K392" s="10">
        <f t="shared" si="25"/>
        <v>0</v>
      </c>
    </row>
    <row r="393" spans="2:11" x14ac:dyDescent="0.25">
      <c r="B393" s="1">
        <f t="shared" si="24"/>
        <v>72</v>
      </c>
      <c r="C393" s="1">
        <f>0</f>
        <v>0</v>
      </c>
      <c r="D393" s="1">
        <f>0</f>
        <v>0</v>
      </c>
      <c r="E393" s="1">
        <f>0</f>
        <v>0</v>
      </c>
      <c r="F393" s="1">
        <f>0</f>
        <v>0</v>
      </c>
      <c r="G393" s="1">
        <f>0</f>
        <v>0</v>
      </c>
      <c r="H393" s="1">
        <f>0</f>
        <v>0</v>
      </c>
      <c r="I393" s="1">
        <f>0</f>
        <v>0</v>
      </c>
      <c r="J393" s="1">
        <f>0</f>
        <v>0</v>
      </c>
      <c r="K393" s="10">
        <f t="shared" si="25"/>
        <v>0</v>
      </c>
    </row>
    <row r="394" spans="2:11" x14ac:dyDescent="0.25">
      <c r="B394" s="1">
        <f t="shared" si="24"/>
        <v>73</v>
      </c>
      <c r="C394" s="1">
        <f>0</f>
        <v>0</v>
      </c>
      <c r="D394" s="1">
        <f>0</f>
        <v>0</v>
      </c>
      <c r="E394" s="1">
        <f>0</f>
        <v>0</v>
      </c>
      <c r="F394" s="1">
        <f>0</f>
        <v>0</v>
      </c>
      <c r="G394" s="1">
        <f>0</f>
        <v>0</v>
      </c>
      <c r="H394" s="1">
        <f>0</f>
        <v>0</v>
      </c>
      <c r="I394" s="1">
        <f>0</f>
        <v>0</v>
      </c>
      <c r="J394" s="1">
        <f>0</f>
        <v>0</v>
      </c>
      <c r="K394" s="10">
        <f t="shared" si="25"/>
        <v>0</v>
      </c>
    </row>
    <row r="395" spans="2:11" x14ac:dyDescent="0.25">
      <c r="B395" s="1">
        <f t="shared" si="24"/>
        <v>74</v>
      </c>
      <c r="C395" s="1">
        <f>0</f>
        <v>0</v>
      </c>
      <c r="D395" s="1">
        <f>0</f>
        <v>0</v>
      </c>
      <c r="E395" s="1">
        <f>0</f>
        <v>0</v>
      </c>
      <c r="F395" s="1">
        <f>0</f>
        <v>0</v>
      </c>
      <c r="G395" s="1">
        <f>0</f>
        <v>0</v>
      </c>
      <c r="H395" s="1">
        <f>0</f>
        <v>0</v>
      </c>
      <c r="I395" s="1">
        <f>0</f>
        <v>0</v>
      </c>
      <c r="J395" s="1">
        <f>0</f>
        <v>0</v>
      </c>
      <c r="K395" s="10">
        <f t="shared" si="25"/>
        <v>0</v>
      </c>
    </row>
    <row r="396" spans="2:11" x14ac:dyDescent="0.25">
      <c r="B396" s="1">
        <f t="shared" si="24"/>
        <v>79</v>
      </c>
      <c r="C396" s="1">
        <f>0</f>
        <v>0</v>
      </c>
      <c r="D396" s="1">
        <f>0</f>
        <v>0</v>
      </c>
      <c r="E396" s="1">
        <f>0</f>
        <v>0</v>
      </c>
      <c r="F396" s="1">
        <f>0</f>
        <v>0</v>
      </c>
      <c r="G396" s="1">
        <f>0</f>
        <v>0</v>
      </c>
      <c r="H396" s="1">
        <f>0</f>
        <v>0</v>
      </c>
      <c r="I396" s="1">
        <f>0</f>
        <v>0</v>
      </c>
      <c r="J396" s="1">
        <f>0</f>
        <v>0</v>
      </c>
      <c r="K396" s="10">
        <f t="shared" si="25"/>
        <v>0</v>
      </c>
    </row>
    <row r="397" spans="2:11" x14ac:dyDescent="0.25">
      <c r="B397" s="1">
        <f t="shared" si="24"/>
        <v>82</v>
      </c>
      <c r="C397" s="1">
        <v>0</v>
      </c>
      <c r="D397" s="1">
        <v>1</v>
      </c>
      <c r="E397" s="1">
        <v>1</v>
      </c>
      <c r="F397" s="1">
        <v>0</v>
      </c>
      <c r="G397" s="1">
        <v>1</v>
      </c>
      <c r="H397" s="1">
        <v>1</v>
      </c>
      <c r="I397" s="1">
        <v>1</v>
      </c>
      <c r="J397" s="1">
        <v>0</v>
      </c>
      <c r="K397" s="1">
        <v>7</v>
      </c>
    </row>
  </sheetData>
  <mergeCells count="7">
    <mergeCell ref="C351:K351"/>
    <mergeCell ref="C53:K53"/>
    <mergeCell ref="C103:K103"/>
    <mergeCell ref="C153:K153"/>
    <mergeCell ref="C203:K203"/>
    <mergeCell ref="C252:K252"/>
    <mergeCell ref="C302:K302"/>
  </mergeCells>
  <conditionalFormatting sqref="K2:K46">
    <cfRule type="cellIs" dxfId="80" priority="2" operator="lessThan">
      <formula>7</formula>
    </cfRule>
    <cfRule type="cellIs" dxfId="79" priority="7" operator="equal">
      <formula>8</formula>
    </cfRule>
  </conditionalFormatting>
  <conditionalFormatting sqref="K3:K46">
    <cfRule type="cellIs" dxfId="78" priority="6" operator="equal">
      <formula>8</formula>
    </cfRule>
  </conditionalFormatting>
  <conditionalFormatting sqref="K36">
    <cfRule type="cellIs" dxfId="77" priority="5" operator="lessThan">
      <formula>8</formula>
    </cfRule>
  </conditionalFormatting>
  <conditionalFormatting sqref="K39">
    <cfRule type="cellIs" dxfId="76" priority="4" operator="lessThan">
      <formula>8</formula>
    </cfRule>
  </conditionalFormatting>
  <conditionalFormatting sqref="K38">
    <cfRule type="cellIs" dxfId="75" priority="3" operator="lessThan">
      <formula>8</formula>
    </cfRule>
  </conditionalFormatting>
  <conditionalFormatting sqref="K2:K46">
    <cfRule type="cellIs" dxfId="74" priority="1" operator="lessThan">
      <formula>8</formula>
    </cfRule>
  </conditionalFormatting>
  <pageMargins left="0.70078740157480324" right="0.70078740157480324" top="0.75196850393700787" bottom="0.75196850393700787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7"/>
  <sheetViews>
    <sheetView zoomScaleNormal="100" workbookViewId="0">
      <selection activeCell="I12" sqref="I12"/>
    </sheetView>
  </sheetViews>
  <sheetFormatPr defaultColWidth="9.140625" defaultRowHeight="15" x14ac:dyDescent="0.25"/>
  <cols>
    <col min="1" max="1" width="9.5703125" style="1" bestFit="1" customWidth="1"/>
    <col min="2" max="2" width="13.42578125" style="1" bestFit="1" customWidth="1"/>
    <col min="3" max="3" width="22.28515625" style="1" bestFit="1" customWidth="1"/>
    <col min="4" max="4" width="24.140625" style="1" bestFit="1" customWidth="1"/>
    <col min="5" max="5" width="15.42578125" style="1" bestFit="1" customWidth="1"/>
    <col min="6" max="6" width="14" style="1" bestFit="1" customWidth="1"/>
    <col min="7" max="7" width="12.28515625" style="1" bestFit="1" customWidth="1"/>
    <col min="8" max="8" width="14.7109375" style="1" bestFit="1" customWidth="1"/>
    <col min="9" max="9" width="17" style="1" bestFit="1" customWidth="1"/>
    <col min="10" max="10" width="12.5703125" style="1" bestFit="1" customWidth="1"/>
    <col min="11" max="11" width="14.85546875" style="1" bestFit="1" customWidth="1"/>
    <col min="12" max="12" width="103" style="1" bestFit="1" customWidth="1"/>
    <col min="13" max="16384" width="9.140625" style="1"/>
  </cols>
  <sheetData>
    <row r="1" spans="1:12" x14ac:dyDescent="0.25">
      <c r="A1" s="19" t="s">
        <v>77</v>
      </c>
      <c r="B1" s="18" t="s">
        <v>81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21" t="s">
        <v>76</v>
      </c>
      <c r="L1" s="14" t="s">
        <v>78</v>
      </c>
    </row>
    <row r="2" spans="1:12" x14ac:dyDescent="0.25">
      <c r="A2" s="1">
        <v>1</v>
      </c>
      <c r="B2" s="1" t="s">
        <v>46</v>
      </c>
      <c r="C2" s="10">
        <f>K55</f>
        <v>0</v>
      </c>
      <c r="D2" s="10">
        <f t="shared" ref="D2:D46" si="0">K105</f>
        <v>0</v>
      </c>
      <c r="E2" s="10">
        <f>K155</f>
        <v>1</v>
      </c>
      <c r="F2" s="10">
        <f>K205</f>
        <v>0</v>
      </c>
      <c r="G2" s="10">
        <f t="shared" ref="G2:G46" si="1">K254</f>
        <v>0</v>
      </c>
      <c r="H2" s="10">
        <v>0</v>
      </c>
      <c r="I2" s="10">
        <f>K304</f>
        <v>7</v>
      </c>
      <c r="J2" s="10">
        <f t="shared" ref="J2:J46" si="2">K353</f>
        <v>0</v>
      </c>
      <c r="K2" s="10">
        <f>COUNTIF(Tabelle9111314[[#This Row],[Functional Suitability]:[Portability]], "&lt;=1") + COUNTIF(Tabelle9111314[[#This Row],[Functional Suitability]:[Portability]], "&gt;=7") + COUNTBLANK(C2:J2)</f>
        <v>8</v>
      </c>
      <c r="L2" s="1" t="s">
        <v>0</v>
      </c>
    </row>
    <row r="3" spans="1:12" x14ac:dyDescent="0.25">
      <c r="A3" s="1">
        <v>2</v>
      </c>
      <c r="B3" s="1" t="s">
        <v>45</v>
      </c>
      <c r="C3" s="10">
        <f t="shared" ref="C3:C46" si="3">K56</f>
        <v>1</v>
      </c>
      <c r="D3" s="10">
        <f t="shared" si="0"/>
        <v>0</v>
      </c>
      <c r="E3" s="10">
        <f t="shared" ref="E3:E46" si="4">K156</f>
        <v>1</v>
      </c>
      <c r="F3" s="10">
        <f t="shared" ref="F3:F45" si="5">K206</f>
        <v>0</v>
      </c>
      <c r="G3" s="10">
        <f t="shared" si="1"/>
        <v>0</v>
      </c>
      <c r="H3" s="10">
        <v>0</v>
      </c>
      <c r="I3" s="10">
        <f t="shared" ref="I3:I13" si="6">K305</f>
        <v>7</v>
      </c>
      <c r="J3" s="10">
        <f t="shared" si="2"/>
        <v>0</v>
      </c>
      <c r="K3" s="10">
        <f>COUNTIF(Tabelle9111314[[#This Row],[Functional Suitability]:[Portability]], "&lt;=1") + COUNTIF(Tabelle9111314[[#This Row],[Functional Suitability]:[Portability]], "&gt;=7") + COUNTBLANK(C3:J3)</f>
        <v>8</v>
      </c>
      <c r="L3" s="1" t="s">
        <v>1</v>
      </c>
    </row>
    <row r="4" spans="1:12" x14ac:dyDescent="0.25">
      <c r="A4" s="1">
        <v>3</v>
      </c>
      <c r="B4" s="1" t="s">
        <v>46</v>
      </c>
      <c r="C4" s="10">
        <f t="shared" si="3"/>
        <v>0</v>
      </c>
      <c r="D4" s="10">
        <f t="shared" si="0"/>
        <v>0</v>
      </c>
      <c r="E4" s="10">
        <f t="shared" si="4"/>
        <v>1</v>
      </c>
      <c r="F4" s="10">
        <f t="shared" si="5"/>
        <v>0</v>
      </c>
      <c r="G4" s="10">
        <f t="shared" si="1"/>
        <v>0</v>
      </c>
      <c r="H4" s="10">
        <v>0</v>
      </c>
      <c r="I4" s="10">
        <f t="shared" si="6"/>
        <v>7</v>
      </c>
      <c r="J4" s="10">
        <f t="shared" si="2"/>
        <v>0</v>
      </c>
      <c r="K4" s="10">
        <f>COUNTIF(Tabelle9111314[[#This Row],[Functional Suitability]:[Portability]], "&lt;=1") + COUNTIF(Tabelle9111314[[#This Row],[Functional Suitability]:[Portability]], "&gt;=7") + COUNTBLANK(C4:J4)</f>
        <v>8</v>
      </c>
      <c r="L4" s="1" t="s">
        <v>2</v>
      </c>
    </row>
    <row r="5" spans="1:12" x14ac:dyDescent="0.25">
      <c r="A5" s="1">
        <v>4</v>
      </c>
      <c r="B5" s="1" t="s">
        <v>46</v>
      </c>
      <c r="C5" s="10">
        <f t="shared" si="3"/>
        <v>0</v>
      </c>
      <c r="D5" s="10">
        <f t="shared" si="0"/>
        <v>0</v>
      </c>
      <c r="E5" s="10">
        <f t="shared" si="4"/>
        <v>1</v>
      </c>
      <c r="F5" s="10">
        <f t="shared" si="5"/>
        <v>0</v>
      </c>
      <c r="G5" s="10">
        <f t="shared" si="1"/>
        <v>0</v>
      </c>
      <c r="H5" s="10">
        <v>0</v>
      </c>
      <c r="I5" s="10">
        <f t="shared" si="6"/>
        <v>7</v>
      </c>
      <c r="J5" s="10">
        <f t="shared" si="2"/>
        <v>0</v>
      </c>
      <c r="K5" s="10">
        <f>COUNTIF(Tabelle9111314[[#This Row],[Functional Suitability]:[Portability]], "&lt;=1") + COUNTIF(Tabelle9111314[[#This Row],[Functional Suitability]:[Portability]], "&gt;=7") + COUNTBLANK(C5:J5)</f>
        <v>8</v>
      </c>
      <c r="L5" s="1" t="s">
        <v>3</v>
      </c>
    </row>
    <row r="6" spans="1:12" x14ac:dyDescent="0.25">
      <c r="A6" s="1">
        <v>5</v>
      </c>
      <c r="B6" s="1" t="s">
        <v>46</v>
      </c>
      <c r="C6" s="10">
        <f t="shared" si="3"/>
        <v>0</v>
      </c>
      <c r="D6" s="10">
        <f t="shared" si="0"/>
        <v>0</v>
      </c>
      <c r="E6" s="10">
        <f t="shared" si="4"/>
        <v>1</v>
      </c>
      <c r="F6" s="10">
        <f t="shared" si="5"/>
        <v>0</v>
      </c>
      <c r="G6" s="10">
        <f t="shared" si="1"/>
        <v>0</v>
      </c>
      <c r="H6" s="10">
        <v>0</v>
      </c>
      <c r="I6" s="10">
        <f t="shared" si="6"/>
        <v>7</v>
      </c>
      <c r="J6" s="10">
        <f t="shared" si="2"/>
        <v>0</v>
      </c>
      <c r="K6" s="10">
        <f>COUNTIF(Tabelle9111314[[#This Row],[Functional Suitability]:[Portability]], "&lt;=1") + COUNTIF(Tabelle9111314[[#This Row],[Functional Suitability]:[Portability]], "&gt;=7") + COUNTBLANK(C6:J6)</f>
        <v>8</v>
      </c>
      <c r="L6" s="1" t="s">
        <v>4</v>
      </c>
    </row>
    <row r="7" spans="1:12" x14ac:dyDescent="0.25">
      <c r="A7" s="1">
        <v>6</v>
      </c>
      <c r="B7" s="1" t="s">
        <v>45</v>
      </c>
      <c r="C7" s="10">
        <f t="shared" si="3"/>
        <v>0</v>
      </c>
      <c r="D7" s="10">
        <f t="shared" si="0"/>
        <v>0</v>
      </c>
      <c r="E7" s="10">
        <f t="shared" si="4"/>
        <v>1</v>
      </c>
      <c r="F7" s="10">
        <f t="shared" si="5"/>
        <v>0</v>
      </c>
      <c r="G7" s="10">
        <f t="shared" si="1"/>
        <v>0</v>
      </c>
      <c r="H7" s="10">
        <v>0</v>
      </c>
      <c r="I7" s="10">
        <f>K309</f>
        <v>8</v>
      </c>
      <c r="J7" s="10">
        <f t="shared" si="2"/>
        <v>0</v>
      </c>
      <c r="K7" s="10">
        <f>COUNTIF(Tabelle9111314[[#This Row],[Functional Suitability]:[Portability]], "&lt;=1") + COUNTIF(Tabelle9111314[[#This Row],[Functional Suitability]:[Portability]], "&gt;=7") + COUNTBLANK(C7:J7)</f>
        <v>8</v>
      </c>
      <c r="L7" s="1" t="s">
        <v>5</v>
      </c>
    </row>
    <row r="8" spans="1:12" x14ac:dyDescent="0.25">
      <c r="A8" s="1">
        <v>9</v>
      </c>
      <c r="B8" s="1" t="s">
        <v>46</v>
      </c>
      <c r="C8" s="10">
        <f t="shared" si="3"/>
        <v>0</v>
      </c>
      <c r="D8" s="10">
        <f t="shared" si="0"/>
        <v>0</v>
      </c>
      <c r="E8" s="10">
        <f t="shared" si="4"/>
        <v>0</v>
      </c>
      <c r="F8" s="10">
        <f t="shared" si="5"/>
        <v>8</v>
      </c>
      <c r="G8" s="10">
        <f t="shared" si="1"/>
        <v>0</v>
      </c>
      <c r="H8" s="10">
        <v>0</v>
      </c>
      <c r="I8" s="10">
        <f t="shared" si="6"/>
        <v>7</v>
      </c>
      <c r="J8" s="10">
        <f t="shared" si="2"/>
        <v>0</v>
      </c>
      <c r="K8" s="10">
        <f>COUNTIF(Tabelle9111314[[#This Row],[Functional Suitability]:[Portability]], "&lt;=1") + COUNTIF(Tabelle9111314[[#This Row],[Functional Suitability]:[Portability]], "&gt;=7") + COUNTBLANK(C8:J8)</f>
        <v>8</v>
      </c>
      <c r="L8" s="1" t="s">
        <v>6</v>
      </c>
    </row>
    <row r="9" spans="1:12" x14ac:dyDescent="0.25">
      <c r="A9" s="1">
        <v>10</v>
      </c>
      <c r="B9" s="1" t="s">
        <v>46</v>
      </c>
      <c r="C9" s="10">
        <f t="shared" si="3"/>
        <v>0</v>
      </c>
      <c r="D9" s="10">
        <f t="shared" si="0"/>
        <v>0</v>
      </c>
      <c r="E9" s="10">
        <f t="shared" si="4"/>
        <v>0</v>
      </c>
      <c r="F9" s="10">
        <f t="shared" si="5"/>
        <v>8</v>
      </c>
      <c r="G9" s="10">
        <f t="shared" si="1"/>
        <v>0</v>
      </c>
      <c r="H9" s="10">
        <v>0</v>
      </c>
      <c r="I9" s="10">
        <f>K311</f>
        <v>8</v>
      </c>
      <c r="J9" s="10">
        <f t="shared" si="2"/>
        <v>0</v>
      </c>
      <c r="K9" s="10">
        <f>COUNTIF(Tabelle9111314[[#This Row],[Functional Suitability]:[Portability]], "&lt;=1") + COUNTIF(Tabelle9111314[[#This Row],[Functional Suitability]:[Portability]], "&gt;=7") + COUNTBLANK(C9:J9)</f>
        <v>8</v>
      </c>
      <c r="L9" s="1" t="s">
        <v>7</v>
      </c>
    </row>
    <row r="10" spans="1:12" x14ac:dyDescent="0.25">
      <c r="A10" s="1">
        <v>11</v>
      </c>
      <c r="B10" s="1" t="s">
        <v>45</v>
      </c>
      <c r="C10" s="10">
        <f t="shared" si="3"/>
        <v>0</v>
      </c>
      <c r="D10" s="10">
        <f t="shared" si="0"/>
        <v>0</v>
      </c>
      <c r="E10" s="10">
        <f t="shared" si="4"/>
        <v>0</v>
      </c>
      <c r="F10" s="10">
        <f t="shared" si="5"/>
        <v>8</v>
      </c>
      <c r="G10" s="10">
        <f t="shared" si="1"/>
        <v>0</v>
      </c>
      <c r="H10" s="10">
        <v>0</v>
      </c>
      <c r="I10" s="10">
        <f t="shared" si="6"/>
        <v>8</v>
      </c>
      <c r="J10" s="10">
        <f t="shared" si="2"/>
        <v>0</v>
      </c>
      <c r="K10" s="10">
        <f>COUNTIF(Tabelle9111314[[#This Row],[Functional Suitability]:[Portability]], "&lt;=1") + COUNTIF(Tabelle9111314[[#This Row],[Functional Suitability]:[Portability]], "&gt;=7") + COUNTBLANK(C10:J10)</f>
        <v>8</v>
      </c>
      <c r="L10" s="1" t="s">
        <v>8</v>
      </c>
    </row>
    <row r="11" spans="1:12" x14ac:dyDescent="0.25">
      <c r="A11" s="1">
        <v>12</v>
      </c>
      <c r="B11" s="1" t="s">
        <v>45</v>
      </c>
      <c r="C11" s="10">
        <f t="shared" si="3"/>
        <v>0</v>
      </c>
      <c r="D11" s="10">
        <f t="shared" si="0"/>
        <v>0</v>
      </c>
      <c r="E11" s="10">
        <f t="shared" si="4"/>
        <v>0</v>
      </c>
      <c r="F11" s="10">
        <f t="shared" si="5"/>
        <v>8</v>
      </c>
      <c r="G11" s="10">
        <f t="shared" si="1"/>
        <v>0</v>
      </c>
      <c r="H11" s="10">
        <v>0</v>
      </c>
      <c r="I11" s="10">
        <f t="shared" si="6"/>
        <v>8</v>
      </c>
      <c r="J11" s="10">
        <f t="shared" si="2"/>
        <v>0</v>
      </c>
      <c r="K11" s="10">
        <f>COUNTIF(Tabelle9111314[[#This Row],[Functional Suitability]:[Portability]], "&lt;=1") + COUNTIF(Tabelle9111314[[#This Row],[Functional Suitability]:[Portability]], "&gt;=7") + COUNTBLANK(C11:J11)</f>
        <v>8</v>
      </c>
      <c r="L11" s="1" t="s">
        <v>9</v>
      </c>
    </row>
    <row r="12" spans="1:12" x14ac:dyDescent="0.25">
      <c r="A12" s="1">
        <v>13</v>
      </c>
      <c r="B12" s="1" t="s">
        <v>46</v>
      </c>
      <c r="C12" s="10">
        <f t="shared" si="3"/>
        <v>0</v>
      </c>
      <c r="D12" s="10">
        <f t="shared" si="0"/>
        <v>0</v>
      </c>
      <c r="E12" s="10">
        <f t="shared" si="4"/>
        <v>1</v>
      </c>
      <c r="F12" s="10">
        <f t="shared" si="5"/>
        <v>8</v>
      </c>
      <c r="G12" s="10">
        <f t="shared" si="1"/>
        <v>0</v>
      </c>
      <c r="H12" s="10">
        <v>0</v>
      </c>
      <c r="I12" s="10">
        <f>K314</f>
        <v>6</v>
      </c>
      <c r="J12" s="10">
        <f t="shared" si="2"/>
        <v>0</v>
      </c>
      <c r="K12" s="10">
        <f>COUNTIF(Tabelle9111314[[#This Row],[Functional Suitability]:[Portability]], "&lt;=1") + COUNTIF(Tabelle9111314[[#This Row],[Functional Suitability]:[Portability]], "&gt;=7") + COUNTBLANK(C12:J12)</f>
        <v>7</v>
      </c>
      <c r="L12" s="1" t="s">
        <v>10</v>
      </c>
    </row>
    <row r="13" spans="1:12" x14ac:dyDescent="0.25">
      <c r="A13" s="1">
        <v>14</v>
      </c>
      <c r="B13" s="1" t="s">
        <v>46</v>
      </c>
      <c r="C13" s="10">
        <f t="shared" si="3"/>
        <v>1</v>
      </c>
      <c r="D13" s="10">
        <f t="shared" si="0"/>
        <v>0</v>
      </c>
      <c r="E13" s="10">
        <f t="shared" si="4"/>
        <v>0</v>
      </c>
      <c r="F13" s="10">
        <f t="shared" si="5"/>
        <v>7</v>
      </c>
      <c r="G13" s="10">
        <f t="shared" si="1"/>
        <v>0</v>
      </c>
      <c r="H13" s="10">
        <v>0</v>
      </c>
      <c r="I13" s="10">
        <f t="shared" si="6"/>
        <v>8</v>
      </c>
      <c r="J13" s="10">
        <f t="shared" si="2"/>
        <v>0</v>
      </c>
      <c r="K13" s="10">
        <f>COUNTIF(Tabelle9111314[[#This Row],[Functional Suitability]:[Portability]], "&lt;=1") + COUNTIF(Tabelle9111314[[#This Row],[Functional Suitability]:[Portability]], "&gt;=7") + COUNTBLANK(C13:J13)</f>
        <v>8</v>
      </c>
      <c r="L13" s="1" t="s">
        <v>11</v>
      </c>
    </row>
    <row r="14" spans="1:12" x14ac:dyDescent="0.25">
      <c r="A14" s="1">
        <v>15</v>
      </c>
      <c r="B14" s="1" t="s">
        <v>45</v>
      </c>
      <c r="C14" s="10">
        <f t="shared" si="3"/>
        <v>8</v>
      </c>
      <c r="D14" s="10">
        <f t="shared" si="0"/>
        <v>7</v>
      </c>
      <c r="E14" s="10">
        <f t="shared" si="4"/>
        <v>0</v>
      </c>
      <c r="F14" s="10">
        <f t="shared" si="5"/>
        <v>8</v>
      </c>
      <c r="G14" s="10">
        <f t="shared" si="1"/>
        <v>0</v>
      </c>
      <c r="H14" s="10">
        <v>0</v>
      </c>
      <c r="I14" s="10">
        <f t="shared" ref="I14:I20" si="7">K316</f>
        <v>0</v>
      </c>
      <c r="J14" s="10">
        <f t="shared" si="2"/>
        <v>0</v>
      </c>
      <c r="K14" s="10">
        <f>COUNTIF(Tabelle9111314[[#This Row],[Functional Suitability]:[Portability]], "&lt;=1") + COUNTIF(Tabelle9111314[[#This Row],[Functional Suitability]:[Portability]], "&gt;=7") + COUNTBLANK(C14:J14)</f>
        <v>8</v>
      </c>
      <c r="L14" s="1" t="s">
        <v>12</v>
      </c>
    </row>
    <row r="15" spans="1:12" x14ac:dyDescent="0.25">
      <c r="A15" s="1">
        <v>17</v>
      </c>
      <c r="B15" s="1" t="s">
        <v>46</v>
      </c>
      <c r="C15" s="10">
        <f t="shared" si="3"/>
        <v>8</v>
      </c>
      <c r="D15" s="10">
        <f t="shared" si="0"/>
        <v>0</v>
      </c>
      <c r="E15" s="10">
        <f t="shared" si="4"/>
        <v>8</v>
      </c>
      <c r="F15" s="10">
        <f t="shared" si="5"/>
        <v>8</v>
      </c>
      <c r="G15" s="10">
        <f t="shared" si="1"/>
        <v>0</v>
      </c>
      <c r="H15" s="10">
        <v>0</v>
      </c>
      <c r="I15" s="10">
        <f t="shared" si="7"/>
        <v>8</v>
      </c>
      <c r="J15" s="10">
        <f t="shared" si="2"/>
        <v>0</v>
      </c>
      <c r="K15" s="10">
        <f>COUNTIF(Tabelle9111314[[#This Row],[Functional Suitability]:[Portability]], "&lt;=1") + COUNTIF(Tabelle9111314[[#This Row],[Functional Suitability]:[Portability]], "&gt;=7") + COUNTBLANK(C15:J15)</f>
        <v>8</v>
      </c>
      <c r="L15" s="1" t="s">
        <v>13</v>
      </c>
    </row>
    <row r="16" spans="1:12" x14ac:dyDescent="0.25">
      <c r="A16" s="1">
        <v>18</v>
      </c>
      <c r="B16" s="1" t="s">
        <v>46</v>
      </c>
      <c r="C16" s="10">
        <f t="shared" si="3"/>
        <v>8</v>
      </c>
      <c r="D16" s="10">
        <f t="shared" si="0"/>
        <v>0</v>
      </c>
      <c r="E16" s="10">
        <f t="shared" si="4"/>
        <v>8</v>
      </c>
      <c r="F16" s="10">
        <f t="shared" si="5"/>
        <v>7</v>
      </c>
      <c r="G16" s="10">
        <f t="shared" si="1"/>
        <v>0</v>
      </c>
      <c r="H16" s="10">
        <v>0</v>
      </c>
      <c r="I16" s="10">
        <f t="shared" si="7"/>
        <v>8</v>
      </c>
      <c r="J16" s="10">
        <f t="shared" si="2"/>
        <v>0</v>
      </c>
      <c r="K16" s="10">
        <f>COUNTIF(Tabelle9111314[[#This Row],[Functional Suitability]:[Portability]], "&lt;=1") + COUNTIF(Tabelle9111314[[#This Row],[Functional Suitability]:[Portability]], "&gt;=7") + COUNTBLANK(C16:J16)</f>
        <v>8</v>
      </c>
      <c r="L16" s="1" t="s">
        <v>14</v>
      </c>
    </row>
    <row r="17" spans="1:12" x14ac:dyDescent="0.25">
      <c r="A17" s="1">
        <v>20</v>
      </c>
      <c r="B17" s="1" t="s">
        <v>45</v>
      </c>
      <c r="C17" s="10">
        <f t="shared" si="3"/>
        <v>1</v>
      </c>
      <c r="D17" s="10">
        <f t="shared" si="0"/>
        <v>0</v>
      </c>
      <c r="E17" s="10">
        <f t="shared" si="4"/>
        <v>8</v>
      </c>
      <c r="F17" s="10">
        <f t="shared" si="5"/>
        <v>8</v>
      </c>
      <c r="G17" s="10">
        <f t="shared" si="1"/>
        <v>0</v>
      </c>
      <c r="H17" s="10">
        <v>0</v>
      </c>
      <c r="I17" s="10">
        <f t="shared" si="7"/>
        <v>8</v>
      </c>
      <c r="J17" s="10">
        <f t="shared" si="2"/>
        <v>0</v>
      </c>
      <c r="K17" s="10">
        <f>COUNTIF(Tabelle9111314[[#This Row],[Functional Suitability]:[Portability]], "&lt;=1") + COUNTIF(Tabelle9111314[[#This Row],[Functional Suitability]:[Portability]], "&gt;=7") + COUNTBLANK(C17:J17)</f>
        <v>8</v>
      </c>
      <c r="L17" s="1" t="s">
        <v>15</v>
      </c>
    </row>
    <row r="18" spans="1:12" x14ac:dyDescent="0.25">
      <c r="A18" s="1">
        <v>22</v>
      </c>
      <c r="B18" s="1" t="s">
        <v>46</v>
      </c>
      <c r="C18" s="10">
        <f t="shared" si="3"/>
        <v>8</v>
      </c>
      <c r="D18" s="10">
        <f t="shared" si="0"/>
        <v>0</v>
      </c>
      <c r="E18" s="10">
        <f t="shared" si="4"/>
        <v>8</v>
      </c>
      <c r="F18" s="10">
        <f t="shared" si="5"/>
        <v>8</v>
      </c>
      <c r="G18" s="10">
        <f t="shared" si="1"/>
        <v>0</v>
      </c>
      <c r="H18" s="10">
        <v>0</v>
      </c>
      <c r="I18" s="10">
        <f t="shared" si="7"/>
        <v>8</v>
      </c>
      <c r="J18" s="10">
        <f t="shared" si="2"/>
        <v>0</v>
      </c>
      <c r="K18" s="10">
        <f>COUNTIF(Tabelle9111314[[#This Row],[Functional Suitability]:[Portability]], "&lt;=1") + COUNTIF(Tabelle9111314[[#This Row],[Functional Suitability]:[Portability]], "&gt;=7") + COUNTBLANK(C18:J18)</f>
        <v>8</v>
      </c>
      <c r="L18" s="1" t="s">
        <v>16</v>
      </c>
    </row>
    <row r="19" spans="1:12" x14ac:dyDescent="0.25">
      <c r="A19" s="1">
        <v>23</v>
      </c>
      <c r="B19" s="1" t="s">
        <v>46</v>
      </c>
      <c r="C19" s="10">
        <f t="shared" si="3"/>
        <v>8</v>
      </c>
      <c r="D19" s="10">
        <f t="shared" si="0"/>
        <v>0</v>
      </c>
      <c r="E19" s="10">
        <f t="shared" si="4"/>
        <v>8</v>
      </c>
      <c r="F19" s="10">
        <f t="shared" si="5"/>
        <v>8</v>
      </c>
      <c r="G19" s="10">
        <f t="shared" si="1"/>
        <v>0</v>
      </c>
      <c r="H19" s="10">
        <v>0</v>
      </c>
      <c r="I19" s="10">
        <f t="shared" si="7"/>
        <v>8</v>
      </c>
      <c r="J19" s="10">
        <f t="shared" si="2"/>
        <v>0</v>
      </c>
      <c r="K19" s="10">
        <f>COUNTIF(Tabelle9111314[[#This Row],[Functional Suitability]:[Portability]], "&lt;=1") + COUNTIF(Tabelle9111314[[#This Row],[Functional Suitability]:[Portability]], "&gt;=7") + COUNTBLANK(C19:J19)</f>
        <v>8</v>
      </c>
      <c r="L19" s="1" t="s">
        <v>17</v>
      </c>
    </row>
    <row r="20" spans="1:12" x14ac:dyDescent="0.25">
      <c r="A20" s="1">
        <v>24</v>
      </c>
      <c r="B20" s="1" t="s">
        <v>46</v>
      </c>
      <c r="C20" s="10">
        <f t="shared" si="3"/>
        <v>8</v>
      </c>
      <c r="D20" s="10">
        <f t="shared" si="0"/>
        <v>0</v>
      </c>
      <c r="E20" s="10">
        <f t="shared" si="4"/>
        <v>8</v>
      </c>
      <c r="F20" s="10">
        <f t="shared" si="5"/>
        <v>8</v>
      </c>
      <c r="G20" s="10">
        <f t="shared" si="1"/>
        <v>0</v>
      </c>
      <c r="H20" s="10">
        <v>0</v>
      </c>
      <c r="I20" s="10">
        <f t="shared" si="7"/>
        <v>8</v>
      </c>
      <c r="J20" s="10">
        <f t="shared" si="2"/>
        <v>0</v>
      </c>
      <c r="K20" s="10">
        <f>COUNTIF(Tabelle9111314[[#This Row],[Functional Suitability]:[Portability]], "&lt;=1") + COUNTIF(Tabelle9111314[[#This Row],[Functional Suitability]:[Portability]], "&gt;=7") + COUNTBLANK(C20:J20)</f>
        <v>8</v>
      </c>
      <c r="L20" s="1" t="s">
        <v>18</v>
      </c>
    </row>
    <row r="21" spans="1:12" x14ac:dyDescent="0.25">
      <c r="A21" s="1">
        <v>26</v>
      </c>
      <c r="B21" s="1" t="s">
        <v>45</v>
      </c>
      <c r="C21" s="10">
        <f t="shared" si="3"/>
        <v>1</v>
      </c>
      <c r="D21" s="10">
        <f t="shared" si="0"/>
        <v>0</v>
      </c>
      <c r="E21" s="10">
        <f t="shared" si="4"/>
        <v>8</v>
      </c>
      <c r="F21" s="10">
        <f t="shared" si="5"/>
        <v>8</v>
      </c>
      <c r="G21" s="10">
        <f t="shared" si="1"/>
        <v>0</v>
      </c>
      <c r="H21" s="10">
        <v>0</v>
      </c>
      <c r="I21" s="10">
        <f t="shared" ref="I21:I31" si="8">K323</f>
        <v>7</v>
      </c>
      <c r="J21" s="10">
        <f t="shared" si="2"/>
        <v>0</v>
      </c>
      <c r="K21" s="10">
        <f>COUNTIF(Tabelle9111314[[#This Row],[Functional Suitability]:[Portability]], "&lt;=1") + COUNTIF(Tabelle9111314[[#This Row],[Functional Suitability]:[Portability]], "&gt;=7") + COUNTBLANK(C21:J21)</f>
        <v>8</v>
      </c>
      <c r="L21" s="1" t="s">
        <v>19</v>
      </c>
    </row>
    <row r="22" spans="1:12" x14ac:dyDescent="0.25">
      <c r="A22" s="1">
        <v>27</v>
      </c>
      <c r="B22" s="1" t="s">
        <v>46</v>
      </c>
      <c r="C22" s="10">
        <f t="shared" si="3"/>
        <v>1</v>
      </c>
      <c r="D22" s="10">
        <f t="shared" si="0"/>
        <v>0</v>
      </c>
      <c r="E22" s="10">
        <f t="shared" si="4"/>
        <v>8</v>
      </c>
      <c r="F22" s="10">
        <f t="shared" si="5"/>
        <v>8</v>
      </c>
      <c r="G22" s="10">
        <f t="shared" si="1"/>
        <v>0</v>
      </c>
      <c r="H22" s="10">
        <v>0</v>
      </c>
      <c r="I22" s="10">
        <f t="shared" si="8"/>
        <v>7</v>
      </c>
      <c r="J22" s="10">
        <f t="shared" si="2"/>
        <v>0</v>
      </c>
      <c r="K22" s="10">
        <f>COUNTIF(Tabelle9111314[[#This Row],[Functional Suitability]:[Portability]], "&lt;=1") + COUNTIF(Tabelle9111314[[#This Row],[Functional Suitability]:[Portability]], "&gt;=7") + COUNTBLANK(C22:J22)</f>
        <v>8</v>
      </c>
      <c r="L22" s="1" t="s">
        <v>20</v>
      </c>
    </row>
    <row r="23" spans="1:12" x14ac:dyDescent="0.25">
      <c r="A23" s="1">
        <v>28</v>
      </c>
      <c r="B23" s="1" t="s">
        <v>46</v>
      </c>
      <c r="C23" s="10">
        <f t="shared" si="3"/>
        <v>1</v>
      </c>
      <c r="D23" s="10">
        <f t="shared" si="0"/>
        <v>0</v>
      </c>
      <c r="E23" s="10">
        <f t="shared" si="4"/>
        <v>8</v>
      </c>
      <c r="F23" s="10">
        <f t="shared" si="5"/>
        <v>8</v>
      </c>
      <c r="G23" s="10">
        <f t="shared" si="1"/>
        <v>0</v>
      </c>
      <c r="H23" s="10">
        <v>0</v>
      </c>
      <c r="I23" s="10">
        <f t="shared" si="8"/>
        <v>7</v>
      </c>
      <c r="J23" s="10">
        <f t="shared" si="2"/>
        <v>0</v>
      </c>
      <c r="K23" s="10">
        <f>COUNTIF(Tabelle9111314[[#This Row],[Functional Suitability]:[Portability]], "&lt;=1") + COUNTIF(Tabelle9111314[[#This Row],[Functional Suitability]:[Portability]], "&gt;=7") + COUNTBLANK(C23:J23)</f>
        <v>8</v>
      </c>
      <c r="L23" s="1" t="s">
        <v>21</v>
      </c>
    </row>
    <row r="24" spans="1:12" x14ac:dyDescent="0.25">
      <c r="A24" s="1">
        <v>30</v>
      </c>
      <c r="B24" s="1" t="s">
        <v>46</v>
      </c>
      <c r="C24" s="10">
        <f t="shared" si="3"/>
        <v>1</v>
      </c>
      <c r="D24" s="10">
        <f t="shared" si="0"/>
        <v>0</v>
      </c>
      <c r="E24" s="10">
        <f t="shared" si="4"/>
        <v>8</v>
      </c>
      <c r="F24" s="10">
        <f t="shared" si="5"/>
        <v>8</v>
      </c>
      <c r="G24" s="10">
        <f t="shared" si="1"/>
        <v>0</v>
      </c>
      <c r="H24" s="10">
        <v>0</v>
      </c>
      <c r="I24" s="10">
        <f t="shared" si="8"/>
        <v>7</v>
      </c>
      <c r="J24" s="10">
        <f t="shared" si="2"/>
        <v>0</v>
      </c>
      <c r="K24" s="10">
        <f>COUNTIF(Tabelle9111314[[#This Row],[Functional Suitability]:[Portability]], "&lt;=1") + COUNTIF(Tabelle9111314[[#This Row],[Functional Suitability]:[Portability]], "&gt;=7") + COUNTBLANK(C24:J24)</f>
        <v>8</v>
      </c>
      <c r="L24" s="1" t="s">
        <v>22</v>
      </c>
    </row>
    <row r="25" spans="1:12" x14ac:dyDescent="0.25">
      <c r="A25" s="1">
        <v>31</v>
      </c>
      <c r="B25" s="1" t="s">
        <v>45</v>
      </c>
      <c r="C25" s="10">
        <f t="shared" si="3"/>
        <v>1</v>
      </c>
      <c r="D25" s="10">
        <f t="shared" si="0"/>
        <v>0</v>
      </c>
      <c r="E25" s="10">
        <f t="shared" si="4"/>
        <v>8</v>
      </c>
      <c r="F25" s="10">
        <f t="shared" si="5"/>
        <v>8</v>
      </c>
      <c r="G25" s="10">
        <f t="shared" si="1"/>
        <v>0</v>
      </c>
      <c r="H25" s="10">
        <v>0</v>
      </c>
      <c r="I25" s="10">
        <f>K327</f>
        <v>7</v>
      </c>
      <c r="J25" s="10">
        <f t="shared" si="2"/>
        <v>0</v>
      </c>
      <c r="K25" s="10">
        <f>COUNTIF(Tabelle9111314[[#This Row],[Functional Suitability]:[Portability]], "&lt;=1") + COUNTIF(Tabelle9111314[[#This Row],[Functional Suitability]:[Portability]], "&gt;=7") + COUNTBLANK(C25:J25)</f>
        <v>8</v>
      </c>
      <c r="L25" s="1" t="s">
        <v>23</v>
      </c>
    </row>
    <row r="26" spans="1:12" x14ac:dyDescent="0.25">
      <c r="A26" s="1">
        <v>34</v>
      </c>
      <c r="B26" s="1" t="s">
        <v>46</v>
      </c>
      <c r="C26" s="10">
        <f t="shared" si="3"/>
        <v>1</v>
      </c>
      <c r="D26" s="10">
        <f t="shared" si="0"/>
        <v>0</v>
      </c>
      <c r="E26" s="10">
        <f t="shared" si="4"/>
        <v>8</v>
      </c>
      <c r="F26" s="10">
        <f t="shared" si="5"/>
        <v>8</v>
      </c>
      <c r="G26" s="10">
        <f t="shared" si="1"/>
        <v>0</v>
      </c>
      <c r="H26" s="10">
        <v>0</v>
      </c>
      <c r="I26" s="10">
        <f t="shared" si="8"/>
        <v>7</v>
      </c>
      <c r="J26" s="10">
        <f t="shared" si="2"/>
        <v>0</v>
      </c>
      <c r="K26" s="10">
        <f>COUNTIF(Tabelle9111314[[#This Row],[Functional Suitability]:[Portability]], "&lt;=1") + COUNTIF(Tabelle9111314[[#This Row],[Functional Suitability]:[Portability]], "&gt;=7") + COUNTBLANK(C26:J26)</f>
        <v>8</v>
      </c>
      <c r="L26" s="1" t="s">
        <v>24</v>
      </c>
    </row>
    <row r="27" spans="1:12" x14ac:dyDescent="0.25">
      <c r="A27" s="1">
        <v>37</v>
      </c>
      <c r="B27" s="1" t="s">
        <v>46</v>
      </c>
      <c r="C27" s="10">
        <f t="shared" si="3"/>
        <v>1</v>
      </c>
      <c r="D27" s="10">
        <f t="shared" si="0"/>
        <v>0</v>
      </c>
      <c r="E27" s="10">
        <f t="shared" si="4"/>
        <v>8</v>
      </c>
      <c r="F27" s="10">
        <f t="shared" si="5"/>
        <v>8</v>
      </c>
      <c r="G27" s="10">
        <f t="shared" si="1"/>
        <v>0</v>
      </c>
      <c r="H27" s="10">
        <v>0</v>
      </c>
      <c r="I27" s="10">
        <f>K329</f>
        <v>7</v>
      </c>
      <c r="J27" s="10">
        <f t="shared" si="2"/>
        <v>0</v>
      </c>
      <c r="K27" s="10">
        <f>COUNTIF(Tabelle9111314[[#This Row],[Functional Suitability]:[Portability]], "&lt;=1") + COUNTIF(Tabelle9111314[[#This Row],[Functional Suitability]:[Portability]], "&gt;=7") + COUNTBLANK(C27:J27)</f>
        <v>8</v>
      </c>
      <c r="L27" s="1" t="s">
        <v>25</v>
      </c>
    </row>
    <row r="28" spans="1:12" x14ac:dyDescent="0.25">
      <c r="A28" s="1">
        <v>38</v>
      </c>
      <c r="B28" s="1" t="s">
        <v>46</v>
      </c>
      <c r="C28" s="10">
        <f t="shared" si="3"/>
        <v>1</v>
      </c>
      <c r="D28" s="10">
        <f t="shared" si="0"/>
        <v>0</v>
      </c>
      <c r="E28" s="10">
        <f t="shared" si="4"/>
        <v>8</v>
      </c>
      <c r="F28" s="10">
        <f t="shared" si="5"/>
        <v>8</v>
      </c>
      <c r="G28" s="10">
        <f t="shared" si="1"/>
        <v>0</v>
      </c>
      <c r="H28" s="10">
        <v>0</v>
      </c>
      <c r="I28" s="10">
        <f t="shared" si="8"/>
        <v>7</v>
      </c>
      <c r="J28" s="10">
        <f t="shared" si="2"/>
        <v>0</v>
      </c>
      <c r="K28" s="10">
        <f>COUNTIF(Tabelle9111314[[#This Row],[Functional Suitability]:[Portability]], "&lt;=1") + COUNTIF(Tabelle9111314[[#This Row],[Functional Suitability]:[Portability]], "&gt;=7") + COUNTBLANK(C28:J28)</f>
        <v>8</v>
      </c>
      <c r="L28" s="1" t="s">
        <v>26</v>
      </c>
    </row>
    <row r="29" spans="1:12" x14ac:dyDescent="0.25">
      <c r="A29" s="1">
        <v>41</v>
      </c>
      <c r="B29" s="1" t="s">
        <v>45</v>
      </c>
      <c r="C29" s="10">
        <f t="shared" si="3"/>
        <v>1</v>
      </c>
      <c r="D29" s="10">
        <f t="shared" si="0"/>
        <v>0</v>
      </c>
      <c r="E29" s="10">
        <f t="shared" si="4"/>
        <v>8</v>
      </c>
      <c r="F29" s="10">
        <f t="shared" si="5"/>
        <v>8</v>
      </c>
      <c r="G29" s="10">
        <f t="shared" si="1"/>
        <v>0</v>
      </c>
      <c r="H29" s="10">
        <v>0</v>
      </c>
      <c r="I29" s="10">
        <f t="shared" si="8"/>
        <v>7</v>
      </c>
      <c r="J29" s="10">
        <f t="shared" si="2"/>
        <v>0</v>
      </c>
      <c r="K29" s="10">
        <f>COUNTIF(Tabelle9111314[[#This Row],[Functional Suitability]:[Portability]], "&lt;=1") + COUNTIF(Tabelle9111314[[#This Row],[Functional Suitability]:[Portability]], "&gt;=7") + COUNTBLANK(C29:J29)</f>
        <v>8</v>
      </c>
      <c r="L29" s="1" t="s">
        <v>27</v>
      </c>
    </row>
    <row r="30" spans="1:12" x14ac:dyDescent="0.25">
      <c r="A30" s="1">
        <v>43</v>
      </c>
      <c r="B30" s="1" t="s">
        <v>45</v>
      </c>
      <c r="C30" s="10">
        <f t="shared" si="3"/>
        <v>1</v>
      </c>
      <c r="D30" s="10">
        <f t="shared" si="0"/>
        <v>0</v>
      </c>
      <c r="E30" s="10">
        <f t="shared" si="4"/>
        <v>8</v>
      </c>
      <c r="F30" s="10">
        <f t="shared" si="5"/>
        <v>8</v>
      </c>
      <c r="G30" s="10">
        <f t="shared" si="1"/>
        <v>0</v>
      </c>
      <c r="H30" s="10">
        <v>0</v>
      </c>
      <c r="I30" s="10">
        <f>K332</f>
        <v>7</v>
      </c>
      <c r="J30" s="10">
        <f t="shared" si="2"/>
        <v>0</v>
      </c>
      <c r="K30" s="10">
        <f>COUNTIF(Tabelle9111314[[#This Row],[Functional Suitability]:[Portability]], "&lt;=1") + COUNTIF(Tabelle9111314[[#This Row],[Functional Suitability]:[Portability]], "&gt;=7") + COUNTBLANK(C30:J30)</f>
        <v>8</v>
      </c>
      <c r="L30" s="1" t="s">
        <v>28</v>
      </c>
    </row>
    <row r="31" spans="1:12" x14ac:dyDescent="0.25">
      <c r="A31" s="1">
        <v>44</v>
      </c>
      <c r="B31" s="1" t="s">
        <v>46</v>
      </c>
      <c r="C31" s="10">
        <f t="shared" si="3"/>
        <v>1</v>
      </c>
      <c r="D31" s="10">
        <f t="shared" si="0"/>
        <v>0</v>
      </c>
      <c r="E31" s="10">
        <f t="shared" si="4"/>
        <v>8</v>
      </c>
      <c r="F31" s="10">
        <f t="shared" si="5"/>
        <v>8</v>
      </c>
      <c r="G31" s="10">
        <f t="shared" si="1"/>
        <v>0</v>
      </c>
      <c r="H31" s="10">
        <v>0</v>
      </c>
      <c r="I31" s="10">
        <f t="shared" si="8"/>
        <v>7</v>
      </c>
      <c r="J31" s="10">
        <f t="shared" si="2"/>
        <v>0</v>
      </c>
      <c r="K31" s="10">
        <f>COUNTIF(Tabelle9111314[[#This Row],[Functional Suitability]:[Portability]], "&lt;=1") + COUNTIF(Tabelle9111314[[#This Row],[Functional Suitability]:[Portability]], "&gt;=7") + COUNTBLANK(C31:J31)</f>
        <v>8</v>
      </c>
      <c r="L31" s="1" t="s">
        <v>29</v>
      </c>
    </row>
    <row r="32" spans="1:12" x14ac:dyDescent="0.25">
      <c r="A32" s="1">
        <v>45</v>
      </c>
      <c r="B32" s="1" t="s">
        <v>46</v>
      </c>
      <c r="C32" s="10">
        <f t="shared" si="3"/>
        <v>1</v>
      </c>
      <c r="D32" s="10">
        <f t="shared" si="0"/>
        <v>0</v>
      </c>
      <c r="E32" s="10">
        <f t="shared" si="4"/>
        <v>8</v>
      </c>
      <c r="F32" s="10">
        <f t="shared" si="5"/>
        <v>8</v>
      </c>
      <c r="G32" s="10">
        <f t="shared" si="1"/>
        <v>0</v>
      </c>
      <c r="H32" s="10">
        <v>0</v>
      </c>
      <c r="I32" s="10">
        <f t="shared" ref="I32:I39" si="9">K334</f>
        <v>7</v>
      </c>
      <c r="J32" s="10">
        <f t="shared" si="2"/>
        <v>0</v>
      </c>
      <c r="K32" s="10">
        <f>COUNTIF(Tabelle9111314[[#This Row],[Functional Suitability]:[Portability]], "&lt;=1") + COUNTIF(Tabelle9111314[[#This Row],[Functional Suitability]:[Portability]], "&gt;=7") + COUNTBLANK(C32:J32)</f>
        <v>8</v>
      </c>
      <c r="L32" s="1" t="s">
        <v>30</v>
      </c>
    </row>
    <row r="33" spans="1:12" x14ac:dyDescent="0.25">
      <c r="A33" s="1">
        <v>46</v>
      </c>
      <c r="B33" s="1" t="s">
        <v>46</v>
      </c>
      <c r="C33" s="10">
        <f t="shared" si="3"/>
        <v>0</v>
      </c>
      <c r="D33" s="10">
        <f t="shared" si="0"/>
        <v>1</v>
      </c>
      <c r="E33" s="10">
        <f t="shared" si="4"/>
        <v>7</v>
      </c>
      <c r="F33" s="10">
        <f t="shared" si="5"/>
        <v>7</v>
      </c>
      <c r="G33" s="10">
        <f t="shared" si="1"/>
        <v>0</v>
      </c>
      <c r="H33" s="10">
        <v>0</v>
      </c>
      <c r="I33" s="10">
        <f t="shared" si="9"/>
        <v>2</v>
      </c>
      <c r="J33" s="10">
        <f t="shared" si="2"/>
        <v>0</v>
      </c>
      <c r="K33" s="10">
        <f>COUNTIF(Tabelle9111314[[#This Row],[Functional Suitability]:[Portability]], "&lt;=1") + COUNTIF(Tabelle9111314[[#This Row],[Functional Suitability]:[Portability]], "&gt;=7") + COUNTBLANK(C33:J33)</f>
        <v>7</v>
      </c>
      <c r="L33" s="1" t="s">
        <v>31</v>
      </c>
    </row>
    <row r="34" spans="1:12" x14ac:dyDescent="0.25">
      <c r="A34" s="1">
        <v>47</v>
      </c>
      <c r="B34" s="1" t="s">
        <v>45</v>
      </c>
      <c r="C34" s="10">
        <f t="shared" si="3"/>
        <v>2</v>
      </c>
      <c r="D34" s="10">
        <f t="shared" si="0"/>
        <v>0</v>
      </c>
      <c r="E34" s="10">
        <f t="shared" si="4"/>
        <v>0</v>
      </c>
      <c r="F34" s="10">
        <f t="shared" si="5"/>
        <v>7</v>
      </c>
      <c r="G34" s="10">
        <f t="shared" si="1"/>
        <v>0</v>
      </c>
      <c r="H34" s="10">
        <v>0</v>
      </c>
      <c r="I34" s="10">
        <f t="shared" si="9"/>
        <v>1</v>
      </c>
      <c r="J34" s="10">
        <f t="shared" si="2"/>
        <v>0</v>
      </c>
      <c r="K34" s="10">
        <f>COUNTIF(Tabelle9111314[[#This Row],[Functional Suitability]:[Portability]], "&lt;=1") + COUNTIF(Tabelle9111314[[#This Row],[Functional Suitability]:[Portability]], "&gt;=7") + COUNTBLANK(C34:J34)</f>
        <v>7</v>
      </c>
      <c r="L34" s="1" t="s">
        <v>32</v>
      </c>
    </row>
    <row r="35" spans="1:12" x14ac:dyDescent="0.25">
      <c r="A35" s="1">
        <v>51</v>
      </c>
      <c r="B35" s="1" t="s">
        <v>45</v>
      </c>
      <c r="C35" s="10">
        <f t="shared" si="3"/>
        <v>1</v>
      </c>
      <c r="D35" s="10">
        <f t="shared" si="0"/>
        <v>0</v>
      </c>
      <c r="E35" s="10">
        <f t="shared" si="4"/>
        <v>7</v>
      </c>
      <c r="F35" s="10">
        <f t="shared" si="5"/>
        <v>8</v>
      </c>
      <c r="G35" s="10">
        <f t="shared" si="1"/>
        <v>0</v>
      </c>
      <c r="H35" s="10">
        <v>0</v>
      </c>
      <c r="I35" s="10">
        <f t="shared" si="9"/>
        <v>0</v>
      </c>
      <c r="J35" s="10">
        <f t="shared" si="2"/>
        <v>0</v>
      </c>
      <c r="K35" s="10">
        <f>COUNTIF(Tabelle9111314[[#This Row],[Functional Suitability]:[Portability]], "&lt;=1") + COUNTIF(Tabelle9111314[[#This Row],[Functional Suitability]:[Portability]], "&gt;=7") + COUNTBLANK(C35:J35)</f>
        <v>8</v>
      </c>
      <c r="L35" s="1" t="s">
        <v>33</v>
      </c>
    </row>
    <row r="36" spans="1:12" x14ac:dyDescent="0.25">
      <c r="A36" s="1">
        <v>54</v>
      </c>
      <c r="B36" s="1" t="s">
        <v>45</v>
      </c>
      <c r="C36" s="10">
        <f t="shared" si="3"/>
        <v>4</v>
      </c>
      <c r="D36" s="10">
        <f t="shared" si="0"/>
        <v>8</v>
      </c>
      <c r="E36" s="10">
        <f t="shared" si="4"/>
        <v>0</v>
      </c>
      <c r="F36" s="10">
        <f t="shared" si="5"/>
        <v>0</v>
      </c>
      <c r="G36" s="10">
        <f t="shared" si="1"/>
        <v>0</v>
      </c>
      <c r="H36" s="10">
        <v>0</v>
      </c>
      <c r="I36" s="10">
        <f t="shared" si="9"/>
        <v>0</v>
      </c>
      <c r="J36" s="10">
        <f t="shared" si="2"/>
        <v>0</v>
      </c>
      <c r="K36" s="10">
        <f>COUNTIF(Tabelle9111314[[#This Row],[Functional Suitability]:[Portability]], "&lt;=1") + COUNTIF(Tabelle9111314[[#This Row],[Functional Suitability]:[Portability]], "&gt;=7") + COUNTBLANK(C36:J36)</f>
        <v>7</v>
      </c>
      <c r="L36" s="1" t="s">
        <v>34</v>
      </c>
    </row>
    <row r="37" spans="1:12" x14ac:dyDescent="0.25">
      <c r="A37" s="1">
        <v>57</v>
      </c>
      <c r="B37" s="1" t="s">
        <v>46</v>
      </c>
      <c r="C37" s="10">
        <f t="shared" si="3"/>
        <v>7</v>
      </c>
      <c r="D37" s="10">
        <f t="shared" si="0"/>
        <v>0</v>
      </c>
      <c r="E37" s="10">
        <f t="shared" si="4"/>
        <v>0</v>
      </c>
      <c r="F37" s="10">
        <f t="shared" si="5"/>
        <v>7</v>
      </c>
      <c r="G37" s="10">
        <f t="shared" si="1"/>
        <v>8</v>
      </c>
      <c r="H37" s="10">
        <v>0</v>
      </c>
      <c r="I37" s="10">
        <f t="shared" si="9"/>
        <v>0</v>
      </c>
      <c r="J37" s="10">
        <f t="shared" si="2"/>
        <v>0</v>
      </c>
      <c r="K37" s="10">
        <f>COUNTIF(Tabelle9111314[[#This Row],[Functional Suitability]:[Portability]], "&lt;=1") + COUNTIF(Tabelle9111314[[#This Row],[Functional Suitability]:[Portability]], "&gt;=7") + COUNTBLANK(C37:J37)</f>
        <v>8</v>
      </c>
      <c r="L37" s="1" t="s">
        <v>35</v>
      </c>
    </row>
    <row r="38" spans="1:12" x14ac:dyDescent="0.25">
      <c r="A38" s="1">
        <v>61</v>
      </c>
      <c r="B38" s="1" t="s">
        <v>46</v>
      </c>
      <c r="C38" s="10">
        <f t="shared" si="3"/>
        <v>6</v>
      </c>
      <c r="D38" s="10">
        <f t="shared" si="0"/>
        <v>0</v>
      </c>
      <c r="E38" s="10">
        <f t="shared" si="4"/>
        <v>8</v>
      </c>
      <c r="F38" s="10">
        <f t="shared" si="5"/>
        <v>7</v>
      </c>
      <c r="G38" s="10">
        <f t="shared" si="1"/>
        <v>0</v>
      </c>
      <c r="H38" s="10">
        <v>0</v>
      </c>
      <c r="I38" s="10">
        <f t="shared" si="9"/>
        <v>6</v>
      </c>
      <c r="J38" s="10">
        <f t="shared" si="2"/>
        <v>0</v>
      </c>
      <c r="K38" s="10">
        <f>COUNTIF(Tabelle9111314[[#This Row],[Functional Suitability]:[Portability]], "&lt;=1") + COUNTIF(Tabelle9111314[[#This Row],[Functional Suitability]:[Portability]], "&gt;=7") + COUNTBLANK(C38:J38)</f>
        <v>6</v>
      </c>
      <c r="L38" s="1" t="s">
        <v>36</v>
      </c>
    </row>
    <row r="39" spans="1:12" x14ac:dyDescent="0.25">
      <c r="A39" s="1">
        <v>63</v>
      </c>
      <c r="B39" s="1" t="s">
        <v>45</v>
      </c>
      <c r="C39" s="10">
        <f t="shared" si="3"/>
        <v>0</v>
      </c>
      <c r="D39" s="10">
        <f t="shared" si="0"/>
        <v>0</v>
      </c>
      <c r="E39" s="10">
        <f t="shared" si="4"/>
        <v>7</v>
      </c>
      <c r="F39" s="10">
        <f t="shared" si="5"/>
        <v>8</v>
      </c>
      <c r="G39" s="10">
        <f t="shared" si="1"/>
        <v>0</v>
      </c>
      <c r="H39" s="10">
        <v>0</v>
      </c>
      <c r="I39" s="10">
        <f t="shared" si="9"/>
        <v>0</v>
      </c>
      <c r="J39" s="10">
        <f t="shared" si="2"/>
        <v>0</v>
      </c>
      <c r="K39" s="10">
        <f>COUNTIF(Tabelle9111314[[#This Row],[Functional Suitability]:[Portability]], "&lt;=1") + COUNTIF(Tabelle9111314[[#This Row],[Functional Suitability]:[Portability]], "&gt;=7") + COUNTBLANK(C39:J39)</f>
        <v>8</v>
      </c>
      <c r="L39" s="1" t="s">
        <v>37</v>
      </c>
    </row>
    <row r="40" spans="1:12" x14ac:dyDescent="0.25">
      <c r="A40" s="1">
        <v>69</v>
      </c>
      <c r="B40" s="1" t="s">
        <v>45</v>
      </c>
      <c r="C40" s="10">
        <f t="shared" si="3"/>
        <v>0</v>
      </c>
      <c r="D40" s="10">
        <f t="shared" si="0"/>
        <v>0</v>
      </c>
      <c r="E40" s="10">
        <f t="shared" si="4"/>
        <v>0</v>
      </c>
      <c r="F40" s="10">
        <f t="shared" si="5"/>
        <v>7</v>
      </c>
      <c r="G40" s="10">
        <f t="shared" si="1"/>
        <v>0</v>
      </c>
      <c r="H40" s="10">
        <v>0</v>
      </c>
      <c r="I40" s="10">
        <f t="shared" ref="I40:I45" si="10">K342</f>
        <v>8</v>
      </c>
      <c r="J40" s="10">
        <f t="shared" si="2"/>
        <v>0</v>
      </c>
      <c r="K40" s="10">
        <f>COUNTIF(Tabelle9111314[[#This Row],[Functional Suitability]:[Portability]], "&lt;=1") + COUNTIF(Tabelle9111314[[#This Row],[Functional Suitability]:[Portability]], "&gt;=7") + COUNTBLANK(C40:J40)</f>
        <v>8</v>
      </c>
      <c r="L40" s="1" t="s">
        <v>38</v>
      </c>
    </row>
    <row r="41" spans="1:12" x14ac:dyDescent="0.25">
      <c r="A41" s="1">
        <v>71</v>
      </c>
      <c r="B41" s="1" t="s">
        <v>46</v>
      </c>
      <c r="C41" s="10">
        <f t="shared" si="3"/>
        <v>0</v>
      </c>
      <c r="D41" s="10">
        <f t="shared" si="0"/>
        <v>0</v>
      </c>
      <c r="E41" s="10">
        <f t="shared" si="4"/>
        <v>8</v>
      </c>
      <c r="F41" s="10">
        <f t="shared" si="5"/>
        <v>8</v>
      </c>
      <c r="G41" s="10">
        <f t="shared" si="1"/>
        <v>0</v>
      </c>
      <c r="H41" s="10">
        <v>0</v>
      </c>
      <c r="I41" s="10">
        <f t="shared" si="10"/>
        <v>7</v>
      </c>
      <c r="J41" s="10">
        <f t="shared" si="2"/>
        <v>0</v>
      </c>
      <c r="K41" s="10">
        <f>COUNTIF(Tabelle9111314[[#This Row],[Functional Suitability]:[Portability]], "&lt;=1") + COUNTIF(Tabelle9111314[[#This Row],[Functional Suitability]:[Portability]], "&gt;=7") + COUNTBLANK(C41:J41)</f>
        <v>8</v>
      </c>
      <c r="L41" s="1" t="s">
        <v>39</v>
      </c>
    </row>
    <row r="42" spans="1:12" x14ac:dyDescent="0.25">
      <c r="A42" s="1">
        <v>72</v>
      </c>
      <c r="B42" s="1" t="s">
        <v>46</v>
      </c>
      <c r="C42" s="10">
        <f t="shared" si="3"/>
        <v>0</v>
      </c>
      <c r="D42" s="10">
        <f t="shared" si="0"/>
        <v>0</v>
      </c>
      <c r="E42" s="10">
        <f t="shared" si="4"/>
        <v>8</v>
      </c>
      <c r="F42" s="10">
        <f t="shared" si="5"/>
        <v>8</v>
      </c>
      <c r="G42" s="10">
        <f t="shared" si="1"/>
        <v>0</v>
      </c>
      <c r="H42" s="10">
        <v>0</v>
      </c>
      <c r="I42" s="10">
        <f t="shared" si="10"/>
        <v>8</v>
      </c>
      <c r="J42" s="10">
        <f t="shared" si="2"/>
        <v>0</v>
      </c>
      <c r="K42" s="10">
        <f>COUNTIF(Tabelle9111314[[#This Row],[Functional Suitability]:[Portability]], "&lt;=1") + COUNTIF(Tabelle9111314[[#This Row],[Functional Suitability]:[Portability]], "&gt;=7") + COUNTBLANK(C42:J42)</f>
        <v>8</v>
      </c>
      <c r="L42" s="1" t="s">
        <v>40</v>
      </c>
    </row>
    <row r="43" spans="1:12" x14ac:dyDescent="0.25">
      <c r="A43" s="1">
        <v>73</v>
      </c>
      <c r="B43" s="1" t="s">
        <v>46</v>
      </c>
      <c r="C43" s="10">
        <f t="shared" si="3"/>
        <v>0</v>
      </c>
      <c r="D43" s="10">
        <f t="shared" si="0"/>
        <v>0</v>
      </c>
      <c r="E43" s="10">
        <f t="shared" si="4"/>
        <v>8</v>
      </c>
      <c r="F43" s="10">
        <f t="shared" si="5"/>
        <v>8</v>
      </c>
      <c r="G43" s="10">
        <f t="shared" si="1"/>
        <v>0</v>
      </c>
      <c r="H43" s="10">
        <v>0</v>
      </c>
      <c r="I43" s="10">
        <f t="shared" si="10"/>
        <v>8</v>
      </c>
      <c r="J43" s="10">
        <f t="shared" si="2"/>
        <v>0</v>
      </c>
      <c r="K43" s="10">
        <f>COUNTIF(Tabelle9111314[[#This Row],[Functional Suitability]:[Portability]], "&lt;=1") + COUNTIF(Tabelle9111314[[#This Row],[Functional Suitability]:[Portability]], "&gt;=7") + COUNTBLANK(C43:J43)</f>
        <v>8</v>
      </c>
      <c r="L43" s="1" t="s">
        <v>41</v>
      </c>
    </row>
    <row r="44" spans="1:12" x14ac:dyDescent="0.25">
      <c r="A44" s="1">
        <v>74</v>
      </c>
      <c r="B44" s="1" t="s">
        <v>46</v>
      </c>
      <c r="C44" s="10">
        <f t="shared" si="3"/>
        <v>0</v>
      </c>
      <c r="D44" s="10">
        <f t="shared" si="0"/>
        <v>0</v>
      </c>
      <c r="E44" s="10">
        <f t="shared" si="4"/>
        <v>7</v>
      </c>
      <c r="F44" s="10">
        <f t="shared" si="5"/>
        <v>0</v>
      </c>
      <c r="G44" s="10">
        <f t="shared" si="1"/>
        <v>0</v>
      </c>
      <c r="H44" s="10">
        <v>0</v>
      </c>
      <c r="I44" s="10">
        <f>K346</f>
        <v>8</v>
      </c>
      <c r="J44" s="10">
        <f t="shared" si="2"/>
        <v>0</v>
      </c>
      <c r="K44" s="10">
        <f>COUNTIF(Tabelle9111314[[#This Row],[Functional Suitability]:[Portability]], "&lt;=1") + COUNTIF(Tabelle9111314[[#This Row],[Functional Suitability]:[Portability]], "&gt;=7") + COUNTBLANK(C44:J44)</f>
        <v>8</v>
      </c>
      <c r="L44" s="1" t="s">
        <v>42</v>
      </c>
    </row>
    <row r="45" spans="1:12" x14ac:dyDescent="0.25">
      <c r="A45" s="1">
        <v>79</v>
      </c>
      <c r="B45" s="1" t="s">
        <v>45</v>
      </c>
      <c r="C45" s="10">
        <f t="shared" si="3"/>
        <v>1</v>
      </c>
      <c r="D45" s="10">
        <f t="shared" si="0"/>
        <v>8</v>
      </c>
      <c r="E45" s="10">
        <f t="shared" si="4"/>
        <v>0</v>
      </c>
      <c r="F45" s="10">
        <f t="shared" si="5"/>
        <v>2</v>
      </c>
      <c r="G45" s="10">
        <f t="shared" si="1"/>
        <v>0</v>
      </c>
      <c r="H45" s="10">
        <v>0</v>
      </c>
      <c r="I45" s="10">
        <f t="shared" si="10"/>
        <v>0</v>
      </c>
      <c r="J45" s="10">
        <f t="shared" si="2"/>
        <v>0</v>
      </c>
      <c r="K45" s="10">
        <f>COUNTIF(Tabelle9111314[[#This Row],[Functional Suitability]:[Portability]], "&lt;=1") + COUNTIF(Tabelle9111314[[#This Row],[Functional Suitability]:[Portability]], "&gt;=7") + COUNTBLANK(C45:J45)</f>
        <v>7</v>
      </c>
      <c r="L45" s="1" t="s">
        <v>43</v>
      </c>
    </row>
    <row r="46" spans="1:12" x14ac:dyDescent="0.25">
      <c r="A46" s="1">
        <v>82</v>
      </c>
      <c r="B46" s="1" t="s">
        <v>45</v>
      </c>
      <c r="C46" s="10">
        <f t="shared" si="3"/>
        <v>0</v>
      </c>
      <c r="D46" s="10">
        <f t="shared" si="0"/>
        <v>0</v>
      </c>
      <c r="E46" s="10">
        <f t="shared" si="4"/>
        <v>0</v>
      </c>
      <c r="F46" s="10">
        <f>K249</f>
        <v>0</v>
      </c>
      <c r="G46" s="10">
        <f t="shared" si="1"/>
        <v>0</v>
      </c>
      <c r="H46" s="10">
        <v>0</v>
      </c>
      <c r="I46" s="10">
        <f>K348</f>
        <v>0</v>
      </c>
      <c r="J46" s="10">
        <f t="shared" si="2"/>
        <v>7</v>
      </c>
      <c r="K46" s="10">
        <f>COUNTIF(Tabelle9111314[[#This Row],[Functional Suitability]:[Portability]], "&lt;=1") + COUNTIF(Tabelle9111314[[#This Row],[Functional Suitability]:[Portability]], "&gt;=7") + COUNTBLANK(C46:J46)</f>
        <v>8</v>
      </c>
      <c r="L46" s="1" t="s">
        <v>44</v>
      </c>
    </row>
    <row r="47" spans="1:12" x14ac:dyDescent="0.25">
      <c r="C47" s="10">
        <f>SUM(Tabelle9111314[Functional Suitability])</f>
        <v>84</v>
      </c>
      <c r="D47" s="10">
        <f>SUM(Tabelle9111314[Performance Efficiency])</f>
        <v>24</v>
      </c>
      <c r="E47" s="10">
        <f>SUM(Tabelle9111314[Compatibility])</f>
        <v>211</v>
      </c>
      <c r="F47" s="10">
        <f>SUM(Tabelle9111314[Usability])</f>
        <v>275</v>
      </c>
      <c r="G47" s="10">
        <f>SUM(Tabelle9111314[Reliability])</f>
        <v>8</v>
      </c>
      <c r="H47" s="10">
        <f>SUM(Tabelle9111314[Security])</f>
        <v>0</v>
      </c>
      <c r="I47" s="10">
        <f>SUM(Tabelle9111314[Maintainability])</f>
        <v>268</v>
      </c>
      <c r="J47" s="10">
        <f>SUM(Tabelle9111314[Portability])</f>
        <v>7</v>
      </c>
      <c r="K47" s="10"/>
    </row>
    <row r="48" spans="1:12" x14ac:dyDescent="0.25">
      <c r="C48" s="10">
        <f>COUNTIF(Tabelle9111314[Functional Suitability], "&gt;=7") + COUNTIF(Tabelle9111314[Functional Suitability], "&lt;=1")</f>
        <v>42</v>
      </c>
      <c r="D48" s="10">
        <f>COUNTIF(Tabelle9111314[Performance Efficiency], "&gt;=7") + COUNTIF(Tabelle9111314[Performance Efficiency], "&lt;=1")</f>
        <v>45</v>
      </c>
      <c r="E48" s="10">
        <f>COUNTIF(Tabelle9111314[Compatibility], "&gt;=7") + COUNTIF(Tabelle9111314[Compatibility], "&lt;=1")</f>
        <v>45</v>
      </c>
      <c r="F48" s="10">
        <f>COUNTIF(Tabelle9111314[Usability], "&gt;=7") + COUNTIF(Tabelle9111314[Usability], "&lt;=1")</f>
        <v>44</v>
      </c>
      <c r="G48" s="10">
        <f>COUNTIF(Tabelle9111314[Reliability], "&gt;=7") + COUNTIF(Tabelle9111314[Reliability], "&lt;=1")</f>
        <v>45</v>
      </c>
      <c r="H48" s="10">
        <f>COUNTIF(Tabelle9111314[Security], "&gt;=7") + COUNTIF(Tabelle9111314[Security], "&lt;=1")</f>
        <v>45</v>
      </c>
      <c r="I48" s="10">
        <f>COUNTIF(Tabelle9111314[Maintainability], "&gt;=7") + COUNTIF(Tabelle9111314[Maintainability], "&lt;=1")</f>
        <v>42</v>
      </c>
      <c r="J48" s="10">
        <f>COUNTIF(Tabelle9111314[Portability], "&gt;=7") + COUNTIF(Tabelle9111314[Portability], "&lt;=1")</f>
        <v>45</v>
      </c>
      <c r="K48" s="22" t="s">
        <v>83</v>
      </c>
      <c r="L48" s="12">
        <f>COUNTIF(Tabelle9111314[Consensus], "=8")</f>
        <v>39</v>
      </c>
    </row>
    <row r="49" spans="2:12" x14ac:dyDescent="0.25">
      <c r="C49" s="3">
        <f>C48/45</f>
        <v>0.93333333333333335</v>
      </c>
      <c r="D49" s="3">
        <f t="shared" ref="D49:J49" si="11">D48/45</f>
        <v>1</v>
      </c>
      <c r="E49" s="3">
        <f t="shared" si="11"/>
        <v>1</v>
      </c>
      <c r="F49" s="3">
        <f t="shared" si="11"/>
        <v>0.97777777777777775</v>
      </c>
      <c r="G49" s="3">
        <f t="shared" si="11"/>
        <v>1</v>
      </c>
      <c r="H49" s="3">
        <f t="shared" si="11"/>
        <v>1</v>
      </c>
      <c r="I49" s="3">
        <f t="shared" si="11"/>
        <v>0.93333333333333335</v>
      </c>
      <c r="J49" s="3">
        <f t="shared" si="11"/>
        <v>1</v>
      </c>
      <c r="K49" s="22" t="s">
        <v>84</v>
      </c>
      <c r="L49" s="12">
        <f>COUNTIF(Tabelle9111314[Consensus], "&lt;8")</f>
        <v>6</v>
      </c>
    </row>
    <row r="50" spans="2:12" x14ac:dyDescent="0.25">
      <c r="C50" s="3"/>
      <c r="D50" s="3"/>
      <c r="E50" s="3"/>
      <c r="F50" s="3"/>
      <c r="G50" s="3"/>
      <c r="H50" s="3"/>
      <c r="I50" s="3"/>
      <c r="J50" s="3"/>
      <c r="K50" s="22"/>
      <c r="L50" s="12"/>
    </row>
    <row r="53" spans="2:12" x14ac:dyDescent="0.25">
      <c r="C53" s="29" t="s">
        <v>47</v>
      </c>
      <c r="D53" s="29"/>
      <c r="E53" s="29"/>
      <c r="F53" s="29"/>
      <c r="G53" s="29"/>
      <c r="H53" s="29"/>
      <c r="I53" s="29"/>
      <c r="J53" s="29"/>
      <c r="K53" s="29"/>
    </row>
    <row r="54" spans="2:12" x14ac:dyDescent="0.25">
      <c r="B54" s="4" t="s">
        <v>77</v>
      </c>
      <c r="C54" s="4" t="s">
        <v>68</v>
      </c>
      <c r="D54" s="4" t="s">
        <v>69</v>
      </c>
      <c r="E54" s="4" t="s">
        <v>70</v>
      </c>
      <c r="F54" s="4" t="s">
        <v>71</v>
      </c>
      <c r="G54" s="4" t="s">
        <v>72</v>
      </c>
      <c r="H54" s="4" t="s">
        <v>73</v>
      </c>
      <c r="I54" s="4" t="s">
        <v>74</v>
      </c>
      <c r="J54" s="4" t="s">
        <v>75</v>
      </c>
      <c r="K54" s="4" t="s">
        <v>56</v>
      </c>
    </row>
    <row r="55" spans="2:12" x14ac:dyDescent="0.25">
      <c r="B55" s="1">
        <f t="shared" ref="B55:B99" si="12">A2</f>
        <v>1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0">
        <f>SUM(C55:J55)</f>
        <v>0</v>
      </c>
    </row>
    <row r="56" spans="2:12" x14ac:dyDescent="0.25">
      <c r="B56" s="1">
        <f t="shared" si="12"/>
        <v>2</v>
      </c>
      <c r="C56" s="1">
        <f>0</f>
        <v>0</v>
      </c>
      <c r="D56" s="1">
        <v>1</v>
      </c>
      <c r="E56" s="1">
        <f>0</f>
        <v>0</v>
      </c>
      <c r="F56" s="1">
        <v>0</v>
      </c>
      <c r="G56" s="1">
        <v>0</v>
      </c>
      <c r="H56" s="1">
        <f>0</f>
        <v>0</v>
      </c>
      <c r="I56" s="1">
        <f>0</f>
        <v>0</v>
      </c>
      <c r="J56" s="1">
        <f>0</f>
        <v>0</v>
      </c>
      <c r="K56" s="10">
        <f t="shared" ref="K56:K99" si="13">SUM(C56:J56)</f>
        <v>1</v>
      </c>
    </row>
    <row r="57" spans="2:12" x14ac:dyDescent="0.25">
      <c r="B57" s="1">
        <f t="shared" si="12"/>
        <v>3</v>
      </c>
      <c r="C57" s="1">
        <f>0</f>
        <v>0</v>
      </c>
      <c r="D57" s="1">
        <f>0</f>
        <v>0</v>
      </c>
      <c r="E57" s="1">
        <f>0</f>
        <v>0</v>
      </c>
      <c r="F57" s="1">
        <f>0</f>
        <v>0</v>
      </c>
      <c r="G57" s="1">
        <f>0</f>
        <v>0</v>
      </c>
      <c r="H57" s="1">
        <f>0</f>
        <v>0</v>
      </c>
      <c r="I57" s="1">
        <f>0</f>
        <v>0</v>
      </c>
      <c r="J57" s="1">
        <f>0</f>
        <v>0</v>
      </c>
      <c r="K57" s="10">
        <f t="shared" si="13"/>
        <v>0</v>
      </c>
    </row>
    <row r="58" spans="2:12" x14ac:dyDescent="0.25">
      <c r="B58" s="1">
        <f t="shared" si="12"/>
        <v>4</v>
      </c>
      <c r="C58" s="1">
        <f>0</f>
        <v>0</v>
      </c>
      <c r="D58" s="1">
        <f>0</f>
        <v>0</v>
      </c>
      <c r="E58" s="1">
        <f>0</f>
        <v>0</v>
      </c>
      <c r="F58" s="1">
        <f>0</f>
        <v>0</v>
      </c>
      <c r="G58" s="1">
        <f>0</f>
        <v>0</v>
      </c>
      <c r="H58" s="1">
        <f>0</f>
        <v>0</v>
      </c>
      <c r="I58" s="1">
        <f>0</f>
        <v>0</v>
      </c>
      <c r="J58" s="1">
        <f>0</f>
        <v>0</v>
      </c>
      <c r="K58" s="10">
        <f t="shared" si="13"/>
        <v>0</v>
      </c>
    </row>
    <row r="59" spans="2:12" x14ac:dyDescent="0.25">
      <c r="B59" s="1">
        <f t="shared" si="12"/>
        <v>5</v>
      </c>
      <c r="C59" s="1">
        <f>0</f>
        <v>0</v>
      </c>
      <c r="D59" s="1">
        <f>0</f>
        <v>0</v>
      </c>
      <c r="E59" s="1">
        <f>0</f>
        <v>0</v>
      </c>
      <c r="F59" s="1">
        <f>0</f>
        <v>0</v>
      </c>
      <c r="G59" s="1">
        <f>0</f>
        <v>0</v>
      </c>
      <c r="H59" s="1">
        <f>0</f>
        <v>0</v>
      </c>
      <c r="I59" s="1">
        <f>0</f>
        <v>0</v>
      </c>
      <c r="J59" s="1">
        <f>0</f>
        <v>0</v>
      </c>
      <c r="K59" s="10">
        <f t="shared" si="13"/>
        <v>0</v>
      </c>
    </row>
    <row r="60" spans="2:12" x14ac:dyDescent="0.25">
      <c r="B60" s="1">
        <f t="shared" si="12"/>
        <v>6</v>
      </c>
      <c r="C60" s="1">
        <f>0</f>
        <v>0</v>
      </c>
      <c r="D60" s="1">
        <f>0</f>
        <v>0</v>
      </c>
      <c r="E60" s="1">
        <f>0</f>
        <v>0</v>
      </c>
      <c r="F60" s="1">
        <f>0</f>
        <v>0</v>
      </c>
      <c r="G60" s="1">
        <f>0</f>
        <v>0</v>
      </c>
      <c r="H60" s="1">
        <f>0</f>
        <v>0</v>
      </c>
      <c r="I60" s="1">
        <f>0</f>
        <v>0</v>
      </c>
      <c r="J60" s="1">
        <f>0</f>
        <v>0</v>
      </c>
      <c r="K60" s="10">
        <f t="shared" si="13"/>
        <v>0</v>
      </c>
    </row>
    <row r="61" spans="2:12" x14ac:dyDescent="0.25">
      <c r="B61" s="1">
        <f t="shared" si="12"/>
        <v>9</v>
      </c>
      <c r="C61" s="1">
        <f>0</f>
        <v>0</v>
      </c>
      <c r="D61" s="1">
        <f>0</f>
        <v>0</v>
      </c>
      <c r="E61" s="1">
        <f>0</f>
        <v>0</v>
      </c>
      <c r="F61" s="1">
        <f>0</f>
        <v>0</v>
      </c>
      <c r="G61" s="1">
        <f>0</f>
        <v>0</v>
      </c>
      <c r="H61" s="1">
        <f>0</f>
        <v>0</v>
      </c>
      <c r="I61" s="1">
        <f>0</f>
        <v>0</v>
      </c>
      <c r="J61" s="1">
        <f>0</f>
        <v>0</v>
      </c>
      <c r="K61" s="10">
        <f t="shared" si="13"/>
        <v>0</v>
      </c>
    </row>
    <row r="62" spans="2:12" x14ac:dyDescent="0.25">
      <c r="B62" s="1">
        <f t="shared" si="12"/>
        <v>10</v>
      </c>
      <c r="C62" s="1">
        <f>0</f>
        <v>0</v>
      </c>
      <c r="D62" s="1">
        <f>0</f>
        <v>0</v>
      </c>
      <c r="E62" s="1">
        <f>0</f>
        <v>0</v>
      </c>
      <c r="F62" s="1">
        <f>0</f>
        <v>0</v>
      </c>
      <c r="G62" s="1">
        <f>0</f>
        <v>0</v>
      </c>
      <c r="H62" s="1">
        <f>0</f>
        <v>0</v>
      </c>
      <c r="I62" s="1">
        <f>0</f>
        <v>0</v>
      </c>
      <c r="J62" s="1">
        <f>0</f>
        <v>0</v>
      </c>
      <c r="K62" s="10">
        <f t="shared" si="13"/>
        <v>0</v>
      </c>
    </row>
    <row r="63" spans="2:12" x14ac:dyDescent="0.25">
      <c r="B63" s="1">
        <f t="shared" si="12"/>
        <v>11</v>
      </c>
      <c r="C63" s="1">
        <f>0</f>
        <v>0</v>
      </c>
      <c r="D63" s="1">
        <f>0</f>
        <v>0</v>
      </c>
      <c r="E63" s="1">
        <f>0</f>
        <v>0</v>
      </c>
      <c r="F63" s="1">
        <f>0</f>
        <v>0</v>
      </c>
      <c r="G63" s="1">
        <f>0</f>
        <v>0</v>
      </c>
      <c r="H63" s="1">
        <f>0</f>
        <v>0</v>
      </c>
      <c r="I63" s="1">
        <f>0</f>
        <v>0</v>
      </c>
      <c r="J63" s="1">
        <f>0</f>
        <v>0</v>
      </c>
      <c r="K63" s="10">
        <f t="shared" si="13"/>
        <v>0</v>
      </c>
    </row>
    <row r="64" spans="2:12" x14ac:dyDescent="0.25">
      <c r="B64" s="1">
        <f t="shared" si="12"/>
        <v>12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0">
        <f t="shared" si="13"/>
        <v>0</v>
      </c>
    </row>
    <row r="65" spans="2:11" x14ac:dyDescent="0.25">
      <c r="B65" s="1">
        <f t="shared" si="12"/>
        <v>13</v>
      </c>
      <c r="C65" s="1">
        <f>0</f>
        <v>0</v>
      </c>
      <c r="D65" s="1">
        <f>0</f>
        <v>0</v>
      </c>
      <c r="E65" s="1">
        <f>0</f>
        <v>0</v>
      </c>
      <c r="F65" s="1">
        <f>0</f>
        <v>0</v>
      </c>
      <c r="G65" s="1">
        <f>0</f>
        <v>0</v>
      </c>
      <c r="H65" s="1">
        <f>0</f>
        <v>0</v>
      </c>
      <c r="I65" s="1">
        <f>0</f>
        <v>0</v>
      </c>
      <c r="J65" s="1">
        <f>0</f>
        <v>0</v>
      </c>
      <c r="K65" s="10">
        <f t="shared" si="13"/>
        <v>0</v>
      </c>
    </row>
    <row r="66" spans="2:11" x14ac:dyDescent="0.25">
      <c r="B66" s="1">
        <f t="shared" si="12"/>
        <v>14</v>
      </c>
      <c r="C66" s="1">
        <f>0</f>
        <v>0</v>
      </c>
      <c r="D66" s="1">
        <f>0</f>
        <v>0</v>
      </c>
      <c r="E66" s="1">
        <f>0</f>
        <v>0</v>
      </c>
      <c r="F66" s="1">
        <f>0</f>
        <v>0</v>
      </c>
      <c r="G66" s="1">
        <v>1</v>
      </c>
      <c r="H66" s="1">
        <f>0</f>
        <v>0</v>
      </c>
      <c r="I66" s="1">
        <v>0</v>
      </c>
      <c r="J66" s="1">
        <v>0</v>
      </c>
      <c r="K66" s="10">
        <f t="shared" si="13"/>
        <v>1</v>
      </c>
    </row>
    <row r="67" spans="2:11" x14ac:dyDescent="0.25">
      <c r="B67" s="1">
        <f t="shared" si="12"/>
        <v>15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0">
        <f t="shared" si="13"/>
        <v>8</v>
      </c>
    </row>
    <row r="68" spans="2:11" x14ac:dyDescent="0.25">
      <c r="B68" s="1">
        <f t="shared" si="12"/>
        <v>17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0">
        <f t="shared" si="13"/>
        <v>8</v>
      </c>
    </row>
    <row r="69" spans="2:11" x14ac:dyDescent="0.25">
      <c r="B69" s="1">
        <f t="shared" si="12"/>
        <v>18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0">
        <f t="shared" si="13"/>
        <v>8</v>
      </c>
    </row>
    <row r="70" spans="2:11" x14ac:dyDescent="0.25">
      <c r="B70" s="1">
        <f t="shared" si="12"/>
        <v>20</v>
      </c>
      <c r="C70" s="1">
        <f>0</f>
        <v>0</v>
      </c>
      <c r="D70" s="1">
        <v>1</v>
      </c>
      <c r="E70" s="1">
        <f>0</f>
        <v>0</v>
      </c>
      <c r="F70" s="1">
        <f>0</f>
        <v>0</v>
      </c>
      <c r="G70" s="1">
        <f>0</f>
        <v>0</v>
      </c>
      <c r="H70" s="1">
        <f>0</f>
        <v>0</v>
      </c>
      <c r="I70" s="1">
        <f>0</f>
        <v>0</v>
      </c>
      <c r="J70" s="1">
        <f>0</f>
        <v>0</v>
      </c>
      <c r="K70" s="10">
        <f t="shared" si="13"/>
        <v>1</v>
      </c>
    </row>
    <row r="71" spans="2:11" x14ac:dyDescent="0.25">
      <c r="B71" s="1">
        <f t="shared" si="12"/>
        <v>22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0">
        <f t="shared" si="13"/>
        <v>8</v>
      </c>
    </row>
    <row r="72" spans="2:11" x14ac:dyDescent="0.25">
      <c r="B72" s="1">
        <f t="shared" si="12"/>
        <v>23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0">
        <f t="shared" si="13"/>
        <v>8</v>
      </c>
    </row>
    <row r="73" spans="2:11" x14ac:dyDescent="0.25">
      <c r="B73" s="1">
        <f t="shared" si="12"/>
        <v>24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0">
        <f t="shared" si="13"/>
        <v>8</v>
      </c>
    </row>
    <row r="74" spans="2:11" x14ac:dyDescent="0.25">
      <c r="B74" s="1">
        <f t="shared" si="12"/>
        <v>26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0">
        <f t="shared" si="13"/>
        <v>1</v>
      </c>
    </row>
    <row r="75" spans="2:11" x14ac:dyDescent="0.25">
      <c r="B75" s="1">
        <f t="shared" si="12"/>
        <v>27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0">
        <f t="shared" si="13"/>
        <v>1</v>
      </c>
    </row>
    <row r="76" spans="2:11" x14ac:dyDescent="0.25">
      <c r="B76" s="1">
        <f t="shared" si="12"/>
        <v>28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0">
        <f t="shared" si="13"/>
        <v>1</v>
      </c>
    </row>
    <row r="77" spans="2:11" x14ac:dyDescent="0.25">
      <c r="B77" s="1">
        <f t="shared" si="12"/>
        <v>30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0">
        <f t="shared" si="13"/>
        <v>1</v>
      </c>
    </row>
    <row r="78" spans="2:11" x14ac:dyDescent="0.25">
      <c r="B78" s="1">
        <f t="shared" si="12"/>
        <v>31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0">
        <f t="shared" si="13"/>
        <v>1</v>
      </c>
    </row>
    <row r="79" spans="2:11" x14ac:dyDescent="0.25">
      <c r="B79" s="1">
        <f t="shared" si="12"/>
        <v>34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0">
        <f t="shared" si="13"/>
        <v>1</v>
      </c>
    </row>
    <row r="80" spans="2:11" x14ac:dyDescent="0.25">
      <c r="B80" s="1">
        <f t="shared" si="12"/>
        <v>37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0">
        <f t="shared" si="13"/>
        <v>1</v>
      </c>
    </row>
    <row r="81" spans="2:11" x14ac:dyDescent="0.25">
      <c r="B81" s="1">
        <f t="shared" si="12"/>
        <v>38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0">
        <f t="shared" si="13"/>
        <v>1</v>
      </c>
    </row>
    <row r="82" spans="2:11" x14ac:dyDescent="0.25">
      <c r="B82" s="1">
        <f t="shared" si="12"/>
        <v>41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0">
        <f t="shared" si="13"/>
        <v>1</v>
      </c>
    </row>
    <row r="83" spans="2:11" x14ac:dyDescent="0.25">
      <c r="B83" s="1">
        <f t="shared" si="12"/>
        <v>43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0">
        <f t="shared" si="13"/>
        <v>1</v>
      </c>
    </row>
    <row r="84" spans="2:11" x14ac:dyDescent="0.25">
      <c r="B84" s="1">
        <f t="shared" si="12"/>
        <v>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0">
        <f t="shared" si="13"/>
        <v>1</v>
      </c>
    </row>
    <row r="85" spans="2:11" x14ac:dyDescent="0.25">
      <c r="B85" s="1">
        <f t="shared" si="12"/>
        <v>45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0">
        <f t="shared" si="13"/>
        <v>1</v>
      </c>
    </row>
    <row r="86" spans="2:11" x14ac:dyDescent="0.25">
      <c r="B86" s="1">
        <f t="shared" si="12"/>
        <v>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0">
        <f t="shared" si="13"/>
        <v>0</v>
      </c>
    </row>
    <row r="87" spans="2:11" x14ac:dyDescent="0.25">
      <c r="B87" s="1">
        <f t="shared" si="12"/>
        <v>47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0">
        <f t="shared" si="13"/>
        <v>2</v>
      </c>
    </row>
    <row r="88" spans="2:11" x14ac:dyDescent="0.25">
      <c r="B88" s="1">
        <f t="shared" si="12"/>
        <v>51</v>
      </c>
      <c r="C88" s="1">
        <f>0</f>
        <v>0</v>
      </c>
      <c r="D88" s="1">
        <f>0</f>
        <v>0</v>
      </c>
      <c r="E88" s="1">
        <f>0</f>
        <v>0</v>
      </c>
      <c r="F88" s="1">
        <f>0</f>
        <v>0</v>
      </c>
      <c r="G88" s="1">
        <f>0</f>
        <v>0</v>
      </c>
      <c r="H88" s="1">
        <v>1</v>
      </c>
      <c r="I88" s="1">
        <f>0</f>
        <v>0</v>
      </c>
      <c r="J88" s="1">
        <f>0</f>
        <v>0</v>
      </c>
      <c r="K88" s="10">
        <f t="shared" si="13"/>
        <v>1</v>
      </c>
    </row>
    <row r="89" spans="2:11" x14ac:dyDescent="0.25">
      <c r="B89" s="1">
        <f t="shared" si="12"/>
        <v>54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0</v>
      </c>
      <c r="K89" s="10">
        <f t="shared" si="13"/>
        <v>4</v>
      </c>
    </row>
    <row r="90" spans="2:11" x14ac:dyDescent="0.25">
      <c r="B90" s="1">
        <f t="shared" si="12"/>
        <v>57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0">
        <f t="shared" si="13"/>
        <v>7</v>
      </c>
    </row>
    <row r="91" spans="2:11" x14ac:dyDescent="0.25">
      <c r="B91" s="1">
        <f t="shared" si="12"/>
        <v>61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0">
        <f t="shared" si="13"/>
        <v>6</v>
      </c>
    </row>
    <row r="92" spans="2:11" x14ac:dyDescent="0.25">
      <c r="B92" s="1">
        <f t="shared" si="12"/>
        <v>63</v>
      </c>
      <c r="C92" s="1">
        <f>0</f>
        <v>0</v>
      </c>
      <c r="D92" s="1">
        <f>0</f>
        <v>0</v>
      </c>
      <c r="E92" s="1">
        <f>0</f>
        <v>0</v>
      </c>
      <c r="F92" s="1">
        <f>0</f>
        <v>0</v>
      </c>
      <c r="G92" s="1">
        <f>0</f>
        <v>0</v>
      </c>
      <c r="H92" s="1">
        <f>0</f>
        <v>0</v>
      </c>
      <c r="I92" s="1">
        <f>0</f>
        <v>0</v>
      </c>
      <c r="J92" s="1">
        <f>0</f>
        <v>0</v>
      </c>
      <c r="K92" s="10">
        <f t="shared" si="13"/>
        <v>0</v>
      </c>
    </row>
    <row r="93" spans="2:11" x14ac:dyDescent="0.25">
      <c r="B93" s="1">
        <f t="shared" si="12"/>
        <v>69</v>
      </c>
      <c r="C93" s="1">
        <f>0</f>
        <v>0</v>
      </c>
      <c r="D93" s="1">
        <f>0</f>
        <v>0</v>
      </c>
      <c r="E93" s="1">
        <f>0</f>
        <v>0</v>
      </c>
      <c r="F93" s="1">
        <f>0</f>
        <v>0</v>
      </c>
      <c r="G93" s="1">
        <f>0</f>
        <v>0</v>
      </c>
      <c r="H93" s="1">
        <f>0</f>
        <v>0</v>
      </c>
      <c r="I93" s="1">
        <f>0</f>
        <v>0</v>
      </c>
      <c r="J93" s="1">
        <f>0</f>
        <v>0</v>
      </c>
      <c r="K93" s="10">
        <f t="shared" si="13"/>
        <v>0</v>
      </c>
    </row>
    <row r="94" spans="2:11" x14ac:dyDescent="0.25">
      <c r="B94" s="1">
        <f t="shared" si="12"/>
        <v>71</v>
      </c>
      <c r="C94" s="1">
        <f>0</f>
        <v>0</v>
      </c>
      <c r="D94" s="1">
        <f>0</f>
        <v>0</v>
      </c>
      <c r="E94" s="1">
        <f>0</f>
        <v>0</v>
      </c>
      <c r="F94" s="1">
        <f>0</f>
        <v>0</v>
      </c>
      <c r="G94" s="1">
        <f>0</f>
        <v>0</v>
      </c>
      <c r="H94" s="1">
        <f>0</f>
        <v>0</v>
      </c>
      <c r="I94" s="1">
        <f>0</f>
        <v>0</v>
      </c>
      <c r="J94" s="1">
        <f>0</f>
        <v>0</v>
      </c>
      <c r="K94" s="10">
        <f t="shared" si="13"/>
        <v>0</v>
      </c>
    </row>
    <row r="95" spans="2:11" x14ac:dyDescent="0.25">
      <c r="B95" s="1">
        <f t="shared" si="12"/>
        <v>72</v>
      </c>
      <c r="C95" s="1">
        <f>0</f>
        <v>0</v>
      </c>
      <c r="D95" s="1">
        <f>0</f>
        <v>0</v>
      </c>
      <c r="E95" s="1">
        <f>0</f>
        <v>0</v>
      </c>
      <c r="F95" s="1">
        <f>0</f>
        <v>0</v>
      </c>
      <c r="G95" s="1">
        <f>0</f>
        <v>0</v>
      </c>
      <c r="H95" s="1">
        <f>0</f>
        <v>0</v>
      </c>
      <c r="I95" s="1">
        <f>0</f>
        <v>0</v>
      </c>
      <c r="J95" s="1">
        <f>0</f>
        <v>0</v>
      </c>
      <c r="K95" s="10">
        <f t="shared" si="13"/>
        <v>0</v>
      </c>
    </row>
    <row r="96" spans="2:11" x14ac:dyDescent="0.25">
      <c r="B96" s="1">
        <f t="shared" si="12"/>
        <v>73</v>
      </c>
      <c r="C96" s="1">
        <f>0</f>
        <v>0</v>
      </c>
      <c r="D96" s="1">
        <f>0</f>
        <v>0</v>
      </c>
      <c r="E96" s="1">
        <f>0</f>
        <v>0</v>
      </c>
      <c r="F96" s="1">
        <f>0</f>
        <v>0</v>
      </c>
      <c r="G96" s="1">
        <f>0</f>
        <v>0</v>
      </c>
      <c r="H96" s="1">
        <f>0</f>
        <v>0</v>
      </c>
      <c r="I96" s="1">
        <f>0</f>
        <v>0</v>
      </c>
      <c r="J96" s="1">
        <f>0</f>
        <v>0</v>
      </c>
      <c r="K96" s="10">
        <f t="shared" si="13"/>
        <v>0</v>
      </c>
    </row>
    <row r="97" spans="2:12" x14ac:dyDescent="0.25">
      <c r="B97" s="1">
        <f t="shared" si="12"/>
        <v>74</v>
      </c>
      <c r="C97" s="1">
        <f>0</f>
        <v>0</v>
      </c>
      <c r="D97" s="1">
        <f>0</f>
        <v>0</v>
      </c>
      <c r="E97" s="1">
        <f>0</f>
        <v>0</v>
      </c>
      <c r="F97" s="1">
        <f>0</f>
        <v>0</v>
      </c>
      <c r="G97" s="1">
        <f>0</f>
        <v>0</v>
      </c>
      <c r="H97" s="1">
        <f>0</f>
        <v>0</v>
      </c>
      <c r="I97" s="1">
        <f>0</f>
        <v>0</v>
      </c>
      <c r="J97" s="1">
        <f>0</f>
        <v>0</v>
      </c>
      <c r="K97" s="10">
        <f t="shared" si="13"/>
        <v>0</v>
      </c>
    </row>
    <row r="98" spans="2:12" x14ac:dyDescent="0.25">
      <c r="B98" s="1">
        <f t="shared" si="12"/>
        <v>79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0">
        <f t="shared" si="13"/>
        <v>1</v>
      </c>
    </row>
    <row r="99" spans="2:12" x14ac:dyDescent="0.25">
      <c r="B99" s="1">
        <f t="shared" si="12"/>
        <v>82</v>
      </c>
      <c r="C99" s="1">
        <f>0</f>
        <v>0</v>
      </c>
      <c r="D99" s="1">
        <f>0</f>
        <v>0</v>
      </c>
      <c r="E99" s="1">
        <f>0</f>
        <v>0</v>
      </c>
      <c r="F99" s="1">
        <f>0</f>
        <v>0</v>
      </c>
      <c r="G99" s="1">
        <f>0</f>
        <v>0</v>
      </c>
      <c r="H99" s="1">
        <f>0</f>
        <v>0</v>
      </c>
      <c r="I99" s="1">
        <f>0</f>
        <v>0</v>
      </c>
      <c r="J99" s="1">
        <f>0</f>
        <v>0</v>
      </c>
      <c r="K99" s="10">
        <f t="shared" si="13"/>
        <v>0</v>
      </c>
      <c r="L99" s="10">
        <f>SUM(K55:K99)</f>
        <v>84</v>
      </c>
    </row>
    <row r="103" spans="2:12" x14ac:dyDescent="0.25">
      <c r="C103" s="29" t="s">
        <v>48</v>
      </c>
      <c r="D103" s="29"/>
      <c r="E103" s="29"/>
      <c r="F103" s="29"/>
      <c r="G103" s="29"/>
      <c r="H103" s="29"/>
      <c r="I103" s="29"/>
      <c r="J103" s="29"/>
      <c r="K103" s="29"/>
    </row>
    <row r="104" spans="2:12" x14ac:dyDescent="0.25">
      <c r="B104" s="4" t="s">
        <v>77</v>
      </c>
      <c r="C104" s="4" t="s">
        <v>68</v>
      </c>
      <c r="D104" s="4" t="s">
        <v>69</v>
      </c>
      <c r="E104" s="4" t="s">
        <v>70</v>
      </c>
      <c r="F104" s="4" t="s">
        <v>71</v>
      </c>
      <c r="G104" s="4" t="s">
        <v>72</v>
      </c>
      <c r="H104" s="4" t="s">
        <v>73</v>
      </c>
      <c r="I104" s="4" t="s">
        <v>74</v>
      </c>
      <c r="J104" s="4" t="s">
        <v>75</v>
      </c>
      <c r="K104" s="4" t="s">
        <v>56</v>
      </c>
    </row>
    <row r="105" spans="2:12" x14ac:dyDescent="0.25">
      <c r="B105" s="1">
        <f t="shared" ref="B105:B149" si="14">A2</f>
        <v>1</v>
      </c>
      <c r="C105" s="1">
        <f>0</f>
        <v>0</v>
      </c>
      <c r="D105" s="1">
        <f>0</f>
        <v>0</v>
      </c>
      <c r="E105" s="1">
        <f>0</f>
        <v>0</v>
      </c>
      <c r="F105" s="1">
        <f>0</f>
        <v>0</v>
      </c>
      <c r="G105" s="1">
        <f>0</f>
        <v>0</v>
      </c>
      <c r="H105" s="1">
        <f>0</f>
        <v>0</v>
      </c>
      <c r="I105" s="1">
        <f>0</f>
        <v>0</v>
      </c>
      <c r="J105" s="1">
        <f>0</f>
        <v>0</v>
      </c>
      <c r="K105" s="10">
        <f>SUM(C105:J105)</f>
        <v>0</v>
      </c>
    </row>
    <row r="106" spans="2:12" x14ac:dyDescent="0.25">
      <c r="B106" s="1">
        <f t="shared" si="14"/>
        <v>2</v>
      </c>
      <c r="C106" s="1">
        <f>0</f>
        <v>0</v>
      </c>
      <c r="D106" s="1">
        <f>0</f>
        <v>0</v>
      </c>
      <c r="E106" s="1">
        <f>0</f>
        <v>0</v>
      </c>
      <c r="F106" s="1">
        <f>0</f>
        <v>0</v>
      </c>
      <c r="G106" s="1">
        <f>0</f>
        <v>0</v>
      </c>
      <c r="H106" s="1">
        <f>0</f>
        <v>0</v>
      </c>
      <c r="I106" s="1">
        <f>0</f>
        <v>0</v>
      </c>
      <c r="J106" s="1">
        <f>0</f>
        <v>0</v>
      </c>
      <c r="K106" s="10">
        <f t="shared" ref="K106:K149" si="15">SUM(C106:J106)</f>
        <v>0</v>
      </c>
    </row>
    <row r="107" spans="2:12" x14ac:dyDescent="0.25">
      <c r="B107" s="1">
        <f t="shared" si="14"/>
        <v>3</v>
      </c>
      <c r="C107" s="1">
        <f>0</f>
        <v>0</v>
      </c>
      <c r="D107" s="1">
        <f>0</f>
        <v>0</v>
      </c>
      <c r="E107" s="1">
        <f>0</f>
        <v>0</v>
      </c>
      <c r="F107" s="1">
        <f>0</f>
        <v>0</v>
      </c>
      <c r="G107" s="1">
        <f>0</f>
        <v>0</v>
      </c>
      <c r="H107" s="1">
        <f>0</f>
        <v>0</v>
      </c>
      <c r="I107" s="1">
        <f>0</f>
        <v>0</v>
      </c>
      <c r="J107" s="1">
        <f>0</f>
        <v>0</v>
      </c>
      <c r="K107" s="10">
        <f t="shared" si="15"/>
        <v>0</v>
      </c>
    </row>
    <row r="108" spans="2:12" x14ac:dyDescent="0.25">
      <c r="B108" s="1">
        <f t="shared" si="14"/>
        <v>4</v>
      </c>
      <c r="C108" s="1">
        <f>0</f>
        <v>0</v>
      </c>
      <c r="D108" s="1">
        <f>0</f>
        <v>0</v>
      </c>
      <c r="E108" s="1">
        <f>0</f>
        <v>0</v>
      </c>
      <c r="F108" s="1">
        <f>0</f>
        <v>0</v>
      </c>
      <c r="G108" s="1">
        <f>0</f>
        <v>0</v>
      </c>
      <c r="H108" s="1">
        <f>0</f>
        <v>0</v>
      </c>
      <c r="I108" s="1">
        <f>0</f>
        <v>0</v>
      </c>
      <c r="J108" s="1">
        <f>0</f>
        <v>0</v>
      </c>
      <c r="K108" s="10">
        <f t="shared" si="15"/>
        <v>0</v>
      </c>
    </row>
    <row r="109" spans="2:12" x14ac:dyDescent="0.25">
      <c r="B109" s="1">
        <f t="shared" si="14"/>
        <v>5</v>
      </c>
      <c r="C109" s="1">
        <f>0</f>
        <v>0</v>
      </c>
      <c r="D109" s="1">
        <f>0</f>
        <v>0</v>
      </c>
      <c r="E109" s="1">
        <f>0</f>
        <v>0</v>
      </c>
      <c r="F109" s="1">
        <f>0</f>
        <v>0</v>
      </c>
      <c r="G109" s="1">
        <f>0</f>
        <v>0</v>
      </c>
      <c r="H109" s="1">
        <f>0</f>
        <v>0</v>
      </c>
      <c r="I109" s="1">
        <f>0</f>
        <v>0</v>
      </c>
      <c r="J109" s="1">
        <f>0</f>
        <v>0</v>
      </c>
      <c r="K109" s="10">
        <f t="shared" si="15"/>
        <v>0</v>
      </c>
    </row>
    <row r="110" spans="2:12" x14ac:dyDescent="0.25">
      <c r="B110" s="1">
        <f t="shared" si="14"/>
        <v>6</v>
      </c>
      <c r="C110" s="1">
        <f>0</f>
        <v>0</v>
      </c>
      <c r="D110" s="1">
        <f>0</f>
        <v>0</v>
      </c>
      <c r="E110" s="1">
        <f>0</f>
        <v>0</v>
      </c>
      <c r="F110" s="1">
        <f>0</f>
        <v>0</v>
      </c>
      <c r="G110" s="1">
        <f>0</f>
        <v>0</v>
      </c>
      <c r="H110" s="1">
        <f>0</f>
        <v>0</v>
      </c>
      <c r="I110" s="1">
        <f>0</f>
        <v>0</v>
      </c>
      <c r="J110" s="1">
        <f>0</f>
        <v>0</v>
      </c>
      <c r="K110" s="10">
        <f t="shared" si="15"/>
        <v>0</v>
      </c>
    </row>
    <row r="111" spans="2:12" x14ac:dyDescent="0.25">
      <c r="B111" s="1">
        <f t="shared" si="14"/>
        <v>9</v>
      </c>
      <c r="C111" s="1">
        <f>0</f>
        <v>0</v>
      </c>
      <c r="D111" s="1">
        <f>0</f>
        <v>0</v>
      </c>
      <c r="E111" s="1">
        <f>0</f>
        <v>0</v>
      </c>
      <c r="F111" s="1">
        <f>0</f>
        <v>0</v>
      </c>
      <c r="G111" s="1">
        <f>0</f>
        <v>0</v>
      </c>
      <c r="H111" s="1">
        <f>0</f>
        <v>0</v>
      </c>
      <c r="I111" s="1">
        <f>0</f>
        <v>0</v>
      </c>
      <c r="J111" s="1">
        <f>0</f>
        <v>0</v>
      </c>
      <c r="K111" s="10">
        <f t="shared" si="15"/>
        <v>0</v>
      </c>
    </row>
    <row r="112" spans="2:12" x14ac:dyDescent="0.25">
      <c r="B112" s="1">
        <f t="shared" si="14"/>
        <v>10</v>
      </c>
      <c r="C112" s="1">
        <f>0</f>
        <v>0</v>
      </c>
      <c r="D112" s="1">
        <f>0</f>
        <v>0</v>
      </c>
      <c r="E112" s="1">
        <f>0</f>
        <v>0</v>
      </c>
      <c r="F112" s="1">
        <f>0</f>
        <v>0</v>
      </c>
      <c r="G112" s="1">
        <f>0</f>
        <v>0</v>
      </c>
      <c r="H112" s="1">
        <f>0</f>
        <v>0</v>
      </c>
      <c r="I112" s="1">
        <f>0</f>
        <v>0</v>
      </c>
      <c r="J112" s="1">
        <f>0</f>
        <v>0</v>
      </c>
      <c r="K112" s="10">
        <f t="shared" si="15"/>
        <v>0</v>
      </c>
    </row>
    <row r="113" spans="2:11" x14ac:dyDescent="0.25">
      <c r="B113" s="1">
        <f t="shared" si="14"/>
        <v>11</v>
      </c>
      <c r="C113" s="1">
        <f>0</f>
        <v>0</v>
      </c>
      <c r="D113" s="1">
        <f>0</f>
        <v>0</v>
      </c>
      <c r="E113" s="1">
        <f>0</f>
        <v>0</v>
      </c>
      <c r="F113" s="1">
        <f>0</f>
        <v>0</v>
      </c>
      <c r="G113" s="1">
        <f>0</f>
        <v>0</v>
      </c>
      <c r="H113" s="1">
        <f>0</f>
        <v>0</v>
      </c>
      <c r="I113" s="1">
        <f>0</f>
        <v>0</v>
      </c>
      <c r="J113" s="1">
        <f>0</f>
        <v>0</v>
      </c>
      <c r="K113" s="10">
        <f t="shared" si="15"/>
        <v>0</v>
      </c>
    </row>
    <row r="114" spans="2:11" x14ac:dyDescent="0.25">
      <c r="B114" s="1">
        <f t="shared" si="14"/>
        <v>12</v>
      </c>
      <c r="C114" s="1">
        <f>0</f>
        <v>0</v>
      </c>
      <c r="D114" s="1">
        <f>0</f>
        <v>0</v>
      </c>
      <c r="E114" s="1">
        <f>0</f>
        <v>0</v>
      </c>
      <c r="F114" s="1">
        <f>0</f>
        <v>0</v>
      </c>
      <c r="G114" s="1">
        <f>0</f>
        <v>0</v>
      </c>
      <c r="H114" s="1">
        <f>0</f>
        <v>0</v>
      </c>
      <c r="I114" s="1">
        <f>0</f>
        <v>0</v>
      </c>
      <c r="J114" s="1">
        <f>0</f>
        <v>0</v>
      </c>
      <c r="K114" s="10">
        <f t="shared" si="15"/>
        <v>0</v>
      </c>
    </row>
    <row r="115" spans="2:11" x14ac:dyDescent="0.25">
      <c r="B115" s="1">
        <f t="shared" si="14"/>
        <v>13</v>
      </c>
      <c r="C115" s="1">
        <f>0</f>
        <v>0</v>
      </c>
      <c r="D115" s="1">
        <f>0</f>
        <v>0</v>
      </c>
      <c r="E115" s="1">
        <f>0</f>
        <v>0</v>
      </c>
      <c r="F115" s="1">
        <f>0</f>
        <v>0</v>
      </c>
      <c r="G115" s="1">
        <f>0</f>
        <v>0</v>
      </c>
      <c r="H115" s="1">
        <f>0</f>
        <v>0</v>
      </c>
      <c r="I115" s="1">
        <f>0</f>
        <v>0</v>
      </c>
      <c r="J115" s="1">
        <f>0</f>
        <v>0</v>
      </c>
      <c r="K115" s="10">
        <f t="shared" si="15"/>
        <v>0</v>
      </c>
    </row>
    <row r="116" spans="2:11" x14ac:dyDescent="0.25">
      <c r="B116" s="1">
        <f t="shared" si="14"/>
        <v>14</v>
      </c>
      <c r="C116" s="1">
        <f>0</f>
        <v>0</v>
      </c>
      <c r="D116" s="1">
        <f>0</f>
        <v>0</v>
      </c>
      <c r="E116" s="1">
        <f>0</f>
        <v>0</v>
      </c>
      <c r="F116" s="1">
        <f>0</f>
        <v>0</v>
      </c>
      <c r="G116" s="1">
        <f>0</f>
        <v>0</v>
      </c>
      <c r="H116" s="1">
        <f>0</f>
        <v>0</v>
      </c>
      <c r="I116" s="1">
        <f>0</f>
        <v>0</v>
      </c>
      <c r="J116" s="1">
        <f>0</f>
        <v>0</v>
      </c>
      <c r="K116" s="10">
        <f t="shared" si="15"/>
        <v>0</v>
      </c>
    </row>
    <row r="117" spans="2:11" x14ac:dyDescent="0.25">
      <c r="B117" s="1">
        <f t="shared" si="14"/>
        <v>15</v>
      </c>
      <c r="C117" s="1">
        <v>1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0">
        <f t="shared" si="15"/>
        <v>7</v>
      </c>
    </row>
    <row r="118" spans="2:11" x14ac:dyDescent="0.25">
      <c r="B118" s="1">
        <f t="shared" si="14"/>
        <v>17</v>
      </c>
      <c r="C118" s="1">
        <f>0</f>
        <v>0</v>
      </c>
      <c r="D118" s="1">
        <f>0</f>
        <v>0</v>
      </c>
      <c r="E118" s="1">
        <f>0</f>
        <v>0</v>
      </c>
      <c r="F118" s="1">
        <f>0</f>
        <v>0</v>
      </c>
      <c r="G118" s="1">
        <f>0</f>
        <v>0</v>
      </c>
      <c r="H118" s="1">
        <f>0</f>
        <v>0</v>
      </c>
      <c r="I118" s="1">
        <f>0</f>
        <v>0</v>
      </c>
      <c r="J118" s="1">
        <f>0</f>
        <v>0</v>
      </c>
      <c r="K118" s="10">
        <f t="shared" si="15"/>
        <v>0</v>
      </c>
    </row>
    <row r="119" spans="2:11" x14ac:dyDescent="0.25">
      <c r="B119" s="1">
        <f t="shared" si="14"/>
        <v>18</v>
      </c>
      <c r="C119" s="1">
        <f>0</f>
        <v>0</v>
      </c>
      <c r="D119" s="1">
        <f>0</f>
        <v>0</v>
      </c>
      <c r="E119" s="1">
        <f>0</f>
        <v>0</v>
      </c>
      <c r="F119" s="1">
        <f>0</f>
        <v>0</v>
      </c>
      <c r="G119" s="1">
        <f>0</f>
        <v>0</v>
      </c>
      <c r="H119" s="1">
        <f>0</f>
        <v>0</v>
      </c>
      <c r="I119" s="1">
        <f>0</f>
        <v>0</v>
      </c>
      <c r="J119" s="1">
        <f>0</f>
        <v>0</v>
      </c>
      <c r="K119" s="10">
        <f t="shared" si="15"/>
        <v>0</v>
      </c>
    </row>
    <row r="120" spans="2:11" x14ac:dyDescent="0.25">
      <c r="B120" s="1">
        <f t="shared" si="14"/>
        <v>20</v>
      </c>
      <c r="C120" s="1">
        <f>0</f>
        <v>0</v>
      </c>
      <c r="D120" s="1">
        <f>0</f>
        <v>0</v>
      </c>
      <c r="E120" s="1">
        <f>0</f>
        <v>0</v>
      </c>
      <c r="F120" s="1">
        <f>0</f>
        <v>0</v>
      </c>
      <c r="G120" s="1">
        <f>0</f>
        <v>0</v>
      </c>
      <c r="H120" s="1">
        <f>0</f>
        <v>0</v>
      </c>
      <c r="I120" s="1">
        <f>0</f>
        <v>0</v>
      </c>
      <c r="J120" s="1">
        <f>0</f>
        <v>0</v>
      </c>
      <c r="K120" s="10">
        <f t="shared" si="15"/>
        <v>0</v>
      </c>
    </row>
    <row r="121" spans="2:11" x14ac:dyDescent="0.25">
      <c r="B121" s="1">
        <f t="shared" si="14"/>
        <v>22</v>
      </c>
      <c r="C121" s="1">
        <f>0</f>
        <v>0</v>
      </c>
      <c r="D121" s="1">
        <f>0</f>
        <v>0</v>
      </c>
      <c r="E121" s="1">
        <f>0</f>
        <v>0</v>
      </c>
      <c r="F121" s="1">
        <f>0</f>
        <v>0</v>
      </c>
      <c r="G121" s="1">
        <f>0</f>
        <v>0</v>
      </c>
      <c r="H121" s="1">
        <f>0</f>
        <v>0</v>
      </c>
      <c r="I121" s="1">
        <f>0</f>
        <v>0</v>
      </c>
      <c r="J121" s="1">
        <f>0</f>
        <v>0</v>
      </c>
      <c r="K121" s="10">
        <f t="shared" si="15"/>
        <v>0</v>
      </c>
    </row>
    <row r="122" spans="2:11" x14ac:dyDescent="0.25">
      <c r="B122" s="1">
        <f t="shared" si="14"/>
        <v>23</v>
      </c>
      <c r="C122" s="1">
        <f>0</f>
        <v>0</v>
      </c>
      <c r="D122" s="1">
        <f>0</f>
        <v>0</v>
      </c>
      <c r="E122" s="1">
        <f>0</f>
        <v>0</v>
      </c>
      <c r="F122" s="1">
        <f>0</f>
        <v>0</v>
      </c>
      <c r="G122" s="1">
        <f>0</f>
        <v>0</v>
      </c>
      <c r="H122" s="1">
        <f>0</f>
        <v>0</v>
      </c>
      <c r="I122" s="1">
        <f>0</f>
        <v>0</v>
      </c>
      <c r="J122" s="1">
        <f>0</f>
        <v>0</v>
      </c>
      <c r="K122" s="10">
        <f t="shared" si="15"/>
        <v>0</v>
      </c>
    </row>
    <row r="123" spans="2:11" x14ac:dyDescent="0.25">
      <c r="B123" s="1">
        <f t="shared" si="14"/>
        <v>24</v>
      </c>
      <c r="C123" s="1">
        <f>0</f>
        <v>0</v>
      </c>
      <c r="D123" s="1">
        <f>0</f>
        <v>0</v>
      </c>
      <c r="E123" s="1">
        <f>0</f>
        <v>0</v>
      </c>
      <c r="F123" s="1">
        <f>0</f>
        <v>0</v>
      </c>
      <c r="G123" s="1">
        <f>0</f>
        <v>0</v>
      </c>
      <c r="H123" s="1">
        <f>0</f>
        <v>0</v>
      </c>
      <c r="I123" s="1">
        <f>0</f>
        <v>0</v>
      </c>
      <c r="J123" s="1">
        <f>0</f>
        <v>0</v>
      </c>
      <c r="K123" s="10">
        <f t="shared" si="15"/>
        <v>0</v>
      </c>
    </row>
    <row r="124" spans="2:11" x14ac:dyDescent="0.25">
      <c r="B124" s="1">
        <f t="shared" si="14"/>
        <v>26</v>
      </c>
      <c r="C124" s="1">
        <f>0</f>
        <v>0</v>
      </c>
      <c r="D124" s="1">
        <f>0</f>
        <v>0</v>
      </c>
      <c r="E124" s="1">
        <f>0</f>
        <v>0</v>
      </c>
      <c r="F124" s="1">
        <f>0</f>
        <v>0</v>
      </c>
      <c r="G124" s="1">
        <f>0</f>
        <v>0</v>
      </c>
      <c r="H124" s="1">
        <f>0</f>
        <v>0</v>
      </c>
      <c r="I124" s="1">
        <f>0</f>
        <v>0</v>
      </c>
      <c r="J124" s="1">
        <f>0</f>
        <v>0</v>
      </c>
      <c r="K124" s="10">
        <f t="shared" si="15"/>
        <v>0</v>
      </c>
    </row>
    <row r="125" spans="2:11" x14ac:dyDescent="0.25">
      <c r="B125" s="1">
        <f t="shared" si="14"/>
        <v>27</v>
      </c>
      <c r="C125" s="1">
        <f>0</f>
        <v>0</v>
      </c>
      <c r="D125" s="1">
        <f>0</f>
        <v>0</v>
      </c>
      <c r="E125" s="1">
        <f>0</f>
        <v>0</v>
      </c>
      <c r="F125" s="1">
        <f>0</f>
        <v>0</v>
      </c>
      <c r="G125" s="1">
        <f>0</f>
        <v>0</v>
      </c>
      <c r="H125" s="1">
        <f>0</f>
        <v>0</v>
      </c>
      <c r="I125" s="1">
        <f>0</f>
        <v>0</v>
      </c>
      <c r="J125" s="1">
        <f>0</f>
        <v>0</v>
      </c>
      <c r="K125" s="10">
        <f t="shared" si="15"/>
        <v>0</v>
      </c>
    </row>
    <row r="126" spans="2:11" x14ac:dyDescent="0.25">
      <c r="B126" s="1">
        <f t="shared" si="14"/>
        <v>28</v>
      </c>
      <c r="C126" s="1">
        <f>0</f>
        <v>0</v>
      </c>
      <c r="D126" s="1">
        <f>0</f>
        <v>0</v>
      </c>
      <c r="E126" s="1">
        <f>0</f>
        <v>0</v>
      </c>
      <c r="F126" s="1">
        <f>0</f>
        <v>0</v>
      </c>
      <c r="G126" s="1">
        <f>0</f>
        <v>0</v>
      </c>
      <c r="H126" s="1">
        <f>0</f>
        <v>0</v>
      </c>
      <c r="I126" s="1">
        <f>0</f>
        <v>0</v>
      </c>
      <c r="J126" s="1">
        <f>0</f>
        <v>0</v>
      </c>
      <c r="K126" s="10">
        <f t="shared" si="15"/>
        <v>0</v>
      </c>
    </row>
    <row r="127" spans="2:11" x14ac:dyDescent="0.25">
      <c r="B127" s="1">
        <f t="shared" si="14"/>
        <v>30</v>
      </c>
      <c r="C127" s="1">
        <f>0</f>
        <v>0</v>
      </c>
      <c r="D127" s="1">
        <f>0</f>
        <v>0</v>
      </c>
      <c r="E127" s="1">
        <f>0</f>
        <v>0</v>
      </c>
      <c r="F127" s="1">
        <f>0</f>
        <v>0</v>
      </c>
      <c r="G127" s="1">
        <f>0</f>
        <v>0</v>
      </c>
      <c r="H127" s="1">
        <f>0</f>
        <v>0</v>
      </c>
      <c r="I127" s="1">
        <f>0</f>
        <v>0</v>
      </c>
      <c r="J127" s="1">
        <f>0</f>
        <v>0</v>
      </c>
      <c r="K127" s="10">
        <f t="shared" si="15"/>
        <v>0</v>
      </c>
    </row>
    <row r="128" spans="2:11" x14ac:dyDescent="0.25">
      <c r="B128" s="1">
        <f t="shared" si="14"/>
        <v>31</v>
      </c>
      <c r="C128" s="1">
        <f>0</f>
        <v>0</v>
      </c>
      <c r="D128" s="1">
        <f>0</f>
        <v>0</v>
      </c>
      <c r="E128" s="1">
        <f>0</f>
        <v>0</v>
      </c>
      <c r="F128" s="1">
        <f>0</f>
        <v>0</v>
      </c>
      <c r="G128" s="1">
        <f>0</f>
        <v>0</v>
      </c>
      <c r="H128" s="1">
        <f>0</f>
        <v>0</v>
      </c>
      <c r="I128" s="1">
        <f>0</f>
        <v>0</v>
      </c>
      <c r="J128" s="1">
        <f>0</f>
        <v>0</v>
      </c>
      <c r="K128" s="10">
        <f t="shared" si="15"/>
        <v>0</v>
      </c>
    </row>
    <row r="129" spans="2:11" x14ac:dyDescent="0.25">
      <c r="B129" s="1">
        <f t="shared" si="14"/>
        <v>34</v>
      </c>
      <c r="C129" s="1">
        <f>0</f>
        <v>0</v>
      </c>
      <c r="D129" s="1">
        <f>0</f>
        <v>0</v>
      </c>
      <c r="E129" s="1">
        <f>0</f>
        <v>0</v>
      </c>
      <c r="F129" s="1">
        <f>0</f>
        <v>0</v>
      </c>
      <c r="G129" s="1">
        <f>0</f>
        <v>0</v>
      </c>
      <c r="H129" s="1">
        <f>0</f>
        <v>0</v>
      </c>
      <c r="I129" s="1">
        <f>0</f>
        <v>0</v>
      </c>
      <c r="J129" s="1">
        <f>0</f>
        <v>0</v>
      </c>
      <c r="K129" s="10">
        <f t="shared" si="15"/>
        <v>0</v>
      </c>
    </row>
    <row r="130" spans="2:11" x14ac:dyDescent="0.25">
      <c r="B130" s="1">
        <f t="shared" si="14"/>
        <v>37</v>
      </c>
      <c r="C130" s="1">
        <f>0</f>
        <v>0</v>
      </c>
      <c r="D130" s="1">
        <f>0</f>
        <v>0</v>
      </c>
      <c r="E130" s="1">
        <f>0</f>
        <v>0</v>
      </c>
      <c r="F130" s="1">
        <f>0</f>
        <v>0</v>
      </c>
      <c r="G130" s="1">
        <f>0</f>
        <v>0</v>
      </c>
      <c r="H130" s="1">
        <f>0</f>
        <v>0</v>
      </c>
      <c r="I130" s="1">
        <f>0</f>
        <v>0</v>
      </c>
      <c r="J130" s="1">
        <f>0</f>
        <v>0</v>
      </c>
      <c r="K130" s="10">
        <f t="shared" si="15"/>
        <v>0</v>
      </c>
    </row>
    <row r="131" spans="2:11" x14ac:dyDescent="0.25">
      <c r="B131" s="1">
        <f t="shared" si="14"/>
        <v>38</v>
      </c>
      <c r="C131" s="1">
        <f>0</f>
        <v>0</v>
      </c>
      <c r="D131" s="1">
        <f>0</f>
        <v>0</v>
      </c>
      <c r="E131" s="1">
        <f>0</f>
        <v>0</v>
      </c>
      <c r="F131" s="1">
        <f>0</f>
        <v>0</v>
      </c>
      <c r="G131" s="1">
        <f>0</f>
        <v>0</v>
      </c>
      <c r="H131" s="1">
        <f>0</f>
        <v>0</v>
      </c>
      <c r="I131" s="1">
        <f>0</f>
        <v>0</v>
      </c>
      <c r="J131" s="1">
        <f>0</f>
        <v>0</v>
      </c>
      <c r="K131" s="10">
        <f t="shared" si="15"/>
        <v>0</v>
      </c>
    </row>
    <row r="132" spans="2:11" x14ac:dyDescent="0.25">
      <c r="B132" s="1">
        <f t="shared" si="14"/>
        <v>41</v>
      </c>
      <c r="C132" s="1">
        <f>0</f>
        <v>0</v>
      </c>
      <c r="D132" s="1">
        <f>0</f>
        <v>0</v>
      </c>
      <c r="E132" s="1">
        <f>0</f>
        <v>0</v>
      </c>
      <c r="F132" s="1">
        <f>0</f>
        <v>0</v>
      </c>
      <c r="G132" s="1">
        <f>0</f>
        <v>0</v>
      </c>
      <c r="H132" s="1">
        <f>0</f>
        <v>0</v>
      </c>
      <c r="I132" s="1">
        <f>0</f>
        <v>0</v>
      </c>
      <c r="J132" s="1">
        <f>0</f>
        <v>0</v>
      </c>
      <c r="K132" s="10">
        <f t="shared" si="15"/>
        <v>0</v>
      </c>
    </row>
    <row r="133" spans="2:11" x14ac:dyDescent="0.25">
      <c r="B133" s="1">
        <f t="shared" si="14"/>
        <v>43</v>
      </c>
      <c r="C133" s="1">
        <f>0</f>
        <v>0</v>
      </c>
      <c r="D133" s="1">
        <f>0</f>
        <v>0</v>
      </c>
      <c r="E133" s="1">
        <f>0</f>
        <v>0</v>
      </c>
      <c r="F133" s="1">
        <f>0</f>
        <v>0</v>
      </c>
      <c r="G133" s="1">
        <f>0</f>
        <v>0</v>
      </c>
      <c r="H133" s="1">
        <f>0</f>
        <v>0</v>
      </c>
      <c r="I133" s="1">
        <f>0</f>
        <v>0</v>
      </c>
      <c r="J133" s="1">
        <f>0</f>
        <v>0</v>
      </c>
      <c r="K133" s="10">
        <f t="shared" si="15"/>
        <v>0</v>
      </c>
    </row>
    <row r="134" spans="2:11" x14ac:dyDescent="0.25">
      <c r="B134" s="1">
        <f t="shared" si="14"/>
        <v>44</v>
      </c>
      <c r="C134" s="1">
        <f>0</f>
        <v>0</v>
      </c>
      <c r="D134" s="1">
        <f>0</f>
        <v>0</v>
      </c>
      <c r="E134" s="1">
        <f>0</f>
        <v>0</v>
      </c>
      <c r="F134" s="1">
        <f>0</f>
        <v>0</v>
      </c>
      <c r="G134" s="1">
        <f>0</f>
        <v>0</v>
      </c>
      <c r="H134" s="1">
        <f>0</f>
        <v>0</v>
      </c>
      <c r="I134" s="1">
        <f>0</f>
        <v>0</v>
      </c>
      <c r="J134" s="1">
        <f>0</f>
        <v>0</v>
      </c>
      <c r="K134" s="10">
        <f t="shared" si="15"/>
        <v>0</v>
      </c>
    </row>
    <row r="135" spans="2:11" x14ac:dyDescent="0.25">
      <c r="B135" s="1">
        <f t="shared" si="14"/>
        <v>45</v>
      </c>
      <c r="C135" s="1">
        <f>0</f>
        <v>0</v>
      </c>
      <c r="D135" s="1">
        <f>0</f>
        <v>0</v>
      </c>
      <c r="E135" s="1">
        <f>0</f>
        <v>0</v>
      </c>
      <c r="F135" s="1">
        <f>0</f>
        <v>0</v>
      </c>
      <c r="G135" s="1">
        <f>0</f>
        <v>0</v>
      </c>
      <c r="H135" s="1">
        <f>0</f>
        <v>0</v>
      </c>
      <c r="I135" s="1">
        <f>0</f>
        <v>0</v>
      </c>
      <c r="J135" s="1">
        <f>0</f>
        <v>0</v>
      </c>
      <c r="K135" s="10">
        <f t="shared" si="15"/>
        <v>0</v>
      </c>
    </row>
    <row r="136" spans="2:11" x14ac:dyDescent="0.25">
      <c r="B136" s="1">
        <f t="shared" si="14"/>
        <v>46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0">
        <f t="shared" si="15"/>
        <v>1</v>
      </c>
    </row>
    <row r="137" spans="2:11" x14ac:dyDescent="0.25">
      <c r="B137" s="1">
        <f t="shared" si="14"/>
        <v>47</v>
      </c>
      <c r="C137" s="1">
        <f>0</f>
        <v>0</v>
      </c>
      <c r="D137" s="1">
        <f>0</f>
        <v>0</v>
      </c>
      <c r="E137" s="1">
        <f>0</f>
        <v>0</v>
      </c>
      <c r="F137" s="1">
        <f>0</f>
        <v>0</v>
      </c>
      <c r="G137" s="1">
        <f>0</f>
        <v>0</v>
      </c>
      <c r="H137" s="1">
        <f>0</f>
        <v>0</v>
      </c>
      <c r="I137" s="1">
        <f>0</f>
        <v>0</v>
      </c>
      <c r="J137" s="1">
        <f>0</f>
        <v>0</v>
      </c>
      <c r="K137" s="10">
        <f t="shared" si="15"/>
        <v>0</v>
      </c>
    </row>
    <row r="138" spans="2:11" x14ac:dyDescent="0.25">
      <c r="B138" s="1">
        <f t="shared" si="14"/>
        <v>51</v>
      </c>
      <c r="C138" s="1">
        <f>0</f>
        <v>0</v>
      </c>
      <c r="D138" s="1">
        <f>0</f>
        <v>0</v>
      </c>
      <c r="E138" s="1">
        <f>0</f>
        <v>0</v>
      </c>
      <c r="F138" s="1">
        <f>0</f>
        <v>0</v>
      </c>
      <c r="G138" s="1">
        <f>0</f>
        <v>0</v>
      </c>
      <c r="H138" s="1">
        <f>0</f>
        <v>0</v>
      </c>
      <c r="I138" s="1">
        <f>0</f>
        <v>0</v>
      </c>
      <c r="J138" s="1">
        <f>0</f>
        <v>0</v>
      </c>
      <c r="K138" s="10">
        <f t="shared" si="15"/>
        <v>0</v>
      </c>
    </row>
    <row r="139" spans="2:11" x14ac:dyDescent="0.25">
      <c r="B139" s="1">
        <f t="shared" si="14"/>
        <v>54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0">
        <f t="shared" si="15"/>
        <v>8</v>
      </c>
    </row>
    <row r="140" spans="2:11" x14ac:dyDescent="0.25">
      <c r="B140" s="1">
        <f t="shared" si="14"/>
        <v>57</v>
      </c>
      <c r="C140" s="1">
        <f>0</f>
        <v>0</v>
      </c>
      <c r="D140" s="1">
        <f>0</f>
        <v>0</v>
      </c>
      <c r="E140" s="1">
        <f>0</f>
        <v>0</v>
      </c>
      <c r="F140" s="1">
        <f>0</f>
        <v>0</v>
      </c>
      <c r="G140" s="1">
        <f>0</f>
        <v>0</v>
      </c>
      <c r="H140" s="1">
        <f>0</f>
        <v>0</v>
      </c>
      <c r="I140" s="1">
        <f>0</f>
        <v>0</v>
      </c>
      <c r="J140" s="1">
        <f>0</f>
        <v>0</v>
      </c>
      <c r="K140" s="10">
        <f t="shared" si="15"/>
        <v>0</v>
      </c>
    </row>
    <row r="141" spans="2:11" x14ac:dyDescent="0.25">
      <c r="B141" s="1">
        <f t="shared" si="14"/>
        <v>61</v>
      </c>
      <c r="C141" s="1">
        <f>0</f>
        <v>0</v>
      </c>
      <c r="D141" s="1">
        <f>0</f>
        <v>0</v>
      </c>
      <c r="E141" s="1">
        <f>0</f>
        <v>0</v>
      </c>
      <c r="F141" s="1">
        <f>0</f>
        <v>0</v>
      </c>
      <c r="G141" s="1">
        <f>0</f>
        <v>0</v>
      </c>
      <c r="H141" s="1">
        <f>0</f>
        <v>0</v>
      </c>
      <c r="I141" s="1">
        <f>0</f>
        <v>0</v>
      </c>
      <c r="J141" s="1">
        <f>0</f>
        <v>0</v>
      </c>
      <c r="K141" s="10">
        <f t="shared" si="15"/>
        <v>0</v>
      </c>
    </row>
    <row r="142" spans="2:11" x14ac:dyDescent="0.25">
      <c r="B142" s="1">
        <f t="shared" si="14"/>
        <v>63</v>
      </c>
      <c r="C142" s="1">
        <f>0</f>
        <v>0</v>
      </c>
      <c r="D142" s="1">
        <f>0</f>
        <v>0</v>
      </c>
      <c r="E142" s="1">
        <f>0</f>
        <v>0</v>
      </c>
      <c r="F142" s="1">
        <f>0</f>
        <v>0</v>
      </c>
      <c r="G142" s="1">
        <f>0</f>
        <v>0</v>
      </c>
      <c r="H142" s="1">
        <f>0</f>
        <v>0</v>
      </c>
      <c r="I142" s="1">
        <f>0</f>
        <v>0</v>
      </c>
      <c r="J142" s="1">
        <f>0</f>
        <v>0</v>
      </c>
      <c r="K142" s="10">
        <f t="shared" si="15"/>
        <v>0</v>
      </c>
    </row>
    <row r="143" spans="2:11" x14ac:dyDescent="0.25">
      <c r="B143" s="1">
        <f t="shared" si="14"/>
        <v>69</v>
      </c>
      <c r="C143" s="1">
        <f>0</f>
        <v>0</v>
      </c>
      <c r="D143" s="1">
        <f>0</f>
        <v>0</v>
      </c>
      <c r="E143" s="1">
        <f>0</f>
        <v>0</v>
      </c>
      <c r="F143" s="1">
        <f>0</f>
        <v>0</v>
      </c>
      <c r="G143" s="1">
        <f>0</f>
        <v>0</v>
      </c>
      <c r="H143" s="1">
        <f>0</f>
        <v>0</v>
      </c>
      <c r="I143" s="1">
        <f>0</f>
        <v>0</v>
      </c>
      <c r="J143" s="1">
        <f>0</f>
        <v>0</v>
      </c>
      <c r="K143" s="10">
        <f t="shared" si="15"/>
        <v>0</v>
      </c>
    </row>
    <row r="144" spans="2:11" x14ac:dyDescent="0.25">
      <c r="B144" s="1">
        <f t="shared" si="14"/>
        <v>71</v>
      </c>
      <c r="C144" s="1">
        <f>0</f>
        <v>0</v>
      </c>
      <c r="D144" s="1">
        <f>0</f>
        <v>0</v>
      </c>
      <c r="E144" s="1">
        <f>0</f>
        <v>0</v>
      </c>
      <c r="F144" s="1">
        <f>0</f>
        <v>0</v>
      </c>
      <c r="G144" s="1">
        <f>0</f>
        <v>0</v>
      </c>
      <c r="H144" s="1">
        <f>0</f>
        <v>0</v>
      </c>
      <c r="I144" s="1">
        <f>0</f>
        <v>0</v>
      </c>
      <c r="J144" s="1">
        <f>0</f>
        <v>0</v>
      </c>
      <c r="K144" s="10">
        <f t="shared" si="15"/>
        <v>0</v>
      </c>
    </row>
    <row r="145" spans="2:11" x14ac:dyDescent="0.25">
      <c r="B145" s="1">
        <f t="shared" si="14"/>
        <v>72</v>
      </c>
      <c r="C145" s="1">
        <f>0</f>
        <v>0</v>
      </c>
      <c r="D145" s="1">
        <f>0</f>
        <v>0</v>
      </c>
      <c r="E145" s="1">
        <f>0</f>
        <v>0</v>
      </c>
      <c r="F145" s="1">
        <f>0</f>
        <v>0</v>
      </c>
      <c r="G145" s="1">
        <f>0</f>
        <v>0</v>
      </c>
      <c r="H145" s="1">
        <f>0</f>
        <v>0</v>
      </c>
      <c r="I145" s="1">
        <f>0</f>
        <v>0</v>
      </c>
      <c r="J145" s="1">
        <f>0</f>
        <v>0</v>
      </c>
      <c r="K145" s="10">
        <f t="shared" si="15"/>
        <v>0</v>
      </c>
    </row>
    <row r="146" spans="2:11" x14ac:dyDescent="0.25">
      <c r="B146" s="1">
        <f t="shared" si="14"/>
        <v>73</v>
      </c>
      <c r="C146" s="1">
        <f>0</f>
        <v>0</v>
      </c>
      <c r="D146" s="1">
        <f>0</f>
        <v>0</v>
      </c>
      <c r="E146" s="1">
        <f>0</f>
        <v>0</v>
      </c>
      <c r="F146" s="1">
        <f>0</f>
        <v>0</v>
      </c>
      <c r="G146" s="1">
        <f>0</f>
        <v>0</v>
      </c>
      <c r="H146" s="1">
        <f>0</f>
        <v>0</v>
      </c>
      <c r="I146" s="1">
        <f>0</f>
        <v>0</v>
      </c>
      <c r="J146" s="1">
        <f>0</f>
        <v>0</v>
      </c>
      <c r="K146" s="10">
        <f t="shared" si="15"/>
        <v>0</v>
      </c>
    </row>
    <row r="147" spans="2:11" x14ac:dyDescent="0.25">
      <c r="B147" s="1">
        <f t="shared" si="14"/>
        <v>74</v>
      </c>
      <c r="C147" s="1">
        <f>0</f>
        <v>0</v>
      </c>
      <c r="D147" s="1">
        <f>0</f>
        <v>0</v>
      </c>
      <c r="E147" s="1">
        <f>0</f>
        <v>0</v>
      </c>
      <c r="F147" s="1">
        <f>0</f>
        <v>0</v>
      </c>
      <c r="G147" s="1">
        <f>0</f>
        <v>0</v>
      </c>
      <c r="H147" s="1">
        <f>0</f>
        <v>0</v>
      </c>
      <c r="I147" s="1">
        <f>0</f>
        <v>0</v>
      </c>
      <c r="J147" s="1">
        <f>0</f>
        <v>0</v>
      </c>
      <c r="K147" s="10">
        <f t="shared" si="15"/>
        <v>0</v>
      </c>
    </row>
    <row r="148" spans="2:11" x14ac:dyDescent="0.25">
      <c r="B148" s="1">
        <f t="shared" si="14"/>
        <v>79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0">
        <f t="shared" si="15"/>
        <v>8</v>
      </c>
    </row>
    <row r="149" spans="2:11" x14ac:dyDescent="0.25">
      <c r="B149" s="1">
        <f t="shared" si="14"/>
        <v>82</v>
      </c>
      <c r="C149" s="1">
        <f>0</f>
        <v>0</v>
      </c>
      <c r="D149" s="1">
        <f>0</f>
        <v>0</v>
      </c>
      <c r="E149" s="1">
        <f>0</f>
        <v>0</v>
      </c>
      <c r="F149" s="1">
        <f>0</f>
        <v>0</v>
      </c>
      <c r="G149" s="1">
        <f>0</f>
        <v>0</v>
      </c>
      <c r="H149" s="1">
        <f>0</f>
        <v>0</v>
      </c>
      <c r="I149" s="1">
        <f>0</f>
        <v>0</v>
      </c>
      <c r="J149" s="1">
        <f>0</f>
        <v>0</v>
      </c>
      <c r="K149" s="10">
        <f t="shared" si="15"/>
        <v>0</v>
      </c>
    </row>
    <row r="153" spans="2:11" x14ac:dyDescent="0.25">
      <c r="C153" s="29" t="s">
        <v>49</v>
      </c>
      <c r="D153" s="29"/>
      <c r="E153" s="29"/>
      <c r="F153" s="29"/>
      <c r="G153" s="29"/>
      <c r="H153" s="29"/>
      <c r="I153" s="29"/>
      <c r="J153" s="29"/>
      <c r="K153" s="29"/>
    </row>
    <row r="154" spans="2:11" x14ac:dyDescent="0.25">
      <c r="B154" s="4" t="s">
        <v>77</v>
      </c>
      <c r="C154" s="4" t="s">
        <v>68</v>
      </c>
      <c r="D154" s="4" t="s">
        <v>69</v>
      </c>
      <c r="E154" s="4" t="s">
        <v>70</v>
      </c>
      <c r="F154" s="4" t="s">
        <v>71</v>
      </c>
      <c r="G154" s="4" t="s">
        <v>72</v>
      </c>
      <c r="H154" s="4" t="s">
        <v>73</v>
      </c>
      <c r="I154" s="4" t="s">
        <v>74</v>
      </c>
      <c r="J154" s="4" t="s">
        <v>75</v>
      </c>
      <c r="K154" s="4" t="s">
        <v>56</v>
      </c>
    </row>
    <row r="155" spans="2:11" x14ac:dyDescent="0.25">
      <c r="B155" s="1">
        <f t="shared" ref="B155:B199" si="16">A2</f>
        <v>1</v>
      </c>
      <c r="C155" s="1">
        <v>1</v>
      </c>
      <c r="D155" s="1">
        <f>0</f>
        <v>0</v>
      </c>
      <c r="E155" s="1">
        <v>0</v>
      </c>
      <c r="F155" s="1">
        <f>0</f>
        <v>0</v>
      </c>
      <c r="G155" s="1">
        <f>0</f>
        <v>0</v>
      </c>
      <c r="H155" s="1">
        <f>0</f>
        <v>0</v>
      </c>
      <c r="I155" s="1">
        <f>0</f>
        <v>0</v>
      </c>
      <c r="J155" s="1">
        <f>0</f>
        <v>0</v>
      </c>
      <c r="K155" s="10">
        <f>SUM(C155:J155)</f>
        <v>1</v>
      </c>
    </row>
    <row r="156" spans="2:11" x14ac:dyDescent="0.25">
      <c r="B156" s="1">
        <f t="shared" si="16"/>
        <v>2</v>
      </c>
      <c r="C156" s="1">
        <v>0</v>
      </c>
      <c r="D156" s="1">
        <f>0</f>
        <v>0</v>
      </c>
      <c r="E156" s="1">
        <v>0</v>
      </c>
      <c r="F156" s="1">
        <f>0</f>
        <v>0</v>
      </c>
      <c r="G156" s="1">
        <v>1</v>
      </c>
      <c r="H156" s="1">
        <f>0</f>
        <v>0</v>
      </c>
      <c r="I156" s="1">
        <f>0</f>
        <v>0</v>
      </c>
      <c r="J156" s="1">
        <f>0</f>
        <v>0</v>
      </c>
      <c r="K156" s="10">
        <f t="shared" ref="K156:K199" si="17">SUM(C156:J156)</f>
        <v>1</v>
      </c>
    </row>
    <row r="157" spans="2:11" x14ac:dyDescent="0.25">
      <c r="B157" s="1">
        <f t="shared" si="16"/>
        <v>3</v>
      </c>
      <c r="C157" s="1">
        <v>1</v>
      </c>
      <c r="D157" s="1">
        <f>0</f>
        <v>0</v>
      </c>
      <c r="E157" s="1">
        <v>0</v>
      </c>
      <c r="F157" s="1">
        <f>0</f>
        <v>0</v>
      </c>
      <c r="G157" s="1">
        <f>0</f>
        <v>0</v>
      </c>
      <c r="H157" s="1">
        <f>0</f>
        <v>0</v>
      </c>
      <c r="I157" s="1">
        <f>0</f>
        <v>0</v>
      </c>
      <c r="J157" s="1">
        <f>0</f>
        <v>0</v>
      </c>
      <c r="K157" s="10">
        <f t="shared" si="17"/>
        <v>1</v>
      </c>
    </row>
    <row r="158" spans="2:11" x14ac:dyDescent="0.25">
      <c r="B158" s="1">
        <f t="shared" si="16"/>
        <v>4</v>
      </c>
      <c r="C158" s="1">
        <v>1</v>
      </c>
      <c r="D158" s="1">
        <f>0</f>
        <v>0</v>
      </c>
      <c r="E158" s="1">
        <v>0</v>
      </c>
      <c r="F158" s="1">
        <f>0</f>
        <v>0</v>
      </c>
      <c r="G158" s="1">
        <f>0</f>
        <v>0</v>
      </c>
      <c r="H158" s="1">
        <f>0</f>
        <v>0</v>
      </c>
      <c r="I158" s="1">
        <f>0</f>
        <v>0</v>
      </c>
      <c r="J158" s="1">
        <f>0</f>
        <v>0</v>
      </c>
      <c r="K158" s="10">
        <f t="shared" si="17"/>
        <v>1</v>
      </c>
    </row>
    <row r="159" spans="2:11" x14ac:dyDescent="0.25">
      <c r="B159" s="1">
        <f t="shared" si="16"/>
        <v>5</v>
      </c>
      <c r="C159" s="1">
        <v>1</v>
      </c>
      <c r="D159" s="1">
        <f>0</f>
        <v>0</v>
      </c>
      <c r="E159" s="1">
        <v>0</v>
      </c>
      <c r="F159" s="1">
        <f>0</f>
        <v>0</v>
      </c>
      <c r="G159" s="1">
        <f>0</f>
        <v>0</v>
      </c>
      <c r="H159" s="1">
        <f>0</f>
        <v>0</v>
      </c>
      <c r="I159" s="1">
        <f>0</f>
        <v>0</v>
      </c>
      <c r="J159" s="1">
        <f>0</f>
        <v>0</v>
      </c>
      <c r="K159" s="10">
        <f t="shared" si="17"/>
        <v>1</v>
      </c>
    </row>
    <row r="160" spans="2:11" x14ac:dyDescent="0.25">
      <c r="B160" s="1">
        <f t="shared" si="16"/>
        <v>6</v>
      </c>
      <c r="C160" s="1">
        <v>1</v>
      </c>
      <c r="D160" s="1">
        <f>0</f>
        <v>0</v>
      </c>
      <c r="E160" s="1">
        <v>0</v>
      </c>
      <c r="F160" s="1">
        <f>0</f>
        <v>0</v>
      </c>
      <c r="G160" s="1">
        <f>0</f>
        <v>0</v>
      </c>
      <c r="H160" s="1">
        <f>0</f>
        <v>0</v>
      </c>
      <c r="I160" s="1">
        <f>0</f>
        <v>0</v>
      </c>
      <c r="J160" s="1">
        <f>0</f>
        <v>0</v>
      </c>
      <c r="K160" s="10">
        <f t="shared" si="17"/>
        <v>1</v>
      </c>
    </row>
    <row r="161" spans="2:11" x14ac:dyDescent="0.25">
      <c r="B161" s="1">
        <f t="shared" si="16"/>
        <v>9</v>
      </c>
      <c r="C161" s="1">
        <f>0</f>
        <v>0</v>
      </c>
      <c r="D161" s="1">
        <f>0</f>
        <v>0</v>
      </c>
      <c r="E161" s="1">
        <v>0</v>
      </c>
      <c r="F161" s="1">
        <f>0</f>
        <v>0</v>
      </c>
      <c r="G161" s="1">
        <f>0</f>
        <v>0</v>
      </c>
      <c r="H161" s="1">
        <f>0</f>
        <v>0</v>
      </c>
      <c r="I161" s="1">
        <f>0</f>
        <v>0</v>
      </c>
      <c r="J161" s="1">
        <f>0</f>
        <v>0</v>
      </c>
      <c r="K161" s="10">
        <f t="shared" si="17"/>
        <v>0</v>
      </c>
    </row>
    <row r="162" spans="2:11" x14ac:dyDescent="0.25">
      <c r="B162" s="1">
        <f t="shared" si="16"/>
        <v>10</v>
      </c>
      <c r="C162" s="1">
        <f>0</f>
        <v>0</v>
      </c>
      <c r="D162" s="1">
        <f>0</f>
        <v>0</v>
      </c>
      <c r="E162" s="1">
        <f>0</f>
        <v>0</v>
      </c>
      <c r="F162" s="1">
        <f>0</f>
        <v>0</v>
      </c>
      <c r="G162" s="1">
        <f>0</f>
        <v>0</v>
      </c>
      <c r="H162" s="1">
        <f>0</f>
        <v>0</v>
      </c>
      <c r="I162" s="1">
        <f>0</f>
        <v>0</v>
      </c>
      <c r="J162" s="1">
        <f>0</f>
        <v>0</v>
      </c>
      <c r="K162" s="10">
        <f t="shared" si="17"/>
        <v>0</v>
      </c>
    </row>
    <row r="163" spans="2:11" x14ac:dyDescent="0.25">
      <c r="B163" s="1">
        <f t="shared" si="16"/>
        <v>11</v>
      </c>
      <c r="C163" s="1">
        <f>0</f>
        <v>0</v>
      </c>
      <c r="D163" s="1">
        <f>0</f>
        <v>0</v>
      </c>
      <c r="E163" s="1">
        <f>0</f>
        <v>0</v>
      </c>
      <c r="F163" s="1">
        <f>0</f>
        <v>0</v>
      </c>
      <c r="G163" s="1">
        <f>0</f>
        <v>0</v>
      </c>
      <c r="H163" s="1">
        <f>0</f>
        <v>0</v>
      </c>
      <c r="I163" s="1">
        <f>0</f>
        <v>0</v>
      </c>
      <c r="J163" s="1">
        <f>0</f>
        <v>0</v>
      </c>
      <c r="K163" s="10">
        <f t="shared" si="17"/>
        <v>0</v>
      </c>
    </row>
    <row r="164" spans="2:11" x14ac:dyDescent="0.25">
      <c r="B164" s="1">
        <f t="shared" si="16"/>
        <v>12</v>
      </c>
      <c r="C164" s="1">
        <f>0</f>
        <v>0</v>
      </c>
      <c r="D164" s="1">
        <f>0</f>
        <v>0</v>
      </c>
      <c r="E164" s="1">
        <f>0</f>
        <v>0</v>
      </c>
      <c r="F164" s="1">
        <f>0</f>
        <v>0</v>
      </c>
      <c r="G164" s="1">
        <f>0</f>
        <v>0</v>
      </c>
      <c r="H164" s="1">
        <f>0</f>
        <v>0</v>
      </c>
      <c r="I164" s="1">
        <f>0</f>
        <v>0</v>
      </c>
      <c r="J164" s="1">
        <f>0</f>
        <v>0</v>
      </c>
      <c r="K164" s="10">
        <f t="shared" si="17"/>
        <v>0</v>
      </c>
    </row>
    <row r="165" spans="2:11" x14ac:dyDescent="0.25">
      <c r="B165" s="1">
        <f t="shared" si="16"/>
        <v>13</v>
      </c>
      <c r="C165" s="1">
        <f>0</f>
        <v>0</v>
      </c>
      <c r="D165" s="1">
        <f>0</f>
        <v>0</v>
      </c>
      <c r="E165" s="1">
        <f>0</f>
        <v>0</v>
      </c>
      <c r="F165" s="1">
        <v>1</v>
      </c>
      <c r="G165" s="1">
        <f>0</f>
        <v>0</v>
      </c>
      <c r="H165" s="1">
        <f>0</f>
        <v>0</v>
      </c>
      <c r="I165" s="1">
        <f>0</f>
        <v>0</v>
      </c>
      <c r="J165" s="1">
        <v>0</v>
      </c>
      <c r="K165" s="10">
        <f t="shared" si="17"/>
        <v>1</v>
      </c>
    </row>
    <row r="166" spans="2:11" x14ac:dyDescent="0.25">
      <c r="B166" s="1">
        <f t="shared" si="16"/>
        <v>14</v>
      </c>
      <c r="C166" s="1">
        <f>0</f>
        <v>0</v>
      </c>
      <c r="D166" s="1">
        <f>0</f>
        <v>0</v>
      </c>
      <c r="E166" s="1">
        <f>0</f>
        <v>0</v>
      </c>
      <c r="F166" s="1">
        <f>0</f>
        <v>0</v>
      </c>
      <c r="G166" s="1">
        <f>0</f>
        <v>0</v>
      </c>
      <c r="H166" s="1">
        <f>0</f>
        <v>0</v>
      </c>
      <c r="I166" s="1">
        <f>0</f>
        <v>0</v>
      </c>
      <c r="J166" s="1">
        <f>0</f>
        <v>0</v>
      </c>
      <c r="K166" s="10">
        <f t="shared" si="17"/>
        <v>0</v>
      </c>
    </row>
    <row r="167" spans="2:11" x14ac:dyDescent="0.25">
      <c r="B167" s="1">
        <f t="shared" si="16"/>
        <v>15</v>
      </c>
      <c r="C167" s="1">
        <f>0</f>
        <v>0</v>
      </c>
      <c r="D167" s="1">
        <f>0</f>
        <v>0</v>
      </c>
      <c r="E167" s="1">
        <f>0</f>
        <v>0</v>
      </c>
      <c r="F167" s="1">
        <f>0</f>
        <v>0</v>
      </c>
      <c r="G167" s="1">
        <f>0</f>
        <v>0</v>
      </c>
      <c r="H167" s="1">
        <f>0</f>
        <v>0</v>
      </c>
      <c r="I167" s="1">
        <f>0</f>
        <v>0</v>
      </c>
      <c r="J167" s="1">
        <f>0</f>
        <v>0</v>
      </c>
      <c r="K167" s="10">
        <f t="shared" si="17"/>
        <v>0</v>
      </c>
    </row>
    <row r="168" spans="2:11" x14ac:dyDescent="0.25">
      <c r="B168" s="1">
        <f t="shared" si="16"/>
        <v>17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0">
        <f t="shared" si="17"/>
        <v>8</v>
      </c>
    </row>
    <row r="169" spans="2:11" x14ac:dyDescent="0.25">
      <c r="B169" s="1">
        <f t="shared" si="16"/>
        <v>18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0">
        <f t="shared" si="17"/>
        <v>8</v>
      </c>
    </row>
    <row r="170" spans="2:11" x14ac:dyDescent="0.25">
      <c r="B170" s="1">
        <f t="shared" si="16"/>
        <v>20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0">
        <f t="shared" si="17"/>
        <v>8</v>
      </c>
    </row>
    <row r="171" spans="2:11" x14ac:dyDescent="0.25">
      <c r="B171" s="1">
        <f t="shared" si="16"/>
        <v>22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0">
        <f t="shared" si="17"/>
        <v>8</v>
      </c>
    </row>
    <row r="172" spans="2:11" x14ac:dyDescent="0.25">
      <c r="B172" s="1">
        <f t="shared" si="16"/>
        <v>23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0">
        <f t="shared" si="17"/>
        <v>8</v>
      </c>
    </row>
    <row r="173" spans="2:11" x14ac:dyDescent="0.25">
      <c r="B173" s="1">
        <f t="shared" si="16"/>
        <v>24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0">
        <f t="shared" si="17"/>
        <v>8</v>
      </c>
    </row>
    <row r="174" spans="2:11" x14ac:dyDescent="0.25">
      <c r="B174" s="1">
        <f t="shared" si="16"/>
        <v>26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0">
        <f t="shared" si="17"/>
        <v>8</v>
      </c>
    </row>
    <row r="175" spans="2:11" x14ac:dyDescent="0.25">
      <c r="B175" s="1">
        <f t="shared" si="16"/>
        <v>27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0">
        <f t="shared" si="17"/>
        <v>8</v>
      </c>
    </row>
    <row r="176" spans="2:11" x14ac:dyDescent="0.25">
      <c r="B176" s="1">
        <f t="shared" si="16"/>
        <v>28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0">
        <f t="shared" si="17"/>
        <v>8</v>
      </c>
    </row>
    <row r="177" spans="2:11" x14ac:dyDescent="0.25">
      <c r="B177" s="1">
        <f t="shared" si="16"/>
        <v>30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0">
        <f t="shared" si="17"/>
        <v>8</v>
      </c>
    </row>
    <row r="178" spans="2:11" x14ac:dyDescent="0.25">
      <c r="B178" s="1">
        <f t="shared" si="16"/>
        <v>31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0">
        <f t="shared" si="17"/>
        <v>8</v>
      </c>
    </row>
    <row r="179" spans="2:11" x14ac:dyDescent="0.25">
      <c r="B179" s="1">
        <f t="shared" si="16"/>
        <v>34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0">
        <f t="shared" si="17"/>
        <v>8</v>
      </c>
    </row>
    <row r="180" spans="2:11" x14ac:dyDescent="0.25">
      <c r="B180" s="1">
        <f t="shared" si="16"/>
        <v>37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0">
        <f t="shared" si="17"/>
        <v>8</v>
      </c>
    </row>
    <row r="181" spans="2:11" x14ac:dyDescent="0.25">
      <c r="B181" s="1">
        <f t="shared" si="16"/>
        <v>38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0">
        <f t="shared" si="17"/>
        <v>8</v>
      </c>
    </row>
    <row r="182" spans="2:11" x14ac:dyDescent="0.25">
      <c r="B182" s="1">
        <f t="shared" si="16"/>
        <v>41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0">
        <f t="shared" si="17"/>
        <v>8</v>
      </c>
    </row>
    <row r="183" spans="2:11" x14ac:dyDescent="0.25">
      <c r="B183" s="1">
        <f t="shared" si="16"/>
        <v>43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0">
        <f t="shared" si="17"/>
        <v>8</v>
      </c>
    </row>
    <row r="184" spans="2:11" x14ac:dyDescent="0.25">
      <c r="B184" s="1">
        <f t="shared" si="16"/>
        <v>44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0">
        <f t="shared" si="17"/>
        <v>8</v>
      </c>
    </row>
    <row r="185" spans="2:11" x14ac:dyDescent="0.25">
      <c r="B185" s="1">
        <f t="shared" si="16"/>
        <v>45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0">
        <f t="shared" si="17"/>
        <v>8</v>
      </c>
    </row>
    <row r="186" spans="2:11" x14ac:dyDescent="0.25">
      <c r="B186" s="1">
        <f t="shared" si="16"/>
        <v>46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0">
        <f t="shared" si="17"/>
        <v>7</v>
      </c>
    </row>
    <row r="187" spans="2:11" x14ac:dyDescent="0.25">
      <c r="B187" s="1">
        <f t="shared" si="16"/>
        <v>47</v>
      </c>
      <c r="C187" s="1">
        <v>0</v>
      </c>
      <c r="D187" s="1">
        <f>0</f>
        <v>0</v>
      </c>
      <c r="E187" s="1">
        <f>0</f>
        <v>0</v>
      </c>
      <c r="F187" s="1">
        <f>0</f>
        <v>0</v>
      </c>
      <c r="G187" s="1">
        <f>0</f>
        <v>0</v>
      </c>
      <c r="H187" s="1">
        <f>0</f>
        <v>0</v>
      </c>
      <c r="I187" s="1">
        <f>0</f>
        <v>0</v>
      </c>
      <c r="J187" s="1">
        <f>0</f>
        <v>0</v>
      </c>
      <c r="K187" s="10">
        <f t="shared" si="17"/>
        <v>0</v>
      </c>
    </row>
    <row r="188" spans="2:11" x14ac:dyDescent="0.25">
      <c r="B188" s="1">
        <f t="shared" si="16"/>
        <v>51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0">
        <f t="shared" si="17"/>
        <v>7</v>
      </c>
    </row>
    <row r="189" spans="2:11" x14ac:dyDescent="0.25">
      <c r="B189" s="1">
        <f t="shared" si="16"/>
        <v>54</v>
      </c>
      <c r="C189" s="1">
        <f>0</f>
        <v>0</v>
      </c>
      <c r="D189" s="1">
        <f>0</f>
        <v>0</v>
      </c>
      <c r="E189" s="1">
        <f>0</f>
        <v>0</v>
      </c>
      <c r="F189" s="1">
        <f>0</f>
        <v>0</v>
      </c>
      <c r="G189" s="1">
        <f>0</f>
        <v>0</v>
      </c>
      <c r="H189" s="1">
        <f>0</f>
        <v>0</v>
      </c>
      <c r="I189" s="1">
        <f>0</f>
        <v>0</v>
      </c>
      <c r="J189" s="1">
        <f>0</f>
        <v>0</v>
      </c>
      <c r="K189" s="10">
        <f t="shared" si="17"/>
        <v>0</v>
      </c>
    </row>
    <row r="190" spans="2:11" x14ac:dyDescent="0.25">
      <c r="B190" s="1">
        <f t="shared" si="16"/>
        <v>57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f>0</f>
        <v>0</v>
      </c>
      <c r="J190" s="1">
        <f>0</f>
        <v>0</v>
      </c>
      <c r="K190" s="10">
        <f t="shared" si="17"/>
        <v>0</v>
      </c>
    </row>
    <row r="191" spans="2:11" x14ac:dyDescent="0.25">
      <c r="B191" s="1">
        <f t="shared" si="16"/>
        <v>61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0">
        <f t="shared" si="17"/>
        <v>8</v>
      </c>
    </row>
    <row r="192" spans="2:11" x14ac:dyDescent="0.25">
      <c r="B192" s="1">
        <f t="shared" si="16"/>
        <v>63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0">
        <f t="shared" si="17"/>
        <v>7</v>
      </c>
    </row>
    <row r="193" spans="2:11" x14ac:dyDescent="0.25">
      <c r="B193" s="1">
        <f t="shared" si="16"/>
        <v>69</v>
      </c>
      <c r="C193" s="1">
        <f>0</f>
        <v>0</v>
      </c>
      <c r="D193" s="1">
        <f>0</f>
        <v>0</v>
      </c>
      <c r="E193" s="1">
        <f>0</f>
        <v>0</v>
      </c>
      <c r="F193" s="1">
        <f>0</f>
        <v>0</v>
      </c>
      <c r="G193" s="1">
        <f>0</f>
        <v>0</v>
      </c>
      <c r="H193" s="1">
        <f>0</f>
        <v>0</v>
      </c>
      <c r="I193" s="1">
        <f>0</f>
        <v>0</v>
      </c>
      <c r="J193" s="1">
        <f>0</f>
        <v>0</v>
      </c>
      <c r="K193" s="10">
        <f t="shared" si="17"/>
        <v>0</v>
      </c>
    </row>
    <row r="194" spans="2:11" x14ac:dyDescent="0.25">
      <c r="B194" s="1">
        <f t="shared" si="16"/>
        <v>71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0">
        <f t="shared" si="17"/>
        <v>8</v>
      </c>
    </row>
    <row r="195" spans="2:11" x14ac:dyDescent="0.25">
      <c r="B195" s="1">
        <f t="shared" si="16"/>
        <v>72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0">
        <f t="shared" si="17"/>
        <v>8</v>
      </c>
    </row>
    <row r="196" spans="2:11" x14ac:dyDescent="0.25">
      <c r="B196" s="1">
        <f t="shared" si="16"/>
        <v>73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0">
        <f t="shared" si="17"/>
        <v>8</v>
      </c>
    </row>
    <row r="197" spans="2:11" x14ac:dyDescent="0.25">
      <c r="B197" s="1">
        <f t="shared" si="16"/>
        <v>74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1</v>
      </c>
      <c r="J197" s="1">
        <v>1</v>
      </c>
      <c r="K197" s="10">
        <f t="shared" si="17"/>
        <v>7</v>
      </c>
    </row>
    <row r="198" spans="2:11" x14ac:dyDescent="0.25">
      <c r="B198" s="1">
        <f t="shared" si="16"/>
        <v>79</v>
      </c>
      <c r="C198" s="1">
        <f>0</f>
        <v>0</v>
      </c>
      <c r="D198" s="1">
        <f>0</f>
        <v>0</v>
      </c>
      <c r="E198" s="1">
        <f>0</f>
        <v>0</v>
      </c>
      <c r="F198" s="1">
        <f>0</f>
        <v>0</v>
      </c>
      <c r="G198" s="1">
        <f>0</f>
        <v>0</v>
      </c>
      <c r="H198" s="1">
        <f>0</f>
        <v>0</v>
      </c>
      <c r="I198" s="1">
        <f>0</f>
        <v>0</v>
      </c>
      <c r="J198" s="1">
        <f>0</f>
        <v>0</v>
      </c>
      <c r="K198" s="10">
        <f t="shared" si="17"/>
        <v>0</v>
      </c>
    </row>
    <row r="199" spans="2:11" x14ac:dyDescent="0.25">
      <c r="B199" s="1">
        <f t="shared" si="16"/>
        <v>82</v>
      </c>
      <c r="C199" s="1">
        <f>0</f>
        <v>0</v>
      </c>
      <c r="D199" s="1">
        <f>0</f>
        <v>0</v>
      </c>
      <c r="E199" s="1">
        <f>0</f>
        <v>0</v>
      </c>
      <c r="F199" s="1">
        <f>0</f>
        <v>0</v>
      </c>
      <c r="G199" s="1">
        <f>0</f>
        <v>0</v>
      </c>
      <c r="H199" s="1">
        <f>0</f>
        <v>0</v>
      </c>
      <c r="I199" s="1">
        <f>0</f>
        <v>0</v>
      </c>
      <c r="J199" s="1">
        <f>0</f>
        <v>0</v>
      </c>
      <c r="K199" s="10">
        <f t="shared" si="17"/>
        <v>0</v>
      </c>
    </row>
    <row r="203" spans="2:11" x14ac:dyDescent="0.25">
      <c r="C203" s="29" t="s">
        <v>50</v>
      </c>
      <c r="D203" s="29"/>
      <c r="E203" s="29"/>
      <c r="F203" s="29"/>
      <c r="G203" s="29"/>
      <c r="H203" s="29"/>
      <c r="I203" s="29"/>
      <c r="J203" s="29"/>
      <c r="K203" s="29"/>
    </row>
    <row r="204" spans="2:11" x14ac:dyDescent="0.25">
      <c r="B204" s="4" t="s">
        <v>77</v>
      </c>
      <c r="C204" s="4" t="s">
        <v>68</v>
      </c>
      <c r="D204" s="4" t="s">
        <v>69</v>
      </c>
      <c r="E204" s="4" t="s">
        <v>70</v>
      </c>
      <c r="F204" s="4" t="s">
        <v>71</v>
      </c>
      <c r="G204" s="4" t="s">
        <v>72</v>
      </c>
      <c r="H204" s="4" t="s">
        <v>73</v>
      </c>
      <c r="I204" s="4" t="s">
        <v>74</v>
      </c>
      <c r="J204" s="4" t="s">
        <v>75</v>
      </c>
      <c r="K204" s="4" t="s">
        <v>56</v>
      </c>
    </row>
    <row r="205" spans="2:11" x14ac:dyDescent="0.25">
      <c r="B205" s="1">
        <f t="shared" ref="B205:B249" si="18">A2</f>
        <v>1</v>
      </c>
      <c r="C205" s="1">
        <f>0</f>
        <v>0</v>
      </c>
      <c r="D205" s="1">
        <f>0</f>
        <v>0</v>
      </c>
      <c r="E205" s="1">
        <f>0</f>
        <v>0</v>
      </c>
      <c r="F205" s="1">
        <f>0</f>
        <v>0</v>
      </c>
      <c r="G205" s="1">
        <f>0</f>
        <v>0</v>
      </c>
      <c r="H205" s="1">
        <f>0</f>
        <v>0</v>
      </c>
      <c r="I205" s="1">
        <f>0</f>
        <v>0</v>
      </c>
      <c r="J205" s="1">
        <f>0</f>
        <v>0</v>
      </c>
      <c r="K205" s="10">
        <f>SUM(C205:J205)</f>
        <v>0</v>
      </c>
    </row>
    <row r="206" spans="2:11" x14ac:dyDescent="0.25">
      <c r="B206" s="1">
        <f t="shared" si="18"/>
        <v>2</v>
      </c>
      <c r="C206" s="1">
        <f>0</f>
        <v>0</v>
      </c>
      <c r="D206" s="1">
        <f>0</f>
        <v>0</v>
      </c>
      <c r="E206" s="1">
        <f>0</f>
        <v>0</v>
      </c>
      <c r="F206" s="1">
        <f>0</f>
        <v>0</v>
      </c>
      <c r="G206" s="1">
        <f>0</f>
        <v>0</v>
      </c>
      <c r="H206" s="1">
        <f>0</f>
        <v>0</v>
      </c>
      <c r="I206" s="1">
        <f>0</f>
        <v>0</v>
      </c>
      <c r="J206" s="1">
        <f>0</f>
        <v>0</v>
      </c>
      <c r="K206" s="10">
        <f t="shared" ref="K206:K249" si="19">SUM(C206:J206)</f>
        <v>0</v>
      </c>
    </row>
    <row r="207" spans="2:11" x14ac:dyDescent="0.25">
      <c r="B207" s="1">
        <f t="shared" si="18"/>
        <v>3</v>
      </c>
      <c r="C207" s="1">
        <f>0</f>
        <v>0</v>
      </c>
      <c r="D207" s="1">
        <f>0</f>
        <v>0</v>
      </c>
      <c r="E207" s="1">
        <f>0</f>
        <v>0</v>
      </c>
      <c r="F207" s="1">
        <f>0</f>
        <v>0</v>
      </c>
      <c r="G207" s="1">
        <f>0</f>
        <v>0</v>
      </c>
      <c r="H207" s="1">
        <f>0</f>
        <v>0</v>
      </c>
      <c r="I207" s="1">
        <f>0</f>
        <v>0</v>
      </c>
      <c r="J207" s="1">
        <f>0</f>
        <v>0</v>
      </c>
      <c r="K207" s="10">
        <f t="shared" si="19"/>
        <v>0</v>
      </c>
    </row>
    <row r="208" spans="2:11" x14ac:dyDescent="0.25">
      <c r="B208" s="1">
        <f t="shared" si="18"/>
        <v>4</v>
      </c>
      <c r="C208" s="1">
        <f>0</f>
        <v>0</v>
      </c>
      <c r="D208" s="1">
        <f>0</f>
        <v>0</v>
      </c>
      <c r="E208" s="1">
        <f>0</f>
        <v>0</v>
      </c>
      <c r="F208" s="1">
        <f>0</f>
        <v>0</v>
      </c>
      <c r="G208" s="1">
        <f>0</f>
        <v>0</v>
      </c>
      <c r="H208" s="1">
        <f>0</f>
        <v>0</v>
      </c>
      <c r="I208" s="1">
        <f>0</f>
        <v>0</v>
      </c>
      <c r="J208" s="1">
        <f>0</f>
        <v>0</v>
      </c>
      <c r="K208" s="10">
        <f t="shared" si="19"/>
        <v>0</v>
      </c>
    </row>
    <row r="209" spans="2:11" x14ac:dyDescent="0.25">
      <c r="B209" s="1">
        <f t="shared" si="18"/>
        <v>5</v>
      </c>
      <c r="C209" s="1">
        <f>0</f>
        <v>0</v>
      </c>
      <c r="D209" s="1">
        <f>0</f>
        <v>0</v>
      </c>
      <c r="E209" s="1">
        <f>0</f>
        <v>0</v>
      </c>
      <c r="F209" s="1">
        <f>0</f>
        <v>0</v>
      </c>
      <c r="G209" s="1">
        <f>0</f>
        <v>0</v>
      </c>
      <c r="H209" s="1">
        <f>0</f>
        <v>0</v>
      </c>
      <c r="I209" s="1">
        <f>0</f>
        <v>0</v>
      </c>
      <c r="J209" s="1">
        <f>0</f>
        <v>0</v>
      </c>
      <c r="K209" s="10">
        <f t="shared" si="19"/>
        <v>0</v>
      </c>
    </row>
    <row r="210" spans="2:11" x14ac:dyDescent="0.25">
      <c r="B210" s="1">
        <f t="shared" si="18"/>
        <v>6</v>
      </c>
      <c r="C210" s="1">
        <f>0</f>
        <v>0</v>
      </c>
      <c r="D210" s="1">
        <f>0</f>
        <v>0</v>
      </c>
      <c r="E210" s="1">
        <f>0</f>
        <v>0</v>
      </c>
      <c r="F210" s="1">
        <f>0</f>
        <v>0</v>
      </c>
      <c r="G210" s="1">
        <f>0</f>
        <v>0</v>
      </c>
      <c r="H210" s="1">
        <f>0</f>
        <v>0</v>
      </c>
      <c r="I210" s="1">
        <f>0</f>
        <v>0</v>
      </c>
      <c r="J210" s="1">
        <f>0</f>
        <v>0</v>
      </c>
      <c r="K210" s="10">
        <f t="shared" si="19"/>
        <v>0</v>
      </c>
    </row>
    <row r="211" spans="2:11" x14ac:dyDescent="0.25">
      <c r="B211" s="1">
        <f t="shared" si="18"/>
        <v>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0">
        <f t="shared" si="19"/>
        <v>8</v>
      </c>
    </row>
    <row r="212" spans="2:11" x14ac:dyDescent="0.25">
      <c r="B212" s="1">
        <f t="shared" si="18"/>
        <v>10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0">
        <f t="shared" si="19"/>
        <v>8</v>
      </c>
    </row>
    <row r="213" spans="2:11" x14ac:dyDescent="0.25">
      <c r="B213" s="1">
        <f t="shared" si="18"/>
        <v>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0">
        <f t="shared" si="19"/>
        <v>8</v>
      </c>
    </row>
    <row r="214" spans="2:11" x14ac:dyDescent="0.25">
      <c r="B214" s="1">
        <f t="shared" si="18"/>
        <v>12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0">
        <f t="shared" si="19"/>
        <v>8</v>
      </c>
    </row>
    <row r="215" spans="2:11" x14ac:dyDescent="0.25">
      <c r="B215" s="1">
        <f t="shared" si="18"/>
        <v>13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0">
        <f t="shared" si="19"/>
        <v>8</v>
      </c>
    </row>
    <row r="216" spans="2:11" x14ac:dyDescent="0.25">
      <c r="B216" s="1">
        <f t="shared" si="18"/>
        <v>14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0">
        <f t="shared" si="19"/>
        <v>7</v>
      </c>
    </row>
    <row r="217" spans="2:11" x14ac:dyDescent="0.25">
      <c r="B217" s="1">
        <f t="shared" si="18"/>
        <v>15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0">
        <f t="shared" si="19"/>
        <v>8</v>
      </c>
    </row>
    <row r="218" spans="2:11" x14ac:dyDescent="0.25">
      <c r="B218" s="1">
        <f t="shared" si="18"/>
        <v>17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0">
        <f t="shared" si="19"/>
        <v>8</v>
      </c>
    </row>
    <row r="219" spans="2:11" x14ac:dyDescent="0.25">
      <c r="B219" s="1">
        <f t="shared" si="18"/>
        <v>18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0">
        <f t="shared" si="19"/>
        <v>7</v>
      </c>
    </row>
    <row r="220" spans="2:11" x14ac:dyDescent="0.25">
      <c r="B220" s="1">
        <f t="shared" si="18"/>
        <v>20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0">
        <f t="shared" si="19"/>
        <v>8</v>
      </c>
    </row>
    <row r="221" spans="2:11" x14ac:dyDescent="0.25">
      <c r="B221" s="1">
        <f t="shared" si="18"/>
        <v>22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0">
        <f t="shared" si="19"/>
        <v>8</v>
      </c>
    </row>
    <row r="222" spans="2:11" x14ac:dyDescent="0.25">
      <c r="B222" s="1">
        <f t="shared" si="18"/>
        <v>23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0">
        <f t="shared" si="19"/>
        <v>8</v>
      </c>
    </row>
    <row r="223" spans="2:11" x14ac:dyDescent="0.25">
      <c r="B223" s="1">
        <f t="shared" si="18"/>
        <v>24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0">
        <f t="shared" si="19"/>
        <v>8</v>
      </c>
    </row>
    <row r="224" spans="2:11" x14ac:dyDescent="0.25">
      <c r="B224" s="1">
        <f t="shared" si="18"/>
        <v>26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0">
        <f t="shared" si="19"/>
        <v>8</v>
      </c>
    </row>
    <row r="225" spans="2:11" x14ac:dyDescent="0.25">
      <c r="B225" s="1">
        <f t="shared" si="18"/>
        <v>27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0">
        <f t="shared" si="19"/>
        <v>8</v>
      </c>
    </row>
    <row r="226" spans="2:11" x14ac:dyDescent="0.25">
      <c r="B226" s="1">
        <f t="shared" si="18"/>
        <v>28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0">
        <f t="shared" si="19"/>
        <v>8</v>
      </c>
    </row>
    <row r="227" spans="2:11" x14ac:dyDescent="0.25">
      <c r="B227" s="1">
        <f t="shared" si="18"/>
        <v>30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0">
        <f t="shared" si="19"/>
        <v>8</v>
      </c>
    </row>
    <row r="228" spans="2:11" x14ac:dyDescent="0.25">
      <c r="B228" s="1">
        <f t="shared" si="18"/>
        <v>31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0">
        <f t="shared" si="19"/>
        <v>8</v>
      </c>
    </row>
    <row r="229" spans="2:11" x14ac:dyDescent="0.25">
      <c r="B229" s="1">
        <f t="shared" si="18"/>
        <v>34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0">
        <f t="shared" si="19"/>
        <v>8</v>
      </c>
    </row>
    <row r="230" spans="2:11" x14ac:dyDescent="0.25">
      <c r="B230" s="1">
        <f t="shared" si="18"/>
        <v>37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0">
        <f t="shared" si="19"/>
        <v>8</v>
      </c>
    </row>
    <row r="231" spans="2:11" x14ac:dyDescent="0.25">
      <c r="B231" s="1">
        <f t="shared" si="18"/>
        <v>38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0">
        <f t="shared" si="19"/>
        <v>8</v>
      </c>
    </row>
    <row r="232" spans="2:11" x14ac:dyDescent="0.25">
      <c r="B232" s="1">
        <f t="shared" si="18"/>
        <v>41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0">
        <f t="shared" si="19"/>
        <v>8</v>
      </c>
    </row>
    <row r="233" spans="2:11" x14ac:dyDescent="0.25">
      <c r="B233" s="1">
        <f t="shared" si="18"/>
        <v>43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0">
        <f t="shared" si="19"/>
        <v>8</v>
      </c>
    </row>
    <row r="234" spans="2:11" x14ac:dyDescent="0.25">
      <c r="B234" s="1">
        <f t="shared" si="18"/>
        <v>44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0">
        <f t="shared" si="19"/>
        <v>8</v>
      </c>
    </row>
    <row r="235" spans="2:11" x14ac:dyDescent="0.25">
      <c r="B235" s="1">
        <f t="shared" si="18"/>
        <v>45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0">
        <f t="shared" si="19"/>
        <v>8</v>
      </c>
    </row>
    <row r="236" spans="2:11" x14ac:dyDescent="0.25">
      <c r="B236" s="1">
        <f t="shared" si="18"/>
        <v>46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0">
        <f t="shared" si="19"/>
        <v>7</v>
      </c>
    </row>
    <row r="237" spans="2:11" x14ac:dyDescent="0.25">
      <c r="B237" s="1">
        <f t="shared" si="18"/>
        <v>47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0">
        <f t="shared" si="19"/>
        <v>7</v>
      </c>
    </row>
    <row r="238" spans="2:11" x14ac:dyDescent="0.25">
      <c r="B238" s="1">
        <f t="shared" si="18"/>
        <v>51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0">
        <f t="shared" si="19"/>
        <v>8</v>
      </c>
    </row>
    <row r="239" spans="2:11" x14ac:dyDescent="0.25">
      <c r="B239" s="1">
        <f t="shared" si="18"/>
        <v>54</v>
      </c>
      <c r="C239" s="1">
        <f>0</f>
        <v>0</v>
      </c>
      <c r="D239" s="1">
        <f>0</f>
        <v>0</v>
      </c>
      <c r="E239" s="1">
        <f>0</f>
        <v>0</v>
      </c>
      <c r="F239" s="1">
        <f>0</f>
        <v>0</v>
      </c>
      <c r="G239" s="1">
        <f>0</f>
        <v>0</v>
      </c>
      <c r="H239" s="1">
        <f>0</f>
        <v>0</v>
      </c>
      <c r="I239" s="1">
        <f>0</f>
        <v>0</v>
      </c>
      <c r="J239" s="1">
        <f>0</f>
        <v>0</v>
      </c>
      <c r="K239" s="10">
        <f t="shared" si="19"/>
        <v>0</v>
      </c>
    </row>
    <row r="240" spans="2:11" x14ac:dyDescent="0.25">
      <c r="B240" s="1">
        <f t="shared" si="18"/>
        <v>57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0">
        <f t="shared" si="19"/>
        <v>7</v>
      </c>
    </row>
    <row r="241" spans="2:11" x14ac:dyDescent="0.25">
      <c r="B241" s="1">
        <f t="shared" si="18"/>
        <v>61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0">
        <f t="shared" si="19"/>
        <v>7</v>
      </c>
    </row>
    <row r="242" spans="2:11" x14ac:dyDescent="0.25">
      <c r="B242" s="1">
        <f t="shared" si="18"/>
        <v>63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0">
        <f t="shared" si="19"/>
        <v>8</v>
      </c>
    </row>
    <row r="243" spans="2:11" x14ac:dyDescent="0.25">
      <c r="B243" s="1">
        <f t="shared" si="18"/>
        <v>69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0">
        <f t="shared" si="19"/>
        <v>7</v>
      </c>
    </row>
    <row r="244" spans="2:11" x14ac:dyDescent="0.25">
      <c r="B244" s="1">
        <f t="shared" si="18"/>
        <v>71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0">
        <f t="shared" si="19"/>
        <v>8</v>
      </c>
    </row>
    <row r="245" spans="2:11" x14ac:dyDescent="0.25">
      <c r="B245" s="1">
        <f t="shared" si="18"/>
        <v>72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0">
        <f t="shared" si="19"/>
        <v>8</v>
      </c>
    </row>
    <row r="246" spans="2:11" x14ac:dyDescent="0.25">
      <c r="B246" s="1">
        <f t="shared" si="18"/>
        <v>73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0">
        <f t="shared" si="19"/>
        <v>8</v>
      </c>
    </row>
    <row r="247" spans="2:11" x14ac:dyDescent="0.25">
      <c r="B247" s="1">
        <f t="shared" si="18"/>
        <v>74</v>
      </c>
      <c r="C247" s="1">
        <f>0</f>
        <v>0</v>
      </c>
      <c r="D247" s="1">
        <f>0</f>
        <v>0</v>
      </c>
      <c r="E247" s="1">
        <f>0</f>
        <v>0</v>
      </c>
      <c r="F247" s="1">
        <f>0</f>
        <v>0</v>
      </c>
      <c r="G247" s="1">
        <f>0</f>
        <v>0</v>
      </c>
      <c r="H247" s="1">
        <f>0</f>
        <v>0</v>
      </c>
      <c r="I247" s="1">
        <f>0</f>
        <v>0</v>
      </c>
      <c r="J247" s="1">
        <f>0</f>
        <v>0</v>
      </c>
      <c r="K247" s="10">
        <f t="shared" si="19"/>
        <v>0</v>
      </c>
    </row>
    <row r="248" spans="2:11" x14ac:dyDescent="0.25">
      <c r="B248" s="1">
        <f t="shared" si="18"/>
        <v>79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0">
        <f t="shared" si="19"/>
        <v>2</v>
      </c>
    </row>
    <row r="249" spans="2:11" x14ac:dyDescent="0.25">
      <c r="B249" s="1">
        <f t="shared" si="18"/>
        <v>82</v>
      </c>
      <c r="C249" s="1">
        <f>0</f>
        <v>0</v>
      </c>
      <c r="D249" s="1">
        <f>0</f>
        <v>0</v>
      </c>
      <c r="E249" s="1">
        <f>0</f>
        <v>0</v>
      </c>
      <c r="F249" s="1">
        <f>0</f>
        <v>0</v>
      </c>
      <c r="G249" s="1">
        <f>0</f>
        <v>0</v>
      </c>
      <c r="H249" s="1">
        <f>0</f>
        <v>0</v>
      </c>
      <c r="I249" s="1">
        <f>0</f>
        <v>0</v>
      </c>
      <c r="J249" s="1">
        <f>0</f>
        <v>0</v>
      </c>
      <c r="K249" s="10">
        <f t="shared" si="19"/>
        <v>0</v>
      </c>
    </row>
    <row r="252" spans="2:11" x14ac:dyDescent="0.25">
      <c r="C252" s="29" t="s">
        <v>51</v>
      </c>
      <c r="D252" s="29"/>
      <c r="E252" s="29"/>
      <c r="F252" s="29"/>
      <c r="G252" s="29"/>
      <c r="H252" s="29"/>
      <c r="I252" s="29"/>
      <c r="J252" s="29"/>
      <c r="K252" s="29"/>
    </row>
    <row r="253" spans="2:11" x14ac:dyDescent="0.25">
      <c r="B253" s="4" t="s">
        <v>77</v>
      </c>
      <c r="C253" s="4" t="s">
        <v>68</v>
      </c>
      <c r="D253" s="4" t="s">
        <v>69</v>
      </c>
      <c r="E253" s="4" t="s">
        <v>70</v>
      </c>
      <c r="F253" s="4" t="s">
        <v>71</v>
      </c>
      <c r="G253" s="4" t="s">
        <v>72</v>
      </c>
      <c r="H253" s="4" t="s">
        <v>73</v>
      </c>
      <c r="I253" s="4" t="s">
        <v>74</v>
      </c>
      <c r="J253" s="4" t="s">
        <v>75</v>
      </c>
      <c r="K253" s="4" t="s">
        <v>56</v>
      </c>
    </row>
    <row r="254" spans="2:11" x14ac:dyDescent="0.25">
      <c r="B254" s="1">
        <f t="shared" ref="B254:B298" si="20">A2</f>
        <v>1</v>
      </c>
      <c r="C254" s="1">
        <f>0</f>
        <v>0</v>
      </c>
      <c r="D254" s="1">
        <f>0</f>
        <v>0</v>
      </c>
      <c r="E254" s="1">
        <f>0</f>
        <v>0</v>
      </c>
      <c r="F254" s="1">
        <f>0</f>
        <v>0</v>
      </c>
      <c r="G254" s="1">
        <f>0</f>
        <v>0</v>
      </c>
      <c r="H254" s="1">
        <f>0</f>
        <v>0</v>
      </c>
      <c r="I254" s="1">
        <f>0</f>
        <v>0</v>
      </c>
      <c r="J254" s="1">
        <f>0</f>
        <v>0</v>
      </c>
      <c r="K254" s="10">
        <f>SUM(C254:J254)</f>
        <v>0</v>
      </c>
    </row>
    <row r="255" spans="2:11" x14ac:dyDescent="0.25">
      <c r="B255" s="1">
        <f t="shared" si="20"/>
        <v>2</v>
      </c>
      <c r="C255" s="1">
        <f>0</f>
        <v>0</v>
      </c>
      <c r="D255" s="1">
        <f>0</f>
        <v>0</v>
      </c>
      <c r="E255" s="1">
        <f>0</f>
        <v>0</v>
      </c>
      <c r="F255" s="1">
        <f>0</f>
        <v>0</v>
      </c>
      <c r="G255" s="1">
        <f>0</f>
        <v>0</v>
      </c>
      <c r="H255" s="1">
        <f>0</f>
        <v>0</v>
      </c>
      <c r="I255" s="1">
        <f>0</f>
        <v>0</v>
      </c>
      <c r="J255" s="1">
        <f>0</f>
        <v>0</v>
      </c>
      <c r="K255" s="10">
        <f t="shared" ref="K255:K297" si="21">SUM(C255:J255)</f>
        <v>0</v>
      </c>
    </row>
    <row r="256" spans="2:11" x14ac:dyDescent="0.25">
      <c r="B256" s="1">
        <f t="shared" si="20"/>
        <v>3</v>
      </c>
      <c r="C256" s="1">
        <f>0</f>
        <v>0</v>
      </c>
      <c r="D256" s="1">
        <f>0</f>
        <v>0</v>
      </c>
      <c r="E256" s="1">
        <f>0</f>
        <v>0</v>
      </c>
      <c r="F256" s="1">
        <f>0</f>
        <v>0</v>
      </c>
      <c r="G256" s="1">
        <f>0</f>
        <v>0</v>
      </c>
      <c r="H256" s="1">
        <f>0</f>
        <v>0</v>
      </c>
      <c r="I256" s="1">
        <f>0</f>
        <v>0</v>
      </c>
      <c r="J256" s="1">
        <f>0</f>
        <v>0</v>
      </c>
      <c r="K256" s="10">
        <f t="shared" si="21"/>
        <v>0</v>
      </c>
    </row>
    <row r="257" spans="2:11" x14ac:dyDescent="0.25">
      <c r="B257" s="1">
        <f t="shared" si="20"/>
        <v>4</v>
      </c>
      <c r="C257" s="1">
        <f>0</f>
        <v>0</v>
      </c>
      <c r="D257" s="1">
        <f>0</f>
        <v>0</v>
      </c>
      <c r="E257" s="1">
        <f>0</f>
        <v>0</v>
      </c>
      <c r="F257" s="1">
        <f>0</f>
        <v>0</v>
      </c>
      <c r="G257" s="1">
        <f>0</f>
        <v>0</v>
      </c>
      <c r="H257" s="1">
        <f>0</f>
        <v>0</v>
      </c>
      <c r="I257" s="1">
        <f>0</f>
        <v>0</v>
      </c>
      <c r="J257" s="1">
        <f>0</f>
        <v>0</v>
      </c>
      <c r="K257" s="10">
        <f t="shared" si="21"/>
        <v>0</v>
      </c>
    </row>
    <row r="258" spans="2:11" x14ac:dyDescent="0.25">
      <c r="B258" s="1">
        <f t="shared" si="20"/>
        <v>5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0">
        <f t="shared" si="21"/>
        <v>0</v>
      </c>
    </row>
    <row r="259" spans="2:11" x14ac:dyDescent="0.25">
      <c r="B259" s="1">
        <f t="shared" si="20"/>
        <v>6</v>
      </c>
      <c r="C259" s="1">
        <f>0</f>
        <v>0</v>
      </c>
      <c r="D259" s="1">
        <f>0</f>
        <v>0</v>
      </c>
      <c r="E259" s="1">
        <f>0</f>
        <v>0</v>
      </c>
      <c r="F259" s="1">
        <f>0</f>
        <v>0</v>
      </c>
      <c r="G259" s="1">
        <f>0</f>
        <v>0</v>
      </c>
      <c r="H259" s="1">
        <f>0</f>
        <v>0</v>
      </c>
      <c r="I259" s="1">
        <f>0</f>
        <v>0</v>
      </c>
      <c r="J259" s="1">
        <f>0</f>
        <v>0</v>
      </c>
      <c r="K259" s="10">
        <f t="shared" si="21"/>
        <v>0</v>
      </c>
    </row>
    <row r="260" spans="2:11" x14ac:dyDescent="0.25">
      <c r="B260" s="1">
        <f t="shared" si="20"/>
        <v>9</v>
      </c>
      <c r="C260" s="1">
        <f>0</f>
        <v>0</v>
      </c>
      <c r="D260" s="1">
        <f>0</f>
        <v>0</v>
      </c>
      <c r="E260" s="1">
        <f>0</f>
        <v>0</v>
      </c>
      <c r="F260" s="1">
        <f>0</f>
        <v>0</v>
      </c>
      <c r="G260" s="1">
        <f>0</f>
        <v>0</v>
      </c>
      <c r="H260" s="1">
        <f>0</f>
        <v>0</v>
      </c>
      <c r="I260" s="1">
        <f>0</f>
        <v>0</v>
      </c>
      <c r="J260" s="1">
        <f>0</f>
        <v>0</v>
      </c>
      <c r="K260" s="10">
        <f t="shared" si="21"/>
        <v>0</v>
      </c>
    </row>
    <row r="261" spans="2:11" x14ac:dyDescent="0.25">
      <c r="B261" s="1">
        <f t="shared" si="20"/>
        <v>10</v>
      </c>
      <c r="C261" s="1">
        <f>0</f>
        <v>0</v>
      </c>
      <c r="D261" s="1">
        <f>0</f>
        <v>0</v>
      </c>
      <c r="E261" s="1">
        <f>0</f>
        <v>0</v>
      </c>
      <c r="F261" s="1">
        <f>0</f>
        <v>0</v>
      </c>
      <c r="G261" s="1">
        <f>0</f>
        <v>0</v>
      </c>
      <c r="H261" s="1">
        <f>0</f>
        <v>0</v>
      </c>
      <c r="I261" s="1">
        <f>0</f>
        <v>0</v>
      </c>
      <c r="J261" s="1">
        <f>0</f>
        <v>0</v>
      </c>
      <c r="K261" s="10">
        <f t="shared" si="21"/>
        <v>0</v>
      </c>
    </row>
    <row r="262" spans="2:11" x14ac:dyDescent="0.25">
      <c r="B262" s="1">
        <f t="shared" si="20"/>
        <v>11</v>
      </c>
      <c r="C262" s="1">
        <f>0</f>
        <v>0</v>
      </c>
      <c r="D262" s="1">
        <f>0</f>
        <v>0</v>
      </c>
      <c r="E262" s="1">
        <f>0</f>
        <v>0</v>
      </c>
      <c r="F262" s="1">
        <f>0</f>
        <v>0</v>
      </c>
      <c r="G262" s="1">
        <f>0</f>
        <v>0</v>
      </c>
      <c r="H262" s="1">
        <f>0</f>
        <v>0</v>
      </c>
      <c r="I262" s="1">
        <f>0</f>
        <v>0</v>
      </c>
      <c r="J262" s="1">
        <f>0</f>
        <v>0</v>
      </c>
      <c r="K262" s="10">
        <f t="shared" si="21"/>
        <v>0</v>
      </c>
    </row>
    <row r="263" spans="2:11" x14ac:dyDescent="0.25">
      <c r="B263" s="1">
        <f t="shared" si="20"/>
        <v>12</v>
      </c>
      <c r="C263" s="1">
        <f>0</f>
        <v>0</v>
      </c>
      <c r="D263" s="1">
        <f>0</f>
        <v>0</v>
      </c>
      <c r="E263" s="1">
        <f>0</f>
        <v>0</v>
      </c>
      <c r="F263" s="1">
        <f>0</f>
        <v>0</v>
      </c>
      <c r="G263" s="1">
        <f>0</f>
        <v>0</v>
      </c>
      <c r="H263" s="1">
        <f>0</f>
        <v>0</v>
      </c>
      <c r="I263" s="1">
        <f>0</f>
        <v>0</v>
      </c>
      <c r="J263" s="1">
        <f>0</f>
        <v>0</v>
      </c>
      <c r="K263" s="10">
        <f t="shared" si="21"/>
        <v>0</v>
      </c>
    </row>
    <row r="264" spans="2:11" x14ac:dyDescent="0.25">
      <c r="B264" s="1">
        <f t="shared" si="20"/>
        <v>13</v>
      </c>
      <c r="C264" s="1">
        <f>0</f>
        <v>0</v>
      </c>
      <c r="D264" s="1">
        <f>0</f>
        <v>0</v>
      </c>
      <c r="E264" s="1">
        <f>0</f>
        <v>0</v>
      </c>
      <c r="F264" s="1">
        <f>0</f>
        <v>0</v>
      </c>
      <c r="G264" s="1">
        <f>0</f>
        <v>0</v>
      </c>
      <c r="H264" s="1">
        <f>0</f>
        <v>0</v>
      </c>
      <c r="I264" s="1">
        <f>0</f>
        <v>0</v>
      </c>
      <c r="J264" s="1">
        <f>0</f>
        <v>0</v>
      </c>
      <c r="K264" s="10">
        <f t="shared" si="21"/>
        <v>0</v>
      </c>
    </row>
    <row r="265" spans="2:11" x14ac:dyDescent="0.25">
      <c r="B265" s="1">
        <f t="shared" si="20"/>
        <v>14</v>
      </c>
      <c r="C265" s="1">
        <f>0</f>
        <v>0</v>
      </c>
      <c r="D265" s="1">
        <f>0</f>
        <v>0</v>
      </c>
      <c r="E265" s="1">
        <f>0</f>
        <v>0</v>
      </c>
      <c r="F265" s="1">
        <f>0</f>
        <v>0</v>
      </c>
      <c r="G265" s="1">
        <f>0</f>
        <v>0</v>
      </c>
      <c r="H265" s="1">
        <f>0</f>
        <v>0</v>
      </c>
      <c r="I265" s="1">
        <f>0</f>
        <v>0</v>
      </c>
      <c r="J265" s="1">
        <f>0</f>
        <v>0</v>
      </c>
      <c r="K265" s="10">
        <f t="shared" si="21"/>
        <v>0</v>
      </c>
    </row>
    <row r="266" spans="2:11" x14ac:dyDescent="0.25">
      <c r="B266" s="1">
        <f t="shared" si="20"/>
        <v>15</v>
      </c>
      <c r="C266" s="1">
        <f>0</f>
        <v>0</v>
      </c>
      <c r="D266" s="1">
        <f>0</f>
        <v>0</v>
      </c>
      <c r="E266" s="1">
        <f>0</f>
        <v>0</v>
      </c>
      <c r="F266" s="1">
        <f>0</f>
        <v>0</v>
      </c>
      <c r="G266" s="1">
        <f>0</f>
        <v>0</v>
      </c>
      <c r="H266" s="1">
        <f>0</f>
        <v>0</v>
      </c>
      <c r="I266" s="1">
        <f>0</f>
        <v>0</v>
      </c>
      <c r="J266" s="1">
        <f>0</f>
        <v>0</v>
      </c>
      <c r="K266" s="10">
        <f t="shared" si="21"/>
        <v>0</v>
      </c>
    </row>
    <row r="267" spans="2:11" x14ac:dyDescent="0.25">
      <c r="B267" s="1">
        <f t="shared" si="20"/>
        <v>17</v>
      </c>
      <c r="C267" s="1">
        <f>0</f>
        <v>0</v>
      </c>
      <c r="D267" s="1">
        <f>0</f>
        <v>0</v>
      </c>
      <c r="E267" s="1">
        <f>0</f>
        <v>0</v>
      </c>
      <c r="F267" s="1">
        <f>0</f>
        <v>0</v>
      </c>
      <c r="G267" s="1">
        <f>0</f>
        <v>0</v>
      </c>
      <c r="H267" s="1">
        <f>0</f>
        <v>0</v>
      </c>
      <c r="I267" s="1">
        <f>0</f>
        <v>0</v>
      </c>
      <c r="J267" s="1">
        <f>0</f>
        <v>0</v>
      </c>
      <c r="K267" s="10">
        <f t="shared" si="21"/>
        <v>0</v>
      </c>
    </row>
    <row r="268" spans="2:11" x14ac:dyDescent="0.25">
      <c r="B268" s="1">
        <f t="shared" si="20"/>
        <v>18</v>
      </c>
      <c r="C268" s="1">
        <f>0</f>
        <v>0</v>
      </c>
      <c r="D268" s="1">
        <f>0</f>
        <v>0</v>
      </c>
      <c r="E268" s="1">
        <f>0</f>
        <v>0</v>
      </c>
      <c r="F268" s="1">
        <f>0</f>
        <v>0</v>
      </c>
      <c r="G268" s="1">
        <f>0</f>
        <v>0</v>
      </c>
      <c r="H268" s="1">
        <f>0</f>
        <v>0</v>
      </c>
      <c r="I268" s="1">
        <f>0</f>
        <v>0</v>
      </c>
      <c r="J268" s="1">
        <f>0</f>
        <v>0</v>
      </c>
      <c r="K268" s="10">
        <f t="shared" si="21"/>
        <v>0</v>
      </c>
    </row>
    <row r="269" spans="2:11" x14ac:dyDescent="0.25">
      <c r="B269" s="1">
        <f t="shared" si="20"/>
        <v>20</v>
      </c>
      <c r="C269" s="1">
        <f>0</f>
        <v>0</v>
      </c>
      <c r="D269" s="1">
        <f>0</f>
        <v>0</v>
      </c>
      <c r="E269" s="1">
        <f>0</f>
        <v>0</v>
      </c>
      <c r="F269" s="1">
        <f>0</f>
        <v>0</v>
      </c>
      <c r="G269" s="1">
        <f>0</f>
        <v>0</v>
      </c>
      <c r="H269" s="1">
        <f>0</f>
        <v>0</v>
      </c>
      <c r="I269" s="1">
        <f>0</f>
        <v>0</v>
      </c>
      <c r="J269" s="1">
        <f>0</f>
        <v>0</v>
      </c>
      <c r="K269" s="10">
        <f t="shared" si="21"/>
        <v>0</v>
      </c>
    </row>
    <row r="270" spans="2:11" x14ac:dyDescent="0.25">
      <c r="B270" s="1">
        <f t="shared" si="20"/>
        <v>22</v>
      </c>
      <c r="C270" s="1">
        <f>0</f>
        <v>0</v>
      </c>
      <c r="D270" s="1">
        <f>0</f>
        <v>0</v>
      </c>
      <c r="E270" s="1">
        <f>0</f>
        <v>0</v>
      </c>
      <c r="F270" s="1">
        <f>0</f>
        <v>0</v>
      </c>
      <c r="G270" s="1">
        <f>0</f>
        <v>0</v>
      </c>
      <c r="H270" s="1">
        <f>0</f>
        <v>0</v>
      </c>
      <c r="I270" s="1">
        <f>0</f>
        <v>0</v>
      </c>
      <c r="J270" s="1">
        <f>0</f>
        <v>0</v>
      </c>
      <c r="K270" s="10">
        <f t="shared" si="21"/>
        <v>0</v>
      </c>
    </row>
    <row r="271" spans="2:11" x14ac:dyDescent="0.25">
      <c r="B271" s="1">
        <f t="shared" si="20"/>
        <v>23</v>
      </c>
      <c r="C271" s="1">
        <f>0</f>
        <v>0</v>
      </c>
      <c r="D271" s="1">
        <f>0</f>
        <v>0</v>
      </c>
      <c r="E271" s="1">
        <f>0</f>
        <v>0</v>
      </c>
      <c r="F271" s="1">
        <f>0</f>
        <v>0</v>
      </c>
      <c r="G271" s="1">
        <f>0</f>
        <v>0</v>
      </c>
      <c r="H271" s="1">
        <f>0</f>
        <v>0</v>
      </c>
      <c r="I271" s="1">
        <f>0</f>
        <v>0</v>
      </c>
      <c r="J271" s="1">
        <f>0</f>
        <v>0</v>
      </c>
      <c r="K271" s="10">
        <f t="shared" si="21"/>
        <v>0</v>
      </c>
    </row>
    <row r="272" spans="2:11" x14ac:dyDescent="0.25">
      <c r="B272" s="1">
        <f t="shared" si="20"/>
        <v>24</v>
      </c>
      <c r="C272" s="1">
        <f>0</f>
        <v>0</v>
      </c>
      <c r="D272" s="1">
        <f>0</f>
        <v>0</v>
      </c>
      <c r="E272" s="1">
        <f>0</f>
        <v>0</v>
      </c>
      <c r="F272" s="1">
        <f>0</f>
        <v>0</v>
      </c>
      <c r="G272" s="1">
        <f>0</f>
        <v>0</v>
      </c>
      <c r="H272" s="1">
        <f>0</f>
        <v>0</v>
      </c>
      <c r="I272" s="1">
        <f>0</f>
        <v>0</v>
      </c>
      <c r="J272" s="1">
        <f>0</f>
        <v>0</v>
      </c>
      <c r="K272" s="10">
        <f t="shared" si="21"/>
        <v>0</v>
      </c>
    </row>
    <row r="273" spans="2:11" x14ac:dyDescent="0.25">
      <c r="B273" s="1">
        <f t="shared" si="20"/>
        <v>26</v>
      </c>
      <c r="C273" s="1">
        <f>0</f>
        <v>0</v>
      </c>
      <c r="D273" s="1">
        <f>0</f>
        <v>0</v>
      </c>
      <c r="E273" s="1">
        <f>0</f>
        <v>0</v>
      </c>
      <c r="F273" s="1">
        <f>0</f>
        <v>0</v>
      </c>
      <c r="G273" s="1">
        <f>0</f>
        <v>0</v>
      </c>
      <c r="H273" s="1">
        <f>0</f>
        <v>0</v>
      </c>
      <c r="I273" s="1">
        <f>0</f>
        <v>0</v>
      </c>
      <c r="J273" s="1">
        <f>0</f>
        <v>0</v>
      </c>
      <c r="K273" s="10">
        <f t="shared" si="21"/>
        <v>0</v>
      </c>
    </row>
    <row r="274" spans="2:11" x14ac:dyDescent="0.25">
      <c r="B274" s="1">
        <f t="shared" si="20"/>
        <v>27</v>
      </c>
      <c r="C274" s="1">
        <f>0</f>
        <v>0</v>
      </c>
      <c r="D274" s="1">
        <f>0</f>
        <v>0</v>
      </c>
      <c r="E274" s="1">
        <f>0</f>
        <v>0</v>
      </c>
      <c r="F274" s="1">
        <f>0</f>
        <v>0</v>
      </c>
      <c r="G274" s="1">
        <f>0</f>
        <v>0</v>
      </c>
      <c r="H274" s="1">
        <f>0</f>
        <v>0</v>
      </c>
      <c r="I274" s="1">
        <f>0</f>
        <v>0</v>
      </c>
      <c r="J274" s="1">
        <f>0</f>
        <v>0</v>
      </c>
      <c r="K274" s="10">
        <f t="shared" si="21"/>
        <v>0</v>
      </c>
    </row>
    <row r="275" spans="2:11" x14ac:dyDescent="0.25">
      <c r="B275" s="1">
        <f t="shared" si="20"/>
        <v>28</v>
      </c>
      <c r="C275" s="1">
        <f>0</f>
        <v>0</v>
      </c>
      <c r="D275" s="1">
        <f>0</f>
        <v>0</v>
      </c>
      <c r="E275" s="1">
        <f>0</f>
        <v>0</v>
      </c>
      <c r="F275" s="1">
        <f>0</f>
        <v>0</v>
      </c>
      <c r="G275" s="1">
        <f>0</f>
        <v>0</v>
      </c>
      <c r="H275" s="1">
        <f>0</f>
        <v>0</v>
      </c>
      <c r="I275" s="1">
        <f>0</f>
        <v>0</v>
      </c>
      <c r="J275" s="1">
        <f>0</f>
        <v>0</v>
      </c>
      <c r="K275" s="10">
        <f t="shared" si="21"/>
        <v>0</v>
      </c>
    </row>
    <row r="276" spans="2:11" x14ac:dyDescent="0.25">
      <c r="B276" s="1">
        <f t="shared" si="20"/>
        <v>30</v>
      </c>
      <c r="C276" s="1">
        <f>0</f>
        <v>0</v>
      </c>
      <c r="D276" s="1">
        <f>0</f>
        <v>0</v>
      </c>
      <c r="E276" s="1">
        <f>0</f>
        <v>0</v>
      </c>
      <c r="F276" s="1">
        <f>0</f>
        <v>0</v>
      </c>
      <c r="G276" s="1">
        <f>0</f>
        <v>0</v>
      </c>
      <c r="H276" s="1">
        <f>0</f>
        <v>0</v>
      </c>
      <c r="I276" s="1">
        <f>0</f>
        <v>0</v>
      </c>
      <c r="J276" s="1">
        <f>0</f>
        <v>0</v>
      </c>
      <c r="K276" s="10">
        <f t="shared" si="21"/>
        <v>0</v>
      </c>
    </row>
    <row r="277" spans="2:11" x14ac:dyDescent="0.25">
      <c r="B277" s="1">
        <f t="shared" si="20"/>
        <v>31</v>
      </c>
      <c r="C277" s="1">
        <f>0</f>
        <v>0</v>
      </c>
      <c r="D277" s="1">
        <f>0</f>
        <v>0</v>
      </c>
      <c r="E277" s="1">
        <f>0</f>
        <v>0</v>
      </c>
      <c r="F277" s="1">
        <f>0</f>
        <v>0</v>
      </c>
      <c r="G277" s="1">
        <f>0</f>
        <v>0</v>
      </c>
      <c r="H277" s="1">
        <f>0</f>
        <v>0</v>
      </c>
      <c r="I277" s="1">
        <f>0</f>
        <v>0</v>
      </c>
      <c r="J277" s="1">
        <f>0</f>
        <v>0</v>
      </c>
      <c r="K277" s="10">
        <f t="shared" si="21"/>
        <v>0</v>
      </c>
    </row>
    <row r="278" spans="2:11" x14ac:dyDescent="0.25">
      <c r="B278" s="1">
        <f t="shared" si="20"/>
        <v>34</v>
      </c>
      <c r="C278" s="1">
        <f>0</f>
        <v>0</v>
      </c>
      <c r="D278" s="1">
        <f>0</f>
        <v>0</v>
      </c>
      <c r="E278" s="1">
        <f>0</f>
        <v>0</v>
      </c>
      <c r="F278" s="1">
        <f>0</f>
        <v>0</v>
      </c>
      <c r="G278" s="1">
        <f>0</f>
        <v>0</v>
      </c>
      <c r="H278" s="1">
        <f>0</f>
        <v>0</v>
      </c>
      <c r="I278" s="1">
        <f>0</f>
        <v>0</v>
      </c>
      <c r="J278" s="1">
        <f>0</f>
        <v>0</v>
      </c>
      <c r="K278" s="10">
        <f t="shared" si="21"/>
        <v>0</v>
      </c>
    </row>
    <row r="279" spans="2:11" x14ac:dyDescent="0.25">
      <c r="B279" s="1">
        <f t="shared" si="20"/>
        <v>37</v>
      </c>
      <c r="C279" s="1">
        <f>0</f>
        <v>0</v>
      </c>
      <c r="D279" s="1">
        <f>0</f>
        <v>0</v>
      </c>
      <c r="E279" s="1">
        <f>0</f>
        <v>0</v>
      </c>
      <c r="F279" s="1">
        <f>0</f>
        <v>0</v>
      </c>
      <c r="G279" s="1">
        <f>0</f>
        <v>0</v>
      </c>
      <c r="H279" s="1">
        <f>0</f>
        <v>0</v>
      </c>
      <c r="I279" s="1">
        <f>0</f>
        <v>0</v>
      </c>
      <c r="J279" s="1">
        <f>0</f>
        <v>0</v>
      </c>
      <c r="K279" s="10">
        <f t="shared" si="21"/>
        <v>0</v>
      </c>
    </row>
    <row r="280" spans="2:11" x14ac:dyDescent="0.25">
      <c r="B280" s="1">
        <f t="shared" si="20"/>
        <v>38</v>
      </c>
      <c r="C280" s="1">
        <f>0</f>
        <v>0</v>
      </c>
      <c r="D280" s="1">
        <f>0</f>
        <v>0</v>
      </c>
      <c r="E280" s="1">
        <f>0</f>
        <v>0</v>
      </c>
      <c r="F280" s="1">
        <f>0</f>
        <v>0</v>
      </c>
      <c r="G280" s="1">
        <f>0</f>
        <v>0</v>
      </c>
      <c r="H280" s="1">
        <f>0</f>
        <v>0</v>
      </c>
      <c r="I280" s="1">
        <f>0</f>
        <v>0</v>
      </c>
      <c r="J280" s="1">
        <f>0</f>
        <v>0</v>
      </c>
      <c r="K280" s="10">
        <f t="shared" si="21"/>
        <v>0</v>
      </c>
    </row>
    <row r="281" spans="2:11" x14ac:dyDescent="0.25">
      <c r="B281" s="1">
        <f t="shared" si="20"/>
        <v>41</v>
      </c>
      <c r="C281" s="1">
        <f>0</f>
        <v>0</v>
      </c>
      <c r="D281" s="1">
        <f>0</f>
        <v>0</v>
      </c>
      <c r="E281" s="1">
        <f>0</f>
        <v>0</v>
      </c>
      <c r="F281" s="1">
        <f>0</f>
        <v>0</v>
      </c>
      <c r="G281" s="1">
        <f>0</f>
        <v>0</v>
      </c>
      <c r="H281" s="1">
        <f>0</f>
        <v>0</v>
      </c>
      <c r="I281" s="1">
        <f>0</f>
        <v>0</v>
      </c>
      <c r="J281" s="1">
        <f>0</f>
        <v>0</v>
      </c>
      <c r="K281" s="10">
        <f t="shared" si="21"/>
        <v>0</v>
      </c>
    </row>
    <row r="282" spans="2:11" x14ac:dyDescent="0.25">
      <c r="B282" s="1">
        <f t="shared" si="20"/>
        <v>43</v>
      </c>
      <c r="C282" s="1">
        <f>0</f>
        <v>0</v>
      </c>
      <c r="D282" s="1">
        <f>0</f>
        <v>0</v>
      </c>
      <c r="E282" s="1">
        <f>0</f>
        <v>0</v>
      </c>
      <c r="F282" s="1">
        <f>0</f>
        <v>0</v>
      </c>
      <c r="G282" s="1">
        <f>0</f>
        <v>0</v>
      </c>
      <c r="H282" s="1">
        <f>0</f>
        <v>0</v>
      </c>
      <c r="I282" s="1">
        <f>0</f>
        <v>0</v>
      </c>
      <c r="J282" s="1">
        <f>0</f>
        <v>0</v>
      </c>
      <c r="K282" s="10">
        <f t="shared" si="21"/>
        <v>0</v>
      </c>
    </row>
    <row r="283" spans="2:11" x14ac:dyDescent="0.25">
      <c r="B283" s="1">
        <f t="shared" si="20"/>
        <v>44</v>
      </c>
      <c r="C283" s="1">
        <f>0</f>
        <v>0</v>
      </c>
      <c r="D283" s="1">
        <f>0</f>
        <v>0</v>
      </c>
      <c r="E283" s="1">
        <f>0</f>
        <v>0</v>
      </c>
      <c r="F283" s="1">
        <f>0</f>
        <v>0</v>
      </c>
      <c r="G283" s="1">
        <f>0</f>
        <v>0</v>
      </c>
      <c r="H283" s="1">
        <f>0</f>
        <v>0</v>
      </c>
      <c r="I283" s="1">
        <f>0</f>
        <v>0</v>
      </c>
      <c r="J283" s="1">
        <f>0</f>
        <v>0</v>
      </c>
      <c r="K283" s="10">
        <f t="shared" si="21"/>
        <v>0</v>
      </c>
    </row>
    <row r="284" spans="2:11" x14ac:dyDescent="0.25">
      <c r="B284" s="1">
        <f t="shared" si="20"/>
        <v>45</v>
      </c>
      <c r="C284" s="1">
        <f>0</f>
        <v>0</v>
      </c>
      <c r="D284" s="1">
        <f>0</f>
        <v>0</v>
      </c>
      <c r="E284" s="1">
        <f>0</f>
        <v>0</v>
      </c>
      <c r="F284" s="1">
        <f>0</f>
        <v>0</v>
      </c>
      <c r="G284" s="1">
        <f>0</f>
        <v>0</v>
      </c>
      <c r="H284" s="1">
        <f>0</f>
        <v>0</v>
      </c>
      <c r="I284" s="1">
        <f>0</f>
        <v>0</v>
      </c>
      <c r="J284" s="1">
        <f>0</f>
        <v>0</v>
      </c>
      <c r="K284" s="10">
        <f t="shared" si="21"/>
        <v>0</v>
      </c>
    </row>
    <row r="285" spans="2:11" x14ac:dyDescent="0.25">
      <c r="B285" s="1">
        <f t="shared" si="20"/>
        <v>46</v>
      </c>
      <c r="C285" s="1">
        <f>0</f>
        <v>0</v>
      </c>
      <c r="D285" s="1">
        <f>0</f>
        <v>0</v>
      </c>
      <c r="E285" s="1">
        <f>0</f>
        <v>0</v>
      </c>
      <c r="F285" s="1">
        <f>0</f>
        <v>0</v>
      </c>
      <c r="G285" s="1">
        <f>0</f>
        <v>0</v>
      </c>
      <c r="H285" s="1">
        <f>0</f>
        <v>0</v>
      </c>
      <c r="I285" s="1">
        <f>0</f>
        <v>0</v>
      </c>
      <c r="J285" s="1">
        <f>0</f>
        <v>0</v>
      </c>
      <c r="K285" s="10">
        <f t="shared" si="21"/>
        <v>0</v>
      </c>
    </row>
    <row r="286" spans="2:11" x14ac:dyDescent="0.25">
      <c r="B286" s="1">
        <f t="shared" si="20"/>
        <v>47</v>
      </c>
      <c r="C286" s="1">
        <f>0</f>
        <v>0</v>
      </c>
      <c r="D286" s="1">
        <f>0</f>
        <v>0</v>
      </c>
      <c r="E286" s="1">
        <f>0</f>
        <v>0</v>
      </c>
      <c r="F286" s="1">
        <f>0</f>
        <v>0</v>
      </c>
      <c r="G286" s="1">
        <f>0</f>
        <v>0</v>
      </c>
      <c r="H286" s="1">
        <f>0</f>
        <v>0</v>
      </c>
      <c r="I286" s="1">
        <f>0</f>
        <v>0</v>
      </c>
      <c r="J286" s="1">
        <f>0</f>
        <v>0</v>
      </c>
      <c r="K286" s="10">
        <f t="shared" si="21"/>
        <v>0</v>
      </c>
    </row>
    <row r="287" spans="2:11" x14ac:dyDescent="0.25">
      <c r="B287" s="1">
        <f t="shared" si="20"/>
        <v>51</v>
      </c>
      <c r="C287" s="1">
        <f>0</f>
        <v>0</v>
      </c>
      <c r="D287" s="1">
        <f>0</f>
        <v>0</v>
      </c>
      <c r="E287" s="1">
        <f>0</f>
        <v>0</v>
      </c>
      <c r="F287" s="1">
        <f>0</f>
        <v>0</v>
      </c>
      <c r="G287" s="1">
        <f>0</f>
        <v>0</v>
      </c>
      <c r="H287" s="1">
        <f>0</f>
        <v>0</v>
      </c>
      <c r="I287" s="1">
        <f>0</f>
        <v>0</v>
      </c>
      <c r="J287" s="1">
        <f>0</f>
        <v>0</v>
      </c>
      <c r="K287" s="10">
        <f t="shared" si="21"/>
        <v>0</v>
      </c>
    </row>
    <row r="288" spans="2:11" x14ac:dyDescent="0.25">
      <c r="B288" s="1">
        <f t="shared" si="20"/>
        <v>54</v>
      </c>
      <c r="C288" s="1">
        <f>0</f>
        <v>0</v>
      </c>
      <c r="D288" s="1">
        <f>0</f>
        <v>0</v>
      </c>
      <c r="E288" s="1">
        <f>0</f>
        <v>0</v>
      </c>
      <c r="F288" s="1">
        <f>0</f>
        <v>0</v>
      </c>
      <c r="G288" s="1">
        <f>0</f>
        <v>0</v>
      </c>
      <c r="H288" s="1">
        <f>0</f>
        <v>0</v>
      </c>
      <c r="I288" s="1">
        <f>0</f>
        <v>0</v>
      </c>
      <c r="J288" s="1">
        <f>0</f>
        <v>0</v>
      </c>
      <c r="K288" s="10">
        <f t="shared" si="21"/>
        <v>0</v>
      </c>
    </row>
    <row r="289" spans="2:11" x14ac:dyDescent="0.25">
      <c r="B289" s="1">
        <f t="shared" si="20"/>
        <v>57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0">
        <f t="shared" si="21"/>
        <v>8</v>
      </c>
    </row>
    <row r="290" spans="2:11" x14ac:dyDescent="0.25">
      <c r="B290" s="1">
        <f t="shared" si="20"/>
        <v>61</v>
      </c>
      <c r="C290" s="1">
        <f>0</f>
        <v>0</v>
      </c>
      <c r="D290" s="1">
        <f>0</f>
        <v>0</v>
      </c>
      <c r="E290" s="1">
        <f>0</f>
        <v>0</v>
      </c>
      <c r="F290" s="1">
        <f>0</f>
        <v>0</v>
      </c>
      <c r="G290" s="1">
        <f>0</f>
        <v>0</v>
      </c>
      <c r="H290" s="1">
        <f>0</f>
        <v>0</v>
      </c>
      <c r="I290" s="1">
        <f>0</f>
        <v>0</v>
      </c>
      <c r="J290" s="1">
        <f>0</f>
        <v>0</v>
      </c>
      <c r="K290" s="10">
        <f t="shared" si="21"/>
        <v>0</v>
      </c>
    </row>
    <row r="291" spans="2:11" x14ac:dyDescent="0.25">
      <c r="B291" s="1">
        <f t="shared" si="20"/>
        <v>63</v>
      </c>
      <c r="C291" s="1">
        <f>0</f>
        <v>0</v>
      </c>
      <c r="D291" s="1">
        <f>0</f>
        <v>0</v>
      </c>
      <c r="E291" s="1">
        <f>0</f>
        <v>0</v>
      </c>
      <c r="F291" s="1">
        <f>0</f>
        <v>0</v>
      </c>
      <c r="G291" s="1">
        <f>0</f>
        <v>0</v>
      </c>
      <c r="H291" s="1">
        <f>0</f>
        <v>0</v>
      </c>
      <c r="I291" s="1">
        <f>0</f>
        <v>0</v>
      </c>
      <c r="J291" s="1">
        <f>0</f>
        <v>0</v>
      </c>
      <c r="K291" s="10">
        <f t="shared" si="21"/>
        <v>0</v>
      </c>
    </row>
    <row r="292" spans="2:11" x14ac:dyDescent="0.25">
      <c r="B292" s="1">
        <f t="shared" si="20"/>
        <v>69</v>
      </c>
      <c r="C292" s="1">
        <f>0</f>
        <v>0</v>
      </c>
      <c r="D292" s="1">
        <f>0</f>
        <v>0</v>
      </c>
      <c r="E292" s="1">
        <f>0</f>
        <v>0</v>
      </c>
      <c r="F292" s="1">
        <f>0</f>
        <v>0</v>
      </c>
      <c r="G292" s="1">
        <f>0</f>
        <v>0</v>
      </c>
      <c r="H292" s="1">
        <f>0</f>
        <v>0</v>
      </c>
      <c r="I292" s="1">
        <f>0</f>
        <v>0</v>
      </c>
      <c r="J292" s="1">
        <f>0</f>
        <v>0</v>
      </c>
      <c r="K292" s="10">
        <f t="shared" si="21"/>
        <v>0</v>
      </c>
    </row>
    <row r="293" spans="2:11" x14ac:dyDescent="0.25">
      <c r="B293" s="1">
        <f t="shared" si="20"/>
        <v>71</v>
      </c>
      <c r="C293" s="1">
        <f>0</f>
        <v>0</v>
      </c>
      <c r="D293" s="1">
        <f>0</f>
        <v>0</v>
      </c>
      <c r="E293" s="1">
        <f>0</f>
        <v>0</v>
      </c>
      <c r="F293" s="1">
        <f>0</f>
        <v>0</v>
      </c>
      <c r="G293" s="1">
        <f>0</f>
        <v>0</v>
      </c>
      <c r="H293" s="1">
        <f>0</f>
        <v>0</v>
      </c>
      <c r="I293" s="1">
        <f>0</f>
        <v>0</v>
      </c>
      <c r="J293" s="1">
        <f>0</f>
        <v>0</v>
      </c>
      <c r="K293" s="10">
        <f t="shared" si="21"/>
        <v>0</v>
      </c>
    </row>
    <row r="294" spans="2:11" x14ac:dyDescent="0.25">
      <c r="B294" s="1">
        <f t="shared" si="20"/>
        <v>72</v>
      </c>
      <c r="C294" s="1">
        <f>0</f>
        <v>0</v>
      </c>
      <c r="D294" s="1">
        <f>0</f>
        <v>0</v>
      </c>
      <c r="E294" s="1">
        <f>0</f>
        <v>0</v>
      </c>
      <c r="F294" s="1">
        <f>0</f>
        <v>0</v>
      </c>
      <c r="G294" s="1">
        <f>0</f>
        <v>0</v>
      </c>
      <c r="H294" s="1">
        <f>0</f>
        <v>0</v>
      </c>
      <c r="I294" s="1">
        <f>0</f>
        <v>0</v>
      </c>
      <c r="J294" s="1">
        <f>0</f>
        <v>0</v>
      </c>
      <c r="K294" s="10">
        <f t="shared" si="21"/>
        <v>0</v>
      </c>
    </row>
    <row r="295" spans="2:11" x14ac:dyDescent="0.25">
      <c r="B295" s="1">
        <f t="shared" si="20"/>
        <v>73</v>
      </c>
      <c r="C295" s="1">
        <f>0</f>
        <v>0</v>
      </c>
      <c r="D295" s="1">
        <f>0</f>
        <v>0</v>
      </c>
      <c r="E295" s="1">
        <f>0</f>
        <v>0</v>
      </c>
      <c r="F295" s="1">
        <f>0</f>
        <v>0</v>
      </c>
      <c r="G295" s="1">
        <f>0</f>
        <v>0</v>
      </c>
      <c r="H295" s="1">
        <f>0</f>
        <v>0</v>
      </c>
      <c r="I295" s="1">
        <f>0</f>
        <v>0</v>
      </c>
      <c r="J295" s="1">
        <f>0</f>
        <v>0</v>
      </c>
      <c r="K295" s="10">
        <f t="shared" si="21"/>
        <v>0</v>
      </c>
    </row>
    <row r="296" spans="2:11" x14ac:dyDescent="0.25">
      <c r="B296" s="1">
        <f t="shared" si="20"/>
        <v>74</v>
      </c>
      <c r="C296" s="1">
        <f>0</f>
        <v>0</v>
      </c>
      <c r="D296" s="1">
        <f>0</f>
        <v>0</v>
      </c>
      <c r="E296" s="1">
        <f>0</f>
        <v>0</v>
      </c>
      <c r="F296" s="1">
        <f>0</f>
        <v>0</v>
      </c>
      <c r="G296" s="1">
        <f>0</f>
        <v>0</v>
      </c>
      <c r="H296" s="1">
        <f>0</f>
        <v>0</v>
      </c>
      <c r="I296" s="1">
        <f>0</f>
        <v>0</v>
      </c>
      <c r="J296" s="1">
        <f>0</f>
        <v>0</v>
      </c>
      <c r="K296" s="10">
        <f t="shared" si="21"/>
        <v>0</v>
      </c>
    </row>
    <row r="297" spans="2:11" x14ac:dyDescent="0.25">
      <c r="B297" s="1">
        <f t="shared" si="20"/>
        <v>79</v>
      </c>
      <c r="C297" s="1">
        <f>0</f>
        <v>0</v>
      </c>
      <c r="D297" s="1">
        <f>0</f>
        <v>0</v>
      </c>
      <c r="E297" s="1">
        <f>0</f>
        <v>0</v>
      </c>
      <c r="F297" s="1">
        <f>0</f>
        <v>0</v>
      </c>
      <c r="G297" s="1">
        <f>0</f>
        <v>0</v>
      </c>
      <c r="H297" s="1">
        <f>0</f>
        <v>0</v>
      </c>
      <c r="I297" s="1">
        <f>0</f>
        <v>0</v>
      </c>
      <c r="J297" s="1">
        <f>0</f>
        <v>0</v>
      </c>
      <c r="K297" s="10">
        <f t="shared" si="21"/>
        <v>0</v>
      </c>
    </row>
    <row r="298" spans="2:11" x14ac:dyDescent="0.25">
      <c r="B298" s="1">
        <f t="shared" si="20"/>
        <v>82</v>
      </c>
      <c r="C298" s="1">
        <f>0</f>
        <v>0</v>
      </c>
      <c r="D298" s="1">
        <f>0</f>
        <v>0</v>
      </c>
      <c r="E298" s="1">
        <f>0</f>
        <v>0</v>
      </c>
      <c r="F298" s="1">
        <f>0</f>
        <v>0</v>
      </c>
      <c r="G298" s="1">
        <f>0</f>
        <v>0</v>
      </c>
      <c r="H298" s="1">
        <f>0</f>
        <v>0</v>
      </c>
      <c r="I298" s="1">
        <f>0</f>
        <v>0</v>
      </c>
      <c r="J298" s="1">
        <f>0</f>
        <v>0</v>
      </c>
    </row>
    <row r="302" spans="2:11" x14ac:dyDescent="0.25">
      <c r="C302" s="29" t="s">
        <v>53</v>
      </c>
      <c r="D302" s="29"/>
      <c r="E302" s="29"/>
      <c r="F302" s="29"/>
      <c r="G302" s="29"/>
      <c r="H302" s="29"/>
      <c r="I302" s="29"/>
      <c r="J302" s="29"/>
      <c r="K302" s="29"/>
    </row>
    <row r="303" spans="2:11" x14ac:dyDescent="0.25">
      <c r="B303" s="4" t="s">
        <v>77</v>
      </c>
      <c r="C303" s="4" t="s">
        <v>68</v>
      </c>
      <c r="D303" s="4" t="s">
        <v>69</v>
      </c>
      <c r="E303" s="4" t="s">
        <v>70</v>
      </c>
      <c r="F303" s="4" t="s">
        <v>71</v>
      </c>
      <c r="G303" s="4" t="s">
        <v>72</v>
      </c>
      <c r="H303" s="4" t="s">
        <v>73</v>
      </c>
      <c r="I303" s="4" t="s">
        <v>74</v>
      </c>
      <c r="J303" s="4" t="s">
        <v>75</v>
      </c>
      <c r="K303" s="4" t="s">
        <v>56</v>
      </c>
    </row>
    <row r="304" spans="2:11" x14ac:dyDescent="0.25">
      <c r="B304" s="1">
        <f t="shared" ref="B304:B348" si="22">A2</f>
        <v>1</v>
      </c>
      <c r="C304" s="1">
        <v>0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0">
        <f>SUM(C304:J304)</f>
        <v>7</v>
      </c>
    </row>
    <row r="305" spans="2:11" x14ac:dyDescent="0.25">
      <c r="B305" s="1">
        <f t="shared" si="22"/>
        <v>2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0">
        <f t="shared" ref="K305:K347" si="23">SUM(C305:J305)</f>
        <v>7</v>
      </c>
    </row>
    <row r="306" spans="2:11" x14ac:dyDescent="0.25">
      <c r="B306" s="1">
        <f t="shared" si="22"/>
        <v>3</v>
      </c>
      <c r="C306" s="1">
        <v>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0">
        <f t="shared" si="23"/>
        <v>7</v>
      </c>
    </row>
    <row r="307" spans="2:11" x14ac:dyDescent="0.25">
      <c r="B307" s="1">
        <f t="shared" si="22"/>
        <v>4</v>
      </c>
      <c r="C307" s="1">
        <v>0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0">
        <f t="shared" si="23"/>
        <v>7</v>
      </c>
    </row>
    <row r="308" spans="2:11" x14ac:dyDescent="0.25">
      <c r="B308" s="1">
        <f t="shared" si="22"/>
        <v>5</v>
      </c>
      <c r="C308" s="1">
        <v>0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0">
        <f t="shared" si="23"/>
        <v>7</v>
      </c>
    </row>
    <row r="309" spans="2:11" x14ac:dyDescent="0.25">
      <c r="B309" s="1">
        <f t="shared" si="22"/>
        <v>6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0">
        <f t="shared" si="23"/>
        <v>8</v>
      </c>
    </row>
    <row r="310" spans="2:11" x14ac:dyDescent="0.25">
      <c r="B310" s="1">
        <f t="shared" si="22"/>
        <v>9</v>
      </c>
      <c r="C310" s="1">
        <v>0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0">
        <f t="shared" si="23"/>
        <v>7</v>
      </c>
    </row>
    <row r="311" spans="2:11" x14ac:dyDescent="0.25">
      <c r="B311" s="1">
        <f t="shared" si="22"/>
        <v>10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0">
        <f t="shared" si="23"/>
        <v>8</v>
      </c>
    </row>
    <row r="312" spans="2:11" x14ac:dyDescent="0.25">
      <c r="B312" s="1">
        <f t="shared" si="22"/>
        <v>11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0">
        <f t="shared" si="23"/>
        <v>8</v>
      </c>
    </row>
    <row r="313" spans="2:11" x14ac:dyDescent="0.25">
      <c r="B313" s="1">
        <f t="shared" si="22"/>
        <v>12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0">
        <f t="shared" si="23"/>
        <v>8</v>
      </c>
    </row>
    <row r="314" spans="2:11" x14ac:dyDescent="0.25">
      <c r="B314" s="1">
        <f t="shared" si="22"/>
        <v>13</v>
      </c>
      <c r="C314" s="1">
        <v>0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0">
        <f t="shared" si="23"/>
        <v>6</v>
      </c>
    </row>
    <row r="315" spans="2:11" x14ac:dyDescent="0.25">
      <c r="B315" s="1">
        <f t="shared" si="22"/>
        <v>14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0">
        <f t="shared" si="23"/>
        <v>8</v>
      </c>
    </row>
    <row r="316" spans="2:11" x14ac:dyDescent="0.25">
      <c r="B316" s="1">
        <f t="shared" si="22"/>
        <v>15</v>
      </c>
      <c r="C316" s="1">
        <f>0</f>
        <v>0</v>
      </c>
      <c r="D316" s="1">
        <f>0</f>
        <v>0</v>
      </c>
      <c r="E316" s="1">
        <f>0</f>
        <v>0</v>
      </c>
      <c r="F316" s="1">
        <f>0</f>
        <v>0</v>
      </c>
      <c r="G316" s="1">
        <f>0</f>
        <v>0</v>
      </c>
      <c r="H316" s="1">
        <f>0</f>
        <v>0</v>
      </c>
      <c r="I316" s="1">
        <f>0</f>
        <v>0</v>
      </c>
      <c r="J316" s="1">
        <f>0</f>
        <v>0</v>
      </c>
      <c r="K316" s="10">
        <f t="shared" si="23"/>
        <v>0</v>
      </c>
    </row>
    <row r="317" spans="2:11" x14ac:dyDescent="0.25">
      <c r="B317" s="1">
        <f t="shared" si="22"/>
        <v>17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0">
        <f t="shared" si="23"/>
        <v>8</v>
      </c>
    </row>
    <row r="318" spans="2:11" x14ac:dyDescent="0.25">
      <c r="B318" s="1">
        <f t="shared" si="22"/>
        <v>18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0">
        <f t="shared" si="23"/>
        <v>8</v>
      </c>
    </row>
    <row r="319" spans="2:11" x14ac:dyDescent="0.25">
      <c r="B319" s="1">
        <f t="shared" si="22"/>
        <v>20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0">
        <f t="shared" si="23"/>
        <v>8</v>
      </c>
    </row>
    <row r="320" spans="2:11" x14ac:dyDescent="0.25">
      <c r="B320" s="1">
        <f t="shared" si="22"/>
        <v>22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0">
        <f t="shared" si="23"/>
        <v>8</v>
      </c>
    </row>
    <row r="321" spans="2:11" x14ac:dyDescent="0.25">
      <c r="B321" s="1">
        <f t="shared" si="22"/>
        <v>23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0">
        <f t="shared" si="23"/>
        <v>8</v>
      </c>
    </row>
    <row r="322" spans="2:11" x14ac:dyDescent="0.25">
      <c r="B322" s="1">
        <f t="shared" si="22"/>
        <v>24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0">
        <f t="shared" si="23"/>
        <v>8</v>
      </c>
    </row>
    <row r="323" spans="2:11" x14ac:dyDescent="0.25">
      <c r="B323" s="1">
        <f t="shared" si="22"/>
        <v>26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0">
        <f t="shared" si="23"/>
        <v>7</v>
      </c>
    </row>
    <row r="324" spans="2:11" x14ac:dyDescent="0.25">
      <c r="B324" s="1">
        <f t="shared" si="22"/>
        <v>27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0">
        <f t="shared" si="23"/>
        <v>7</v>
      </c>
    </row>
    <row r="325" spans="2:11" x14ac:dyDescent="0.25">
      <c r="B325" s="1">
        <f t="shared" si="22"/>
        <v>28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0">
        <f t="shared" si="23"/>
        <v>7</v>
      </c>
    </row>
    <row r="326" spans="2:11" x14ac:dyDescent="0.25">
      <c r="B326" s="1">
        <f t="shared" si="22"/>
        <v>30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0">
        <f t="shared" si="23"/>
        <v>7</v>
      </c>
    </row>
    <row r="327" spans="2:11" x14ac:dyDescent="0.25">
      <c r="B327" s="1">
        <f t="shared" si="22"/>
        <v>31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0">
        <f t="shared" si="23"/>
        <v>7</v>
      </c>
    </row>
    <row r="328" spans="2:11" x14ac:dyDescent="0.25">
      <c r="B328" s="1">
        <f t="shared" si="22"/>
        <v>34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0">
        <f t="shared" si="23"/>
        <v>7</v>
      </c>
    </row>
    <row r="329" spans="2:11" x14ac:dyDescent="0.25">
      <c r="B329" s="1">
        <f t="shared" si="22"/>
        <v>37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0">
        <f t="shared" si="23"/>
        <v>7</v>
      </c>
    </row>
    <row r="330" spans="2:11" x14ac:dyDescent="0.25">
      <c r="B330" s="1">
        <f t="shared" si="22"/>
        <v>38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0">
        <f t="shared" si="23"/>
        <v>7</v>
      </c>
    </row>
    <row r="331" spans="2:11" x14ac:dyDescent="0.25">
      <c r="B331" s="1">
        <f t="shared" si="22"/>
        <v>41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0">
        <f t="shared" si="23"/>
        <v>7</v>
      </c>
    </row>
    <row r="332" spans="2:11" x14ac:dyDescent="0.25">
      <c r="B332" s="1">
        <f t="shared" si="22"/>
        <v>43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0">
        <f t="shared" si="23"/>
        <v>7</v>
      </c>
    </row>
    <row r="333" spans="2:11" x14ac:dyDescent="0.25">
      <c r="B333" s="1">
        <f t="shared" si="22"/>
        <v>44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0">
        <f t="shared" si="23"/>
        <v>7</v>
      </c>
    </row>
    <row r="334" spans="2:11" x14ac:dyDescent="0.25">
      <c r="B334" s="1">
        <f t="shared" si="22"/>
        <v>45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0">
        <f t="shared" si="23"/>
        <v>7</v>
      </c>
    </row>
    <row r="335" spans="2:11" x14ac:dyDescent="0.25">
      <c r="B335" s="1">
        <f t="shared" si="22"/>
        <v>46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0">
        <f t="shared" si="23"/>
        <v>2</v>
      </c>
    </row>
    <row r="336" spans="2:11" x14ac:dyDescent="0.25">
      <c r="B336" s="1">
        <f t="shared" si="22"/>
        <v>47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0">
        <f t="shared" si="23"/>
        <v>1</v>
      </c>
    </row>
    <row r="337" spans="2:11" x14ac:dyDescent="0.25">
      <c r="B337" s="1">
        <f t="shared" si="22"/>
        <v>51</v>
      </c>
      <c r="C337" s="1">
        <f>0</f>
        <v>0</v>
      </c>
      <c r="D337" s="1">
        <f>0</f>
        <v>0</v>
      </c>
      <c r="E337" s="1">
        <f>0</f>
        <v>0</v>
      </c>
      <c r="F337" s="1">
        <f>0</f>
        <v>0</v>
      </c>
      <c r="G337" s="1">
        <f>0</f>
        <v>0</v>
      </c>
      <c r="H337" s="1">
        <f>0</f>
        <v>0</v>
      </c>
      <c r="I337" s="1">
        <f>0</f>
        <v>0</v>
      </c>
      <c r="J337" s="1">
        <f>0</f>
        <v>0</v>
      </c>
      <c r="K337" s="10">
        <f t="shared" si="23"/>
        <v>0</v>
      </c>
    </row>
    <row r="338" spans="2:11" x14ac:dyDescent="0.25">
      <c r="B338" s="1">
        <f t="shared" si="22"/>
        <v>54</v>
      </c>
      <c r="C338" s="1">
        <f>0</f>
        <v>0</v>
      </c>
      <c r="D338" s="1">
        <f>0</f>
        <v>0</v>
      </c>
      <c r="E338" s="1">
        <f>0</f>
        <v>0</v>
      </c>
      <c r="F338" s="1">
        <f>0</f>
        <v>0</v>
      </c>
      <c r="G338" s="1">
        <f>0</f>
        <v>0</v>
      </c>
      <c r="H338" s="1">
        <f>0</f>
        <v>0</v>
      </c>
      <c r="I338" s="1">
        <f>0</f>
        <v>0</v>
      </c>
      <c r="J338" s="1">
        <f>0</f>
        <v>0</v>
      </c>
      <c r="K338" s="10">
        <f t="shared" si="23"/>
        <v>0</v>
      </c>
    </row>
    <row r="339" spans="2:11" x14ac:dyDescent="0.25">
      <c r="B339" s="1">
        <f t="shared" si="22"/>
        <v>57</v>
      </c>
      <c r="C339" s="1">
        <f>0</f>
        <v>0</v>
      </c>
      <c r="D339" s="1">
        <f>0</f>
        <v>0</v>
      </c>
      <c r="E339" s="1">
        <f>0</f>
        <v>0</v>
      </c>
      <c r="F339" s="1">
        <f>0</f>
        <v>0</v>
      </c>
      <c r="G339" s="1">
        <f>0</f>
        <v>0</v>
      </c>
      <c r="H339" s="1">
        <f>0</f>
        <v>0</v>
      </c>
      <c r="I339" s="1">
        <f>0</f>
        <v>0</v>
      </c>
      <c r="J339" s="1">
        <f>0</f>
        <v>0</v>
      </c>
      <c r="K339" s="10">
        <f t="shared" si="23"/>
        <v>0</v>
      </c>
    </row>
    <row r="340" spans="2:11" x14ac:dyDescent="0.25">
      <c r="B340" s="1">
        <f t="shared" si="22"/>
        <v>61</v>
      </c>
      <c r="C340" s="1">
        <v>1</v>
      </c>
      <c r="D340" s="1">
        <v>1</v>
      </c>
      <c r="E340" s="1">
        <v>0</v>
      </c>
      <c r="F340" s="1">
        <v>1</v>
      </c>
      <c r="G340" s="1">
        <v>0</v>
      </c>
      <c r="H340" s="1">
        <v>1</v>
      </c>
      <c r="I340" s="1">
        <v>1</v>
      </c>
      <c r="J340" s="1">
        <v>1</v>
      </c>
      <c r="K340" s="10">
        <f t="shared" si="23"/>
        <v>6</v>
      </c>
    </row>
    <row r="341" spans="2:11" x14ac:dyDescent="0.25">
      <c r="B341" s="1">
        <f t="shared" si="22"/>
        <v>63</v>
      </c>
      <c r="C341" s="1">
        <f>0</f>
        <v>0</v>
      </c>
      <c r="D341" s="1">
        <f>0</f>
        <v>0</v>
      </c>
      <c r="E341" s="1">
        <f>0</f>
        <v>0</v>
      </c>
      <c r="F341" s="1">
        <f>0</f>
        <v>0</v>
      </c>
      <c r="G341" s="1">
        <f>0</f>
        <v>0</v>
      </c>
      <c r="H341" s="1">
        <f>0</f>
        <v>0</v>
      </c>
      <c r="I341" s="1">
        <f>0</f>
        <v>0</v>
      </c>
      <c r="J341" s="1">
        <f>0</f>
        <v>0</v>
      </c>
      <c r="K341" s="10">
        <f t="shared" si="23"/>
        <v>0</v>
      </c>
    </row>
    <row r="342" spans="2:11" x14ac:dyDescent="0.25">
      <c r="B342" s="1">
        <f t="shared" si="22"/>
        <v>69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0">
        <f t="shared" si="23"/>
        <v>8</v>
      </c>
    </row>
    <row r="343" spans="2:11" x14ac:dyDescent="0.25">
      <c r="B343" s="1">
        <f t="shared" si="22"/>
        <v>71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0">
        <f t="shared" si="23"/>
        <v>7</v>
      </c>
    </row>
    <row r="344" spans="2:11" x14ac:dyDescent="0.25">
      <c r="B344" s="1">
        <f t="shared" si="22"/>
        <v>72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0">
        <f t="shared" si="23"/>
        <v>8</v>
      </c>
    </row>
    <row r="345" spans="2:11" x14ac:dyDescent="0.25">
      <c r="B345" s="1">
        <f t="shared" si="22"/>
        <v>73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0">
        <f t="shared" si="23"/>
        <v>8</v>
      </c>
    </row>
    <row r="346" spans="2:11" x14ac:dyDescent="0.25">
      <c r="B346" s="1">
        <f t="shared" si="22"/>
        <v>74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0">
        <f t="shared" si="23"/>
        <v>8</v>
      </c>
    </row>
    <row r="347" spans="2:11" x14ac:dyDescent="0.25">
      <c r="B347" s="1">
        <f t="shared" si="22"/>
        <v>79</v>
      </c>
      <c r="C347" s="1">
        <f>0</f>
        <v>0</v>
      </c>
      <c r="D347" s="1">
        <f>0</f>
        <v>0</v>
      </c>
      <c r="E347" s="1">
        <f>0</f>
        <v>0</v>
      </c>
      <c r="F347" s="1">
        <f>0</f>
        <v>0</v>
      </c>
      <c r="G347" s="1">
        <f>0</f>
        <v>0</v>
      </c>
      <c r="H347" s="1">
        <f>0</f>
        <v>0</v>
      </c>
      <c r="I347" s="1">
        <f>0</f>
        <v>0</v>
      </c>
      <c r="J347" s="1">
        <f>0</f>
        <v>0</v>
      </c>
      <c r="K347" s="10">
        <f t="shared" si="23"/>
        <v>0</v>
      </c>
    </row>
    <row r="348" spans="2:11" x14ac:dyDescent="0.25">
      <c r="B348" s="1">
        <f t="shared" si="22"/>
        <v>82</v>
      </c>
      <c r="C348" s="1">
        <f>0</f>
        <v>0</v>
      </c>
      <c r="D348" s="1">
        <f>0</f>
        <v>0</v>
      </c>
      <c r="E348" s="1">
        <f>0</f>
        <v>0</v>
      </c>
      <c r="F348" s="1">
        <f>0</f>
        <v>0</v>
      </c>
      <c r="G348" s="1">
        <f>0</f>
        <v>0</v>
      </c>
      <c r="H348" s="1">
        <f>0</f>
        <v>0</v>
      </c>
      <c r="I348" s="1">
        <f>0</f>
        <v>0</v>
      </c>
      <c r="J348" s="1">
        <v>0</v>
      </c>
      <c r="K348" s="1">
        <v>0</v>
      </c>
    </row>
    <row r="351" spans="2:11" x14ac:dyDescent="0.25">
      <c r="C351" s="29" t="s">
        <v>54</v>
      </c>
      <c r="D351" s="29"/>
      <c r="E351" s="29"/>
      <c r="F351" s="29"/>
      <c r="G351" s="29"/>
      <c r="H351" s="29"/>
      <c r="I351" s="29"/>
      <c r="J351" s="29"/>
      <c r="K351" s="29"/>
    </row>
    <row r="352" spans="2:11" x14ac:dyDescent="0.25">
      <c r="B352" s="4" t="s">
        <v>77</v>
      </c>
      <c r="C352" s="4" t="s">
        <v>68</v>
      </c>
      <c r="D352" s="4" t="s">
        <v>69</v>
      </c>
      <c r="E352" s="4" t="s">
        <v>70</v>
      </c>
      <c r="F352" s="4" t="s">
        <v>71</v>
      </c>
      <c r="G352" s="4" t="s">
        <v>72</v>
      </c>
      <c r="H352" s="4" t="s">
        <v>73</v>
      </c>
      <c r="I352" s="4" t="s">
        <v>74</v>
      </c>
      <c r="J352" s="4" t="s">
        <v>75</v>
      </c>
      <c r="K352" s="4" t="s">
        <v>56</v>
      </c>
    </row>
    <row r="353" spans="2:11" x14ac:dyDescent="0.25">
      <c r="B353" s="1">
        <f t="shared" ref="B353:B397" si="24">A2</f>
        <v>1</v>
      </c>
      <c r="C353" s="1">
        <f>0</f>
        <v>0</v>
      </c>
      <c r="D353" s="1">
        <f>0</f>
        <v>0</v>
      </c>
      <c r="E353" s="1">
        <f>0</f>
        <v>0</v>
      </c>
      <c r="F353" s="1">
        <f>0</f>
        <v>0</v>
      </c>
      <c r="G353" s="1">
        <f>0</f>
        <v>0</v>
      </c>
      <c r="H353" s="1">
        <f>0</f>
        <v>0</v>
      </c>
      <c r="I353" s="1">
        <f>0</f>
        <v>0</v>
      </c>
      <c r="J353" s="1">
        <f>0</f>
        <v>0</v>
      </c>
      <c r="K353" s="10">
        <f>SUM(C353:J353)</f>
        <v>0</v>
      </c>
    </row>
    <row r="354" spans="2:11" x14ac:dyDescent="0.25">
      <c r="B354" s="1">
        <f t="shared" si="24"/>
        <v>2</v>
      </c>
      <c r="C354" s="1">
        <f>0</f>
        <v>0</v>
      </c>
      <c r="D354" s="1">
        <f>0</f>
        <v>0</v>
      </c>
      <c r="E354" s="1">
        <f>0</f>
        <v>0</v>
      </c>
      <c r="F354" s="1">
        <f>0</f>
        <v>0</v>
      </c>
      <c r="G354" s="1">
        <f>0</f>
        <v>0</v>
      </c>
      <c r="H354" s="1">
        <f>0</f>
        <v>0</v>
      </c>
      <c r="I354" s="1">
        <f>0</f>
        <v>0</v>
      </c>
      <c r="J354" s="1">
        <f>0</f>
        <v>0</v>
      </c>
      <c r="K354" s="10">
        <f t="shared" ref="K354:K396" si="25">SUM(C354:J354)</f>
        <v>0</v>
      </c>
    </row>
    <row r="355" spans="2:11" x14ac:dyDescent="0.25">
      <c r="B355" s="1">
        <f t="shared" si="24"/>
        <v>3</v>
      </c>
      <c r="C355" s="1">
        <f>0</f>
        <v>0</v>
      </c>
      <c r="D355" s="1">
        <f>0</f>
        <v>0</v>
      </c>
      <c r="E355" s="1">
        <f>0</f>
        <v>0</v>
      </c>
      <c r="F355" s="1">
        <f>0</f>
        <v>0</v>
      </c>
      <c r="G355" s="1">
        <f>0</f>
        <v>0</v>
      </c>
      <c r="H355" s="1">
        <f>0</f>
        <v>0</v>
      </c>
      <c r="I355" s="1">
        <f>0</f>
        <v>0</v>
      </c>
      <c r="J355" s="1">
        <f>0</f>
        <v>0</v>
      </c>
      <c r="K355" s="10">
        <f t="shared" si="25"/>
        <v>0</v>
      </c>
    </row>
    <row r="356" spans="2:11" x14ac:dyDescent="0.25">
      <c r="B356" s="1">
        <f t="shared" si="24"/>
        <v>4</v>
      </c>
      <c r="C356" s="1">
        <f>0</f>
        <v>0</v>
      </c>
      <c r="D356" s="1">
        <f>0</f>
        <v>0</v>
      </c>
      <c r="E356" s="1">
        <f>0</f>
        <v>0</v>
      </c>
      <c r="F356" s="1">
        <f>0</f>
        <v>0</v>
      </c>
      <c r="G356" s="1">
        <f>0</f>
        <v>0</v>
      </c>
      <c r="H356" s="1">
        <f>0</f>
        <v>0</v>
      </c>
      <c r="I356" s="1">
        <f>0</f>
        <v>0</v>
      </c>
      <c r="J356" s="1">
        <f>0</f>
        <v>0</v>
      </c>
      <c r="K356" s="10">
        <f t="shared" si="25"/>
        <v>0</v>
      </c>
    </row>
    <row r="357" spans="2:11" x14ac:dyDescent="0.25">
      <c r="B357" s="1">
        <f t="shared" si="24"/>
        <v>5</v>
      </c>
      <c r="C357" s="1">
        <f>0</f>
        <v>0</v>
      </c>
      <c r="D357" s="1">
        <f>0</f>
        <v>0</v>
      </c>
      <c r="E357" s="1">
        <f>0</f>
        <v>0</v>
      </c>
      <c r="F357" s="1">
        <f>0</f>
        <v>0</v>
      </c>
      <c r="G357" s="1">
        <f>0</f>
        <v>0</v>
      </c>
      <c r="H357" s="1">
        <f>0</f>
        <v>0</v>
      </c>
      <c r="I357" s="1">
        <f>0</f>
        <v>0</v>
      </c>
      <c r="J357" s="1">
        <f>0</f>
        <v>0</v>
      </c>
      <c r="K357" s="10">
        <f t="shared" si="25"/>
        <v>0</v>
      </c>
    </row>
    <row r="358" spans="2:11" x14ac:dyDescent="0.25">
      <c r="B358" s="1">
        <f t="shared" si="24"/>
        <v>6</v>
      </c>
      <c r="C358" s="1">
        <f>0</f>
        <v>0</v>
      </c>
      <c r="D358" s="1">
        <f>0</f>
        <v>0</v>
      </c>
      <c r="E358" s="1">
        <f>0</f>
        <v>0</v>
      </c>
      <c r="F358" s="1">
        <f>0</f>
        <v>0</v>
      </c>
      <c r="G358" s="1">
        <f>0</f>
        <v>0</v>
      </c>
      <c r="H358" s="1">
        <f>0</f>
        <v>0</v>
      </c>
      <c r="I358" s="1">
        <f>0</f>
        <v>0</v>
      </c>
      <c r="J358" s="1">
        <f>0</f>
        <v>0</v>
      </c>
      <c r="K358" s="10">
        <f t="shared" si="25"/>
        <v>0</v>
      </c>
    </row>
    <row r="359" spans="2:11" x14ac:dyDescent="0.25">
      <c r="B359" s="1">
        <f t="shared" si="24"/>
        <v>9</v>
      </c>
      <c r="C359" s="1">
        <f>0</f>
        <v>0</v>
      </c>
      <c r="D359" s="1">
        <f>0</f>
        <v>0</v>
      </c>
      <c r="E359" s="1">
        <f>0</f>
        <v>0</v>
      </c>
      <c r="F359" s="1">
        <f>0</f>
        <v>0</v>
      </c>
      <c r="G359" s="1">
        <f>0</f>
        <v>0</v>
      </c>
      <c r="H359" s="1">
        <f>0</f>
        <v>0</v>
      </c>
      <c r="I359" s="1">
        <f>0</f>
        <v>0</v>
      </c>
      <c r="J359" s="1">
        <f>0</f>
        <v>0</v>
      </c>
      <c r="K359" s="10">
        <f t="shared" si="25"/>
        <v>0</v>
      </c>
    </row>
    <row r="360" spans="2:11" x14ac:dyDescent="0.25">
      <c r="B360" s="1">
        <f t="shared" si="24"/>
        <v>10</v>
      </c>
      <c r="C360" s="1">
        <f>0</f>
        <v>0</v>
      </c>
      <c r="D360" s="1">
        <f>0</f>
        <v>0</v>
      </c>
      <c r="E360" s="1">
        <f>0</f>
        <v>0</v>
      </c>
      <c r="F360" s="1">
        <f>0</f>
        <v>0</v>
      </c>
      <c r="G360" s="1">
        <f>0</f>
        <v>0</v>
      </c>
      <c r="H360" s="1">
        <f>0</f>
        <v>0</v>
      </c>
      <c r="I360" s="1">
        <f>0</f>
        <v>0</v>
      </c>
      <c r="J360" s="1">
        <f>0</f>
        <v>0</v>
      </c>
      <c r="K360" s="10">
        <f t="shared" si="25"/>
        <v>0</v>
      </c>
    </row>
    <row r="361" spans="2:11" x14ac:dyDescent="0.25">
      <c r="B361" s="1">
        <f t="shared" si="24"/>
        <v>11</v>
      </c>
      <c r="C361" s="1">
        <f>0</f>
        <v>0</v>
      </c>
      <c r="D361" s="1">
        <f>0</f>
        <v>0</v>
      </c>
      <c r="E361" s="1">
        <f>0</f>
        <v>0</v>
      </c>
      <c r="F361" s="1">
        <f>0</f>
        <v>0</v>
      </c>
      <c r="G361" s="1">
        <f>0</f>
        <v>0</v>
      </c>
      <c r="H361" s="1">
        <f>0</f>
        <v>0</v>
      </c>
      <c r="I361" s="1">
        <f>0</f>
        <v>0</v>
      </c>
      <c r="J361" s="1">
        <f>0</f>
        <v>0</v>
      </c>
      <c r="K361" s="10">
        <f t="shared" si="25"/>
        <v>0</v>
      </c>
    </row>
    <row r="362" spans="2:11" x14ac:dyDescent="0.25">
      <c r="B362" s="1">
        <f t="shared" si="24"/>
        <v>12</v>
      </c>
      <c r="C362" s="1">
        <f>0</f>
        <v>0</v>
      </c>
      <c r="D362" s="1">
        <f>0</f>
        <v>0</v>
      </c>
      <c r="E362" s="1">
        <f>0</f>
        <v>0</v>
      </c>
      <c r="F362" s="1">
        <f>0</f>
        <v>0</v>
      </c>
      <c r="G362" s="1">
        <f>0</f>
        <v>0</v>
      </c>
      <c r="H362" s="1">
        <f>0</f>
        <v>0</v>
      </c>
      <c r="I362" s="1">
        <f>0</f>
        <v>0</v>
      </c>
      <c r="J362" s="1">
        <f>0</f>
        <v>0</v>
      </c>
      <c r="K362" s="10">
        <f t="shared" si="25"/>
        <v>0</v>
      </c>
    </row>
    <row r="363" spans="2:11" x14ac:dyDescent="0.25">
      <c r="B363" s="1">
        <f t="shared" si="24"/>
        <v>13</v>
      </c>
      <c r="C363" s="1">
        <f>0</f>
        <v>0</v>
      </c>
      <c r="D363" s="1">
        <f>0</f>
        <v>0</v>
      </c>
      <c r="E363" s="1">
        <f>0</f>
        <v>0</v>
      </c>
      <c r="F363" s="1">
        <f>0</f>
        <v>0</v>
      </c>
      <c r="G363" s="1">
        <f>0</f>
        <v>0</v>
      </c>
      <c r="H363" s="1">
        <f>0</f>
        <v>0</v>
      </c>
      <c r="I363" s="1">
        <f>0</f>
        <v>0</v>
      </c>
      <c r="J363" s="1">
        <f>0</f>
        <v>0</v>
      </c>
      <c r="K363" s="10">
        <f t="shared" si="25"/>
        <v>0</v>
      </c>
    </row>
    <row r="364" spans="2:11" x14ac:dyDescent="0.25">
      <c r="B364" s="1">
        <f t="shared" si="24"/>
        <v>14</v>
      </c>
      <c r="C364" s="1">
        <f>0</f>
        <v>0</v>
      </c>
      <c r="D364" s="1">
        <f>0</f>
        <v>0</v>
      </c>
      <c r="E364" s="1">
        <f>0</f>
        <v>0</v>
      </c>
      <c r="F364" s="1">
        <f>0</f>
        <v>0</v>
      </c>
      <c r="G364" s="1">
        <f>0</f>
        <v>0</v>
      </c>
      <c r="H364" s="1">
        <f>0</f>
        <v>0</v>
      </c>
      <c r="I364" s="1">
        <f>0</f>
        <v>0</v>
      </c>
      <c r="J364" s="1">
        <f>0</f>
        <v>0</v>
      </c>
      <c r="K364" s="10">
        <f t="shared" si="25"/>
        <v>0</v>
      </c>
    </row>
    <row r="365" spans="2:11" x14ac:dyDescent="0.25">
      <c r="B365" s="1">
        <f t="shared" si="24"/>
        <v>15</v>
      </c>
      <c r="C365" s="1">
        <f>0</f>
        <v>0</v>
      </c>
      <c r="D365" s="1">
        <f>0</f>
        <v>0</v>
      </c>
      <c r="E365" s="1">
        <f>0</f>
        <v>0</v>
      </c>
      <c r="F365" s="1">
        <f>0</f>
        <v>0</v>
      </c>
      <c r="G365" s="1">
        <f>0</f>
        <v>0</v>
      </c>
      <c r="H365" s="1">
        <f>0</f>
        <v>0</v>
      </c>
      <c r="I365" s="1">
        <f>0</f>
        <v>0</v>
      </c>
      <c r="J365" s="1">
        <f>0</f>
        <v>0</v>
      </c>
      <c r="K365" s="10">
        <f t="shared" si="25"/>
        <v>0</v>
      </c>
    </row>
    <row r="366" spans="2:11" x14ac:dyDescent="0.25">
      <c r="B366" s="1">
        <f t="shared" si="24"/>
        <v>17</v>
      </c>
      <c r="C366" s="1">
        <f>0</f>
        <v>0</v>
      </c>
      <c r="D366" s="1">
        <f>0</f>
        <v>0</v>
      </c>
      <c r="E366" s="1">
        <f>0</f>
        <v>0</v>
      </c>
      <c r="F366" s="1">
        <f>0</f>
        <v>0</v>
      </c>
      <c r="G366" s="1">
        <f>0</f>
        <v>0</v>
      </c>
      <c r="H366" s="1">
        <f>0</f>
        <v>0</v>
      </c>
      <c r="I366" s="1">
        <f>0</f>
        <v>0</v>
      </c>
      <c r="J366" s="1">
        <f>0</f>
        <v>0</v>
      </c>
      <c r="K366" s="10">
        <f t="shared" si="25"/>
        <v>0</v>
      </c>
    </row>
    <row r="367" spans="2:11" x14ac:dyDescent="0.25">
      <c r="B367" s="1">
        <f t="shared" si="24"/>
        <v>18</v>
      </c>
      <c r="C367" s="1">
        <f>0</f>
        <v>0</v>
      </c>
      <c r="D367" s="1">
        <f>0</f>
        <v>0</v>
      </c>
      <c r="E367" s="1">
        <f>0</f>
        <v>0</v>
      </c>
      <c r="F367" s="1">
        <f>0</f>
        <v>0</v>
      </c>
      <c r="G367" s="1">
        <f>0</f>
        <v>0</v>
      </c>
      <c r="H367" s="1">
        <f>0</f>
        <v>0</v>
      </c>
      <c r="I367" s="1">
        <f>0</f>
        <v>0</v>
      </c>
      <c r="J367" s="1">
        <f>0</f>
        <v>0</v>
      </c>
      <c r="K367" s="10">
        <f t="shared" si="25"/>
        <v>0</v>
      </c>
    </row>
    <row r="368" spans="2:11" x14ac:dyDescent="0.25">
      <c r="B368" s="1">
        <f t="shared" si="24"/>
        <v>20</v>
      </c>
      <c r="C368" s="1">
        <f>0</f>
        <v>0</v>
      </c>
      <c r="D368" s="1">
        <f>0</f>
        <v>0</v>
      </c>
      <c r="E368" s="1">
        <f>0</f>
        <v>0</v>
      </c>
      <c r="F368" s="1">
        <f>0</f>
        <v>0</v>
      </c>
      <c r="G368" s="1">
        <f>0</f>
        <v>0</v>
      </c>
      <c r="H368" s="1">
        <f>0</f>
        <v>0</v>
      </c>
      <c r="I368" s="1">
        <f>0</f>
        <v>0</v>
      </c>
      <c r="J368" s="1">
        <f>0</f>
        <v>0</v>
      </c>
      <c r="K368" s="10">
        <f t="shared" si="25"/>
        <v>0</v>
      </c>
    </row>
    <row r="369" spans="2:11" x14ac:dyDescent="0.25">
      <c r="B369" s="1">
        <f t="shared" si="24"/>
        <v>22</v>
      </c>
      <c r="C369" s="1">
        <f>0</f>
        <v>0</v>
      </c>
      <c r="D369" s="1">
        <f>0</f>
        <v>0</v>
      </c>
      <c r="E369" s="1">
        <f>0</f>
        <v>0</v>
      </c>
      <c r="F369" s="1">
        <f>0</f>
        <v>0</v>
      </c>
      <c r="G369" s="1">
        <f>0</f>
        <v>0</v>
      </c>
      <c r="H369" s="1">
        <f>0</f>
        <v>0</v>
      </c>
      <c r="I369" s="1">
        <f>0</f>
        <v>0</v>
      </c>
      <c r="J369" s="1">
        <f>0</f>
        <v>0</v>
      </c>
      <c r="K369" s="10">
        <f t="shared" si="25"/>
        <v>0</v>
      </c>
    </row>
    <row r="370" spans="2:11" x14ac:dyDescent="0.25">
      <c r="B370" s="1">
        <f t="shared" si="24"/>
        <v>23</v>
      </c>
      <c r="C370" s="1">
        <f>0</f>
        <v>0</v>
      </c>
      <c r="D370" s="1">
        <f>0</f>
        <v>0</v>
      </c>
      <c r="E370" s="1">
        <f>0</f>
        <v>0</v>
      </c>
      <c r="F370" s="1">
        <f>0</f>
        <v>0</v>
      </c>
      <c r="G370" s="1">
        <f>0</f>
        <v>0</v>
      </c>
      <c r="H370" s="1">
        <f>0</f>
        <v>0</v>
      </c>
      <c r="I370" s="1">
        <f>0</f>
        <v>0</v>
      </c>
      <c r="J370" s="1">
        <f>0</f>
        <v>0</v>
      </c>
      <c r="K370" s="10">
        <f t="shared" si="25"/>
        <v>0</v>
      </c>
    </row>
    <row r="371" spans="2:11" x14ac:dyDescent="0.25">
      <c r="B371" s="1">
        <f t="shared" si="24"/>
        <v>24</v>
      </c>
      <c r="C371" s="1">
        <f>0</f>
        <v>0</v>
      </c>
      <c r="D371" s="1">
        <f>0</f>
        <v>0</v>
      </c>
      <c r="E371" s="1">
        <f>0</f>
        <v>0</v>
      </c>
      <c r="F371" s="1">
        <f>0</f>
        <v>0</v>
      </c>
      <c r="G371" s="1">
        <f>0</f>
        <v>0</v>
      </c>
      <c r="H371" s="1">
        <f>0</f>
        <v>0</v>
      </c>
      <c r="I371" s="1">
        <f>0</f>
        <v>0</v>
      </c>
      <c r="J371" s="1">
        <f>0</f>
        <v>0</v>
      </c>
      <c r="K371" s="10">
        <f t="shared" si="25"/>
        <v>0</v>
      </c>
    </row>
    <row r="372" spans="2:11" x14ac:dyDescent="0.25">
      <c r="B372" s="1">
        <f t="shared" si="24"/>
        <v>26</v>
      </c>
      <c r="C372" s="1">
        <f>0</f>
        <v>0</v>
      </c>
      <c r="D372" s="1">
        <f>0</f>
        <v>0</v>
      </c>
      <c r="E372" s="1">
        <f>0</f>
        <v>0</v>
      </c>
      <c r="F372" s="1">
        <f>0</f>
        <v>0</v>
      </c>
      <c r="G372" s="1">
        <f>0</f>
        <v>0</v>
      </c>
      <c r="H372" s="1">
        <f>0</f>
        <v>0</v>
      </c>
      <c r="I372" s="1">
        <f>0</f>
        <v>0</v>
      </c>
      <c r="J372" s="1">
        <f>0</f>
        <v>0</v>
      </c>
      <c r="K372" s="10">
        <f t="shared" si="25"/>
        <v>0</v>
      </c>
    </row>
    <row r="373" spans="2:11" x14ac:dyDescent="0.25">
      <c r="B373" s="1">
        <f t="shared" si="24"/>
        <v>27</v>
      </c>
      <c r="C373" s="1">
        <f>0</f>
        <v>0</v>
      </c>
      <c r="D373" s="1">
        <f>0</f>
        <v>0</v>
      </c>
      <c r="E373" s="1">
        <f>0</f>
        <v>0</v>
      </c>
      <c r="F373" s="1">
        <f>0</f>
        <v>0</v>
      </c>
      <c r="G373" s="1">
        <f>0</f>
        <v>0</v>
      </c>
      <c r="H373" s="1">
        <f>0</f>
        <v>0</v>
      </c>
      <c r="I373" s="1">
        <f>0</f>
        <v>0</v>
      </c>
      <c r="J373" s="1">
        <f>0</f>
        <v>0</v>
      </c>
      <c r="K373" s="10">
        <f t="shared" si="25"/>
        <v>0</v>
      </c>
    </row>
    <row r="374" spans="2:11" x14ac:dyDescent="0.25">
      <c r="B374" s="1">
        <f t="shared" si="24"/>
        <v>28</v>
      </c>
      <c r="C374" s="1">
        <f>0</f>
        <v>0</v>
      </c>
      <c r="D374" s="1">
        <f>0</f>
        <v>0</v>
      </c>
      <c r="E374" s="1">
        <f>0</f>
        <v>0</v>
      </c>
      <c r="F374" s="1">
        <f>0</f>
        <v>0</v>
      </c>
      <c r="G374" s="1">
        <f>0</f>
        <v>0</v>
      </c>
      <c r="H374" s="1">
        <f>0</f>
        <v>0</v>
      </c>
      <c r="I374" s="1">
        <f>0</f>
        <v>0</v>
      </c>
      <c r="J374" s="1">
        <f>0</f>
        <v>0</v>
      </c>
      <c r="K374" s="10">
        <f t="shared" si="25"/>
        <v>0</v>
      </c>
    </row>
    <row r="375" spans="2:11" x14ac:dyDescent="0.25">
      <c r="B375" s="1">
        <f t="shared" si="24"/>
        <v>30</v>
      </c>
      <c r="C375" s="1">
        <f>0</f>
        <v>0</v>
      </c>
      <c r="D375" s="1">
        <f>0</f>
        <v>0</v>
      </c>
      <c r="E375" s="1">
        <f>0</f>
        <v>0</v>
      </c>
      <c r="F375" s="1">
        <f>0</f>
        <v>0</v>
      </c>
      <c r="G375" s="1">
        <f>0</f>
        <v>0</v>
      </c>
      <c r="H375" s="1">
        <f>0</f>
        <v>0</v>
      </c>
      <c r="I375" s="1">
        <f>0</f>
        <v>0</v>
      </c>
      <c r="J375" s="1">
        <f>0</f>
        <v>0</v>
      </c>
      <c r="K375" s="10">
        <f t="shared" si="25"/>
        <v>0</v>
      </c>
    </row>
    <row r="376" spans="2:11" x14ac:dyDescent="0.25">
      <c r="B376" s="1">
        <f t="shared" si="24"/>
        <v>31</v>
      </c>
      <c r="C376" s="1">
        <f>0</f>
        <v>0</v>
      </c>
      <c r="D376" s="1">
        <f>0</f>
        <v>0</v>
      </c>
      <c r="E376" s="1">
        <f>0</f>
        <v>0</v>
      </c>
      <c r="F376" s="1">
        <f>0</f>
        <v>0</v>
      </c>
      <c r="G376" s="1">
        <f>0</f>
        <v>0</v>
      </c>
      <c r="H376" s="1">
        <f>0</f>
        <v>0</v>
      </c>
      <c r="I376" s="1">
        <f>0</f>
        <v>0</v>
      </c>
      <c r="J376" s="1">
        <f>0</f>
        <v>0</v>
      </c>
      <c r="K376" s="10">
        <f t="shared" si="25"/>
        <v>0</v>
      </c>
    </row>
    <row r="377" spans="2:11" x14ac:dyDescent="0.25">
      <c r="B377" s="1">
        <f t="shared" si="24"/>
        <v>34</v>
      </c>
      <c r="C377" s="1">
        <f>0</f>
        <v>0</v>
      </c>
      <c r="D377" s="1">
        <f>0</f>
        <v>0</v>
      </c>
      <c r="E377" s="1">
        <f>0</f>
        <v>0</v>
      </c>
      <c r="F377" s="1">
        <f>0</f>
        <v>0</v>
      </c>
      <c r="G377" s="1">
        <f>0</f>
        <v>0</v>
      </c>
      <c r="H377" s="1">
        <f>0</f>
        <v>0</v>
      </c>
      <c r="I377" s="1">
        <f>0</f>
        <v>0</v>
      </c>
      <c r="J377" s="1">
        <f>0</f>
        <v>0</v>
      </c>
      <c r="K377" s="10">
        <f t="shared" si="25"/>
        <v>0</v>
      </c>
    </row>
    <row r="378" spans="2:11" x14ac:dyDescent="0.25">
      <c r="B378" s="1">
        <f t="shared" si="24"/>
        <v>37</v>
      </c>
      <c r="C378" s="1">
        <f>0</f>
        <v>0</v>
      </c>
      <c r="D378" s="1">
        <f>0</f>
        <v>0</v>
      </c>
      <c r="E378" s="1">
        <f>0</f>
        <v>0</v>
      </c>
      <c r="F378" s="1">
        <f>0</f>
        <v>0</v>
      </c>
      <c r="G378" s="1">
        <f>0</f>
        <v>0</v>
      </c>
      <c r="H378" s="1">
        <f>0</f>
        <v>0</v>
      </c>
      <c r="I378" s="1">
        <f>0</f>
        <v>0</v>
      </c>
      <c r="J378" s="1">
        <f>0</f>
        <v>0</v>
      </c>
      <c r="K378" s="10">
        <f t="shared" si="25"/>
        <v>0</v>
      </c>
    </row>
    <row r="379" spans="2:11" x14ac:dyDescent="0.25">
      <c r="B379" s="1">
        <f t="shared" si="24"/>
        <v>38</v>
      </c>
      <c r="C379" s="1">
        <f>0</f>
        <v>0</v>
      </c>
      <c r="D379" s="1">
        <f>0</f>
        <v>0</v>
      </c>
      <c r="E379" s="1">
        <f>0</f>
        <v>0</v>
      </c>
      <c r="F379" s="1">
        <f>0</f>
        <v>0</v>
      </c>
      <c r="G379" s="1">
        <f>0</f>
        <v>0</v>
      </c>
      <c r="H379" s="1">
        <f>0</f>
        <v>0</v>
      </c>
      <c r="I379" s="1">
        <f>0</f>
        <v>0</v>
      </c>
      <c r="J379" s="1">
        <f>0</f>
        <v>0</v>
      </c>
      <c r="K379" s="10">
        <f t="shared" si="25"/>
        <v>0</v>
      </c>
    </row>
    <row r="380" spans="2:11" x14ac:dyDescent="0.25">
      <c r="B380" s="1">
        <f t="shared" si="24"/>
        <v>41</v>
      </c>
      <c r="C380" s="1">
        <f>0</f>
        <v>0</v>
      </c>
      <c r="D380" s="1">
        <f>0</f>
        <v>0</v>
      </c>
      <c r="E380" s="1">
        <f>0</f>
        <v>0</v>
      </c>
      <c r="F380" s="1">
        <f>0</f>
        <v>0</v>
      </c>
      <c r="G380" s="1">
        <f>0</f>
        <v>0</v>
      </c>
      <c r="H380" s="1">
        <f>0</f>
        <v>0</v>
      </c>
      <c r="I380" s="1">
        <f>0</f>
        <v>0</v>
      </c>
      <c r="J380" s="1">
        <f>0</f>
        <v>0</v>
      </c>
      <c r="K380" s="10">
        <f>SUM(C380:J380)</f>
        <v>0</v>
      </c>
    </row>
    <row r="381" spans="2:11" x14ac:dyDescent="0.25">
      <c r="B381" s="1">
        <f t="shared" si="24"/>
        <v>43</v>
      </c>
      <c r="C381" s="1">
        <f>0</f>
        <v>0</v>
      </c>
      <c r="D381" s="1">
        <f>0</f>
        <v>0</v>
      </c>
      <c r="E381" s="1">
        <f>0</f>
        <v>0</v>
      </c>
      <c r="F381" s="1">
        <f>0</f>
        <v>0</v>
      </c>
      <c r="G381" s="1">
        <f>0</f>
        <v>0</v>
      </c>
      <c r="H381" s="1">
        <f>0</f>
        <v>0</v>
      </c>
      <c r="I381" s="1">
        <f>0</f>
        <v>0</v>
      </c>
      <c r="J381" s="1">
        <f>0</f>
        <v>0</v>
      </c>
      <c r="K381" s="10">
        <f t="shared" si="25"/>
        <v>0</v>
      </c>
    </row>
    <row r="382" spans="2:11" x14ac:dyDescent="0.25">
      <c r="B382" s="1">
        <f t="shared" si="24"/>
        <v>44</v>
      </c>
      <c r="C382" s="1">
        <f>0</f>
        <v>0</v>
      </c>
      <c r="D382" s="1">
        <f>0</f>
        <v>0</v>
      </c>
      <c r="E382" s="1">
        <f>0</f>
        <v>0</v>
      </c>
      <c r="F382" s="1">
        <f>0</f>
        <v>0</v>
      </c>
      <c r="G382" s="1">
        <f>0</f>
        <v>0</v>
      </c>
      <c r="H382" s="1">
        <f>0</f>
        <v>0</v>
      </c>
      <c r="I382" s="1">
        <f>0</f>
        <v>0</v>
      </c>
      <c r="J382" s="1">
        <f>0</f>
        <v>0</v>
      </c>
      <c r="K382" s="10">
        <f t="shared" si="25"/>
        <v>0</v>
      </c>
    </row>
    <row r="383" spans="2:11" x14ac:dyDescent="0.25">
      <c r="B383" s="1">
        <f t="shared" si="24"/>
        <v>45</v>
      </c>
      <c r="C383" s="1">
        <f>0</f>
        <v>0</v>
      </c>
      <c r="D383" s="1">
        <f>0</f>
        <v>0</v>
      </c>
      <c r="E383" s="1">
        <f>0</f>
        <v>0</v>
      </c>
      <c r="F383" s="1">
        <f>0</f>
        <v>0</v>
      </c>
      <c r="G383" s="1">
        <f>0</f>
        <v>0</v>
      </c>
      <c r="H383" s="1">
        <f>0</f>
        <v>0</v>
      </c>
      <c r="I383" s="1">
        <f>0</f>
        <v>0</v>
      </c>
      <c r="J383" s="1">
        <f>0</f>
        <v>0</v>
      </c>
      <c r="K383" s="10">
        <f t="shared" si="25"/>
        <v>0</v>
      </c>
    </row>
    <row r="384" spans="2:11" x14ac:dyDescent="0.25">
      <c r="B384" s="1">
        <f t="shared" si="24"/>
        <v>46</v>
      </c>
      <c r="C384" s="1">
        <f>0</f>
        <v>0</v>
      </c>
      <c r="D384" s="1">
        <f>0</f>
        <v>0</v>
      </c>
      <c r="E384" s="1">
        <f>0</f>
        <v>0</v>
      </c>
      <c r="F384" s="1">
        <f>0</f>
        <v>0</v>
      </c>
      <c r="G384" s="1">
        <f>0</f>
        <v>0</v>
      </c>
      <c r="H384" s="1">
        <f>0</f>
        <v>0</v>
      </c>
      <c r="I384" s="1">
        <f>0</f>
        <v>0</v>
      </c>
      <c r="J384" s="1">
        <f>0</f>
        <v>0</v>
      </c>
      <c r="K384" s="10">
        <f t="shared" si="25"/>
        <v>0</v>
      </c>
    </row>
    <row r="385" spans="2:11" x14ac:dyDescent="0.25">
      <c r="B385" s="1">
        <f t="shared" si="24"/>
        <v>47</v>
      </c>
      <c r="C385" s="1">
        <f>0</f>
        <v>0</v>
      </c>
      <c r="D385" s="1">
        <f>0</f>
        <v>0</v>
      </c>
      <c r="E385" s="1">
        <f>0</f>
        <v>0</v>
      </c>
      <c r="F385" s="1">
        <f>0</f>
        <v>0</v>
      </c>
      <c r="G385" s="1">
        <f>0</f>
        <v>0</v>
      </c>
      <c r="H385" s="1">
        <f>0</f>
        <v>0</v>
      </c>
      <c r="I385" s="1">
        <f>0</f>
        <v>0</v>
      </c>
      <c r="J385" s="1">
        <f>0</f>
        <v>0</v>
      </c>
      <c r="K385" s="10">
        <f t="shared" si="25"/>
        <v>0</v>
      </c>
    </row>
    <row r="386" spans="2:11" x14ac:dyDescent="0.25">
      <c r="B386" s="1">
        <f t="shared" si="24"/>
        <v>51</v>
      </c>
      <c r="C386" s="1">
        <f>0</f>
        <v>0</v>
      </c>
      <c r="D386" s="1">
        <f>0</f>
        <v>0</v>
      </c>
      <c r="E386" s="1">
        <f>0</f>
        <v>0</v>
      </c>
      <c r="F386" s="1">
        <f>0</f>
        <v>0</v>
      </c>
      <c r="G386" s="1">
        <f>0</f>
        <v>0</v>
      </c>
      <c r="H386" s="1">
        <f>0</f>
        <v>0</v>
      </c>
      <c r="I386" s="1">
        <f>0</f>
        <v>0</v>
      </c>
      <c r="J386" s="1">
        <f>0</f>
        <v>0</v>
      </c>
      <c r="K386" s="10">
        <f t="shared" si="25"/>
        <v>0</v>
      </c>
    </row>
    <row r="387" spans="2:11" x14ac:dyDescent="0.25">
      <c r="B387" s="1">
        <f t="shared" si="24"/>
        <v>54</v>
      </c>
      <c r="C387" s="1">
        <f>0</f>
        <v>0</v>
      </c>
      <c r="D387" s="1">
        <f>0</f>
        <v>0</v>
      </c>
      <c r="E387" s="1">
        <f>0</f>
        <v>0</v>
      </c>
      <c r="F387" s="1">
        <f>0</f>
        <v>0</v>
      </c>
      <c r="G387" s="1">
        <f>0</f>
        <v>0</v>
      </c>
      <c r="H387" s="1">
        <f>0</f>
        <v>0</v>
      </c>
      <c r="I387" s="1">
        <f>0</f>
        <v>0</v>
      </c>
      <c r="J387" s="1">
        <f>0</f>
        <v>0</v>
      </c>
      <c r="K387" s="10">
        <f t="shared" si="25"/>
        <v>0</v>
      </c>
    </row>
    <row r="388" spans="2:11" x14ac:dyDescent="0.25">
      <c r="B388" s="1">
        <f t="shared" si="24"/>
        <v>57</v>
      </c>
      <c r="C388" s="1">
        <f>0</f>
        <v>0</v>
      </c>
      <c r="D388" s="1">
        <f>0</f>
        <v>0</v>
      </c>
      <c r="E388" s="1">
        <f>0</f>
        <v>0</v>
      </c>
      <c r="F388" s="1">
        <f>0</f>
        <v>0</v>
      </c>
      <c r="G388" s="1">
        <f>0</f>
        <v>0</v>
      </c>
      <c r="H388" s="1">
        <f>0</f>
        <v>0</v>
      </c>
      <c r="I388" s="1">
        <f>0</f>
        <v>0</v>
      </c>
      <c r="J388" s="1">
        <f>0</f>
        <v>0</v>
      </c>
      <c r="K388" s="10">
        <f t="shared" si="25"/>
        <v>0</v>
      </c>
    </row>
    <row r="389" spans="2:11" x14ac:dyDescent="0.25">
      <c r="B389" s="1">
        <f t="shared" si="24"/>
        <v>61</v>
      </c>
      <c r="C389" s="1">
        <f>0</f>
        <v>0</v>
      </c>
      <c r="D389" s="1">
        <f>0</f>
        <v>0</v>
      </c>
      <c r="E389" s="1">
        <f>0</f>
        <v>0</v>
      </c>
      <c r="F389" s="1">
        <f>0</f>
        <v>0</v>
      </c>
      <c r="G389" s="1">
        <f>0</f>
        <v>0</v>
      </c>
      <c r="H389" s="1">
        <f>0</f>
        <v>0</v>
      </c>
      <c r="I389" s="1">
        <f>0</f>
        <v>0</v>
      </c>
      <c r="J389" s="1">
        <f>0</f>
        <v>0</v>
      </c>
      <c r="K389" s="10">
        <f t="shared" si="25"/>
        <v>0</v>
      </c>
    </row>
    <row r="390" spans="2:11" x14ac:dyDescent="0.25">
      <c r="B390" s="1">
        <f t="shared" si="24"/>
        <v>63</v>
      </c>
      <c r="C390" s="1">
        <f>0</f>
        <v>0</v>
      </c>
      <c r="D390" s="1">
        <f>0</f>
        <v>0</v>
      </c>
      <c r="E390" s="1">
        <f>0</f>
        <v>0</v>
      </c>
      <c r="F390" s="1">
        <f>0</f>
        <v>0</v>
      </c>
      <c r="G390" s="1">
        <f>0</f>
        <v>0</v>
      </c>
      <c r="H390" s="1">
        <f>0</f>
        <v>0</v>
      </c>
      <c r="I390" s="1">
        <f>0</f>
        <v>0</v>
      </c>
      <c r="J390" s="1">
        <f>0</f>
        <v>0</v>
      </c>
      <c r="K390" s="10">
        <f t="shared" si="25"/>
        <v>0</v>
      </c>
    </row>
    <row r="391" spans="2:11" x14ac:dyDescent="0.25">
      <c r="B391" s="1">
        <f t="shared" si="24"/>
        <v>69</v>
      </c>
      <c r="C391" s="1">
        <f>0</f>
        <v>0</v>
      </c>
      <c r="D391" s="1">
        <f>0</f>
        <v>0</v>
      </c>
      <c r="E391" s="1">
        <f>0</f>
        <v>0</v>
      </c>
      <c r="F391" s="1">
        <f>0</f>
        <v>0</v>
      </c>
      <c r="G391" s="1">
        <f>0</f>
        <v>0</v>
      </c>
      <c r="H391" s="1">
        <f>0</f>
        <v>0</v>
      </c>
      <c r="I391" s="1">
        <f>0</f>
        <v>0</v>
      </c>
      <c r="J391" s="1">
        <f>0</f>
        <v>0</v>
      </c>
      <c r="K391" s="10">
        <f t="shared" si="25"/>
        <v>0</v>
      </c>
    </row>
    <row r="392" spans="2:11" x14ac:dyDescent="0.25">
      <c r="B392" s="1">
        <f t="shared" si="24"/>
        <v>71</v>
      </c>
      <c r="C392" s="1">
        <f>0</f>
        <v>0</v>
      </c>
      <c r="D392" s="1">
        <f>0</f>
        <v>0</v>
      </c>
      <c r="E392" s="1">
        <f>0</f>
        <v>0</v>
      </c>
      <c r="F392" s="1">
        <f>0</f>
        <v>0</v>
      </c>
      <c r="G392" s="1">
        <f>0</f>
        <v>0</v>
      </c>
      <c r="H392" s="1">
        <f>0</f>
        <v>0</v>
      </c>
      <c r="I392" s="1">
        <f>0</f>
        <v>0</v>
      </c>
      <c r="J392" s="1">
        <f>0</f>
        <v>0</v>
      </c>
      <c r="K392" s="10">
        <f t="shared" si="25"/>
        <v>0</v>
      </c>
    </row>
    <row r="393" spans="2:11" x14ac:dyDescent="0.25">
      <c r="B393" s="1">
        <f t="shared" si="24"/>
        <v>72</v>
      </c>
      <c r="C393" s="1">
        <f>0</f>
        <v>0</v>
      </c>
      <c r="D393" s="1">
        <f>0</f>
        <v>0</v>
      </c>
      <c r="E393" s="1">
        <f>0</f>
        <v>0</v>
      </c>
      <c r="F393" s="1">
        <f>0</f>
        <v>0</v>
      </c>
      <c r="G393" s="1">
        <f>0</f>
        <v>0</v>
      </c>
      <c r="H393" s="1">
        <f>0</f>
        <v>0</v>
      </c>
      <c r="I393" s="1">
        <f>0</f>
        <v>0</v>
      </c>
      <c r="J393" s="1">
        <f>0</f>
        <v>0</v>
      </c>
      <c r="K393" s="10">
        <f t="shared" si="25"/>
        <v>0</v>
      </c>
    </row>
    <row r="394" spans="2:11" x14ac:dyDescent="0.25">
      <c r="B394" s="1">
        <f t="shared" si="24"/>
        <v>73</v>
      </c>
      <c r="C394" s="1">
        <f>0</f>
        <v>0</v>
      </c>
      <c r="D394" s="1">
        <f>0</f>
        <v>0</v>
      </c>
      <c r="E394" s="1">
        <f>0</f>
        <v>0</v>
      </c>
      <c r="F394" s="1">
        <f>0</f>
        <v>0</v>
      </c>
      <c r="G394" s="1">
        <f>0</f>
        <v>0</v>
      </c>
      <c r="H394" s="1">
        <f>0</f>
        <v>0</v>
      </c>
      <c r="I394" s="1">
        <f>0</f>
        <v>0</v>
      </c>
      <c r="J394" s="1">
        <f>0</f>
        <v>0</v>
      </c>
      <c r="K394" s="10">
        <f t="shared" si="25"/>
        <v>0</v>
      </c>
    </row>
    <row r="395" spans="2:11" x14ac:dyDescent="0.25">
      <c r="B395" s="1">
        <f t="shared" si="24"/>
        <v>74</v>
      </c>
      <c r="C395" s="1">
        <f>0</f>
        <v>0</v>
      </c>
      <c r="D395" s="1">
        <f>0</f>
        <v>0</v>
      </c>
      <c r="E395" s="1">
        <f>0</f>
        <v>0</v>
      </c>
      <c r="F395" s="1">
        <f>0</f>
        <v>0</v>
      </c>
      <c r="G395" s="1">
        <f>0</f>
        <v>0</v>
      </c>
      <c r="H395" s="1">
        <f>0</f>
        <v>0</v>
      </c>
      <c r="I395" s="1">
        <f>0</f>
        <v>0</v>
      </c>
      <c r="J395" s="1">
        <f>0</f>
        <v>0</v>
      </c>
      <c r="K395" s="10">
        <f t="shared" si="25"/>
        <v>0</v>
      </c>
    </row>
    <row r="396" spans="2:11" x14ac:dyDescent="0.25">
      <c r="B396" s="1">
        <f t="shared" si="24"/>
        <v>79</v>
      </c>
      <c r="C396" s="1">
        <f>0</f>
        <v>0</v>
      </c>
      <c r="D396" s="1">
        <f>0</f>
        <v>0</v>
      </c>
      <c r="E396" s="1">
        <f>0</f>
        <v>0</v>
      </c>
      <c r="F396" s="1">
        <f>0</f>
        <v>0</v>
      </c>
      <c r="G396" s="1">
        <f>0</f>
        <v>0</v>
      </c>
      <c r="H396" s="1">
        <f>0</f>
        <v>0</v>
      </c>
      <c r="I396" s="1">
        <f>0</f>
        <v>0</v>
      </c>
      <c r="J396" s="1">
        <f>0</f>
        <v>0</v>
      </c>
      <c r="K396" s="10">
        <f t="shared" si="25"/>
        <v>0</v>
      </c>
    </row>
    <row r="397" spans="2:11" x14ac:dyDescent="0.25">
      <c r="B397" s="1">
        <f t="shared" si="24"/>
        <v>82</v>
      </c>
      <c r="C397" s="1">
        <v>0</v>
      </c>
      <c r="D397" s="1">
        <v>1</v>
      </c>
      <c r="E397" s="1">
        <v>1</v>
      </c>
      <c r="F397" s="1">
        <v>0</v>
      </c>
      <c r="G397" s="1">
        <v>1</v>
      </c>
      <c r="H397" s="1">
        <v>1</v>
      </c>
      <c r="I397" s="1">
        <v>1</v>
      </c>
      <c r="J397" s="1">
        <v>0</v>
      </c>
      <c r="K397" s="1">
        <v>7</v>
      </c>
    </row>
  </sheetData>
  <mergeCells count="7">
    <mergeCell ref="C351:K351"/>
    <mergeCell ref="C53:K53"/>
    <mergeCell ref="C103:K103"/>
    <mergeCell ref="C153:K153"/>
    <mergeCell ref="C203:K203"/>
    <mergeCell ref="C252:K252"/>
    <mergeCell ref="C302:K302"/>
  </mergeCells>
  <conditionalFormatting sqref="K2:K46">
    <cfRule type="cellIs" dxfId="53" priority="2" operator="lessThan">
      <formula>7</formula>
    </cfRule>
    <cfRule type="cellIs" dxfId="52" priority="7" operator="equal">
      <formula>8</formula>
    </cfRule>
  </conditionalFormatting>
  <conditionalFormatting sqref="K3:K46">
    <cfRule type="cellIs" dxfId="51" priority="6" operator="equal">
      <formula>8</formula>
    </cfRule>
  </conditionalFormatting>
  <conditionalFormatting sqref="K36">
    <cfRule type="cellIs" dxfId="50" priority="5" operator="lessThan">
      <formula>8</formula>
    </cfRule>
  </conditionalFormatting>
  <conditionalFormatting sqref="K39">
    <cfRule type="cellIs" dxfId="49" priority="4" operator="lessThan">
      <formula>8</formula>
    </cfRule>
  </conditionalFormatting>
  <conditionalFormatting sqref="K38">
    <cfRule type="cellIs" dxfId="48" priority="3" operator="lessThan">
      <formula>8</formula>
    </cfRule>
  </conditionalFormatting>
  <conditionalFormatting sqref="K2:K46">
    <cfRule type="cellIs" dxfId="47" priority="1" operator="lessThan">
      <formula>8</formula>
    </cfRule>
  </conditionalFormatting>
  <pageMargins left="0.70078740157480324" right="0.70078740157480324" top="0.75196850393700787" bottom="0.75196850393700787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7"/>
  <sheetViews>
    <sheetView tabSelected="1" zoomScaleNormal="100" workbookViewId="0"/>
  </sheetViews>
  <sheetFormatPr defaultColWidth="9.140625" defaultRowHeight="15" x14ac:dyDescent="0.25"/>
  <cols>
    <col min="1" max="1" width="9.5703125" style="1" bestFit="1" customWidth="1"/>
    <col min="2" max="2" width="13.42578125" style="1" bestFit="1" customWidth="1"/>
    <col min="3" max="3" width="22.28515625" style="1" bestFit="1" customWidth="1"/>
    <col min="4" max="4" width="24.140625" style="1" bestFit="1" customWidth="1"/>
    <col min="5" max="5" width="15.42578125" style="1" bestFit="1" customWidth="1"/>
    <col min="6" max="6" width="14" style="1" bestFit="1" customWidth="1"/>
    <col min="7" max="7" width="12.28515625" style="1" bestFit="1" customWidth="1"/>
    <col min="8" max="8" width="14.7109375" style="1" bestFit="1" customWidth="1"/>
    <col min="9" max="9" width="17" style="1" bestFit="1" customWidth="1"/>
    <col min="10" max="10" width="12.5703125" style="1" bestFit="1" customWidth="1"/>
    <col min="11" max="11" width="14.85546875" style="1" bestFit="1" customWidth="1"/>
    <col min="12" max="12" width="103" style="1" bestFit="1" customWidth="1"/>
    <col min="13" max="16384" width="9.140625" style="1"/>
  </cols>
  <sheetData>
    <row r="1" spans="1:12" x14ac:dyDescent="0.25">
      <c r="A1" s="19" t="s">
        <v>77</v>
      </c>
      <c r="B1" s="18" t="s">
        <v>81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21" t="s">
        <v>76</v>
      </c>
      <c r="L1" s="14" t="s">
        <v>78</v>
      </c>
    </row>
    <row r="2" spans="1:12" x14ac:dyDescent="0.25">
      <c r="A2" s="1">
        <v>1</v>
      </c>
      <c r="B2" s="1" t="s">
        <v>46</v>
      </c>
      <c r="C2" s="10">
        <f>K55</f>
        <v>0</v>
      </c>
      <c r="D2" s="10">
        <f t="shared" ref="D2:D46" si="0">K105</f>
        <v>0</v>
      </c>
      <c r="E2" s="10">
        <f>K155</f>
        <v>1</v>
      </c>
      <c r="F2" s="10">
        <f>K205</f>
        <v>0</v>
      </c>
      <c r="G2" s="10">
        <f t="shared" ref="G2:G46" si="1">K254</f>
        <v>0</v>
      </c>
      <c r="H2" s="10">
        <v>0</v>
      </c>
      <c r="I2" s="10">
        <f>K304</f>
        <v>7</v>
      </c>
      <c r="J2" s="10">
        <f t="shared" ref="J2:J46" si="2">K353</f>
        <v>0</v>
      </c>
      <c r="K2" s="10">
        <f>COUNTIF(Tabelle91113142[[#This Row],[Functional Suitability]:[Portability]], "&lt;=1") + COUNTIF(Tabelle91113142[[#This Row],[Functional Suitability]:[Portability]], "&gt;=7") + COUNTBLANK(C2:J2)</f>
        <v>8</v>
      </c>
      <c r="L2" s="1" t="s">
        <v>0</v>
      </c>
    </row>
    <row r="3" spans="1:12" x14ac:dyDescent="0.25">
      <c r="A3" s="1">
        <v>2</v>
      </c>
      <c r="B3" s="1" t="s">
        <v>45</v>
      </c>
      <c r="C3" s="10">
        <f t="shared" ref="C3:C46" si="3">K56</f>
        <v>1</v>
      </c>
      <c r="D3" s="10">
        <f t="shared" si="0"/>
        <v>0</v>
      </c>
      <c r="E3" s="10">
        <f t="shared" ref="E3:E46" si="4">K156</f>
        <v>1</v>
      </c>
      <c r="F3" s="10">
        <f t="shared" ref="F3:F44" si="5">K206</f>
        <v>0</v>
      </c>
      <c r="G3" s="10">
        <f t="shared" si="1"/>
        <v>0</v>
      </c>
      <c r="H3" s="10">
        <v>0</v>
      </c>
      <c r="I3" s="10">
        <f t="shared" ref="I3:I45" si="6">K305</f>
        <v>7</v>
      </c>
      <c r="J3" s="10">
        <f t="shared" si="2"/>
        <v>0</v>
      </c>
      <c r="K3" s="10">
        <f>COUNTIF(Tabelle91113142[[#This Row],[Functional Suitability]:[Portability]], "&lt;=1") + COUNTIF(Tabelle91113142[[#This Row],[Functional Suitability]:[Portability]], "&gt;=7") + COUNTBLANK(C3:J3)</f>
        <v>8</v>
      </c>
      <c r="L3" s="1" t="s">
        <v>1</v>
      </c>
    </row>
    <row r="4" spans="1:12" x14ac:dyDescent="0.25">
      <c r="A4" s="1">
        <v>3</v>
      </c>
      <c r="B4" s="1" t="s">
        <v>46</v>
      </c>
      <c r="C4" s="10">
        <f t="shared" si="3"/>
        <v>0</v>
      </c>
      <c r="D4" s="10">
        <f t="shared" si="0"/>
        <v>0</v>
      </c>
      <c r="E4" s="10">
        <f t="shared" si="4"/>
        <v>1</v>
      </c>
      <c r="F4" s="10">
        <f t="shared" si="5"/>
        <v>0</v>
      </c>
      <c r="G4" s="10">
        <f t="shared" si="1"/>
        <v>0</v>
      </c>
      <c r="H4" s="10">
        <v>0</v>
      </c>
      <c r="I4" s="10">
        <f t="shared" si="6"/>
        <v>7</v>
      </c>
      <c r="J4" s="10">
        <f t="shared" si="2"/>
        <v>0</v>
      </c>
      <c r="K4" s="10">
        <f>COUNTIF(Tabelle91113142[[#This Row],[Functional Suitability]:[Portability]], "&lt;=1") + COUNTIF(Tabelle91113142[[#This Row],[Functional Suitability]:[Portability]], "&gt;=7") + COUNTBLANK(C4:J4)</f>
        <v>8</v>
      </c>
      <c r="L4" s="1" t="s">
        <v>2</v>
      </c>
    </row>
    <row r="5" spans="1:12" x14ac:dyDescent="0.25">
      <c r="A5" s="1">
        <v>4</v>
      </c>
      <c r="B5" s="1" t="s">
        <v>46</v>
      </c>
      <c r="C5" s="10">
        <f t="shared" si="3"/>
        <v>0</v>
      </c>
      <c r="D5" s="10">
        <f t="shared" si="0"/>
        <v>0</v>
      </c>
      <c r="E5" s="10">
        <f t="shared" si="4"/>
        <v>1</v>
      </c>
      <c r="F5" s="10">
        <f t="shared" si="5"/>
        <v>0</v>
      </c>
      <c r="G5" s="10">
        <f t="shared" si="1"/>
        <v>0</v>
      </c>
      <c r="H5" s="10">
        <v>0</v>
      </c>
      <c r="I5" s="10">
        <f t="shared" si="6"/>
        <v>7</v>
      </c>
      <c r="J5" s="10">
        <f t="shared" si="2"/>
        <v>0</v>
      </c>
      <c r="K5" s="10">
        <f>COUNTIF(Tabelle91113142[[#This Row],[Functional Suitability]:[Portability]], "&lt;=1") + COUNTIF(Tabelle91113142[[#This Row],[Functional Suitability]:[Portability]], "&gt;=7") + COUNTBLANK(C5:J5)</f>
        <v>8</v>
      </c>
      <c r="L5" s="1" t="s">
        <v>3</v>
      </c>
    </row>
    <row r="6" spans="1:12" x14ac:dyDescent="0.25">
      <c r="A6" s="1">
        <v>5</v>
      </c>
      <c r="B6" s="1" t="s">
        <v>46</v>
      </c>
      <c r="C6" s="10">
        <f t="shared" si="3"/>
        <v>0</v>
      </c>
      <c r="D6" s="10">
        <f t="shared" si="0"/>
        <v>0</v>
      </c>
      <c r="E6" s="10">
        <f t="shared" si="4"/>
        <v>1</v>
      </c>
      <c r="F6" s="10">
        <f t="shared" si="5"/>
        <v>0</v>
      </c>
      <c r="G6" s="10">
        <f t="shared" si="1"/>
        <v>0</v>
      </c>
      <c r="H6" s="10">
        <v>0</v>
      </c>
      <c r="I6" s="10">
        <f t="shared" si="6"/>
        <v>7</v>
      </c>
      <c r="J6" s="10">
        <f t="shared" si="2"/>
        <v>0</v>
      </c>
      <c r="K6" s="10">
        <f>COUNTIF(Tabelle91113142[[#This Row],[Functional Suitability]:[Portability]], "&lt;=1") + COUNTIF(Tabelle91113142[[#This Row],[Functional Suitability]:[Portability]], "&gt;=7") + COUNTBLANK(C6:J6)</f>
        <v>8</v>
      </c>
      <c r="L6" s="1" t="s">
        <v>4</v>
      </c>
    </row>
    <row r="7" spans="1:12" x14ac:dyDescent="0.25">
      <c r="A7" s="1">
        <v>6</v>
      </c>
      <c r="B7" s="1" t="s">
        <v>45</v>
      </c>
      <c r="C7" s="10">
        <f t="shared" si="3"/>
        <v>0</v>
      </c>
      <c r="D7" s="10">
        <f t="shared" si="0"/>
        <v>0</v>
      </c>
      <c r="E7" s="10">
        <f t="shared" si="4"/>
        <v>1</v>
      </c>
      <c r="F7" s="10">
        <f t="shared" si="5"/>
        <v>0</v>
      </c>
      <c r="G7" s="10">
        <f t="shared" si="1"/>
        <v>0</v>
      </c>
      <c r="H7" s="10">
        <v>0</v>
      </c>
      <c r="I7" s="10">
        <f>K309</f>
        <v>8</v>
      </c>
      <c r="J7" s="10">
        <f t="shared" si="2"/>
        <v>0</v>
      </c>
      <c r="K7" s="10">
        <f>COUNTIF(Tabelle91113142[[#This Row],[Functional Suitability]:[Portability]], "&lt;=1") + COUNTIF(Tabelle91113142[[#This Row],[Functional Suitability]:[Portability]], "&gt;=7") + COUNTBLANK(C7:J7)</f>
        <v>8</v>
      </c>
      <c r="L7" s="1" t="s">
        <v>5</v>
      </c>
    </row>
    <row r="8" spans="1:12" x14ac:dyDescent="0.25">
      <c r="A8" s="1">
        <v>9</v>
      </c>
      <c r="B8" s="1" t="s">
        <v>46</v>
      </c>
      <c r="C8" s="10">
        <f t="shared" si="3"/>
        <v>0</v>
      </c>
      <c r="D8" s="10">
        <f t="shared" si="0"/>
        <v>0</v>
      </c>
      <c r="E8" s="10">
        <f t="shared" si="4"/>
        <v>0</v>
      </c>
      <c r="F8" s="10">
        <f t="shared" si="5"/>
        <v>8</v>
      </c>
      <c r="G8" s="10">
        <f t="shared" si="1"/>
        <v>0</v>
      </c>
      <c r="H8" s="10">
        <v>0</v>
      </c>
      <c r="I8" s="10">
        <f t="shared" si="6"/>
        <v>7</v>
      </c>
      <c r="J8" s="10">
        <f t="shared" si="2"/>
        <v>0</v>
      </c>
      <c r="K8" s="10">
        <f>COUNTIF(Tabelle91113142[[#This Row],[Functional Suitability]:[Portability]], "&lt;=1") + COUNTIF(Tabelle91113142[[#This Row],[Functional Suitability]:[Portability]], "&gt;=7") + COUNTBLANK(C8:J8)</f>
        <v>8</v>
      </c>
      <c r="L8" s="1" t="s">
        <v>6</v>
      </c>
    </row>
    <row r="9" spans="1:12" x14ac:dyDescent="0.25">
      <c r="A9" s="1">
        <v>10</v>
      </c>
      <c r="B9" s="1" t="s">
        <v>46</v>
      </c>
      <c r="C9" s="10">
        <f t="shared" si="3"/>
        <v>0</v>
      </c>
      <c r="D9" s="10">
        <f t="shared" si="0"/>
        <v>0</v>
      </c>
      <c r="E9" s="10">
        <f t="shared" si="4"/>
        <v>0</v>
      </c>
      <c r="F9" s="10">
        <f t="shared" si="5"/>
        <v>8</v>
      </c>
      <c r="G9" s="10">
        <f t="shared" si="1"/>
        <v>0</v>
      </c>
      <c r="H9" s="10">
        <v>0</v>
      </c>
      <c r="I9" s="10">
        <f>K311</f>
        <v>8</v>
      </c>
      <c r="J9" s="10">
        <f t="shared" si="2"/>
        <v>0</v>
      </c>
      <c r="K9" s="10">
        <f>COUNTIF(Tabelle91113142[[#This Row],[Functional Suitability]:[Portability]], "&lt;=1") + COUNTIF(Tabelle91113142[[#This Row],[Functional Suitability]:[Portability]], "&gt;=7") + COUNTBLANK(C9:J9)</f>
        <v>8</v>
      </c>
      <c r="L9" s="1" t="s">
        <v>7</v>
      </c>
    </row>
    <row r="10" spans="1:12" x14ac:dyDescent="0.25">
      <c r="A10" s="1">
        <v>11</v>
      </c>
      <c r="B10" s="1" t="s">
        <v>45</v>
      </c>
      <c r="C10" s="10">
        <f t="shared" si="3"/>
        <v>0</v>
      </c>
      <c r="D10" s="10">
        <f t="shared" si="0"/>
        <v>0</v>
      </c>
      <c r="E10" s="10">
        <f t="shared" si="4"/>
        <v>0</v>
      </c>
      <c r="F10" s="10">
        <f t="shared" si="5"/>
        <v>8</v>
      </c>
      <c r="G10" s="10">
        <f t="shared" si="1"/>
        <v>0</v>
      </c>
      <c r="H10" s="10">
        <v>0</v>
      </c>
      <c r="I10" s="10">
        <f t="shared" si="6"/>
        <v>8</v>
      </c>
      <c r="J10" s="10">
        <f t="shared" si="2"/>
        <v>0</v>
      </c>
      <c r="K10" s="10">
        <f>COUNTIF(Tabelle91113142[[#This Row],[Functional Suitability]:[Portability]], "&lt;=1") + COUNTIF(Tabelle91113142[[#This Row],[Functional Suitability]:[Portability]], "&gt;=7") + COUNTBLANK(C10:J10)</f>
        <v>8</v>
      </c>
      <c r="L10" s="1" t="s">
        <v>8</v>
      </c>
    </row>
    <row r="11" spans="1:12" x14ac:dyDescent="0.25">
      <c r="A11" s="1">
        <v>12</v>
      </c>
      <c r="B11" s="1" t="s">
        <v>45</v>
      </c>
      <c r="C11" s="10">
        <f t="shared" si="3"/>
        <v>0</v>
      </c>
      <c r="D11" s="10">
        <f t="shared" si="0"/>
        <v>0</v>
      </c>
      <c r="E11" s="10">
        <f t="shared" si="4"/>
        <v>0</v>
      </c>
      <c r="F11" s="10">
        <f t="shared" si="5"/>
        <v>8</v>
      </c>
      <c r="G11" s="10">
        <f t="shared" si="1"/>
        <v>0</v>
      </c>
      <c r="H11" s="10">
        <v>0</v>
      </c>
      <c r="I11" s="10">
        <f t="shared" si="6"/>
        <v>8</v>
      </c>
      <c r="J11" s="10">
        <f t="shared" si="2"/>
        <v>0</v>
      </c>
      <c r="K11" s="10">
        <f>COUNTIF(Tabelle91113142[[#This Row],[Functional Suitability]:[Portability]], "&lt;=1") + COUNTIF(Tabelle91113142[[#This Row],[Functional Suitability]:[Portability]], "&gt;=7") + COUNTBLANK(C11:J11)</f>
        <v>8</v>
      </c>
      <c r="L11" s="1" t="s">
        <v>9</v>
      </c>
    </row>
    <row r="12" spans="1:12" x14ac:dyDescent="0.25">
      <c r="A12" s="1">
        <v>13</v>
      </c>
      <c r="B12" s="1" t="s">
        <v>46</v>
      </c>
      <c r="C12" s="26">
        <f t="shared" si="3"/>
        <v>0</v>
      </c>
      <c r="D12" s="26">
        <f t="shared" si="0"/>
        <v>0</v>
      </c>
      <c r="E12" s="26">
        <f t="shared" si="4"/>
        <v>1</v>
      </c>
      <c r="F12" s="26">
        <f t="shared" si="5"/>
        <v>8</v>
      </c>
      <c r="G12" s="26">
        <f t="shared" si="1"/>
        <v>0</v>
      </c>
      <c r="H12" s="26">
        <v>0</v>
      </c>
      <c r="I12" s="28">
        <v>8</v>
      </c>
      <c r="J12" s="26">
        <f t="shared" si="2"/>
        <v>0</v>
      </c>
      <c r="K12" s="10">
        <f>COUNTIF(Tabelle91113142[[#This Row],[Functional Suitability]:[Portability]], "&lt;=1") + COUNTIF(Tabelle91113142[[#This Row],[Functional Suitability]:[Portability]], "&gt;=7") + COUNTBLANK(C12:J12)</f>
        <v>8</v>
      </c>
      <c r="L12" s="1" t="s">
        <v>10</v>
      </c>
    </row>
    <row r="13" spans="1:12" x14ac:dyDescent="0.25">
      <c r="A13" s="1">
        <v>14</v>
      </c>
      <c r="B13" s="1" t="s">
        <v>46</v>
      </c>
      <c r="C13" s="10">
        <f t="shared" si="3"/>
        <v>1</v>
      </c>
      <c r="D13" s="10">
        <f t="shared" si="0"/>
        <v>0</v>
      </c>
      <c r="E13" s="10">
        <f t="shared" si="4"/>
        <v>0</v>
      </c>
      <c r="F13" s="10">
        <f t="shared" si="5"/>
        <v>7</v>
      </c>
      <c r="G13" s="10">
        <f t="shared" si="1"/>
        <v>0</v>
      </c>
      <c r="H13" s="10">
        <v>0</v>
      </c>
      <c r="I13" s="10">
        <f t="shared" si="6"/>
        <v>8</v>
      </c>
      <c r="J13" s="10">
        <f t="shared" si="2"/>
        <v>0</v>
      </c>
      <c r="K13" s="10">
        <f>COUNTIF(Tabelle91113142[[#This Row],[Functional Suitability]:[Portability]], "&lt;=1") + COUNTIF(Tabelle91113142[[#This Row],[Functional Suitability]:[Portability]], "&gt;=7") + COUNTBLANK(C13:J13)</f>
        <v>8</v>
      </c>
      <c r="L13" s="1" t="s">
        <v>11</v>
      </c>
    </row>
    <row r="14" spans="1:12" x14ac:dyDescent="0.25">
      <c r="A14" s="1">
        <v>15</v>
      </c>
      <c r="B14" s="1" t="s">
        <v>45</v>
      </c>
      <c r="C14" s="10">
        <f t="shared" si="3"/>
        <v>8</v>
      </c>
      <c r="D14" s="10">
        <f t="shared" si="0"/>
        <v>7</v>
      </c>
      <c r="E14" s="10">
        <f t="shared" si="4"/>
        <v>0</v>
      </c>
      <c r="F14" s="10">
        <f t="shared" si="5"/>
        <v>8</v>
      </c>
      <c r="G14" s="10">
        <f t="shared" si="1"/>
        <v>0</v>
      </c>
      <c r="H14" s="10">
        <v>0</v>
      </c>
      <c r="I14" s="10">
        <f t="shared" si="6"/>
        <v>0</v>
      </c>
      <c r="J14" s="10">
        <f t="shared" si="2"/>
        <v>0</v>
      </c>
      <c r="K14" s="10">
        <f>COUNTIF(Tabelle91113142[[#This Row],[Functional Suitability]:[Portability]], "&lt;=1") + COUNTIF(Tabelle91113142[[#This Row],[Functional Suitability]:[Portability]], "&gt;=7") + COUNTBLANK(C14:J14)</f>
        <v>8</v>
      </c>
      <c r="L14" s="1" t="s">
        <v>12</v>
      </c>
    </row>
    <row r="15" spans="1:12" x14ac:dyDescent="0.25">
      <c r="A15" s="1">
        <v>17</v>
      </c>
      <c r="B15" s="1" t="s">
        <v>46</v>
      </c>
      <c r="C15" s="10">
        <f t="shared" si="3"/>
        <v>8</v>
      </c>
      <c r="D15" s="10">
        <f t="shared" si="0"/>
        <v>0</v>
      </c>
      <c r="E15" s="10">
        <f t="shared" si="4"/>
        <v>8</v>
      </c>
      <c r="F15" s="10">
        <f t="shared" si="5"/>
        <v>8</v>
      </c>
      <c r="G15" s="10">
        <f t="shared" si="1"/>
        <v>0</v>
      </c>
      <c r="H15" s="10">
        <v>0</v>
      </c>
      <c r="I15" s="10">
        <f t="shared" si="6"/>
        <v>8</v>
      </c>
      <c r="J15" s="10">
        <f t="shared" si="2"/>
        <v>0</v>
      </c>
      <c r="K15" s="10">
        <f>COUNTIF(Tabelle91113142[[#This Row],[Functional Suitability]:[Portability]], "&lt;=1") + COUNTIF(Tabelle91113142[[#This Row],[Functional Suitability]:[Portability]], "&gt;=7") + COUNTBLANK(C15:J15)</f>
        <v>8</v>
      </c>
      <c r="L15" s="1" t="s">
        <v>13</v>
      </c>
    </row>
    <row r="16" spans="1:12" x14ac:dyDescent="0.25">
      <c r="A16" s="1">
        <v>18</v>
      </c>
      <c r="B16" s="1" t="s">
        <v>46</v>
      </c>
      <c r="C16" s="10">
        <f t="shared" si="3"/>
        <v>8</v>
      </c>
      <c r="D16" s="10">
        <f t="shared" si="0"/>
        <v>0</v>
      </c>
      <c r="E16" s="10">
        <f t="shared" si="4"/>
        <v>8</v>
      </c>
      <c r="F16" s="10">
        <f t="shared" si="5"/>
        <v>7</v>
      </c>
      <c r="G16" s="10">
        <f t="shared" si="1"/>
        <v>0</v>
      </c>
      <c r="H16" s="10">
        <v>0</v>
      </c>
      <c r="I16" s="10">
        <f t="shared" si="6"/>
        <v>8</v>
      </c>
      <c r="J16" s="10">
        <f t="shared" si="2"/>
        <v>0</v>
      </c>
      <c r="K16" s="10">
        <f>COUNTIF(Tabelle91113142[[#This Row],[Functional Suitability]:[Portability]], "&lt;=1") + COUNTIF(Tabelle91113142[[#This Row],[Functional Suitability]:[Portability]], "&gt;=7") + COUNTBLANK(C16:J16)</f>
        <v>8</v>
      </c>
      <c r="L16" s="1" t="s">
        <v>14</v>
      </c>
    </row>
    <row r="17" spans="1:12" x14ac:dyDescent="0.25">
      <c r="A17" s="1">
        <v>20</v>
      </c>
      <c r="B17" s="1" t="s">
        <v>45</v>
      </c>
      <c r="C17" s="10">
        <f t="shared" si="3"/>
        <v>1</v>
      </c>
      <c r="D17" s="10">
        <f t="shared" si="0"/>
        <v>0</v>
      </c>
      <c r="E17" s="10">
        <f t="shared" si="4"/>
        <v>8</v>
      </c>
      <c r="F17" s="10">
        <f t="shared" si="5"/>
        <v>8</v>
      </c>
      <c r="G17" s="10">
        <f t="shared" si="1"/>
        <v>0</v>
      </c>
      <c r="H17" s="10">
        <v>0</v>
      </c>
      <c r="I17" s="10">
        <f t="shared" si="6"/>
        <v>8</v>
      </c>
      <c r="J17" s="10">
        <f t="shared" si="2"/>
        <v>0</v>
      </c>
      <c r="K17" s="10">
        <f>COUNTIF(Tabelle91113142[[#This Row],[Functional Suitability]:[Portability]], "&lt;=1") + COUNTIF(Tabelle91113142[[#This Row],[Functional Suitability]:[Portability]], "&gt;=7") + COUNTBLANK(C17:J17)</f>
        <v>8</v>
      </c>
      <c r="L17" s="1" t="s">
        <v>15</v>
      </c>
    </row>
    <row r="18" spans="1:12" x14ac:dyDescent="0.25">
      <c r="A18" s="1">
        <v>22</v>
      </c>
      <c r="B18" s="1" t="s">
        <v>46</v>
      </c>
      <c r="C18" s="10">
        <f t="shared" si="3"/>
        <v>8</v>
      </c>
      <c r="D18" s="10">
        <f t="shared" si="0"/>
        <v>0</v>
      </c>
      <c r="E18" s="10">
        <f t="shared" si="4"/>
        <v>8</v>
      </c>
      <c r="F18" s="10">
        <f t="shared" si="5"/>
        <v>8</v>
      </c>
      <c r="G18" s="10">
        <f t="shared" si="1"/>
        <v>0</v>
      </c>
      <c r="H18" s="10">
        <v>0</v>
      </c>
      <c r="I18" s="10">
        <f t="shared" si="6"/>
        <v>8</v>
      </c>
      <c r="J18" s="10">
        <f t="shared" si="2"/>
        <v>0</v>
      </c>
      <c r="K18" s="10">
        <f>COUNTIF(Tabelle91113142[[#This Row],[Functional Suitability]:[Portability]], "&lt;=1") + COUNTIF(Tabelle91113142[[#This Row],[Functional Suitability]:[Portability]], "&gt;=7") + COUNTBLANK(C18:J18)</f>
        <v>8</v>
      </c>
      <c r="L18" s="1" t="s">
        <v>16</v>
      </c>
    </row>
    <row r="19" spans="1:12" x14ac:dyDescent="0.25">
      <c r="A19" s="1">
        <v>23</v>
      </c>
      <c r="B19" s="1" t="s">
        <v>46</v>
      </c>
      <c r="C19" s="10">
        <f t="shared" si="3"/>
        <v>8</v>
      </c>
      <c r="D19" s="10">
        <f t="shared" si="0"/>
        <v>0</v>
      </c>
      <c r="E19" s="10">
        <f t="shared" si="4"/>
        <v>8</v>
      </c>
      <c r="F19" s="10">
        <f t="shared" si="5"/>
        <v>8</v>
      </c>
      <c r="G19" s="10">
        <f t="shared" si="1"/>
        <v>0</v>
      </c>
      <c r="H19" s="10">
        <v>0</v>
      </c>
      <c r="I19" s="10">
        <f t="shared" si="6"/>
        <v>8</v>
      </c>
      <c r="J19" s="10">
        <f t="shared" si="2"/>
        <v>0</v>
      </c>
      <c r="K19" s="10">
        <f>COUNTIF(Tabelle91113142[[#This Row],[Functional Suitability]:[Portability]], "&lt;=1") + COUNTIF(Tabelle91113142[[#This Row],[Functional Suitability]:[Portability]], "&gt;=7") + COUNTBLANK(C19:J19)</f>
        <v>8</v>
      </c>
      <c r="L19" s="1" t="s">
        <v>17</v>
      </c>
    </row>
    <row r="20" spans="1:12" x14ac:dyDescent="0.25">
      <c r="A20" s="1">
        <v>24</v>
      </c>
      <c r="B20" s="1" t="s">
        <v>46</v>
      </c>
      <c r="C20" s="10">
        <f t="shared" si="3"/>
        <v>8</v>
      </c>
      <c r="D20" s="10">
        <f t="shared" si="0"/>
        <v>0</v>
      </c>
      <c r="E20" s="10">
        <f t="shared" si="4"/>
        <v>8</v>
      </c>
      <c r="F20" s="10">
        <f t="shared" si="5"/>
        <v>8</v>
      </c>
      <c r="G20" s="10">
        <f t="shared" si="1"/>
        <v>0</v>
      </c>
      <c r="H20" s="10">
        <v>0</v>
      </c>
      <c r="I20" s="10">
        <f t="shared" si="6"/>
        <v>8</v>
      </c>
      <c r="J20" s="10">
        <f t="shared" si="2"/>
        <v>0</v>
      </c>
      <c r="K20" s="10">
        <f>COUNTIF(Tabelle91113142[[#This Row],[Functional Suitability]:[Portability]], "&lt;=1") + COUNTIF(Tabelle91113142[[#This Row],[Functional Suitability]:[Portability]], "&gt;=7") + COUNTBLANK(C20:J20)</f>
        <v>8</v>
      </c>
      <c r="L20" s="1" t="s">
        <v>18</v>
      </c>
    </row>
    <row r="21" spans="1:12" x14ac:dyDescent="0.25">
      <c r="A21" s="1">
        <v>26</v>
      </c>
      <c r="B21" s="1" t="s">
        <v>45</v>
      </c>
      <c r="C21" s="10">
        <f t="shared" si="3"/>
        <v>1</v>
      </c>
      <c r="D21" s="10">
        <f t="shared" si="0"/>
        <v>0</v>
      </c>
      <c r="E21" s="10">
        <f t="shared" si="4"/>
        <v>8</v>
      </c>
      <c r="F21" s="10">
        <f t="shared" si="5"/>
        <v>8</v>
      </c>
      <c r="G21" s="10">
        <f t="shared" si="1"/>
        <v>0</v>
      </c>
      <c r="H21" s="10">
        <v>0</v>
      </c>
      <c r="I21" s="10">
        <f t="shared" si="6"/>
        <v>7</v>
      </c>
      <c r="J21" s="10">
        <f t="shared" si="2"/>
        <v>0</v>
      </c>
      <c r="K21" s="10">
        <f>COUNTIF(Tabelle91113142[[#This Row],[Functional Suitability]:[Portability]], "&lt;=1") + COUNTIF(Tabelle91113142[[#This Row],[Functional Suitability]:[Portability]], "&gt;=7") + COUNTBLANK(C21:J21)</f>
        <v>8</v>
      </c>
      <c r="L21" s="1" t="s">
        <v>19</v>
      </c>
    </row>
    <row r="22" spans="1:12" x14ac:dyDescent="0.25">
      <c r="A22" s="1">
        <v>27</v>
      </c>
      <c r="B22" s="1" t="s">
        <v>46</v>
      </c>
      <c r="C22" s="10">
        <f t="shared" si="3"/>
        <v>1</v>
      </c>
      <c r="D22" s="10">
        <f t="shared" si="0"/>
        <v>0</v>
      </c>
      <c r="E22" s="10">
        <f t="shared" si="4"/>
        <v>8</v>
      </c>
      <c r="F22" s="10">
        <f t="shared" si="5"/>
        <v>8</v>
      </c>
      <c r="G22" s="10">
        <f t="shared" si="1"/>
        <v>0</v>
      </c>
      <c r="H22" s="10">
        <v>0</v>
      </c>
      <c r="I22" s="10">
        <f t="shared" si="6"/>
        <v>7</v>
      </c>
      <c r="J22" s="10">
        <f t="shared" si="2"/>
        <v>0</v>
      </c>
      <c r="K22" s="10">
        <f>COUNTIF(Tabelle91113142[[#This Row],[Functional Suitability]:[Portability]], "&lt;=1") + COUNTIF(Tabelle91113142[[#This Row],[Functional Suitability]:[Portability]], "&gt;=7") + COUNTBLANK(C22:J22)</f>
        <v>8</v>
      </c>
      <c r="L22" s="1" t="s">
        <v>20</v>
      </c>
    </row>
    <row r="23" spans="1:12" x14ac:dyDescent="0.25">
      <c r="A23" s="1">
        <v>28</v>
      </c>
      <c r="B23" s="1" t="s">
        <v>46</v>
      </c>
      <c r="C23" s="10">
        <f t="shared" si="3"/>
        <v>1</v>
      </c>
      <c r="D23" s="10">
        <f t="shared" si="0"/>
        <v>0</v>
      </c>
      <c r="E23" s="10">
        <f t="shared" si="4"/>
        <v>8</v>
      </c>
      <c r="F23" s="10">
        <f t="shared" si="5"/>
        <v>8</v>
      </c>
      <c r="G23" s="10">
        <f t="shared" si="1"/>
        <v>0</v>
      </c>
      <c r="H23" s="10">
        <v>0</v>
      </c>
      <c r="I23" s="10">
        <f t="shared" si="6"/>
        <v>7</v>
      </c>
      <c r="J23" s="10">
        <f t="shared" si="2"/>
        <v>0</v>
      </c>
      <c r="K23" s="10">
        <f>COUNTIF(Tabelle91113142[[#This Row],[Functional Suitability]:[Portability]], "&lt;=1") + COUNTIF(Tabelle91113142[[#This Row],[Functional Suitability]:[Portability]], "&gt;=7") + COUNTBLANK(C23:J23)</f>
        <v>8</v>
      </c>
      <c r="L23" s="1" t="s">
        <v>21</v>
      </c>
    </row>
    <row r="24" spans="1:12" x14ac:dyDescent="0.25">
      <c r="A24" s="1">
        <v>30</v>
      </c>
      <c r="B24" s="1" t="s">
        <v>46</v>
      </c>
      <c r="C24" s="10">
        <f t="shared" si="3"/>
        <v>1</v>
      </c>
      <c r="D24" s="10">
        <f t="shared" si="0"/>
        <v>0</v>
      </c>
      <c r="E24" s="10">
        <f t="shared" si="4"/>
        <v>8</v>
      </c>
      <c r="F24" s="10">
        <f t="shared" si="5"/>
        <v>8</v>
      </c>
      <c r="G24" s="10">
        <f t="shared" si="1"/>
        <v>0</v>
      </c>
      <c r="H24" s="10">
        <v>0</v>
      </c>
      <c r="I24" s="10">
        <f t="shared" si="6"/>
        <v>7</v>
      </c>
      <c r="J24" s="10">
        <f t="shared" si="2"/>
        <v>0</v>
      </c>
      <c r="K24" s="10">
        <f>COUNTIF(Tabelle91113142[[#This Row],[Functional Suitability]:[Portability]], "&lt;=1") + COUNTIF(Tabelle91113142[[#This Row],[Functional Suitability]:[Portability]], "&gt;=7") + COUNTBLANK(C24:J24)</f>
        <v>8</v>
      </c>
      <c r="L24" s="1" t="s">
        <v>22</v>
      </c>
    </row>
    <row r="25" spans="1:12" x14ac:dyDescent="0.25">
      <c r="A25" s="1">
        <v>31</v>
      </c>
      <c r="B25" s="1" t="s">
        <v>45</v>
      </c>
      <c r="C25" s="10">
        <f t="shared" si="3"/>
        <v>1</v>
      </c>
      <c r="D25" s="10">
        <f t="shared" si="0"/>
        <v>0</v>
      </c>
      <c r="E25" s="10">
        <f t="shared" si="4"/>
        <v>8</v>
      </c>
      <c r="F25" s="10">
        <f t="shared" si="5"/>
        <v>8</v>
      </c>
      <c r="G25" s="10">
        <f t="shared" si="1"/>
        <v>0</v>
      </c>
      <c r="H25" s="10">
        <v>0</v>
      </c>
      <c r="I25" s="10">
        <f>K327</f>
        <v>7</v>
      </c>
      <c r="J25" s="10">
        <f t="shared" si="2"/>
        <v>0</v>
      </c>
      <c r="K25" s="10">
        <f>COUNTIF(Tabelle91113142[[#This Row],[Functional Suitability]:[Portability]], "&lt;=1") + COUNTIF(Tabelle91113142[[#This Row],[Functional Suitability]:[Portability]], "&gt;=7") + COUNTBLANK(C25:J25)</f>
        <v>8</v>
      </c>
      <c r="L25" s="1" t="s">
        <v>23</v>
      </c>
    </row>
    <row r="26" spans="1:12" x14ac:dyDescent="0.25">
      <c r="A26" s="1">
        <v>34</v>
      </c>
      <c r="B26" s="1" t="s">
        <v>46</v>
      </c>
      <c r="C26" s="10">
        <f t="shared" si="3"/>
        <v>1</v>
      </c>
      <c r="D26" s="10">
        <f t="shared" si="0"/>
        <v>0</v>
      </c>
      <c r="E26" s="10">
        <f t="shared" si="4"/>
        <v>8</v>
      </c>
      <c r="F26" s="10">
        <f t="shared" si="5"/>
        <v>8</v>
      </c>
      <c r="G26" s="10">
        <f t="shared" si="1"/>
        <v>0</v>
      </c>
      <c r="H26" s="10">
        <v>0</v>
      </c>
      <c r="I26" s="10">
        <f t="shared" si="6"/>
        <v>7</v>
      </c>
      <c r="J26" s="10">
        <f t="shared" si="2"/>
        <v>0</v>
      </c>
      <c r="K26" s="10">
        <f>COUNTIF(Tabelle91113142[[#This Row],[Functional Suitability]:[Portability]], "&lt;=1") + COUNTIF(Tabelle91113142[[#This Row],[Functional Suitability]:[Portability]], "&gt;=7") + COUNTBLANK(C26:J26)</f>
        <v>8</v>
      </c>
      <c r="L26" s="1" t="s">
        <v>24</v>
      </c>
    </row>
    <row r="27" spans="1:12" x14ac:dyDescent="0.25">
      <c r="A27" s="1">
        <v>37</v>
      </c>
      <c r="B27" s="1" t="s">
        <v>46</v>
      </c>
      <c r="C27" s="10">
        <f t="shared" si="3"/>
        <v>1</v>
      </c>
      <c r="D27" s="10">
        <f t="shared" si="0"/>
        <v>0</v>
      </c>
      <c r="E27" s="10">
        <f t="shared" si="4"/>
        <v>8</v>
      </c>
      <c r="F27" s="10">
        <f t="shared" si="5"/>
        <v>8</v>
      </c>
      <c r="G27" s="10">
        <f t="shared" si="1"/>
        <v>0</v>
      </c>
      <c r="H27" s="10">
        <v>0</v>
      </c>
      <c r="I27" s="10">
        <f>K329</f>
        <v>7</v>
      </c>
      <c r="J27" s="10">
        <f t="shared" si="2"/>
        <v>0</v>
      </c>
      <c r="K27" s="10">
        <f>COUNTIF(Tabelle91113142[[#This Row],[Functional Suitability]:[Portability]], "&lt;=1") + COUNTIF(Tabelle91113142[[#This Row],[Functional Suitability]:[Portability]], "&gt;=7") + COUNTBLANK(C27:J27)</f>
        <v>8</v>
      </c>
      <c r="L27" s="1" t="s">
        <v>25</v>
      </c>
    </row>
    <row r="28" spans="1:12" x14ac:dyDescent="0.25">
      <c r="A28" s="1">
        <v>38</v>
      </c>
      <c r="B28" s="1" t="s">
        <v>46</v>
      </c>
      <c r="C28" s="10">
        <f t="shared" si="3"/>
        <v>1</v>
      </c>
      <c r="D28" s="10">
        <f t="shared" si="0"/>
        <v>0</v>
      </c>
      <c r="E28" s="10">
        <f t="shared" si="4"/>
        <v>8</v>
      </c>
      <c r="F28" s="10">
        <f t="shared" si="5"/>
        <v>8</v>
      </c>
      <c r="G28" s="10">
        <f t="shared" si="1"/>
        <v>0</v>
      </c>
      <c r="H28" s="10">
        <v>0</v>
      </c>
      <c r="I28" s="10">
        <f t="shared" si="6"/>
        <v>7</v>
      </c>
      <c r="J28" s="10">
        <f t="shared" si="2"/>
        <v>0</v>
      </c>
      <c r="K28" s="10">
        <f>COUNTIF(Tabelle91113142[[#This Row],[Functional Suitability]:[Portability]], "&lt;=1") + COUNTIF(Tabelle91113142[[#This Row],[Functional Suitability]:[Portability]], "&gt;=7") + COUNTBLANK(C28:J28)</f>
        <v>8</v>
      </c>
      <c r="L28" s="1" t="s">
        <v>26</v>
      </c>
    </row>
    <row r="29" spans="1:12" x14ac:dyDescent="0.25">
      <c r="A29" s="1">
        <v>41</v>
      </c>
      <c r="B29" s="1" t="s">
        <v>45</v>
      </c>
      <c r="C29" s="10">
        <f t="shared" si="3"/>
        <v>1</v>
      </c>
      <c r="D29" s="10">
        <f t="shared" si="0"/>
        <v>0</v>
      </c>
      <c r="E29" s="10">
        <f t="shared" si="4"/>
        <v>8</v>
      </c>
      <c r="F29" s="10">
        <f t="shared" si="5"/>
        <v>8</v>
      </c>
      <c r="G29" s="10">
        <f t="shared" si="1"/>
        <v>0</v>
      </c>
      <c r="H29" s="10">
        <v>0</v>
      </c>
      <c r="I29" s="10">
        <f t="shared" si="6"/>
        <v>7</v>
      </c>
      <c r="J29" s="10">
        <f t="shared" si="2"/>
        <v>0</v>
      </c>
      <c r="K29" s="10">
        <f>COUNTIF(Tabelle91113142[[#This Row],[Functional Suitability]:[Portability]], "&lt;=1") + COUNTIF(Tabelle91113142[[#This Row],[Functional Suitability]:[Portability]], "&gt;=7") + COUNTBLANK(C29:J29)</f>
        <v>8</v>
      </c>
      <c r="L29" s="1" t="s">
        <v>27</v>
      </c>
    </row>
    <row r="30" spans="1:12" x14ac:dyDescent="0.25">
      <c r="A30" s="1">
        <v>43</v>
      </c>
      <c r="B30" s="1" t="s">
        <v>45</v>
      </c>
      <c r="C30" s="10">
        <f t="shared" si="3"/>
        <v>1</v>
      </c>
      <c r="D30" s="10">
        <f t="shared" si="0"/>
        <v>0</v>
      </c>
      <c r="E30" s="10">
        <f t="shared" si="4"/>
        <v>8</v>
      </c>
      <c r="F30" s="10">
        <f t="shared" si="5"/>
        <v>8</v>
      </c>
      <c r="G30" s="10">
        <f t="shared" si="1"/>
        <v>0</v>
      </c>
      <c r="H30" s="10">
        <v>0</v>
      </c>
      <c r="I30" s="10">
        <f>K332</f>
        <v>7</v>
      </c>
      <c r="J30" s="10">
        <f t="shared" si="2"/>
        <v>0</v>
      </c>
      <c r="K30" s="10">
        <f>COUNTIF(Tabelle91113142[[#This Row],[Functional Suitability]:[Portability]], "&lt;=1") + COUNTIF(Tabelle91113142[[#This Row],[Functional Suitability]:[Portability]], "&gt;=7") + COUNTBLANK(C30:J30)</f>
        <v>8</v>
      </c>
      <c r="L30" s="1" t="s">
        <v>28</v>
      </c>
    </row>
    <row r="31" spans="1:12" x14ac:dyDescent="0.25">
      <c r="A31" s="1">
        <v>44</v>
      </c>
      <c r="B31" s="1" t="s">
        <v>46</v>
      </c>
      <c r="C31" s="10">
        <f t="shared" si="3"/>
        <v>1</v>
      </c>
      <c r="D31" s="10">
        <f t="shared" si="0"/>
        <v>0</v>
      </c>
      <c r="E31" s="10">
        <f t="shared" si="4"/>
        <v>8</v>
      </c>
      <c r="F31" s="10">
        <f t="shared" si="5"/>
        <v>8</v>
      </c>
      <c r="G31" s="10">
        <f t="shared" si="1"/>
        <v>0</v>
      </c>
      <c r="H31" s="10">
        <v>0</v>
      </c>
      <c r="I31" s="10">
        <f t="shared" si="6"/>
        <v>7</v>
      </c>
      <c r="J31" s="10">
        <f t="shared" si="2"/>
        <v>0</v>
      </c>
      <c r="K31" s="10">
        <f>COUNTIF(Tabelle91113142[[#This Row],[Functional Suitability]:[Portability]], "&lt;=1") + COUNTIF(Tabelle91113142[[#This Row],[Functional Suitability]:[Portability]], "&gt;=7") + COUNTBLANK(C31:J31)</f>
        <v>8</v>
      </c>
      <c r="L31" s="1" t="s">
        <v>29</v>
      </c>
    </row>
    <row r="32" spans="1:12" x14ac:dyDescent="0.25">
      <c r="A32" s="1">
        <v>45</v>
      </c>
      <c r="B32" s="1" t="s">
        <v>46</v>
      </c>
      <c r="C32" s="10">
        <f t="shared" si="3"/>
        <v>1</v>
      </c>
      <c r="D32" s="10">
        <f t="shared" si="0"/>
        <v>0</v>
      </c>
      <c r="E32" s="10">
        <f t="shared" si="4"/>
        <v>8</v>
      </c>
      <c r="F32" s="10">
        <f t="shared" si="5"/>
        <v>8</v>
      </c>
      <c r="G32" s="10">
        <f t="shared" si="1"/>
        <v>0</v>
      </c>
      <c r="H32" s="10">
        <v>0</v>
      </c>
      <c r="I32" s="10">
        <f t="shared" si="6"/>
        <v>7</v>
      </c>
      <c r="J32" s="10">
        <f t="shared" si="2"/>
        <v>0</v>
      </c>
      <c r="K32" s="10">
        <f>COUNTIF(Tabelle91113142[[#This Row],[Functional Suitability]:[Portability]], "&lt;=1") + COUNTIF(Tabelle91113142[[#This Row],[Functional Suitability]:[Portability]], "&gt;=7") + COUNTBLANK(C32:J32)</f>
        <v>8</v>
      </c>
      <c r="L32" s="1" t="s">
        <v>30</v>
      </c>
    </row>
    <row r="33" spans="1:12" x14ac:dyDescent="0.25">
      <c r="A33" s="1">
        <v>46</v>
      </c>
      <c r="B33" s="1" t="s">
        <v>46</v>
      </c>
      <c r="C33" s="26">
        <f t="shared" si="3"/>
        <v>0</v>
      </c>
      <c r="D33" s="26">
        <f t="shared" si="0"/>
        <v>1</v>
      </c>
      <c r="E33" s="26">
        <f t="shared" si="4"/>
        <v>7</v>
      </c>
      <c r="F33" s="26">
        <f t="shared" si="5"/>
        <v>7</v>
      </c>
      <c r="G33" s="26">
        <f t="shared" si="1"/>
        <v>0</v>
      </c>
      <c r="H33" s="26">
        <v>0</v>
      </c>
      <c r="I33" s="28">
        <v>0</v>
      </c>
      <c r="J33" s="26">
        <f t="shared" si="2"/>
        <v>0</v>
      </c>
      <c r="K33" s="10">
        <f>COUNTIF(Tabelle91113142[[#This Row],[Functional Suitability]:[Portability]], "&lt;=1") + COUNTIF(Tabelle91113142[[#This Row],[Functional Suitability]:[Portability]], "&gt;=7") + COUNTBLANK(C33:J33)</f>
        <v>8</v>
      </c>
      <c r="L33" s="1" t="s">
        <v>31</v>
      </c>
    </row>
    <row r="34" spans="1:12" x14ac:dyDescent="0.25">
      <c r="A34" s="1">
        <v>47</v>
      </c>
      <c r="B34" s="1" t="s">
        <v>45</v>
      </c>
      <c r="C34" s="28">
        <v>0</v>
      </c>
      <c r="D34" s="26">
        <f t="shared" si="0"/>
        <v>0</v>
      </c>
      <c r="E34" s="26">
        <f t="shared" si="4"/>
        <v>0</v>
      </c>
      <c r="F34" s="26">
        <f t="shared" si="5"/>
        <v>7</v>
      </c>
      <c r="G34" s="26">
        <f t="shared" si="1"/>
        <v>0</v>
      </c>
      <c r="H34" s="26">
        <v>0</v>
      </c>
      <c r="I34" s="26">
        <f t="shared" si="6"/>
        <v>1</v>
      </c>
      <c r="J34" s="26">
        <f t="shared" si="2"/>
        <v>0</v>
      </c>
      <c r="K34" s="10">
        <f>COUNTIF(Tabelle91113142[[#This Row],[Functional Suitability]:[Portability]], "&lt;=1") + COUNTIF(Tabelle91113142[[#This Row],[Functional Suitability]:[Portability]], "&gt;=7") + COUNTBLANK(C34:J34)</f>
        <v>8</v>
      </c>
      <c r="L34" s="1" t="s">
        <v>32</v>
      </c>
    </row>
    <row r="35" spans="1:12" x14ac:dyDescent="0.25">
      <c r="A35" s="1">
        <v>51</v>
      </c>
      <c r="B35" s="1" t="s">
        <v>45</v>
      </c>
      <c r="C35" s="10">
        <f t="shared" si="3"/>
        <v>1</v>
      </c>
      <c r="D35" s="10">
        <f t="shared" si="0"/>
        <v>0</v>
      </c>
      <c r="E35" s="10">
        <f t="shared" si="4"/>
        <v>7</v>
      </c>
      <c r="F35" s="10">
        <f t="shared" si="5"/>
        <v>8</v>
      </c>
      <c r="G35" s="10">
        <f t="shared" si="1"/>
        <v>0</v>
      </c>
      <c r="H35" s="10">
        <v>0</v>
      </c>
      <c r="I35" s="10">
        <f t="shared" si="6"/>
        <v>0</v>
      </c>
      <c r="J35" s="10">
        <f t="shared" si="2"/>
        <v>0</v>
      </c>
      <c r="K35" s="10">
        <f>COUNTIF(Tabelle91113142[[#This Row],[Functional Suitability]:[Portability]], "&lt;=1") + COUNTIF(Tabelle91113142[[#This Row],[Functional Suitability]:[Portability]], "&gt;=7") + COUNTBLANK(C35:J35)</f>
        <v>8</v>
      </c>
      <c r="L35" s="1" t="s">
        <v>33</v>
      </c>
    </row>
    <row r="36" spans="1:12" x14ac:dyDescent="0.25">
      <c r="A36" s="1">
        <v>54</v>
      </c>
      <c r="B36" s="1" t="s">
        <v>45</v>
      </c>
      <c r="C36" s="27">
        <f t="shared" si="3"/>
        <v>4</v>
      </c>
      <c r="D36" s="27">
        <f t="shared" si="0"/>
        <v>8</v>
      </c>
      <c r="E36" s="27">
        <f t="shared" si="4"/>
        <v>0</v>
      </c>
      <c r="F36" s="27">
        <f t="shared" si="5"/>
        <v>0</v>
      </c>
      <c r="G36" s="27">
        <f t="shared" si="1"/>
        <v>0</v>
      </c>
      <c r="H36" s="27">
        <v>0</v>
      </c>
      <c r="I36" s="27">
        <f t="shared" si="6"/>
        <v>0</v>
      </c>
      <c r="J36" s="27">
        <f t="shared" si="2"/>
        <v>0</v>
      </c>
      <c r="K36" s="10">
        <f>COUNTIF(Tabelle91113142[[#This Row],[Functional Suitability]:[Portability]], "&lt;=1") + COUNTIF(Tabelle91113142[[#This Row],[Functional Suitability]:[Portability]], "&gt;=7") + COUNTBLANK(C36:J36)</f>
        <v>7</v>
      </c>
      <c r="L36" s="1" t="s">
        <v>34</v>
      </c>
    </row>
    <row r="37" spans="1:12" x14ac:dyDescent="0.25">
      <c r="A37" s="1">
        <v>57</v>
      </c>
      <c r="B37" s="1" t="s">
        <v>46</v>
      </c>
      <c r="C37" s="10">
        <f t="shared" si="3"/>
        <v>7</v>
      </c>
      <c r="D37" s="10">
        <f t="shared" si="0"/>
        <v>0</v>
      </c>
      <c r="E37" s="10">
        <f t="shared" si="4"/>
        <v>0</v>
      </c>
      <c r="F37" s="10">
        <f t="shared" si="5"/>
        <v>7</v>
      </c>
      <c r="G37" s="10">
        <f t="shared" si="1"/>
        <v>8</v>
      </c>
      <c r="H37" s="10">
        <v>0</v>
      </c>
      <c r="I37" s="10">
        <f t="shared" si="6"/>
        <v>0</v>
      </c>
      <c r="J37" s="10">
        <f t="shared" si="2"/>
        <v>0</v>
      </c>
      <c r="K37" s="10">
        <f>COUNTIF(Tabelle91113142[[#This Row],[Functional Suitability]:[Portability]], "&lt;=1") + COUNTIF(Tabelle91113142[[#This Row],[Functional Suitability]:[Portability]], "&gt;=7") + COUNTBLANK(C37:J37)</f>
        <v>8</v>
      </c>
      <c r="L37" s="1" t="s">
        <v>35</v>
      </c>
    </row>
    <row r="38" spans="1:12" x14ac:dyDescent="0.25">
      <c r="A38" s="1">
        <v>61</v>
      </c>
      <c r="B38" s="1" t="s">
        <v>46</v>
      </c>
      <c r="C38" s="27">
        <f t="shared" si="3"/>
        <v>6</v>
      </c>
      <c r="D38" s="27">
        <f t="shared" si="0"/>
        <v>0</v>
      </c>
      <c r="E38" s="27">
        <f t="shared" si="4"/>
        <v>8</v>
      </c>
      <c r="F38" s="27">
        <f t="shared" si="5"/>
        <v>7</v>
      </c>
      <c r="G38" s="27">
        <f t="shared" si="1"/>
        <v>0</v>
      </c>
      <c r="H38" s="27">
        <v>0</v>
      </c>
      <c r="I38" s="27">
        <f t="shared" si="6"/>
        <v>6</v>
      </c>
      <c r="J38" s="27">
        <f t="shared" si="2"/>
        <v>0</v>
      </c>
      <c r="K38" s="10">
        <f>COUNTIF(Tabelle91113142[[#This Row],[Functional Suitability]:[Portability]], "&lt;=1") + COUNTIF(Tabelle91113142[[#This Row],[Functional Suitability]:[Portability]], "&gt;=7") + COUNTBLANK(C38:J38)</f>
        <v>6</v>
      </c>
      <c r="L38" s="1" t="s">
        <v>36</v>
      </c>
    </row>
    <row r="39" spans="1:12" x14ac:dyDescent="0.25">
      <c r="A39" s="1">
        <v>63</v>
      </c>
      <c r="B39" s="1" t="s">
        <v>45</v>
      </c>
      <c r="C39" s="10">
        <f t="shared" si="3"/>
        <v>0</v>
      </c>
      <c r="D39" s="10">
        <f t="shared" si="0"/>
        <v>0</v>
      </c>
      <c r="E39" s="10">
        <f t="shared" si="4"/>
        <v>7</v>
      </c>
      <c r="F39" s="10">
        <f t="shared" si="5"/>
        <v>8</v>
      </c>
      <c r="G39" s="10">
        <f t="shared" si="1"/>
        <v>0</v>
      </c>
      <c r="H39" s="10">
        <v>0</v>
      </c>
      <c r="I39" s="10">
        <f t="shared" si="6"/>
        <v>0</v>
      </c>
      <c r="J39" s="10">
        <f t="shared" si="2"/>
        <v>0</v>
      </c>
      <c r="K39" s="10">
        <f>COUNTIF(Tabelle91113142[[#This Row],[Functional Suitability]:[Portability]], "&lt;=1") + COUNTIF(Tabelle91113142[[#This Row],[Functional Suitability]:[Portability]], "&gt;=7") + COUNTBLANK(C39:J39)</f>
        <v>8</v>
      </c>
      <c r="L39" s="1" t="s">
        <v>37</v>
      </c>
    </row>
    <row r="40" spans="1:12" x14ac:dyDescent="0.25">
      <c r="A40" s="1">
        <v>69</v>
      </c>
      <c r="B40" s="1" t="s">
        <v>45</v>
      </c>
      <c r="C40" s="10">
        <f t="shared" si="3"/>
        <v>0</v>
      </c>
      <c r="D40" s="10">
        <f t="shared" si="0"/>
        <v>0</v>
      </c>
      <c r="E40" s="10">
        <f t="shared" si="4"/>
        <v>0</v>
      </c>
      <c r="F40" s="10">
        <f t="shared" si="5"/>
        <v>7</v>
      </c>
      <c r="G40" s="10">
        <f t="shared" si="1"/>
        <v>0</v>
      </c>
      <c r="H40" s="10">
        <v>0</v>
      </c>
      <c r="I40" s="10">
        <f t="shared" si="6"/>
        <v>8</v>
      </c>
      <c r="J40" s="10">
        <f t="shared" si="2"/>
        <v>0</v>
      </c>
      <c r="K40" s="10">
        <f>COUNTIF(Tabelle91113142[[#This Row],[Functional Suitability]:[Portability]], "&lt;=1") + COUNTIF(Tabelle91113142[[#This Row],[Functional Suitability]:[Portability]], "&gt;=7") + COUNTBLANK(C40:J40)</f>
        <v>8</v>
      </c>
      <c r="L40" s="1" t="s">
        <v>38</v>
      </c>
    </row>
    <row r="41" spans="1:12" x14ac:dyDescent="0.25">
      <c r="A41" s="1">
        <v>71</v>
      </c>
      <c r="B41" s="1" t="s">
        <v>46</v>
      </c>
      <c r="C41" s="10">
        <f t="shared" si="3"/>
        <v>0</v>
      </c>
      <c r="D41" s="10">
        <f t="shared" si="0"/>
        <v>0</v>
      </c>
      <c r="E41" s="10">
        <f t="shared" si="4"/>
        <v>8</v>
      </c>
      <c r="F41" s="10">
        <f t="shared" si="5"/>
        <v>8</v>
      </c>
      <c r="G41" s="10">
        <f t="shared" si="1"/>
        <v>0</v>
      </c>
      <c r="H41" s="10">
        <v>0</v>
      </c>
      <c r="I41" s="10">
        <f t="shared" si="6"/>
        <v>7</v>
      </c>
      <c r="J41" s="10">
        <f t="shared" si="2"/>
        <v>0</v>
      </c>
      <c r="K41" s="10">
        <f>COUNTIF(Tabelle91113142[[#This Row],[Functional Suitability]:[Portability]], "&lt;=1") + COUNTIF(Tabelle91113142[[#This Row],[Functional Suitability]:[Portability]], "&gt;=7") + COUNTBLANK(C41:J41)</f>
        <v>8</v>
      </c>
      <c r="L41" s="1" t="s">
        <v>39</v>
      </c>
    </row>
    <row r="42" spans="1:12" x14ac:dyDescent="0.25">
      <c r="A42" s="1">
        <v>72</v>
      </c>
      <c r="B42" s="1" t="s">
        <v>46</v>
      </c>
      <c r="C42" s="10">
        <f t="shared" si="3"/>
        <v>0</v>
      </c>
      <c r="D42" s="10">
        <f t="shared" si="0"/>
        <v>0</v>
      </c>
      <c r="E42" s="10">
        <f t="shared" si="4"/>
        <v>8</v>
      </c>
      <c r="F42" s="10">
        <f t="shared" si="5"/>
        <v>8</v>
      </c>
      <c r="G42" s="10">
        <f t="shared" si="1"/>
        <v>0</v>
      </c>
      <c r="H42" s="10">
        <v>0</v>
      </c>
      <c r="I42" s="10">
        <f t="shared" si="6"/>
        <v>8</v>
      </c>
      <c r="J42" s="10">
        <f t="shared" si="2"/>
        <v>0</v>
      </c>
      <c r="K42" s="10">
        <f>COUNTIF(Tabelle91113142[[#This Row],[Functional Suitability]:[Portability]], "&lt;=1") + COUNTIF(Tabelle91113142[[#This Row],[Functional Suitability]:[Portability]], "&gt;=7") + COUNTBLANK(C42:J42)</f>
        <v>8</v>
      </c>
      <c r="L42" s="1" t="s">
        <v>40</v>
      </c>
    </row>
    <row r="43" spans="1:12" x14ac:dyDescent="0.25">
      <c r="A43" s="1">
        <v>73</v>
      </c>
      <c r="B43" s="1" t="s">
        <v>46</v>
      </c>
      <c r="C43" s="10">
        <f t="shared" si="3"/>
        <v>0</v>
      </c>
      <c r="D43" s="10">
        <f t="shared" si="0"/>
        <v>0</v>
      </c>
      <c r="E43" s="10">
        <f t="shared" si="4"/>
        <v>8</v>
      </c>
      <c r="F43" s="10">
        <f t="shared" si="5"/>
        <v>8</v>
      </c>
      <c r="G43" s="10">
        <f t="shared" si="1"/>
        <v>0</v>
      </c>
      <c r="H43" s="10">
        <v>0</v>
      </c>
      <c r="I43" s="10">
        <f t="shared" si="6"/>
        <v>8</v>
      </c>
      <c r="J43" s="10">
        <f t="shared" si="2"/>
        <v>0</v>
      </c>
      <c r="K43" s="10">
        <f>COUNTIF(Tabelle91113142[[#This Row],[Functional Suitability]:[Portability]], "&lt;=1") + COUNTIF(Tabelle91113142[[#This Row],[Functional Suitability]:[Portability]], "&gt;=7") + COUNTBLANK(C43:J43)</f>
        <v>8</v>
      </c>
      <c r="L43" s="1" t="s">
        <v>41</v>
      </c>
    </row>
    <row r="44" spans="1:12" x14ac:dyDescent="0.25">
      <c r="A44" s="1">
        <v>74</v>
      </c>
      <c r="B44" s="1" t="s">
        <v>46</v>
      </c>
      <c r="C44" s="10">
        <f t="shared" si="3"/>
        <v>0</v>
      </c>
      <c r="D44" s="10">
        <f t="shared" si="0"/>
        <v>0</v>
      </c>
      <c r="E44" s="10">
        <f t="shared" si="4"/>
        <v>7</v>
      </c>
      <c r="F44" s="10">
        <f t="shared" si="5"/>
        <v>0</v>
      </c>
      <c r="G44" s="10">
        <f t="shared" si="1"/>
        <v>0</v>
      </c>
      <c r="H44" s="10">
        <v>0</v>
      </c>
      <c r="I44" s="10">
        <f>K346</f>
        <v>8</v>
      </c>
      <c r="J44" s="10">
        <f t="shared" si="2"/>
        <v>0</v>
      </c>
      <c r="K44" s="10">
        <f>COUNTIF(Tabelle91113142[[#This Row],[Functional Suitability]:[Portability]], "&lt;=1") + COUNTIF(Tabelle91113142[[#This Row],[Functional Suitability]:[Portability]], "&gt;=7") + COUNTBLANK(C44:J44)</f>
        <v>8</v>
      </c>
      <c r="L44" s="1" t="s">
        <v>42</v>
      </c>
    </row>
    <row r="45" spans="1:12" x14ac:dyDescent="0.25">
      <c r="A45" s="1">
        <v>79</v>
      </c>
      <c r="B45" s="1" t="s">
        <v>45</v>
      </c>
      <c r="C45" s="26">
        <f t="shared" si="3"/>
        <v>1</v>
      </c>
      <c r="D45" s="26">
        <f t="shared" si="0"/>
        <v>8</v>
      </c>
      <c r="E45" s="26">
        <f t="shared" si="4"/>
        <v>0</v>
      </c>
      <c r="F45" s="28">
        <v>1</v>
      </c>
      <c r="G45" s="26">
        <f t="shared" si="1"/>
        <v>0</v>
      </c>
      <c r="H45" s="26">
        <v>0</v>
      </c>
      <c r="I45" s="26">
        <f t="shared" si="6"/>
        <v>0</v>
      </c>
      <c r="J45" s="26">
        <f t="shared" si="2"/>
        <v>0</v>
      </c>
      <c r="K45" s="10">
        <f>COUNTIF(Tabelle91113142[[#This Row],[Functional Suitability]:[Portability]], "&lt;=1") + COUNTIF(Tabelle91113142[[#This Row],[Functional Suitability]:[Portability]], "&gt;=7") + COUNTBLANK(C45:J45)</f>
        <v>8</v>
      </c>
      <c r="L45" s="1" t="s">
        <v>43</v>
      </c>
    </row>
    <row r="46" spans="1:12" x14ac:dyDescent="0.25">
      <c r="A46" s="1">
        <v>82</v>
      </c>
      <c r="B46" s="1" t="s">
        <v>45</v>
      </c>
      <c r="C46" s="10">
        <f t="shared" si="3"/>
        <v>0</v>
      </c>
      <c r="D46" s="10">
        <f t="shared" si="0"/>
        <v>0</v>
      </c>
      <c r="E46" s="10">
        <f t="shared" si="4"/>
        <v>0</v>
      </c>
      <c r="F46" s="10">
        <f>K249</f>
        <v>0</v>
      </c>
      <c r="G46" s="10">
        <f t="shared" si="1"/>
        <v>0</v>
      </c>
      <c r="H46" s="10">
        <v>0</v>
      </c>
      <c r="I46" s="10">
        <f>K348</f>
        <v>0</v>
      </c>
      <c r="J46" s="10">
        <f t="shared" si="2"/>
        <v>7</v>
      </c>
      <c r="K46" s="10">
        <f>COUNTIF(Tabelle91113142[[#This Row],[Functional Suitability]:[Portability]], "&lt;=1") + COUNTIF(Tabelle91113142[[#This Row],[Functional Suitability]:[Portability]], "&gt;=7") + COUNTBLANK(C46:J46)</f>
        <v>8</v>
      </c>
      <c r="L46" s="1" t="s">
        <v>44</v>
      </c>
    </row>
    <row r="47" spans="1:12" x14ac:dyDescent="0.25">
      <c r="C47" s="10">
        <f>SUM(Tabelle91113142[Functional Suitability])</f>
        <v>82</v>
      </c>
      <c r="D47" s="10">
        <f>SUM(Tabelle91113142[Performance Efficiency])</f>
        <v>24</v>
      </c>
      <c r="E47" s="10">
        <f>SUM(Tabelle91113142[Compatibility])</f>
        <v>211</v>
      </c>
      <c r="F47" s="10">
        <f>SUM(Tabelle91113142[Usability])</f>
        <v>274</v>
      </c>
      <c r="G47" s="10">
        <f>SUM(Tabelle91113142[Reliability])</f>
        <v>8</v>
      </c>
      <c r="H47" s="10">
        <f>SUM(Tabelle91113142[Security])</f>
        <v>0</v>
      </c>
      <c r="I47" s="10">
        <f>SUM(Tabelle91113142[Maintainability])</f>
        <v>268</v>
      </c>
      <c r="J47" s="10">
        <f>SUM(Tabelle91113142[Portability])</f>
        <v>7</v>
      </c>
      <c r="K47" s="10"/>
    </row>
    <row r="48" spans="1:12" x14ac:dyDescent="0.25">
      <c r="C48" s="10">
        <f>COUNTIF(Tabelle91113142[Functional Suitability], "&gt;=7") + COUNTIF(Tabelle91113142[Functional Suitability], "&lt;=1")</f>
        <v>43</v>
      </c>
      <c r="D48" s="10">
        <f>COUNTIF(Tabelle91113142[Performance Efficiency], "&gt;=7") + COUNTIF(Tabelle91113142[Performance Efficiency], "&lt;=1")</f>
        <v>45</v>
      </c>
      <c r="E48" s="10">
        <f>COUNTIF(Tabelle91113142[Compatibility], "&gt;=7") + COUNTIF(Tabelle91113142[Compatibility], "&lt;=1")</f>
        <v>45</v>
      </c>
      <c r="F48" s="10">
        <f>COUNTIF(Tabelle91113142[Usability], "&gt;=7") + COUNTIF(Tabelle91113142[Usability], "&lt;=1")</f>
        <v>45</v>
      </c>
      <c r="G48" s="10">
        <f>COUNTIF(Tabelle91113142[Reliability], "&gt;=7") + COUNTIF(Tabelle91113142[Reliability], "&lt;=1")</f>
        <v>45</v>
      </c>
      <c r="H48" s="10">
        <f>COUNTIF(Tabelle91113142[Security], "&gt;=7") + COUNTIF(Tabelle91113142[Security], "&lt;=1")</f>
        <v>45</v>
      </c>
      <c r="I48" s="10">
        <f>COUNTIF(Tabelle91113142[Maintainability], "&gt;=7") + COUNTIF(Tabelle91113142[Maintainability], "&lt;=1")</f>
        <v>44</v>
      </c>
      <c r="J48" s="10">
        <f>COUNTIF(Tabelle91113142[Portability], "&gt;=7") + COUNTIF(Tabelle91113142[Portability], "&lt;=1")</f>
        <v>45</v>
      </c>
      <c r="K48" s="22" t="s">
        <v>83</v>
      </c>
      <c r="L48" s="12">
        <f>COUNTIF(Tabelle91113142[Consensus], "=8")</f>
        <v>43</v>
      </c>
    </row>
    <row r="49" spans="2:12" x14ac:dyDescent="0.25">
      <c r="C49" s="3">
        <f>C48/45</f>
        <v>0.9555555555555556</v>
      </c>
      <c r="D49" s="3">
        <f t="shared" ref="D49:J49" si="7">D48/45</f>
        <v>1</v>
      </c>
      <c r="E49" s="3">
        <f t="shared" si="7"/>
        <v>1</v>
      </c>
      <c r="F49" s="3">
        <f t="shared" si="7"/>
        <v>1</v>
      </c>
      <c r="G49" s="3">
        <f t="shared" si="7"/>
        <v>1</v>
      </c>
      <c r="H49" s="3">
        <f t="shared" si="7"/>
        <v>1</v>
      </c>
      <c r="I49" s="3">
        <f t="shared" si="7"/>
        <v>0.97777777777777775</v>
      </c>
      <c r="J49" s="3">
        <f t="shared" si="7"/>
        <v>1</v>
      </c>
      <c r="K49" s="22" t="s">
        <v>84</v>
      </c>
      <c r="L49" s="12">
        <f>COUNTIF(Tabelle91113142[Consensus], "&lt;8")</f>
        <v>2</v>
      </c>
    </row>
    <row r="50" spans="2:12" x14ac:dyDescent="0.25">
      <c r="C50" s="3"/>
      <c r="D50" s="3"/>
      <c r="E50" s="3"/>
      <c r="F50" s="3"/>
      <c r="G50" s="3"/>
      <c r="H50" s="3"/>
      <c r="I50" s="3"/>
      <c r="J50" s="3"/>
      <c r="K50" s="22"/>
      <c r="L50" s="12"/>
    </row>
    <row r="52" spans="2:12" x14ac:dyDescent="0.25">
      <c r="B52" s="24" t="s">
        <v>88</v>
      </c>
    </row>
    <row r="53" spans="2:12" x14ac:dyDescent="0.25">
      <c r="C53" s="29" t="s">
        <v>47</v>
      </c>
      <c r="D53" s="29"/>
      <c r="E53" s="29"/>
      <c r="F53" s="29"/>
      <c r="G53" s="29"/>
      <c r="H53" s="29"/>
      <c r="I53" s="29"/>
      <c r="J53" s="29"/>
      <c r="K53" s="29"/>
    </row>
    <row r="54" spans="2:12" x14ac:dyDescent="0.25">
      <c r="B54" s="4" t="s">
        <v>77</v>
      </c>
      <c r="C54" s="4" t="s">
        <v>68</v>
      </c>
      <c r="D54" s="4" t="s">
        <v>69</v>
      </c>
      <c r="E54" s="4" t="s">
        <v>70</v>
      </c>
      <c r="F54" s="4" t="s">
        <v>71</v>
      </c>
      <c r="G54" s="4" t="s">
        <v>72</v>
      </c>
      <c r="H54" s="4" t="s">
        <v>73</v>
      </c>
      <c r="I54" s="4" t="s">
        <v>74</v>
      </c>
      <c r="J54" s="4" t="s">
        <v>75</v>
      </c>
      <c r="K54" s="4" t="s">
        <v>56</v>
      </c>
    </row>
    <row r="55" spans="2:12" x14ac:dyDescent="0.25">
      <c r="B55" s="1">
        <f t="shared" ref="B55:B99" si="8">A2</f>
        <v>1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0">
        <f>SUM(C55:J55)</f>
        <v>0</v>
      </c>
    </row>
    <row r="56" spans="2:12" x14ac:dyDescent="0.25">
      <c r="B56" s="1">
        <f t="shared" si="8"/>
        <v>2</v>
      </c>
      <c r="C56" s="1">
        <f>0</f>
        <v>0</v>
      </c>
      <c r="D56" s="1">
        <v>1</v>
      </c>
      <c r="E56" s="1">
        <f>0</f>
        <v>0</v>
      </c>
      <c r="F56" s="1">
        <v>0</v>
      </c>
      <c r="G56" s="1">
        <v>0</v>
      </c>
      <c r="H56" s="1">
        <f>0</f>
        <v>0</v>
      </c>
      <c r="I56" s="1">
        <f>0</f>
        <v>0</v>
      </c>
      <c r="J56" s="1">
        <f>0</f>
        <v>0</v>
      </c>
      <c r="K56" s="10">
        <f t="shared" ref="K56:K99" si="9">SUM(C56:J56)</f>
        <v>1</v>
      </c>
    </row>
    <row r="57" spans="2:12" x14ac:dyDescent="0.25">
      <c r="B57" s="1">
        <f t="shared" si="8"/>
        <v>3</v>
      </c>
      <c r="C57" s="1">
        <f>0</f>
        <v>0</v>
      </c>
      <c r="D57" s="1">
        <f>0</f>
        <v>0</v>
      </c>
      <c r="E57" s="1">
        <f>0</f>
        <v>0</v>
      </c>
      <c r="F57" s="1">
        <f>0</f>
        <v>0</v>
      </c>
      <c r="G57" s="1">
        <f>0</f>
        <v>0</v>
      </c>
      <c r="H57" s="1">
        <f>0</f>
        <v>0</v>
      </c>
      <c r="I57" s="1">
        <f>0</f>
        <v>0</v>
      </c>
      <c r="J57" s="1">
        <f>0</f>
        <v>0</v>
      </c>
      <c r="K57" s="10">
        <f t="shared" si="9"/>
        <v>0</v>
      </c>
    </row>
    <row r="58" spans="2:12" x14ac:dyDescent="0.25">
      <c r="B58" s="1">
        <f t="shared" si="8"/>
        <v>4</v>
      </c>
      <c r="C58" s="1">
        <f>0</f>
        <v>0</v>
      </c>
      <c r="D58" s="1">
        <f>0</f>
        <v>0</v>
      </c>
      <c r="E58" s="1">
        <f>0</f>
        <v>0</v>
      </c>
      <c r="F58" s="1">
        <f>0</f>
        <v>0</v>
      </c>
      <c r="G58" s="1">
        <f>0</f>
        <v>0</v>
      </c>
      <c r="H58" s="1">
        <f>0</f>
        <v>0</v>
      </c>
      <c r="I58" s="1">
        <f>0</f>
        <v>0</v>
      </c>
      <c r="J58" s="1">
        <f>0</f>
        <v>0</v>
      </c>
      <c r="K58" s="10">
        <f t="shared" si="9"/>
        <v>0</v>
      </c>
    </row>
    <row r="59" spans="2:12" x14ac:dyDescent="0.25">
      <c r="B59" s="1">
        <f t="shared" si="8"/>
        <v>5</v>
      </c>
      <c r="C59" s="1">
        <f>0</f>
        <v>0</v>
      </c>
      <c r="D59" s="1">
        <f>0</f>
        <v>0</v>
      </c>
      <c r="E59" s="1">
        <f>0</f>
        <v>0</v>
      </c>
      <c r="F59" s="1">
        <f>0</f>
        <v>0</v>
      </c>
      <c r="G59" s="1">
        <f>0</f>
        <v>0</v>
      </c>
      <c r="H59" s="1">
        <f>0</f>
        <v>0</v>
      </c>
      <c r="I59" s="1">
        <f>0</f>
        <v>0</v>
      </c>
      <c r="J59" s="1">
        <f>0</f>
        <v>0</v>
      </c>
      <c r="K59" s="10">
        <f t="shared" si="9"/>
        <v>0</v>
      </c>
    </row>
    <row r="60" spans="2:12" x14ac:dyDescent="0.25">
      <c r="B60" s="1">
        <f t="shared" si="8"/>
        <v>6</v>
      </c>
      <c r="C60" s="1">
        <f>0</f>
        <v>0</v>
      </c>
      <c r="D60" s="1">
        <f>0</f>
        <v>0</v>
      </c>
      <c r="E60" s="1">
        <f>0</f>
        <v>0</v>
      </c>
      <c r="F60" s="1">
        <f>0</f>
        <v>0</v>
      </c>
      <c r="G60" s="1">
        <f>0</f>
        <v>0</v>
      </c>
      <c r="H60" s="1">
        <f>0</f>
        <v>0</v>
      </c>
      <c r="I60" s="1">
        <f>0</f>
        <v>0</v>
      </c>
      <c r="J60" s="1">
        <f>0</f>
        <v>0</v>
      </c>
      <c r="K60" s="10">
        <f t="shared" si="9"/>
        <v>0</v>
      </c>
    </row>
    <row r="61" spans="2:12" x14ac:dyDescent="0.25">
      <c r="B61" s="1">
        <f t="shared" si="8"/>
        <v>9</v>
      </c>
      <c r="C61" s="1">
        <f>0</f>
        <v>0</v>
      </c>
      <c r="D61" s="1">
        <f>0</f>
        <v>0</v>
      </c>
      <c r="E61" s="1">
        <f>0</f>
        <v>0</v>
      </c>
      <c r="F61" s="1">
        <f>0</f>
        <v>0</v>
      </c>
      <c r="G61" s="1">
        <f>0</f>
        <v>0</v>
      </c>
      <c r="H61" s="1">
        <f>0</f>
        <v>0</v>
      </c>
      <c r="I61" s="1">
        <f>0</f>
        <v>0</v>
      </c>
      <c r="J61" s="1">
        <f>0</f>
        <v>0</v>
      </c>
      <c r="K61" s="10">
        <f t="shared" si="9"/>
        <v>0</v>
      </c>
    </row>
    <row r="62" spans="2:12" x14ac:dyDescent="0.25">
      <c r="B62" s="1">
        <f t="shared" si="8"/>
        <v>10</v>
      </c>
      <c r="C62" s="1">
        <f>0</f>
        <v>0</v>
      </c>
      <c r="D62" s="1">
        <f>0</f>
        <v>0</v>
      </c>
      <c r="E62" s="1">
        <f>0</f>
        <v>0</v>
      </c>
      <c r="F62" s="1">
        <f>0</f>
        <v>0</v>
      </c>
      <c r="G62" s="1">
        <f>0</f>
        <v>0</v>
      </c>
      <c r="H62" s="1">
        <f>0</f>
        <v>0</v>
      </c>
      <c r="I62" s="1">
        <f>0</f>
        <v>0</v>
      </c>
      <c r="J62" s="1">
        <f>0</f>
        <v>0</v>
      </c>
      <c r="K62" s="10">
        <f t="shared" si="9"/>
        <v>0</v>
      </c>
    </row>
    <row r="63" spans="2:12" x14ac:dyDescent="0.25">
      <c r="B63" s="1">
        <f t="shared" si="8"/>
        <v>11</v>
      </c>
      <c r="C63" s="1">
        <f>0</f>
        <v>0</v>
      </c>
      <c r="D63" s="1">
        <f>0</f>
        <v>0</v>
      </c>
      <c r="E63" s="1">
        <f>0</f>
        <v>0</v>
      </c>
      <c r="F63" s="1">
        <f>0</f>
        <v>0</v>
      </c>
      <c r="G63" s="1">
        <f>0</f>
        <v>0</v>
      </c>
      <c r="H63" s="1">
        <f>0</f>
        <v>0</v>
      </c>
      <c r="I63" s="1">
        <f>0</f>
        <v>0</v>
      </c>
      <c r="J63" s="1">
        <f>0</f>
        <v>0</v>
      </c>
      <c r="K63" s="10">
        <f t="shared" si="9"/>
        <v>0</v>
      </c>
    </row>
    <row r="64" spans="2:12" x14ac:dyDescent="0.25">
      <c r="B64" s="1">
        <f t="shared" si="8"/>
        <v>12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0">
        <f t="shared" si="9"/>
        <v>0</v>
      </c>
    </row>
    <row r="65" spans="2:11" x14ac:dyDescent="0.25">
      <c r="B65" s="1">
        <f t="shared" si="8"/>
        <v>13</v>
      </c>
      <c r="C65" s="1">
        <f>0</f>
        <v>0</v>
      </c>
      <c r="D65" s="1">
        <f>0</f>
        <v>0</v>
      </c>
      <c r="E65" s="1">
        <f>0</f>
        <v>0</v>
      </c>
      <c r="F65" s="1">
        <f>0</f>
        <v>0</v>
      </c>
      <c r="G65" s="1">
        <f>0</f>
        <v>0</v>
      </c>
      <c r="H65" s="1">
        <f>0</f>
        <v>0</v>
      </c>
      <c r="I65" s="1">
        <f>0</f>
        <v>0</v>
      </c>
      <c r="J65" s="1">
        <f>0</f>
        <v>0</v>
      </c>
      <c r="K65" s="10">
        <f t="shared" si="9"/>
        <v>0</v>
      </c>
    </row>
    <row r="66" spans="2:11" x14ac:dyDescent="0.25">
      <c r="B66" s="1">
        <f t="shared" si="8"/>
        <v>14</v>
      </c>
      <c r="C66" s="1">
        <f>0</f>
        <v>0</v>
      </c>
      <c r="D66" s="1">
        <f>0</f>
        <v>0</v>
      </c>
      <c r="E66" s="1">
        <f>0</f>
        <v>0</v>
      </c>
      <c r="F66" s="1">
        <f>0</f>
        <v>0</v>
      </c>
      <c r="G66" s="1">
        <v>1</v>
      </c>
      <c r="H66" s="1">
        <f>0</f>
        <v>0</v>
      </c>
      <c r="I66" s="1">
        <v>0</v>
      </c>
      <c r="J66" s="1">
        <v>0</v>
      </c>
      <c r="K66" s="10">
        <f t="shared" si="9"/>
        <v>1</v>
      </c>
    </row>
    <row r="67" spans="2:11" x14ac:dyDescent="0.25">
      <c r="B67" s="1">
        <f t="shared" si="8"/>
        <v>15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0">
        <f t="shared" si="9"/>
        <v>8</v>
      </c>
    </row>
    <row r="68" spans="2:11" x14ac:dyDescent="0.25">
      <c r="B68" s="1">
        <f t="shared" si="8"/>
        <v>17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0">
        <f t="shared" si="9"/>
        <v>8</v>
      </c>
    </row>
    <row r="69" spans="2:11" x14ac:dyDescent="0.25">
      <c r="B69" s="1">
        <f t="shared" si="8"/>
        <v>18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0">
        <f t="shared" si="9"/>
        <v>8</v>
      </c>
    </row>
    <row r="70" spans="2:11" x14ac:dyDescent="0.25">
      <c r="B70" s="1">
        <f t="shared" si="8"/>
        <v>20</v>
      </c>
      <c r="C70" s="1">
        <f>0</f>
        <v>0</v>
      </c>
      <c r="D70" s="1">
        <v>1</v>
      </c>
      <c r="E70" s="1">
        <f>0</f>
        <v>0</v>
      </c>
      <c r="F70" s="1">
        <f>0</f>
        <v>0</v>
      </c>
      <c r="G70" s="1">
        <f>0</f>
        <v>0</v>
      </c>
      <c r="H70" s="1">
        <f>0</f>
        <v>0</v>
      </c>
      <c r="I70" s="1">
        <f>0</f>
        <v>0</v>
      </c>
      <c r="J70" s="1">
        <f>0</f>
        <v>0</v>
      </c>
      <c r="K70" s="10">
        <f t="shared" si="9"/>
        <v>1</v>
      </c>
    </row>
    <row r="71" spans="2:11" x14ac:dyDescent="0.25">
      <c r="B71" s="1">
        <f t="shared" si="8"/>
        <v>22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0">
        <f t="shared" si="9"/>
        <v>8</v>
      </c>
    </row>
    <row r="72" spans="2:11" x14ac:dyDescent="0.25">
      <c r="B72" s="1">
        <f t="shared" si="8"/>
        <v>23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0">
        <f t="shared" si="9"/>
        <v>8</v>
      </c>
    </row>
    <row r="73" spans="2:11" x14ac:dyDescent="0.25">
      <c r="B73" s="1">
        <f t="shared" si="8"/>
        <v>24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0">
        <f t="shared" si="9"/>
        <v>8</v>
      </c>
    </row>
    <row r="74" spans="2:11" x14ac:dyDescent="0.25">
      <c r="B74" s="1">
        <f t="shared" si="8"/>
        <v>26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0">
        <f t="shared" si="9"/>
        <v>1</v>
      </c>
    </row>
    <row r="75" spans="2:11" x14ac:dyDescent="0.25">
      <c r="B75" s="1">
        <f t="shared" si="8"/>
        <v>27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0">
        <f t="shared" si="9"/>
        <v>1</v>
      </c>
    </row>
    <row r="76" spans="2:11" x14ac:dyDescent="0.25">
      <c r="B76" s="1">
        <f t="shared" si="8"/>
        <v>28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0">
        <f t="shared" si="9"/>
        <v>1</v>
      </c>
    </row>
    <row r="77" spans="2:11" x14ac:dyDescent="0.25">
      <c r="B77" s="1">
        <f t="shared" si="8"/>
        <v>30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0">
        <f t="shared" si="9"/>
        <v>1</v>
      </c>
    </row>
    <row r="78" spans="2:11" x14ac:dyDescent="0.25">
      <c r="B78" s="1">
        <f t="shared" si="8"/>
        <v>31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0">
        <f t="shared" si="9"/>
        <v>1</v>
      </c>
    </row>
    <row r="79" spans="2:11" x14ac:dyDescent="0.25">
      <c r="B79" s="1">
        <f t="shared" si="8"/>
        <v>34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0">
        <f t="shared" si="9"/>
        <v>1</v>
      </c>
    </row>
    <row r="80" spans="2:11" x14ac:dyDescent="0.25">
      <c r="B80" s="1">
        <f t="shared" si="8"/>
        <v>37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0">
        <f t="shared" si="9"/>
        <v>1</v>
      </c>
    </row>
    <row r="81" spans="2:11" x14ac:dyDescent="0.25">
      <c r="B81" s="1">
        <f t="shared" si="8"/>
        <v>38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0">
        <f t="shared" si="9"/>
        <v>1</v>
      </c>
    </row>
    <row r="82" spans="2:11" x14ac:dyDescent="0.25">
      <c r="B82" s="1">
        <f t="shared" si="8"/>
        <v>41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0">
        <f t="shared" si="9"/>
        <v>1</v>
      </c>
    </row>
    <row r="83" spans="2:11" x14ac:dyDescent="0.25">
      <c r="B83" s="1">
        <f t="shared" si="8"/>
        <v>43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0">
        <f t="shared" si="9"/>
        <v>1</v>
      </c>
    </row>
    <row r="84" spans="2:11" x14ac:dyDescent="0.25">
      <c r="B84" s="1">
        <f t="shared" si="8"/>
        <v>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0">
        <f t="shared" si="9"/>
        <v>1</v>
      </c>
    </row>
    <row r="85" spans="2:11" x14ac:dyDescent="0.25">
      <c r="B85" s="1">
        <f t="shared" si="8"/>
        <v>45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0">
        <f t="shared" si="9"/>
        <v>1</v>
      </c>
    </row>
    <row r="86" spans="2:11" x14ac:dyDescent="0.25">
      <c r="B86" s="1">
        <f t="shared" si="8"/>
        <v>46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0">
        <f t="shared" si="9"/>
        <v>0</v>
      </c>
    </row>
    <row r="87" spans="2:11" x14ac:dyDescent="0.25">
      <c r="B87" s="1">
        <f t="shared" si="8"/>
        <v>47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0">
        <f t="shared" si="9"/>
        <v>2</v>
      </c>
    </row>
    <row r="88" spans="2:11" x14ac:dyDescent="0.25">
      <c r="B88" s="1">
        <f t="shared" si="8"/>
        <v>51</v>
      </c>
      <c r="C88" s="1">
        <f>0</f>
        <v>0</v>
      </c>
      <c r="D88" s="1">
        <f>0</f>
        <v>0</v>
      </c>
      <c r="E88" s="1">
        <f>0</f>
        <v>0</v>
      </c>
      <c r="F88" s="1">
        <f>0</f>
        <v>0</v>
      </c>
      <c r="G88" s="1">
        <f>0</f>
        <v>0</v>
      </c>
      <c r="H88" s="1">
        <v>1</v>
      </c>
      <c r="I88" s="1">
        <f>0</f>
        <v>0</v>
      </c>
      <c r="J88" s="1">
        <f>0</f>
        <v>0</v>
      </c>
      <c r="K88" s="10">
        <f t="shared" si="9"/>
        <v>1</v>
      </c>
    </row>
    <row r="89" spans="2:11" x14ac:dyDescent="0.25">
      <c r="B89" s="1">
        <f t="shared" si="8"/>
        <v>54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0</v>
      </c>
      <c r="K89" s="10">
        <f t="shared" si="9"/>
        <v>4</v>
      </c>
    </row>
    <row r="90" spans="2:11" x14ac:dyDescent="0.25">
      <c r="B90" s="1">
        <f t="shared" si="8"/>
        <v>57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0">
        <f t="shared" si="9"/>
        <v>7</v>
      </c>
    </row>
    <row r="91" spans="2:11" x14ac:dyDescent="0.25">
      <c r="B91" s="1">
        <f t="shared" si="8"/>
        <v>61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0">
        <f t="shared" si="9"/>
        <v>6</v>
      </c>
    </row>
    <row r="92" spans="2:11" x14ac:dyDescent="0.25">
      <c r="B92" s="1">
        <f t="shared" si="8"/>
        <v>63</v>
      </c>
      <c r="C92" s="1">
        <f>0</f>
        <v>0</v>
      </c>
      <c r="D92" s="1">
        <f>0</f>
        <v>0</v>
      </c>
      <c r="E92" s="1">
        <f>0</f>
        <v>0</v>
      </c>
      <c r="F92" s="1">
        <f>0</f>
        <v>0</v>
      </c>
      <c r="G92" s="1">
        <f>0</f>
        <v>0</v>
      </c>
      <c r="H92" s="1">
        <f>0</f>
        <v>0</v>
      </c>
      <c r="I92" s="1">
        <f>0</f>
        <v>0</v>
      </c>
      <c r="J92" s="1">
        <f>0</f>
        <v>0</v>
      </c>
      <c r="K92" s="10">
        <f t="shared" si="9"/>
        <v>0</v>
      </c>
    </row>
    <row r="93" spans="2:11" x14ac:dyDescent="0.25">
      <c r="B93" s="1">
        <f t="shared" si="8"/>
        <v>69</v>
      </c>
      <c r="C93" s="1">
        <f>0</f>
        <v>0</v>
      </c>
      <c r="D93" s="1">
        <f>0</f>
        <v>0</v>
      </c>
      <c r="E93" s="1">
        <f>0</f>
        <v>0</v>
      </c>
      <c r="F93" s="1">
        <f>0</f>
        <v>0</v>
      </c>
      <c r="G93" s="1">
        <f>0</f>
        <v>0</v>
      </c>
      <c r="H93" s="1">
        <f>0</f>
        <v>0</v>
      </c>
      <c r="I93" s="1">
        <f>0</f>
        <v>0</v>
      </c>
      <c r="J93" s="1">
        <f>0</f>
        <v>0</v>
      </c>
      <c r="K93" s="10">
        <f t="shared" si="9"/>
        <v>0</v>
      </c>
    </row>
    <row r="94" spans="2:11" x14ac:dyDescent="0.25">
      <c r="B94" s="1">
        <f t="shared" si="8"/>
        <v>71</v>
      </c>
      <c r="C94" s="1">
        <f>0</f>
        <v>0</v>
      </c>
      <c r="D94" s="1">
        <f>0</f>
        <v>0</v>
      </c>
      <c r="E94" s="1">
        <f>0</f>
        <v>0</v>
      </c>
      <c r="F94" s="1">
        <f>0</f>
        <v>0</v>
      </c>
      <c r="G94" s="1">
        <f>0</f>
        <v>0</v>
      </c>
      <c r="H94" s="1">
        <f>0</f>
        <v>0</v>
      </c>
      <c r="I94" s="1">
        <f>0</f>
        <v>0</v>
      </c>
      <c r="J94" s="1">
        <f>0</f>
        <v>0</v>
      </c>
      <c r="K94" s="10">
        <f t="shared" si="9"/>
        <v>0</v>
      </c>
    </row>
    <row r="95" spans="2:11" x14ac:dyDescent="0.25">
      <c r="B95" s="1">
        <f t="shared" si="8"/>
        <v>72</v>
      </c>
      <c r="C95" s="1">
        <f>0</f>
        <v>0</v>
      </c>
      <c r="D95" s="1">
        <f>0</f>
        <v>0</v>
      </c>
      <c r="E95" s="1">
        <f>0</f>
        <v>0</v>
      </c>
      <c r="F95" s="1">
        <f>0</f>
        <v>0</v>
      </c>
      <c r="G95" s="1">
        <f>0</f>
        <v>0</v>
      </c>
      <c r="H95" s="1">
        <f>0</f>
        <v>0</v>
      </c>
      <c r="I95" s="1">
        <f>0</f>
        <v>0</v>
      </c>
      <c r="J95" s="1">
        <f>0</f>
        <v>0</v>
      </c>
      <c r="K95" s="10">
        <f t="shared" si="9"/>
        <v>0</v>
      </c>
    </row>
    <row r="96" spans="2:11" x14ac:dyDescent="0.25">
      <c r="B96" s="1">
        <f t="shared" si="8"/>
        <v>73</v>
      </c>
      <c r="C96" s="1">
        <f>0</f>
        <v>0</v>
      </c>
      <c r="D96" s="1">
        <f>0</f>
        <v>0</v>
      </c>
      <c r="E96" s="1">
        <f>0</f>
        <v>0</v>
      </c>
      <c r="F96" s="1">
        <f>0</f>
        <v>0</v>
      </c>
      <c r="G96" s="1">
        <f>0</f>
        <v>0</v>
      </c>
      <c r="H96" s="1">
        <f>0</f>
        <v>0</v>
      </c>
      <c r="I96" s="1">
        <f>0</f>
        <v>0</v>
      </c>
      <c r="J96" s="1">
        <f>0</f>
        <v>0</v>
      </c>
      <c r="K96" s="10">
        <f t="shared" si="9"/>
        <v>0</v>
      </c>
    </row>
    <row r="97" spans="2:12" x14ac:dyDescent="0.25">
      <c r="B97" s="1">
        <f t="shared" si="8"/>
        <v>74</v>
      </c>
      <c r="C97" s="1">
        <f>0</f>
        <v>0</v>
      </c>
      <c r="D97" s="1">
        <f>0</f>
        <v>0</v>
      </c>
      <c r="E97" s="1">
        <f>0</f>
        <v>0</v>
      </c>
      <c r="F97" s="1">
        <f>0</f>
        <v>0</v>
      </c>
      <c r="G97" s="1">
        <f>0</f>
        <v>0</v>
      </c>
      <c r="H97" s="1">
        <f>0</f>
        <v>0</v>
      </c>
      <c r="I97" s="1">
        <f>0</f>
        <v>0</v>
      </c>
      <c r="J97" s="1">
        <f>0</f>
        <v>0</v>
      </c>
      <c r="K97" s="10">
        <f t="shared" si="9"/>
        <v>0</v>
      </c>
    </row>
    <row r="98" spans="2:12" x14ac:dyDescent="0.25">
      <c r="B98" s="1">
        <f t="shared" si="8"/>
        <v>79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0">
        <f t="shared" si="9"/>
        <v>1</v>
      </c>
    </row>
    <row r="99" spans="2:12" x14ac:dyDescent="0.25">
      <c r="B99" s="1">
        <f t="shared" si="8"/>
        <v>82</v>
      </c>
      <c r="C99" s="1">
        <f>0</f>
        <v>0</v>
      </c>
      <c r="D99" s="1">
        <f>0</f>
        <v>0</v>
      </c>
      <c r="E99" s="1">
        <f>0</f>
        <v>0</v>
      </c>
      <c r="F99" s="1">
        <f>0</f>
        <v>0</v>
      </c>
      <c r="G99" s="1">
        <f>0</f>
        <v>0</v>
      </c>
      <c r="H99" s="1">
        <f>0</f>
        <v>0</v>
      </c>
      <c r="I99" s="1">
        <f>0</f>
        <v>0</v>
      </c>
      <c r="J99" s="1">
        <f>0</f>
        <v>0</v>
      </c>
      <c r="K99" s="10">
        <f t="shared" si="9"/>
        <v>0</v>
      </c>
      <c r="L99" s="10">
        <f>SUM(K55:K99)</f>
        <v>84</v>
      </c>
    </row>
    <row r="103" spans="2:12" x14ac:dyDescent="0.25">
      <c r="C103" s="29" t="s">
        <v>48</v>
      </c>
      <c r="D103" s="29"/>
      <c r="E103" s="29"/>
      <c r="F103" s="29"/>
      <c r="G103" s="29"/>
      <c r="H103" s="29"/>
      <c r="I103" s="29"/>
      <c r="J103" s="29"/>
      <c r="K103" s="29"/>
    </row>
    <row r="104" spans="2:12" x14ac:dyDescent="0.25">
      <c r="B104" s="4" t="s">
        <v>77</v>
      </c>
      <c r="C104" s="4" t="s">
        <v>68</v>
      </c>
      <c r="D104" s="4" t="s">
        <v>69</v>
      </c>
      <c r="E104" s="4" t="s">
        <v>70</v>
      </c>
      <c r="F104" s="4" t="s">
        <v>71</v>
      </c>
      <c r="G104" s="4" t="s">
        <v>72</v>
      </c>
      <c r="H104" s="4" t="s">
        <v>73</v>
      </c>
      <c r="I104" s="4" t="s">
        <v>74</v>
      </c>
      <c r="J104" s="4" t="s">
        <v>75</v>
      </c>
      <c r="K104" s="4" t="s">
        <v>56</v>
      </c>
    </row>
    <row r="105" spans="2:12" x14ac:dyDescent="0.25">
      <c r="B105" s="1">
        <f t="shared" ref="B105:B149" si="10">A2</f>
        <v>1</v>
      </c>
      <c r="C105" s="1">
        <f>0</f>
        <v>0</v>
      </c>
      <c r="D105" s="1">
        <f>0</f>
        <v>0</v>
      </c>
      <c r="E105" s="1">
        <f>0</f>
        <v>0</v>
      </c>
      <c r="F105" s="1">
        <f>0</f>
        <v>0</v>
      </c>
      <c r="G105" s="1">
        <f>0</f>
        <v>0</v>
      </c>
      <c r="H105" s="1">
        <f>0</f>
        <v>0</v>
      </c>
      <c r="I105" s="1">
        <f>0</f>
        <v>0</v>
      </c>
      <c r="J105" s="1">
        <f>0</f>
        <v>0</v>
      </c>
      <c r="K105" s="10">
        <f>SUM(C105:J105)</f>
        <v>0</v>
      </c>
    </row>
    <row r="106" spans="2:12" x14ac:dyDescent="0.25">
      <c r="B106" s="1">
        <f t="shared" si="10"/>
        <v>2</v>
      </c>
      <c r="C106" s="1">
        <f>0</f>
        <v>0</v>
      </c>
      <c r="D106" s="1">
        <f>0</f>
        <v>0</v>
      </c>
      <c r="E106" s="1">
        <f>0</f>
        <v>0</v>
      </c>
      <c r="F106" s="1">
        <f>0</f>
        <v>0</v>
      </c>
      <c r="G106" s="1">
        <f>0</f>
        <v>0</v>
      </c>
      <c r="H106" s="1">
        <f>0</f>
        <v>0</v>
      </c>
      <c r="I106" s="1">
        <f>0</f>
        <v>0</v>
      </c>
      <c r="J106" s="1">
        <f>0</f>
        <v>0</v>
      </c>
      <c r="K106" s="10">
        <f t="shared" ref="K106:K149" si="11">SUM(C106:J106)</f>
        <v>0</v>
      </c>
    </row>
    <row r="107" spans="2:12" x14ac:dyDescent="0.25">
      <c r="B107" s="1">
        <f t="shared" si="10"/>
        <v>3</v>
      </c>
      <c r="C107" s="1">
        <f>0</f>
        <v>0</v>
      </c>
      <c r="D107" s="1">
        <f>0</f>
        <v>0</v>
      </c>
      <c r="E107" s="1">
        <f>0</f>
        <v>0</v>
      </c>
      <c r="F107" s="1">
        <f>0</f>
        <v>0</v>
      </c>
      <c r="G107" s="1">
        <f>0</f>
        <v>0</v>
      </c>
      <c r="H107" s="1">
        <f>0</f>
        <v>0</v>
      </c>
      <c r="I107" s="1">
        <f>0</f>
        <v>0</v>
      </c>
      <c r="J107" s="1">
        <f>0</f>
        <v>0</v>
      </c>
      <c r="K107" s="10">
        <f t="shared" si="11"/>
        <v>0</v>
      </c>
    </row>
    <row r="108" spans="2:12" x14ac:dyDescent="0.25">
      <c r="B108" s="1">
        <f t="shared" si="10"/>
        <v>4</v>
      </c>
      <c r="C108" s="1">
        <f>0</f>
        <v>0</v>
      </c>
      <c r="D108" s="1">
        <f>0</f>
        <v>0</v>
      </c>
      <c r="E108" s="1">
        <f>0</f>
        <v>0</v>
      </c>
      <c r="F108" s="1">
        <f>0</f>
        <v>0</v>
      </c>
      <c r="G108" s="1">
        <f>0</f>
        <v>0</v>
      </c>
      <c r="H108" s="1">
        <f>0</f>
        <v>0</v>
      </c>
      <c r="I108" s="1">
        <f>0</f>
        <v>0</v>
      </c>
      <c r="J108" s="1">
        <f>0</f>
        <v>0</v>
      </c>
      <c r="K108" s="10">
        <f t="shared" si="11"/>
        <v>0</v>
      </c>
    </row>
    <row r="109" spans="2:12" x14ac:dyDescent="0.25">
      <c r="B109" s="1">
        <f t="shared" si="10"/>
        <v>5</v>
      </c>
      <c r="C109" s="1">
        <f>0</f>
        <v>0</v>
      </c>
      <c r="D109" s="1">
        <f>0</f>
        <v>0</v>
      </c>
      <c r="E109" s="1">
        <f>0</f>
        <v>0</v>
      </c>
      <c r="F109" s="1">
        <f>0</f>
        <v>0</v>
      </c>
      <c r="G109" s="1">
        <f>0</f>
        <v>0</v>
      </c>
      <c r="H109" s="1">
        <f>0</f>
        <v>0</v>
      </c>
      <c r="I109" s="1">
        <f>0</f>
        <v>0</v>
      </c>
      <c r="J109" s="1">
        <f>0</f>
        <v>0</v>
      </c>
      <c r="K109" s="10">
        <f t="shared" si="11"/>
        <v>0</v>
      </c>
    </row>
    <row r="110" spans="2:12" x14ac:dyDescent="0.25">
      <c r="B110" s="1">
        <f t="shared" si="10"/>
        <v>6</v>
      </c>
      <c r="C110" s="1">
        <f>0</f>
        <v>0</v>
      </c>
      <c r="D110" s="1">
        <f>0</f>
        <v>0</v>
      </c>
      <c r="E110" s="1">
        <f>0</f>
        <v>0</v>
      </c>
      <c r="F110" s="1">
        <f>0</f>
        <v>0</v>
      </c>
      <c r="G110" s="1">
        <f>0</f>
        <v>0</v>
      </c>
      <c r="H110" s="1">
        <f>0</f>
        <v>0</v>
      </c>
      <c r="I110" s="1">
        <f>0</f>
        <v>0</v>
      </c>
      <c r="J110" s="1">
        <f>0</f>
        <v>0</v>
      </c>
      <c r="K110" s="10">
        <f t="shared" si="11"/>
        <v>0</v>
      </c>
    </row>
    <row r="111" spans="2:12" x14ac:dyDescent="0.25">
      <c r="B111" s="1">
        <f t="shared" si="10"/>
        <v>9</v>
      </c>
      <c r="C111" s="1">
        <f>0</f>
        <v>0</v>
      </c>
      <c r="D111" s="1">
        <f>0</f>
        <v>0</v>
      </c>
      <c r="E111" s="1">
        <f>0</f>
        <v>0</v>
      </c>
      <c r="F111" s="1">
        <f>0</f>
        <v>0</v>
      </c>
      <c r="G111" s="1">
        <f>0</f>
        <v>0</v>
      </c>
      <c r="H111" s="1">
        <f>0</f>
        <v>0</v>
      </c>
      <c r="I111" s="1">
        <f>0</f>
        <v>0</v>
      </c>
      <c r="J111" s="1">
        <f>0</f>
        <v>0</v>
      </c>
      <c r="K111" s="10">
        <f t="shared" si="11"/>
        <v>0</v>
      </c>
    </row>
    <row r="112" spans="2:12" x14ac:dyDescent="0.25">
      <c r="B112" s="1">
        <f t="shared" si="10"/>
        <v>10</v>
      </c>
      <c r="C112" s="1">
        <f>0</f>
        <v>0</v>
      </c>
      <c r="D112" s="1">
        <f>0</f>
        <v>0</v>
      </c>
      <c r="E112" s="1">
        <f>0</f>
        <v>0</v>
      </c>
      <c r="F112" s="1">
        <f>0</f>
        <v>0</v>
      </c>
      <c r="G112" s="1">
        <f>0</f>
        <v>0</v>
      </c>
      <c r="H112" s="1">
        <f>0</f>
        <v>0</v>
      </c>
      <c r="I112" s="1">
        <f>0</f>
        <v>0</v>
      </c>
      <c r="J112" s="1">
        <f>0</f>
        <v>0</v>
      </c>
      <c r="K112" s="10">
        <f t="shared" si="11"/>
        <v>0</v>
      </c>
    </row>
    <row r="113" spans="2:11" x14ac:dyDescent="0.25">
      <c r="B113" s="1">
        <f t="shared" si="10"/>
        <v>11</v>
      </c>
      <c r="C113" s="1">
        <f>0</f>
        <v>0</v>
      </c>
      <c r="D113" s="1">
        <f>0</f>
        <v>0</v>
      </c>
      <c r="E113" s="1">
        <f>0</f>
        <v>0</v>
      </c>
      <c r="F113" s="1">
        <f>0</f>
        <v>0</v>
      </c>
      <c r="G113" s="1">
        <f>0</f>
        <v>0</v>
      </c>
      <c r="H113" s="1">
        <f>0</f>
        <v>0</v>
      </c>
      <c r="I113" s="1">
        <f>0</f>
        <v>0</v>
      </c>
      <c r="J113" s="1">
        <f>0</f>
        <v>0</v>
      </c>
      <c r="K113" s="10">
        <f t="shared" si="11"/>
        <v>0</v>
      </c>
    </row>
    <row r="114" spans="2:11" x14ac:dyDescent="0.25">
      <c r="B114" s="1">
        <f t="shared" si="10"/>
        <v>12</v>
      </c>
      <c r="C114" s="1">
        <f>0</f>
        <v>0</v>
      </c>
      <c r="D114" s="1">
        <f>0</f>
        <v>0</v>
      </c>
      <c r="E114" s="1">
        <f>0</f>
        <v>0</v>
      </c>
      <c r="F114" s="1">
        <f>0</f>
        <v>0</v>
      </c>
      <c r="G114" s="1">
        <f>0</f>
        <v>0</v>
      </c>
      <c r="H114" s="1">
        <f>0</f>
        <v>0</v>
      </c>
      <c r="I114" s="1">
        <f>0</f>
        <v>0</v>
      </c>
      <c r="J114" s="1">
        <f>0</f>
        <v>0</v>
      </c>
      <c r="K114" s="10">
        <f t="shared" si="11"/>
        <v>0</v>
      </c>
    </row>
    <row r="115" spans="2:11" x14ac:dyDescent="0.25">
      <c r="B115" s="1">
        <f t="shared" si="10"/>
        <v>13</v>
      </c>
      <c r="C115" s="1">
        <f>0</f>
        <v>0</v>
      </c>
      <c r="D115" s="1">
        <f>0</f>
        <v>0</v>
      </c>
      <c r="E115" s="1">
        <f>0</f>
        <v>0</v>
      </c>
      <c r="F115" s="1">
        <f>0</f>
        <v>0</v>
      </c>
      <c r="G115" s="1">
        <f>0</f>
        <v>0</v>
      </c>
      <c r="H115" s="1">
        <f>0</f>
        <v>0</v>
      </c>
      <c r="I115" s="1">
        <f>0</f>
        <v>0</v>
      </c>
      <c r="J115" s="1">
        <f>0</f>
        <v>0</v>
      </c>
      <c r="K115" s="10">
        <f t="shared" si="11"/>
        <v>0</v>
      </c>
    </row>
    <row r="116" spans="2:11" x14ac:dyDescent="0.25">
      <c r="B116" s="1">
        <f t="shared" si="10"/>
        <v>14</v>
      </c>
      <c r="C116" s="1">
        <f>0</f>
        <v>0</v>
      </c>
      <c r="D116" s="1">
        <f>0</f>
        <v>0</v>
      </c>
      <c r="E116" s="1">
        <f>0</f>
        <v>0</v>
      </c>
      <c r="F116" s="1">
        <f>0</f>
        <v>0</v>
      </c>
      <c r="G116" s="1">
        <f>0</f>
        <v>0</v>
      </c>
      <c r="H116" s="1">
        <f>0</f>
        <v>0</v>
      </c>
      <c r="I116" s="1">
        <f>0</f>
        <v>0</v>
      </c>
      <c r="J116" s="1">
        <f>0</f>
        <v>0</v>
      </c>
      <c r="K116" s="10">
        <f t="shared" si="11"/>
        <v>0</v>
      </c>
    </row>
    <row r="117" spans="2:11" x14ac:dyDescent="0.25">
      <c r="B117" s="1">
        <f t="shared" si="10"/>
        <v>15</v>
      </c>
      <c r="C117" s="1">
        <v>1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0">
        <f t="shared" si="11"/>
        <v>7</v>
      </c>
    </row>
    <row r="118" spans="2:11" x14ac:dyDescent="0.25">
      <c r="B118" s="1">
        <f t="shared" si="10"/>
        <v>17</v>
      </c>
      <c r="C118" s="1">
        <f>0</f>
        <v>0</v>
      </c>
      <c r="D118" s="1">
        <f>0</f>
        <v>0</v>
      </c>
      <c r="E118" s="1">
        <f>0</f>
        <v>0</v>
      </c>
      <c r="F118" s="1">
        <f>0</f>
        <v>0</v>
      </c>
      <c r="G118" s="1">
        <f>0</f>
        <v>0</v>
      </c>
      <c r="H118" s="1">
        <f>0</f>
        <v>0</v>
      </c>
      <c r="I118" s="1">
        <f>0</f>
        <v>0</v>
      </c>
      <c r="J118" s="1">
        <f>0</f>
        <v>0</v>
      </c>
      <c r="K118" s="10">
        <f t="shared" si="11"/>
        <v>0</v>
      </c>
    </row>
    <row r="119" spans="2:11" x14ac:dyDescent="0.25">
      <c r="B119" s="1">
        <f t="shared" si="10"/>
        <v>18</v>
      </c>
      <c r="C119" s="1">
        <f>0</f>
        <v>0</v>
      </c>
      <c r="D119" s="1">
        <f>0</f>
        <v>0</v>
      </c>
      <c r="E119" s="1">
        <f>0</f>
        <v>0</v>
      </c>
      <c r="F119" s="1">
        <f>0</f>
        <v>0</v>
      </c>
      <c r="G119" s="1">
        <f>0</f>
        <v>0</v>
      </c>
      <c r="H119" s="1">
        <f>0</f>
        <v>0</v>
      </c>
      <c r="I119" s="1">
        <f>0</f>
        <v>0</v>
      </c>
      <c r="J119" s="1">
        <f>0</f>
        <v>0</v>
      </c>
      <c r="K119" s="10">
        <f t="shared" si="11"/>
        <v>0</v>
      </c>
    </row>
    <row r="120" spans="2:11" x14ac:dyDescent="0.25">
      <c r="B120" s="1">
        <f t="shared" si="10"/>
        <v>20</v>
      </c>
      <c r="C120" s="1">
        <f>0</f>
        <v>0</v>
      </c>
      <c r="D120" s="1">
        <f>0</f>
        <v>0</v>
      </c>
      <c r="E120" s="1">
        <f>0</f>
        <v>0</v>
      </c>
      <c r="F120" s="1">
        <f>0</f>
        <v>0</v>
      </c>
      <c r="G120" s="1">
        <f>0</f>
        <v>0</v>
      </c>
      <c r="H120" s="1">
        <f>0</f>
        <v>0</v>
      </c>
      <c r="I120" s="1">
        <f>0</f>
        <v>0</v>
      </c>
      <c r="J120" s="1">
        <f>0</f>
        <v>0</v>
      </c>
      <c r="K120" s="10">
        <f t="shared" si="11"/>
        <v>0</v>
      </c>
    </row>
    <row r="121" spans="2:11" x14ac:dyDescent="0.25">
      <c r="B121" s="1">
        <f t="shared" si="10"/>
        <v>22</v>
      </c>
      <c r="C121" s="1">
        <f>0</f>
        <v>0</v>
      </c>
      <c r="D121" s="1">
        <f>0</f>
        <v>0</v>
      </c>
      <c r="E121" s="1">
        <f>0</f>
        <v>0</v>
      </c>
      <c r="F121" s="1">
        <f>0</f>
        <v>0</v>
      </c>
      <c r="G121" s="1">
        <f>0</f>
        <v>0</v>
      </c>
      <c r="H121" s="1">
        <f>0</f>
        <v>0</v>
      </c>
      <c r="I121" s="1">
        <f>0</f>
        <v>0</v>
      </c>
      <c r="J121" s="1">
        <f>0</f>
        <v>0</v>
      </c>
      <c r="K121" s="10">
        <f t="shared" si="11"/>
        <v>0</v>
      </c>
    </row>
    <row r="122" spans="2:11" x14ac:dyDescent="0.25">
      <c r="B122" s="1">
        <f t="shared" si="10"/>
        <v>23</v>
      </c>
      <c r="C122" s="1">
        <f>0</f>
        <v>0</v>
      </c>
      <c r="D122" s="1">
        <f>0</f>
        <v>0</v>
      </c>
      <c r="E122" s="1">
        <f>0</f>
        <v>0</v>
      </c>
      <c r="F122" s="1">
        <f>0</f>
        <v>0</v>
      </c>
      <c r="G122" s="1">
        <f>0</f>
        <v>0</v>
      </c>
      <c r="H122" s="1">
        <f>0</f>
        <v>0</v>
      </c>
      <c r="I122" s="1">
        <f>0</f>
        <v>0</v>
      </c>
      <c r="J122" s="1">
        <f>0</f>
        <v>0</v>
      </c>
      <c r="K122" s="10">
        <f t="shared" si="11"/>
        <v>0</v>
      </c>
    </row>
    <row r="123" spans="2:11" x14ac:dyDescent="0.25">
      <c r="B123" s="1">
        <f t="shared" si="10"/>
        <v>24</v>
      </c>
      <c r="C123" s="1">
        <f>0</f>
        <v>0</v>
      </c>
      <c r="D123" s="1">
        <f>0</f>
        <v>0</v>
      </c>
      <c r="E123" s="1">
        <f>0</f>
        <v>0</v>
      </c>
      <c r="F123" s="1">
        <f>0</f>
        <v>0</v>
      </c>
      <c r="G123" s="1">
        <f>0</f>
        <v>0</v>
      </c>
      <c r="H123" s="1">
        <f>0</f>
        <v>0</v>
      </c>
      <c r="I123" s="1">
        <f>0</f>
        <v>0</v>
      </c>
      <c r="J123" s="1">
        <f>0</f>
        <v>0</v>
      </c>
      <c r="K123" s="10">
        <f t="shared" si="11"/>
        <v>0</v>
      </c>
    </row>
    <row r="124" spans="2:11" x14ac:dyDescent="0.25">
      <c r="B124" s="1">
        <f t="shared" si="10"/>
        <v>26</v>
      </c>
      <c r="C124" s="1">
        <f>0</f>
        <v>0</v>
      </c>
      <c r="D124" s="1">
        <f>0</f>
        <v>0</v>
      </c>
      <c r="E124" s="1">
        <f>0</f>
        <v>0</v>
      </c>
      <c r="F124" s="1">
        <f>0</f>
        <v>0</v>
      </c>
      <c r="G124" s="1">
        <f>0</f>
        <v>0</v>
      </c>
      <c r="H124" s="1">
        <f>0</f>
        <v>0</v>
      </c>
      <c r="I124" s="1">
        <f>0</f>
        <v>0</v>
      </c>
      <c r="J124" s="1">
        <f>0</f>
        <v>0</v>
      </c>
      <c r="K124" s="10">
        <f t="shared" si="11"/>
        <v>0</v>
      </c>
    </row>
    <row r="125" spans="2:11" x14ac:dyDescent="0.25">
      <c r="B125" s="1">
        <f t="shared" si="10"/>
        <v>27</v>
      </c>
      <c r="C125" s="1">
        <f>0</f>
        <v>0</v>
      </c>
      <c r="D125" s="1">
        <f>0</f>
        <v>0</v>
      </c>
      <c r="E125" s="1">
        <f>0</f>
        <v>0</v>
      </c>
      <c r="F125" s="1">
        <f>0</f>
        <v>0</v>
      </c>
      <c r="G125" s="1">
        <f>0</f>
        <v>0</v>
      </c>
      <c r="H125" s="1">
        <f>0</f>
        <v>0</v>
      </c>
      <c r="I125" s="1">
        <f>0</f>
        <v>0</v>
      </c>
      <c r="J125" s="1">
        <f>0</f>
        <v>0</v>
      </c>
      <c r="K125" s="10">
        <f t="shared" si="11"/>
        <v>0</v>
      </c>
    </row>
    <row r="126" spans="2:11" x14ac:dyDescent="0.25">
      <c r="B126" s="1">
        <f t="shared" si="10"/>
        <v>28</v>
      </c>
      <c r="C126" s="1">
        <f>0</f>
        <v>0</v>
      </c>
      <c r="D126" s="1">
        <f>0</f>
        <v>0</v>
      </c>
      <c r="E126" s="1">
        <f>0</f>
        <v>0</v>
      </c>
      <c r="F126" s="1">
        <f>0</f>
        <v>0</v>
      </c>
      <c r="G126" s="1">
        <f>0</f>
        <v>0</v>
      </c>
      <c r="H126" s="1">
        <f>0</f>
        <v>0</v>
      </c>
      <c r="I126" s="1">
        <f>0</f>
        <v>0</v>
      </c>
      <c r="J126" s="1">
        <f>0</f>
        <v>0</v>
      </c>
      <c r="K126" s="10">
        <f t="shared" si="11"/>
        <v>0</v>
      </c>
    </row>
    <row r="127" spans="2:11" x14ac:dyDescent="0.25">
      <c r="B127" s="1">
        <f t="shared" si="10"/>
        <v>30</v>
      </c>
      <c r="C127" s="1">
        <f>0</f>
        <v>0</v>
      </c>
      <c r="D127" s="1">
        <f>0</f>
        <v>0</v>
      </c>
      <c r="E127" s="1">
        <f>0</f>
        <v>0</v>
      </c>
      <c r="F127" s="1">
        <f>0</f>
        <v>0</v>
      </c>
      <c r="G127" s="1">
        <f>0</f>
        <v>0</v>
      </c>
      <c r="H127" s="1">
        <f>0</f>
        <v>0</v>
      </c>
      <c r="I127" s="1">
        <f>0</f>
        <v>0</v>
      </c>
      <c r="J127" s="1">
        <f>0</f>
        <v>0</v>
      </c>
      <c r="K127" s="10">
        <f t="shared" si="11"/>
        <v>0</v>
      </c>
    </row>
    <row r="128" spans="2:11" x14ac:dyDescent="0.25">
      <c r="B128" s="1">
        <f t="shared" si="10"/>
        <v>31</v>
      </c>
      <c r="C128" s="1">
        <f>0</f>
        <v>0</v>
      </c>
      <c r="D128" s="1">
        <f>0</f>
        <v>0</v>
      </c>
      <c r="E128" s="1">
        <f>0</f>
        <v>0</v>
      </c>
      <c r="F128" s="1">
        <f>0</f>
        <v>0</v>
      </c>
      <c r="G128" s="1">
        <f>0</f>
        <v>0</v>
      </c>
      <c r="H128" s="1">
        <f>0</f>
        <v>0</v>
      </c>
      <c r="I128" s="1">
        <f>0</f>
        <v>0</v>
      </c>
      <c r="J128" s="1">
        <f>0</f>
        <v>0</v>
      </c>
      <c r="K128" s="10">
        <f t="shared" si="11"/>
        <v>0</v>
      </c>
    </row>
    <row r="129" spans="2:11" x14ac:dyDescent="0.25">
      <c r="B129" s="1">
        <f t="shared" si="10"/>
        <v>34</v>
      </c>
      <c r="C129" s="1">
        <f>0</f>
        <v>0</v>
      </c>
      <c r="D129" s="1">
        <f>0</f>
        <v>0</v>
      </c>
      <c r="E129" s="1">
        <f>0</f>
        <v>0</v>
      </c>
      <c r="F129" s="1">
        <f>0</f>
        <v>0</v>
      </c>
      <c r="G129" s="1">
        <f>0</f>
        <v>0</v>
      </c>
      <c r="H129" s="1">
        <f>0</f>
        <v>0</v>
      </c>
      <c r="I129" s="1">
        <f>0</f>
        <v>0</v>
      </c>
      <c r="J129" s="1">
        <f>0</f>
        <v>0</v>
      </c>
      <c r="K129" s="10">
        <f t="shared" si="11"/>
        <v>0</v>
      </c>
    </row>
    <row r="130" spans="2:11" x14ac:dyDescent="0.25">
      <c r="B130" s="1">
        <f t="shared" si="10"/>
        <v>37</v>
      </c>
      <c r="C130" s="1">
        <f>0</f>
        <v>0</v>
      </c>
      <c r="D130" s="1">
        <f>0</f>
        <v>0</v>
      </c>
      <c r="E130" s="1">
        <f>0</f>
        <v>0</v>
      </c>
      <c r="F130" s="1">
        <f>0</f>
        <v>0</v>
      </c>
      <c r="G130" s="1">
        <f>0</f>
        <v>0</v>
      </c>
      <c r="H130" s="1">
        <f>0</f>
        <v>0</v>
      </c>
      <c r="I130" s="1">
        <f>0</f>
        <v>0</v>
      </c>
      <c r="J130" s="1">
        <f>0</f>
        <v>0</v>
      </c>
      <c r="K130" s="10">
        <f t="shared" si="11"/>
        <v>0</v>
      </c>
    </row>
    <row r="131" spans="2:11" x14ac:dyDescent="0.25">
      <c r="B131" s="1">
        <f t="shared" si="10"/>
        <v>38</v>
      </c>
      <c r="C131" s="1">
        <f>0</f>
        <v>0</v>
      </c>
      <c r="D131" s="1">
        <f>0</f>
        <v>0</v>
      </c>
      <c r="E131" s="1">
        <f>0</f>
        <v>0</v>
      </c>
      <c r="F131" s="1">
        <f>0</f>
        <v>0</v>
      </c>
      <c r="G131" s="1">
        <f>0</f>
        <v>0</v>
      </c>
      <c r="H131" s="1">
        <f>0</f>
        <v>0</v>
      </c>
      <c r="I131" s="1">
        <f>0</f>
        <v>0</v>
      </c>
      <c r="J131" s="1">
        <f>0</f>
        <v>0</v>
      </c>
      <c r="K131" s="10">
        <f t="shared" si="11"/>
        <v>0</v>
      </c>
    </row>
    <row r="132" spans="2:11" x14ac:dyDescent="0.25">
      <c r="B132" s="1">
        <f t="shared" si="10"/>
        <v>41</v>
      </c>
      <c r="C132" s="1">
        <f>0</f>
        <v>0</v>
      </c>
      <c r="D132" s="1">
        <f>0</f>
        <v>0</v>
      </c>
      <c r="E132" s="1">
        <f>0</f>
        <v>0</v>
      </c>
      <c r="F132" s="1">
        <f>0</f>
        <v>0</v>
      </c>
      <c r="G132" s="1">
        <f>0</f>
        <v>0</v>
      </c>
      <c r="H132" s="1">
        <f>0</f>
        <v>0</v>
      </c>
      <c r="I132" s="1">
        <f>0</f>
        <v>0</v>
      </c>
      <c r="J132" s="1">
        <f>0</f>
        <v>0</v>
      </c>
      <c r="K132" s="10">
        <f t="shared" si="11"/>
        <v>0</v>
      </c>
    </row>
    <row r="133" spans="2:11" x14ac:dyDescent="0.25">
      <c r="B133" s="1">
        <f t="shared" si="10"/>
        <v>43</v>
      </c>
      <c r="C133" s="1">
        <f>0</f>
        <v>0</v>
      </c>
      <c r="D133" s="1">
        <f>0</f>
        <v>0</v>
      </c>
      <c r="E133" s="1">
        <f>0</f>
        <v>0</v>
      </c>
      <c r="F133" s="1">
        <f>0</f>
        <v>0</v>
      </c>
      <c r="G133" s="1">
        <f>0</f>
        <v>0</v>
      </c>
      <c r="H133" s="1">
        <f>0</f>
        <v>0</v>
      </c>
      <c r="I133" s="1">
        <f>0</f>
        <v>0</v>
      </c>
      <c r="J133" s="1">
        <f>0</f>
        <v>0</v>
      </c>
      <c r="K133" s="10">
        <f t="shared" si="11"/>
        <v>0</v>
      </c>
    </row>
    <row r="134" spans="2:11" x14ac:dyDescent="0.25">
      <c r="B134" s="1">
        <f t="shared" si="10"/>
        <v>44</v>
      </c>
      <c r="C134" s="1">
        <f>0</f>
        <v>0</v>
      </c>
      <c r="D134" s="1">
        <f>0</f>
        <v>0</v>
      </c>
      <c r="E134" s="1">
        <f>0</f>
        <v>0</v>
      </c>
      <c r="F134" s="1">
        <f>0</f>
        <v>0</v>
      </c>
      <c r="G134" s="1">
        <f>0</f>
        <v>0</v>
      </c>
      <c r="H134" s="1">
        <f>0</f>
        <v>0</v>
      </c>
      <c r="I134" s="1">
        <f>0</f>
        <v>0</v>
      </c>
      <c r="J134" s="1">
        <f>0</f>
        <v>0</v>
      </c>
      <c r="K134" s="10">
        <f t="shared" si="11"/>
        <v>0</v>
      </c>
    </row>
    <row r="135" spans="2:11" x14ac:dyDescent="0.25">
      <c r="B135" s="1">
        <f t="shared" si="10"/>
        <v>45</v>
      </c>
      <c r="C135" s="1">
        <f>0</f>
        <v>0</v>
      </c>
      <c r="D135" s="1">
        <f>0</f>
        <v>0</v>
      </c>
      <c r="E135" s="1">
        <f>0</f>
        <v>0</v>
      </c>
      <c r="F135" s="1">
        <f>0</f>
        <v>0</v>
      </c>
      <c r="G135" s="1">
        <f>0</f>
        <v>0</v>
      </c>
      <c r="H135" s="1">
        <f>0</f>
        <v>0</v>
      </c>
      <c r="I135" s="1">
        <f>0</f>
        <v>0</v>
      </c>
      <c r="J135" s="1">
        <f>0</f>
        <v>0</v>
      </c>
      <c r="K135" s="10">
        <f t="shared" si="11"/>
        <v>0</v>
      </c>
    </row>
    <row r="136" spans="2:11" x14ac:dyDescent="0.25">
      <c r="B136" s="1">
        <f t="shared" si="10"/>
        <v>46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0">
        <f t="shared" si="11"/>
        <v>1</v>
      </c>
    </row>
    <row r="137" spans="2:11" x14ac:dyDescent="0.25">
      <c r="B137" s="1">
        <f t="shared" si="10"/>
        <v>47</v>
      </c>
      <c r="C137" s="1">
        <f>0</f>
        <v>0</v>
      </c>
      <c r="D137" s="1">
        <f>0</f>
        <v>0</v>
      </c>
      <c r="E137" s="1">
        <f>0</f>
        <v>0</v>
      </c>
      <c r="F137" s="1">
        <f>0</f>
        <v>0</v>
      </c>
      <c r="G137" s="1">
        <f>0</f>
        <v>0</v>
      </c>
      <c r="H137" s="1">
        <f>0</f>
        <v>0</v>
      </c>
      <c r="I137" s="1">
        <f>0</f>
        <v>0</v>
      </c>
      <c r="J137" s="1">
        <f>0</f>
        <v>0</v>
      </c>
      <c r="K137" s="10">
        <f t="shared" si="11"/>
        <v>0</v>
      </c>
    </row>
    <row r="138" spans="2:11" x14ac:dyDescent="0.25">
      <c r="B138" s="1">
        <f t="shared" si="10"/>
        <v>51</v>
      </c>
      <c r="C138" s="1">
        <f>0</f>
        <v>0</v>
      </c>
      <c r="D138" s="1">
        <f>0</f>
        <v>0</v>
      </c>
      <c r="E138" s="1">
        <f>0</f>
        <v>0</v>
      </c>
      <c r="F138" s="1">
        <f>0</f>
        <v>0</v>
      </c>
      <c r="G138" s="1">
        <f>0</f>
        <v>0</v>
      </c>
      <c r="H138" s="1">
        <f>0</f>
        <v>0</v>
      </c>
      <c r="I138" s="1">
        <f>0</f>
        <v>0</v>
      </c>
      <c r="J138" s="1">
        <f>0</f>
        <v>0</v>
      </c>
      <c r="K138" s="10">
        <f t="shared" si="11"/>
        <v>0</v>
      </c>
    </row>
    <row r="139" spans="2:11" x14ac:dyDescent="0.25">
      <c r="B139" s="1">
        <f t="shared" si="10"/>
        <v>54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0">
        <f t="shared" si="11"/>
        <v>8</v>
      </c>
    </row>
    <row r="140" spans="2:11" x14ac:dyDescent="0.25">
      <c r="B140" s="1">
        <f t="shared" si="10"/>
        <v>57</v>
      </c>
      <c r="C140" s="1">
        <f>0</f>
        <v>0</v>
      </c>
      <c r="D140" s="1">
        <f>0</f>
        <v>0</v>
      </c>
      <c r="E140" s="1">
        <f>0</f>
        <v>0</v>
      </c>
      <c r="F140" s="1">
        <f>0</f>
        <v>0</v>
      </c>
      <c r="G140" s="1">
        <f>0</f>
        <v>0</v>
      </c>
      <c r="H140" s="1">
        <f>0</f>
        <v>0</v>
      </c>
      <c r="I140" s="1">
        <f>0</f>
        <v>0</v>
      </c>
      <c r="J140" s="1">
        <f>0</f>
        <v>0</v>
      </c>
      <c r="K140" s="10">
        <f t="shared" si="11"/>
        <v>0</v>
      </c>
    </row>
    <row r="141" spans="2:11" x14ac:dyDescent="0.25">
      <c r="B141" s="1">
        <f t="shared" si="10"/>
        <v>61</v>
      </c>
      <c r="C141" s="1">
        <f>0</f>
        <v>0</v>
      </c>
      <c r="D141" s="1">
        <f>0</f>
        <v>0</v>
      </c>
      <c r="E141" s="1">
        <f>0</f>
        <v>0</v>
      </c>
      <c r="F141" s="1">
        <f>0</f>
        <v>0</v>
      </c>
      <c r="G141" s="1">
        <f>0</f>
        <v>0</v>
      </c>
      <c r="H141" s="1">
        <f>0</f>
        <v>0</v>
      </c>
      <c r="I141" s="1">
        <f>0</f>
        <v>0</v>
      </c>
      <c r="J141" s="1">
        <f>0</f>
        <v>0</v>
      </c>
      <c r="K141" s="10">
        <f t="shared" si="11"/>
        <v>0</v>
      </c>
    </row>
    <row r="142" spans="2:11" x14ac:dyDescent="0.25">
      <c r="B142" s="1">
        <f t="shared" si="10"/>
        <v>63</v>
      </c>
      <c r="C142" s="1">
        <f>0</f>
        <v>0</v>
      </c>
      <c r="D142" s="1">
        <f>0</f>
        <v>0</v>
      </c>
      <c r="E142" s="1">
        <f>0</f>
        <v>0</v>
      </c>
      <c r="F142" s="1">
        <f>0</f>
        <v>0</v>
      </c>
      <c r="G142" s="1">
        <f>0</f>
        <v>0</v>
      </c>
      <c r="H142" s="1">
        <f>0</f>
        <v>0</v>
      </c>
      <c r="I142" s="1">
        <f>0</f>
        <v>0</v>
      </c>
      <c r="J142" s="1">
        <f>0</f>
        <v>0</v>
      </c>
      <c r="K142" s="10">
        <f t="shared" si="11"/>
        <v>0</v>
      </c>
    </row>
    <row r="143" spans="2:11" x14ac:dyDescent="0.25">
      <c r="B143" s="1">
        <f t="shared" si="10"/>
        <v>69</v>
      </c>
      <c r="C143" s="1">
        <f>0</f>
        <v>0</v>
      </c>
      <c r="D143" s="1">
        <f>0</f>
        <v>0</v>
      </c>
      <c r="E143" s="1">
        <f>0</f>
        <v>0</v>
      </c>
      <c r="F143" s="1">
        <f>0</f>
        <v>0</v>
      </c>
      <c r="G143" s="1">
        <f>0</f>
        <v>0</v>
      </c>
      <c r="H143" s="1">
        <f>0</f>
        <v>0</v>
      </c>
      <c r="I143" s="1">
        <f>0</f>
        <v>0</v>
      </c>
      <c r="J143" s="1">
        <f>0</f>
        <v>0</v>
      </c>
      <c r="K143" s="10">
        <f t="shared" si="11"/>
        <v>0</v>
      </c>
    </row>
    <row r="144" spans="2:11" x14ac:dyDescent="0.25">
      <c r="B144" s="1">
        <f t="shared" si="10"/>
        <v>71</v>
      </c>
      <c r="C144" s="1">
        <f>0</f>
        <v>0</v>
      </c>
      <c r="D144" s="1">
        <f>0</f>
        <v>0</v>
      </c>
      <c r="E144" s="1">
        <f>0</f>
        <v>0</v>
      </c>
      <c r="F144" s="1">
        <f>0</f>
        <v>0</v>
      </c>
      <c r="G144" s="1">
        <f>0</f>
        <v>0</v>
      </c>
      <c r="H144" s="1">
        <f>0</f>
        <v>0</v>
      </c>
      <c r="I144" s="1">
        <f>0</f>
        <v>0</v>
      </c>
      <c r="J144" s="1">
        <f>0</f>
        <v>0</v>
      </c>
      <c r="K144" s="10">
        <f t="shared" si="11"/>
        <v>0</v>
      </c>
    </row>
    <row r="145" spans="2:11" x14ac:dyDescent="0.25">
      <c r="B145" s="1">
        <f t="shared" si="10"/>
        <v>72</v>
      </c>
      <c r="C145" s="1">
        <f>0</f>
        <v>0</v>
      </c>
      <c r="D145" s="1">
        <f>0</f>
        <v>0</v>
      </c>
      <c r="E145" s="1">
        <f>0</f>
        <v>0</v>
      </c>
      <c r="F145" s="1">
        <f>0</f>
        <v>0</v>
      </c>
      <c r="G145" s="1">
        <f>0</f>
        <v>0</v>
      </c>
      <c r="H145" s="1">
        <f>0</f>
        <v>0</v>
      </c>
      <c r="I145" s="1">
        <f>0</f>
        <v>0</v>
      </c>
      <c r="J145" s="1">
        <f>0</f>
        <v>0</v>
      </c>
      <c r="K145" s="10">
        <f t="shared" si="11"/>
        <v>0</v>
      </c>
    </row>
    <row r="146" spans="2:11" x14ac:dyDescent="0.25">
      <c r="B146" s="1">
        <f t="shared" si="10"/>
        <v>73</v>
      </c>
      <c r="C146" s="1">
        <f>0</f>
        <v>0</v>
      </c>
      <c r="D146" s="1">
        <f>0</f>
        <v>0</v>
      </c>
      <c r="E146" s="1">
        <f>0</f>
        <v>0</v>
      </c>
      <c r="F146" s="1">
        <f>0</f>
        <v>0</v>
      </c>
      <c r="G146" s="1">
        <f>0</f>
        <v>0</v>
      </c>
      <c r="H146" s="1">
        <f>0</f>
        <v>0</v>
      </c>
      <c r="I146" s="1">
        <f>0</f>
        <v>0</v>
      </c>
      <c r="J146" s="1">
        <f>0</f>
        <v>0</v>
      </c>
      <c r="K146" s="10">
        <f t="shared" si="11"/>
        <v>0</v>
      </c>
    </row>
    <row r="147" spans="2:11" x14ac:dyDescent="0.25">
      <c r="B147" s="1">
        <f t="shared" si="10"/>
        <v>74</v>
      </c>
      <c r="C147" s="1">
        <f>0</f>
        <v>0</v>
      </c>
      <c r="D147" s="1">
        <f>0</f>
        <v>0</v>
      </c>
      <c r="E147" s="1">
        <f>0</f>
        <v>0</v>
      </c>
      <c r="F147" s="1">
        <f>0</f>
        <v>0</v>
      </c>
      <c r="G147" s="1">
        <f>0</f>
        <v>0</v>
      </c>
      <c r="H147" s="1">
        <f>0</f>
        <v>0</v>
      </c>
      <c r="I147" s="1">
        <f>0</f>
        <v>0</v>
      </c>
      <c r="J147" s="1">
        <f>0</f>
        <v>0</v>
      </c>
      <c r="K147" s="10">
        <f t="shared" si="11"/>
        <v>0</v>
      </c>
    </row>
    <row r="148" spans="2:11" x14ac:dyDescent="0.25">
      <c r="B148" s="1">
        <f t="shared" si="10"/>
        <v>79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0">
        <f t="shared" si="11"/>
        <v>8</v>
      </c>
    </row>
    <row r="149" spans="2:11" x14ac:dyDescent="0.25">
      <c r="B149" s="1">
        <f t="shared" si="10"/>
        <v>82</v>
      </c>
      <c r="C149" s="1">
        <f>0</f>
        <v>0</v>
      </c>
      <c r="D149" s="1">
        <f>0</f>
        <v>0</v>
      </c>
      <c r="E149" s="1">
        <f>0</f>
        <v>0</v>
      </c>
      <c r="F149" s="1">
        <f>0</f>
        <v>0</v>
      </c>
      <c r="G149" s="1">
        <f>0</f>
        <v>0</v>
      </c>
      <c r="H149" s="1">
        <f>0</f>
        <v>0</v>
      </c>
      <c r="I149" s="1">
        <f>0</f>
        <v>0</v>
      </c>
      <c r="J149" s="1">
        <f>0</f>
        <v>0</v>
      </c>
      <c r="K149" s="10">
        <f t="shared" si="11"/>
        <v>0</v>
      </c>
    </row>
    <row r="153" spans="2:11" x14ac:dyDescent="0.25">
      <c r="C153" s="29" t="s">
        <v>49</v>
      </c>
      <c r="D153" s="29"/>
      <c r="E153" s="29"/>
      <c r="F153" s="29"/>
      <c r="G153" s="29"/>
      <c r="H153" s="29"/>
      <c r="I153" s="29"/>
      <c r="J153" s="29"/>
      <c r="K153" s="29"/>
    </row>
    <row r="154" spans="2:11" x14ac:dyDescent="0.25">
      <c r="B154" s="4" t="s">
        <v>77</v>
      </c>
      <c r="C154" s="4" t="s">
        <v>68</v>
      </c>
      <c r="D154" s="4" t="s">
        <v>69</v>
      </c>
      <c r="E154" s="4" t="s">
        <v>70</v>
      </c>
      <c r="F154" s="4" t="s">
        <v>71</v>
      </c>
      <c r="G154" s="4" t="s">
        <v>72</v>
      </c>
      <c r="H154" s="4" t="s">
        <v>73</v>
      </c>
      <c r="I154" s="4" t="s">
        <v>74</v>
      </c>
      <c r="J154" s="4" t="s">
        <v>75</v>
      </c>
      <c r="K154" s="4" t="s">
        <v>56</v>
      </c>
    </row>
    <row r="155" spans="2:11" x14ac:dyDescent="0.25">
      <c r="B155" s="1">
        <f t="shared" ref="B155:B199" si="12">A2</f>
        <v>1</v>
      </c>
      <c r="C155" s="1">
        <v>1</v>
      </c>
      <c r="D155" s="1">
        <f>0</f>
        <v>0</v>
      </c>
      <c r="E155" s="1">
        <v>0</v>
      </c>
      <c r="F155" s="1">
        <f>0</f>
        <v>0</v>
      </c>
      <c r="G155" s="1">
        <f>0</f>
        <v>0</v>
      </c>
      <c r="H155" s="1">
        <f>0</f>
        <v>0</v>
      </c>
      <c r="I155" s="1">
        <f>0</f>
        <v>0</v>
      </c>
      <c r="J155" s="1">
        <f>0</f>
        <v>0</v>
      </c>
      <c r="K155" s="10">
        <f>SUM(C155:J155)</f>
        <v>1</v>
      </c>
    </row>
    <row r="156" spans="2:11" x14ac:dyDescent="0.25">
      <c r="B156" s="1">
        <f t="shared" si="12"/>
        <v>2</v>
      </c>
      <c r="C156" s="1">
        <v>0</v>
      </c>
      <c r="D156" s="1">
        <f>0</f>
        <v>0</v>
      </c>
      <c r="E156" s="1">
        <v>0</v>
      </c>
      <c r="F156" s="1">
        <f>0</f>
        <v>0</v>
      </c>
      <c r="G156" s="1">
        <v>1</v>
      </c>
      <c r="H156" s="1">
        <f>0</f>
        <v>0</v>
      </c>
      <c r="I156" s="1">
        <f>0</f>
        <v>0</v>
      </c>
      <c r="J156" s="1">
        <f>0</f>
        <v>0</v>
      </c>
      <c r="K156" s="10">
        <f t="shared" ref="K156:K199" si="13">SUM(C156:J156)</f>
        <v>1</v>
      </c>
    </row>
    <row r="157" spans="2:11" x14ac:dyDescent="0.25">
      <c r="B157" s="1">
        <f t="shared" si="12"/>
        <v>3</v>
      </c>
      <c r="C157" s="1">
        <v>1</v>
      </c>
      <c r="D157" s="1">
        <f>0</f>
        <v>0</v>
      </c>
      <c r="E157" s="1">
        <v>0</v>
      </c>
      <c r="F157" s="1">
        <f>0</f>
        <v>0</v>
      </c>
      <c r="G157" s="1">
        <f>0</f>
        <v>0</v>
      </c>
      <c r="H157" s="1">
        <f>0</f>
        <v>0</v>
      </c>
      <c r="I157" s="1">
        <f>0</f>
        <v>0</v>
      </c>
      <c r="J157" s="1">
        <f>0</f>
        <v>0</v>
      </c>
      <c r="K157" s="10">
        <f t="shared" si="13"/>
        <v>1</v>
      </c>
    </row>
    <row r="158" spans="2:11" x14ac:dyDescent="0.25">
      <c r="B158" s="1">
        <f t="shared" si="12"/>
        <v>4</v>
      </c>
      <c r="C158" s="1">
        <v>1</v>
      </c>
      <c r="D158" s="1">
        <f>0</f>
        <v>0</v>
      </c>
      <c r="E158" s="1">
        <v>0</v>
      </c>
      <c r="F158" s="1">
        <f>0</f>
        <v>0</v>
      </c>
      <c r="G158" s="1">
        <f>0</f>
        <v>0</v>
      </c>
      <c r="H158" s="1">
        <f>0</f>
        <v>0</v>
      </c>
      <c r="I158" s="1">
        <f>0</f>
        <v>0</v>
      </c>
      <c r="J158" s="1">
        <f>0</f>
        <v>0</v>
      </c>
      <c r="K158" s="10">
        <f t="shared" si="13"/>
        <v>1</v>
      </c>
    </row>
    <row r="159" spans="2:11" x14ac:dyDescent="0.25">
      <c r="B159" s="1">
        <f t="shared" si="12"/>
        <v>5</v>
      </c>
      <c r="C159" s="1">
        <v>1</v>
      </c>
      <c r="D159" s="1">
        <f>0</f>
        <v>0</v>
      </c>
      <c r="E159" s="1">
        <v>0</v>
      </c>
      <c r="F159" s="1">
        <f>0</f>
        <v>0</v>
      </c>
      <c r="G159" s="1">
        <f>0</f>
        <v>0</v>
      </c>
      <c r="H159" s="1">
        <f>0</f>
        <v>0</v>
      </c>
      <c r="I159" s="1">
        <f>0</f>
        <v>0</v>
      </c>
      <c r="J159" s="1">
        <f>0</f>
        <v>0</v>
      </c>
      <c r="K159" s="10">
        <f t="shared" si="13"/>
        <v>1</v>
      </c>
    </row>
    <row r="160" spans="2:11" x14ac:dyDescent="0.25">
      <c r="B160" s="1">
        <f t="shared" si="12"/>
        <v>6</v>
      </c>
      <c r="C160" s="1">
        <v>1</v>
      </c>
      <c r="D160" s="1">
        <f>0</f>
        <v>0</v>
      </c>
      <c r="E160" s="1">
        <v>0</v>
      </c>
      <c r="F160" s="1">
        <f>0</f>
        <v>0</v>
      </c>
      <c r="G160" s="1">
        <f>0</f>
        <v>0</v>
      </c>
      <c r="H160" s="1">
        <f>0</f>
        <v>0</v>
      </c>
      <c r="I160" s="1">
        <f>0</f>
        <v>0</v>
      </c>
      <c r="J160" s="1">
        <f>0</f>
        <v>0</v>
      </c>
      <c r="K160" s="10">
        <f t="shared" si="13"/>
        <v>1</v>
      </c>
    </row>
    <row r="161" spans="2:11" x14ac:dyDescent="0.25">
      <c r="B161" s="1">
        <f t="shared" si="12"/>
        <v>9</v>
      </c>
      <c r="C161" s="1">
        <f>0</f>
        <v>0</v>
      </c>
      <c r="D161" s="1">
        <f>0</f>
        <v>0</v>
      </c>
      <c r="E161" s="1">
        <v>0</v>
      </c>
      <c r="F161" s="1">
        <f>0</f>
        <v>0</v>
      </c>
      <c r="G161" s="1">
        <f>0</f>
        <v>0</v>
      </c>
      <c r="H161" s="1">
        <f>0</f>
        <v>0</v>
      </c>
      <c r="I161" s="1">
        <f>0</f>
        <v>0</v>
      </c>
      <c r="J161" s="1">
        <f>0</f>
        <v>0</v>
      </c>
      <c r="K161" s="10">
        <f t="shared" si="13"/>
        <v>0</v>
      </c>
    </row>
    <row r="162" spans="2:11" x14ac:dyDescent="0.25">
      <c r="B162" s="1">
        <f t="shared" si="12"/>
        <v>10</v>
      </c>
      <c r="C162" s="1">
        <f>0</f>
        <v>0</v>
      </c>
      <c r="D162" s="1">
        <f>0</f>
        <v>0</v>
      </c>
      <c r="E162" s="1">
        <f>0</f>
        <v>0</v>
      </c>
      <c r="F162" s="1">
        <f>0</f>
        <v>0</v>
      </c>
      <c r="G162" s="1">
        <f>0</f>
        <v>0</v>
      </c>
      <c r="H162" s="1">
        <f>0</f>
        <v>0</v>
      </c>
      <c r="I162" s="1">
        <f>0</f>
        <v>0</v>
      </c>
      <c r="J162" s="1">
        <f>0</f>
        <v>0</v>
      </c>
      <c r="K162" s="10">
        <f t="shared" si="13"/>
        <v>0</v>
      </c>
    </row>
    <row r="163" spans="2:11" x14ac:dyDescent="0.25">
      <c r="B163" s="1">
        <f t="shared" si="12"/>
        <v>11</v>
      </c>
      <c r="C163" s="1">
        <f>0</f>
        <v>0</v>
      </c>
      <c r="D163" s="1">
        <f>0</f>
        <v>0</v>
      </c>
      <c r="E163" s="1">
        <f>0</f>
        <v>0</v>
      </c>
      <c r="F163" s="1">
        <f>0</f>
        <v>0</v>
      </c>
      <c r="G163" s="1">
        <f>0</f>
        <v>0</v>
      </c>
      <c r="H163" s="1">
        <f>0</f>
        <v>0</v>
      </c>
      <c r="I163" s="1">
        <f>0</f>
        <v>0</v>
      </c>
      <c r="J163" s="1">
        <f>0</f>
        <v>0</v>
      </c>
      <c r="K163" s="10">
        <f t="shared" si="13"/>
        <v>0</v>
      </c>
    </row>
    <row r="164" spans="2:11" x14ac:dyDescent="0.25">
      <c r="B164" s="1">
        <f t="shared" si="12"/>
        <v>12</v>
      </c>
      <c r="C164" s="1">
        <f>0</f>
        <v>0</v>
      </c>
      <c r="D164" s="1">
        <f>0</f>
        <v>0</v>
      </c>
      <c r="E164" s="1">
        <f>0</f>
        <v>0</v>
      </c>
      <c r="F164" s="1">
        <f>0</f>
        <v>0</v>
      </c>
      <c r="G164" s="1">
        <f>0</f>
        <v>0</v>
      </c>
      <c r="H164" s="1">
        <f>0</f>
        <v>0</v>
      </c>
      <c r="I164" s="1">
        <f>0</f>
        <v>0</v>
      </c>
      <c r="J164" s="1">
        <f>0</f>
        <v>0</v>
      </c>
      <c r="K164" s="10">
        <f t="shared" si="13"/>
        <v>0</v>
      </c>
    </row>
    <row r="165" spans="2:11" x14ac:dyDescent="0.25">
      <c r="B165" s="1">
        <f t="shared" si="12"/>
        <v>13</v>
      </c>
      <c r="C165" s="1">
        <f>0</f>
        <v>0</v>
      </c>
      <c r="D165" s="1">
        <f>0</f>
        <v>0</v>
      </c>
      <c r="E165" s="1">
        <f>0</f>
        <v>0</v>
      </c>
      <c r="F165" s="1">
        <v>1</v>
      </c>
      <c r="G165" s="1">
        <f>0</f>
        <v>0</v>
      </c>
      <c r="H165" s="1">
        <f>0</f>
        <v>0</v>
      </c>
      <c r="I165" s="1">
        <f>0</f>
        <v>0</v>
      </c>
      <c r="J165" s="1">
        <v>0</v>
      </c>
      <c r="K165" s="10">
        <f t="shared" si="13"/>
        <v>1</v>
      </c>
    </row>
    <row r="166" spans="2:11" x14ac:dyDescent="0.25">
      <c r="B166" s="1">
        <f t="shared" si="12"/>
        <v>14</v>
      </c>
      <c r="C166" s="1">
        <f>0</f>
        <v>0</v>
      </c>
      <c r="D166" s="1">
        <f>0</f>
        <v>0</v>
      </c>
      <c r="E166" s="1">
        <f>0</f>
        <v>0</v>
      </c>
      <c r="F166" s="1">
        <f>0</f>
        <v>0</v>
      </c>
      <c r="G166" s="1">
        <f>0</f>
        <v>0</v>
      </c>
      <c r="H166" s="1">
        <f>0</f>
        <v>0</v>
      </c>
      <c r="I166" s="1">
        <f>0</f>
        <v>0</v>
      </c>
      <c r="J166" s="1">
        <f>0</f>
        <v>0</v>
      </c>
      <c r="K166" s="10">
        <f t="shared" si="13"/>
        <v>0</v>
      </c>
    </row>
    <row r="167" spans="2:11" x14ac:dyDescent="0.25">
      <c r="B167" s="1">
        <f t="shared" si="12"/>
        <v>15</v>
      </c>
      <c r="C167" s="1">
        <f>0</f>
        <v>0</v>
      </c>
      <c r="D167" s="1">
        <f>0</f>
        <v>0</v>
      </c>
      <c r="E167" s="1">
        <f>0</f>
        <v>0</v>
      </c>
      <c r="F167" s="1">
        <f>0</f>
        <v>0</v>
      </c>
      <c r="G167" s="1">
        <f>0</f>
        <v>0</v>
      </c>
      <c r="H167" s="1">
        <f>0</f>
        <v>0</v>
      </c>
      <c r="I167" s="1">
        <f>0</f>
        <v>0</v>
      </c>
      <c r="J167" s="1">
        <f>0</f>
        <v>0</v>
      </c>
      <c r="K167" s="10">
        <f t="shared" si="13"/>
        <v>0</v>
      </c>
    </row>
    <row r="168" spans="2:11" x14ac:dyDescent="0.25">
      <c r="B168" s="1">
        <f t="shared" si="12"/>
        <v>17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0">
        <f t="shared" si="13"/>
        <v>8</v>
      </c>
    </row>
    <row r="169" spans="2:11" x14ac:dyDescent="0.25">
      <c r="B169" s="1">
        <f t="shared" si="12"/>
        <v>18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0">
        <f t="shared" si="13"/>
        <v>8</v>
      </c>
    </row>
    <row r="170" spans="2:11" x14ac:dyDescent="0.25">
      <c r="B170" s="1">
        <f t="shared" si="12"/>
        <v>20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0">
        <f t="shared" si="13"/>
        <v>8</v>
      </c>
    </row>
    <row r="171" spans="2:11" x14ac:dyDescent="0.25">
      <c r="B171" s="1">
        <f t="shared" si="12"/>
        <v>22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0">
        <f t="shared" si="13"/>
        <v>8</v>
      </c>
    </row>
    <row r="172" spans="2:11" x14ac:dyDescent="0.25">
      <c r="B172" s="1">
        <f t="shared" si="12"/>
        <v>23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0">
        <f t="shared" si="13"/>
        <v>8</v>
      </c>
    </row>
    <row r="173" spans="2:11" x14ac:dyDescent="0.25">
      <c r="B173" s="1">
        <f t="shared" si="12"/>
        <v>24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0">
        <f t="shared" si="13"/>
        <v>8</v>
      </c>
    </row>
    <row r="174" spans="2:11" x14ac:dyDescent="0.25">
      <c r="B174" s="1">
        <f t="shared" si="12"/>
        <v>26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0">
        <f t="shared" si="13"/>
        <v>8</v>
      </c>
    </row>
    <row r="175" spans="2:11" x14ac:dyDescent="0.25">
      <c r="B175" s="1">
        <f t="shared" si="12"/>
        <v>27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0">
        <f t="shared" si="13"/>
        <v>8</v>
      </c>
    </row>
    <row r="176" spans="2:11" x14ac:dyDescent="0.25">
      <c r="B176" s="1">
        <f t="shared" si="12"/>
        <v>28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0">
        <f t="shared" si="13"/>
        <v>8</v>
      </c>
    </row>
    <row r="177" spans="2:11" x14ac:dyDescent="0.25">
      <c r="B177" s="1">
        <f t="shared" si="12"/>
        <v>30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0">
        <f t="shared" si="13"/>
        <v>8</v>
      </c>
    </row>
    <row r="178" spans="2:11" x14ac:dyDescent="0.25">
      <c r="B178" s="1">
        <f t="shared" si="12"/>
        <v>31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0">
        <f t="shared" si="13"/>
        <v>8</v>
      </c>
    </row>
    <row r="179" spans="2:11" x14ac:dyDescent="0.25">
      <c r="B179" s="1">
        <f t="shared" si="12"/>
        <v>34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0">
        <f t="shared" si="13"/>
        <v>8</v>
      </c>
    </row>
    <row r="180" spans="2:11" x14ac:dyDescent="0.25">
      <c r="B180" s="1">
        <f t="shared" si="12"/>
        <v>37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0">
        <f t="shared" si="13"/>
        <v>8</v>
      </c>
    </row>
    <row r="181" spans="2:11" x14ac:dyDescent="0.25">
      <c r="B181" s="1">
        <f t="shared" si="12"/>
        <v>38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0">
        <f t="shared" si="13"/>
        <v>8</v>
      </c>
    </row>
    <row r="182" spans="2:11" x14ac:dyDescent="0.25">
      <c r="B182" s="1">
        <f t="shared" si="12"/>
        <v>41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0">
        <f t="shared" si="13"/>
        <v>8</v>
      </c>
    </row>
    <row r="183" spans="2:11" x14ac:dyDescent="0.25">
      <c r="B183" s="1">
        <f t="shared" si="12"/>
        <v>43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0">
        <f t="shared" si="13"/>
        <v>8</v>
      </c>
    </row>
    <row r="184" spans="2:11" x14ac:dyDescent="0.25">
      <c r="B184" s="1">
        <f t="shared" si="12"/>
        <v>44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0">
        <f t="shared" si="13"/>
        <v>8</v>
      </c>
    </row>
    <row r="185" spans="2:11" x14ac:dyDescent="0.25">
      <c r="B185" s="1">
        <f t="shared" si="12"/>
        <v>45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0">
        <f t="shared" si="13"/>
        <v>8</v>
      </c>
    </row>
    <row r="186" spans="2:11" x14ac:dyDescent="0.25">
      <c r="B186" s="1">
        <f t="shared" si="12"/>
        <v>46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0">
        <f t="shared" si="13"/>
        <v>7</v>
      </c>
    </row>
    <row r="187" spans="2:11" x14ac:dyDescent="0.25">
      <c r="B187" s="1">
        <f t="shared" si="12"/>
        <v>47</v>
      </c>
      <c r="C187" s="1">
        <v>0</v>
      </c>
      <c r="D187" s="1">
        <f>0</f>
        <v>0</v>
      </c>
      <c r="E187" s="1">
        <f>0</f>
        <v>0</v>
      </c>
      <c r="F187" s="1">
        <f>0</f>
        <v>0</v>
      </c>
      <c r="G187" s="1">
        <f>0</f>
        <v>0</v>
      </c>
      <c r="H187" s="1">
        <f>0</f>
        <v>0</v>
      </c>
      <c r="I187" s="1">
        <f>0</f>
        <v>0</v>
      </c>
      <c r="J187" s="1">
        <f>0</f>
        <v>0</v>
      </c>
      <c r="K187" s="10">
        <f t="shared" si="13"/>
        <v>0</v>
      </c>
    </row>
    <row r="188" spans="2:11" x14ac:dyDescent="0.25">
      <c r="B188" s="1">
        <f t="shared" si="12"/>
        <v>51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0">
        <f t="shared" si="13"/>
        <v>7</v>
      </c>
    </row>
    <row r="189" spans="2:11" x14ac:dyDescent="0.25">
      <c r="B189" s="1">
        <f t="shared" si="12"/>
        <v>54</v>
      </c>
      <c r="C189" s="1">
        <f>0</f>
        <v>0</v>
      </c>
      <c r="D189" s="1">
        <f>0</f>
        <v>0</v>
      </c>
      <c r="E189" s="1">
        <f>0</f>
        <v>0</v>
      </c>
      <c r="F189" s="1">
        <f>0</f>
        <v>0</v>
      </c>
      <c r="G189" s="1">
        <f>0</f>
        <v>0</v>
      </c>
      <c r="H189" s="1">
        <f>0</f>
        <v>0</v>
      </c>
      <c r="I189" s="1">
        <f>0</f>
        <v>0</v>
      </c>
      <c r="J189" s="1">
        <f>0</f>
        <v>0</v>
      </c>
      <c r="K189" s="10">
        <f t="shared" si="13"/>
        <v>0</v>
      </c>
    </row>
    <row r="190" spans="2:11" x14ac:dyDescent="0.25">
      <c r="B190" s="1">
        <f t="shared" si="12"/>
        <v>57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f>0</f>
        <v>0</v>
      </c>
      <c r="J190" s="1">
        <f>0</f>
        <v>0</v>
      </c>
      <c r="K190" s="10">
        <f t="shared" si="13"/>
        <v>0</v>
      </c>
    </row>
    <row r="191" spans="2:11" x14ac:dyDescent="0.25">
      <c r="B191" s="1">
        <f t="shared" si="12"/>
        <v>61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0">
        <f t="shared" si="13"/>
        <v>8</v>
      </c>
    </row>
    <row r="192" spans="2:11" x14ac:dyDescent="0.25">
      <c r="B192" s="1">
        <f t="shared" si="12"/>
        <v>63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0">
        <f t="shared" si="13"/>
        <v>7</v>
      </c>
    </row>
    <row r="193" spans="2:11" x14ac:dyDescent="0.25">
      <c r="B193" s="1">
        <f t="shared" si="12"/>
        <v>69</v>
      </c>
      <c r="C193" s="1">
        <f>0</f>
        <v>0</v>
      </c>
      <c r="D193" s="1">
        <f>0</f>
        <v>0</v>
      </c>
      <c r="E193" s="1">
        <f>0</f>
        <v>0</v>
      </c>
      <c r="F193" s="1">
        <f>0</f>
        <v>0</v>
      </c>
      <c r="G193" s="1">
        <f>0</f>
        <v>0</v>
      </c>
      <c r="H193" s="1">
        <f>0</f>
        <v>0</v>
      </c>
      <c r="I193" s="1">
        <f>0</f>
        <v>0</v>
      </c>
      <c r="J193" s="1">
        <f>0</f>
        <v>0</v>
      </c>
      <c r="K193" s="10">
        <f t="shared" si="13"/>
        <v>0</v>
      </c>
    </row>
    <row r="194" spans="2:11" x14ac:dyDescent="0.25">
      <c r="B194" s="1">
        <f t="shared" si="12"/>
        <v>71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0">
        <f t="shared" si="13"/>
        <v>8</v>
      </c>
    </row>
    <row r="195" spans="2:11" x14ac:dyDescent="0.25">
      <c r="B195" s="1">
        <f t="shared" si="12"/>
        <v>72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0">
        <f t="shared" si="13"/>
        <v>8</v>
      </c>
    </row>
    <row r="196" spans="2:11" x14ac:dyDescent="0.25">
      <c r="B196" s="1">
        <f t="shared" si="12"/>
        <v>73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0">
        <f t="shared" si="13"/>
        <v>8</v>
      </c>
    </row>
    <row r="197" spans="2:11" x14ac:dyDescent="0.25">
      <c r="B197" s="1">
        <f t="shared" si="12"/>
        <v>74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1</v>
      </c>
      <c r="J197" s="1">
        <v>1</v>
      </c>
      <c r="K197" s="10">
        <f t="shared" si="13"/>
        <v>7</v>
      </c>
    </row>
    <row r="198" spans="2:11" x14ac:dyDescent="0.25">
      <c r="B198" s="1">
        <f t="shared" si="12"/>
        <v>79</v>
      </c>
      <c r="C198" s="1">
        <f>0</f>
        <v>0</v>
      </c>
      <c r="D198" s="1">
        <f>0</f>
        <v>0</v>
      </c>
      <c r="E198" s="1">
        <f>0</f>
        <v>0</v>
      </c>
      <c r="F198" s="1">
        <f>0</f>
        <v>0</v>
      </c>
      <c r="G198" s="1">
        <f>0</f>
        <v>0</v>
      </c>
      <c r="H198" s="1">
        <f>0</f>
        <v>0</v>
      </c>
      <c r="I198" s="1">
        <f>0</f>
        <v>0</v>
      </c>
      <c r="J198" s="1">
        <f>0</f>
        <v>0</v>
      </c>
      <c r="K198" s="10">
        <f t="shared" si="13"/>
        <v>0</v>
      </c>
    </row>
    <row r="199" spans="2:11" x14ac:dyDescent="0.25">
      <c r="B199" s="1">
        <f t="shared" si="12"/>
        <v>82</v>
      </c>
      <c r="C199" s="1">
        <f>0</f>
        <v>0</v>
      </c>
      <c r="D199" s="1">
        <f>0</f>
        <v>0</v>
      </c>
      <c r="E199" s="1">
        <f>0</f>
        <v>0</v>
      </c>
      <c r="F199" s="1">
        <f>0</f>
        <v>0</v>
      </c>
      <c r="G199" s="1">
        <f>0</f>
        <v>0</v>
      </c>
      <c r="H199" s="1">
        <f>0</f>
        <v>0</v>
      </c>
      <c r="I199" s="1">
        <f>0</f>
        <v>0</v>
      </c>
      <c r="J199" s="1">
        <f>0</f>
        <v>0</v>
      </c>
      <c r="K199" s="10">
        <f t="shared" si="13"/>
        <v>0</v>
      </c>
    </row>
    <row r="203" spans="2:11" x14ac:dyDescent="0.25">
      <c r="C203" s="29" t="s">
        <v>50</v>
      </c>
      <c r="D203" s="29"/>
      <c r="E203" s="29"/>
      <c r="F203" s="29"/>
      <c r="G203" s="29"/>
      <c r="H203" s="29"/>
      <c r="I203" s="29"/>
      <c r="J203" s="29"/>
      <c r="K203" s="29"/>
    </row>
    <row r="204" spans="2:11" x14ac:dyDescent="0.25">
      <c r="B204" s="4" t="s">
        <v>77</v>
      </c>
      <c r="C204" s="4" t="s">
        <v>68</v>
      </c>
      <c r="D204" s="4" t="s">
        <v>69</v>
      </c>
      <c r="E204" s="4" t="s">
        <v>70</v>
      </c>
      <c r="F204" s="4" t="s">
        <v>71</v>
      </c>
      <c r="G204" s="4" t="s">
        <v>72</v>
      </c>
      <c r="H204" s="4" t="s">
        <v>73</v>
      </c>
      <c r="I204" s="4" t="s">
        <v>74</v>
      </c>
      <c r="J204" s="4" t="s">
        <v>75</v>
      </c>
      <c r="K204" s="4" t="s">
        <v>56</v>
      </c>
    </row>
    <row r="205" spans="2:11" x14ac:dyDescent="0.25">
      <c r="B205" s="1">
        <f t="shared" ref="B205:B249" si="14">A2</f>
        <v>1</v>
      </c>
      <c r="C205" s="1">
        <f>0</f>
        <v>0</v>
      </c>
      <c r="D205" s="1">
        <f>0</f>
        <v>0</v>
      </c>
      <c r="E205" s="1">
        <f>0</f>
        <v>0</v>
      </c>
      <c r="F205" s="1">
        <f>0</f>
        <v>0</v>
      </c>
      <c r="G205" s="1">
        <f>0</f>
        <v>0</v>
      </c>
      <c r="H205" s="1">
        <f>0</f>
        <v>0</v>
      </c>
      <c r="I205" s="1">
        <f>0</f>
        <v>0</v>
      </c>
      <c r="J205" s="1">
        <f>0</f>
        <v>0</v>
      </c>
      <c r="K205" s="10">
        <f>SUM(C205:J205)</f>
        <v>0</v>
      </c>
    </row>
    <row r="206" spans="2:11" x14ac:dyDescent="0.25">
      <c r="B206" s="1">
        <f t="shared" si="14"/>
        <v>2</v>
      </c>
      <c r="C206" s="1">
        <f>0</f>
        <v>0</v>
      </c>
      <c r="D206" s="1">
        <f>0</f>
        <v>0</v>
      </c>
      <c r="E206" s="1">
        <f>0</f>
        <v>0</v>
      </c>
      <c r="F206" s="1">
        <f>0</f>
        <v>0</v>
      </c>
      <c r="G206" s="1">
        <f>0</f>
        <v>0</v>
      </c>
      <c r="H206" s="1">
        <f>0</f>
        <v>0</v>
      </c>
      <c r="I206" s="1">
        <f>0</f>
        <v>0</v>
      </c>
      <c r="J206" s="1">
        <f>0</f>
        <v>0</v>
      </c>
      <c r="K206" s="10">
        <f t="shared" ref="K206:K249" si="15">SUM(C206:J206)</f>
        <v>0</v>
      </c>
    </row>
    <row r="207" spans="2:11" x14ac:dyDescent="0.25">
      <c r="B207" s="1">
        <f t="shared" si="14"/>
        <v>3</v>
      </c>
      <c r="C207" s="1">
        <f>0</f>
        <v>0</v>
      </c>
      <c r="D207" s="1">
        <f>0</f>
        <v>0</v>
      </c>
      <c r="E207" s="1">
        <f>0</f>
        <v>0</v>
      </c>
      <c r="F207" s="1">
        <f>0</f>
        <v>0</v>
      </c>
      <c r="G207" s="1">
        <f>0</f>
        <v>0</v>
      </c>
      <c r="H207" s="1">
        <f>0</f>
        <v>0</v>
      </c>
      <c r="I207" s="1">
        <f>0</f>
        <v>0</v>
      </c>
      <c r="J207" s="1">
        <f>0</f>
        <v>0</v>
      </c>
      <c r="K207" s="10">
        <f t="shared" si="15"/>
        <v>0</v>
      </c>
    </row>
    <row r="208" spans="2:11" x14ac:dyDescent="0.25">
      <c r="B208" s="1">
        <f t="shared" si="14"/>
        <v>4</v>
      </c>
      <c r="C208" s="1">
        <f>0</f>
        <v>0</v>
      </c>
      <c r="D208" s="1">
        <f>0</f>
        <v>0</v>
      </c>
      <c r="E208" s="1">
        <f>0</f>
        <v>0</v>
      </c>
      <c r="F208" s="1">
        <f>0</f>
        <v>0</v>
      </c>
      <c r="G208" s="1">
        <f>0</f>
        <v>0</v>
      </c>
      <c r="H208" s="1">
        <f>0</f>
        <v>0</v>
      </c>
      <c r="I208" s="1">
        <f>0</f>
        <v>0</v>
      </c>
      <c r="J208" s="1">
        <f>0</f>
        <v>0</v>
      </c>
      <c r="K208" s="10">
        <f t="shared" si="15"/>
        <v>0</v>
      </c>
    </row>
    <row r="209" spans="2:11" x14ac:dyDescent="0.25">
      <c r="B209" s="1">
        <f t="shared" si="14"/>
        <v>5</v>
      </c>
      <c r="C209" s="1">
        <f>0</f>
        <v>0</v>
      </c>
      <c r="D209" s="1">
        <f>0</f>
        <v>0</v>
      </c>
      <c r="E209" s="1">
        <f>0</f>
        <v>0</v>
      </c>
      <c r="F209" s="1">
        <f>0</f>
        <v>0</v>
      </c>
      <c r="G209" s="1">
        <f>0</f>
        <v>0</v>
      </c>
      <c r="H209" s="1">
        <f>0</f>
        <v>0</v>
      </c>
      <c r="I209" s="1">
        <f>0</f>
        <v>0</v>
      </c>
      <c r="J209" s="1">
        <f>0</f>
        <v>0</v>
      </c>
      <c r="K209" s="10">
        <f t="shared" si="15"/>
        <v>0</v>
      </c>
    </row>
    <row r="210" spans="2:11" x14ac:dyDescent="0.25">
      <c r="B210" s="1">
        <f t="shared" si="14"/>
        <v>6</v>
      </c>
      <c r="C210" s="1">
        <f>0</f>
        <v>0</v>
      </c>
      <c r="D210" s="1">
        <f>0</f>
        <v>0</v>
      </c>
      <c r="E210" s="1">
        <f>0</f>
        <v>0</v>
      </c>
      <c r="F210" s="1">
        <f>0</f>
        <v>0</v>
      </c>
      <c r="G210" s="1">
        <f>0</f>
        <v>0</v>
      </c>
      <c r="H210" s="1">
        <f>0</f>
        <v>0</v>
      </c>
      <c r="I210" s="1">
        <f>0</f>
        <v>0</v>
      </c>
      <c r="J210" s="1">
        <f>0</f>
        <v>0</v>
      </c>
      <c r="K210" s="10">
        <f t="shared" si="15"/>
        <v>0</v>
      </c>
    </row>
    <row r="211" spans="2:11" x14ac:dyDescent="0.25">
      <c r="B211" s="1">
        <f t="shared" si="14"/>
        <v>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0">
        <f t="shared" si="15"/>
        <v>8</v>
      </c>
    </row>
    <row r="212" spans="2:11" x14ac:dyDescent="0.25">
      <c r="B212" s="1">
        <f t="shared" si="14"/>
        <v>10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0">
        <f t="shared" si="15"/>
        <v>8</v>
      </c>
    </row>
    <row r="213" spans="2:11" x14ac:dyDescent="0.25">
      <c r="B213" s="1">
        <f t="shared" si="14"/>
        <v>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0">
        <f t="shared" si="15"/>
        <v>8</v>
      </c>
    </row>
    <row r="214" spans="2:11" x14ac:dyDescent="0.25">
      <c r="B214" s="1">
        <f t="shared" si="14"/>
        <v>12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0">
        <f t="shared" si="15"/>
        <v>8</v>
      </c>
    </row>
    <row r="215" spans="2:11" x14ac:dyDescent="0.25">
      <c r="B215" s="1">
        <f t="shared" si="14"/>
        <v>13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0">
        <f t="shared" si="15"/>
        <v>8</v>
      </c>
    </row>
    <row r="216" spans="2:11" x14ac:dyDescent="0.25">
      <c r="B216" s="1">
        <f t="shared" si="14"/>
        <v>14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0">
        <f t="shared" si="15"/>
        <v>7</v>
      </c>
    </row>
    <row r="217" spans="2:11" x14ac:dyDescent="0.25">
      <c r="B217" s="1">
        <f t="shared" si="14"/>
        <v>15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0">
        <f t="shared" si="15"/>
        <v>8</v>
      </c>
    </row>
    <row r="218" spans="2:11" x14ac:dyDescent="0.25">
      <c r="B218" s="1">
        <f t="shared" si="14"/>
        <v>17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0">
        <f t="shared" si="15"/>
        <v>8</v>
      </c>
    </row>
    <row r="219" spans="2:11" x14ac:dyDescent="0.25">
      <c r="B219" s="1">
        <f t="shared" si="14"/>
        <v>18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0">
        <f t="shared" si="15"/>
        <v>7</v>
      </c>
    </row>
    <row r="220" spans="2:11" x14ac:dyDescent="0.25">
      <c r="B220" s="1">
        <f t="shared" si="14"/>
        <v>20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0">
        <f t="shared" si="15"/>
        <v>8</v>
      </c>
    </row>
    <row r="221" spans="2:11" x14ac:dyDescent="0.25">
      <c r="B221" s="1">
        <f t="shared" si="14"/>
        <v>22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0">
        <f t="shared" si="15"/>
        <v>8</v>
      </c>
    </row>
    <row r="222" spans="2:11" x14ac:dyDescent="0.25">
      <c r="B222" s="1">
        <f t="shared" si="14"/>
        <v>23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0">
        <f t="shared" si="15"/>
        <v>8</v>
      </c>
    </row>
    <row r="223" spans="2:11" x14ac:dyDescent="0.25">
      <c r="B223" s="1">
        <f t="shared" si="14"/>
        <v>24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0">
        <f t="shared" si="15"/>
        <v>8</v>
      </c>
    </row>
    <row r="224" spans="2:11" x14ac:dyDescent="0.25">
      <c r="B224" s="1">
        <f t="shared" si="14"/>
        <v>26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0">
        <f t="shared" si="15"/>
        <v>8</v>
      </c>
    </row>
    <row r="225" spans="2:11" x14ac:dyDescent="0.25">
      <c r="B225" s="1">
        <f t="shared" si="14"/>
        <v>27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0">
        <f t="shared" si="15"/>
        <v>8</v>
      </c>
    </row>
    <row r="226" spans="2:11" x14ac:dyDescent="0.25">
      <c r="B226" s="1">
        <f t="shared" si="14"/>
        <v>28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0">
        <f t="shared" si="15"/>
        <v>8</v>
      </c>
    </row>
    <row r="227" spans="2:11" x14ac:dyDescent="0.25">
      <c r="B227" s="1">
        <f t="shared" si="14"/>
        <v>30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0">
        <f t="shared" si="15"/>
        <v>8</v>
      </c>
    </row>
    <row r="228" spans="2:11" x14ac:dyDescent="0.25">
      <c r="B228" s="1">
        <f t="shared" si="14"/>
        <v>31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0">
        <f t="shared" si="15"/>
        <v>8</v>
      </c>
    </row>
    <row r="229" spans="2:11" x14ac:dyDescent="0.25">
      <c r="B229" s="1">
        <f t="shared" si="14"/>
        <v>34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0">
        <f t="shared" si="15"/>
        <v>8</v>
      </c>
    </row>
    <row r="230" spans="2:11" x14ac:dyDescent="0.25">
      <c r="B230" s="1">
        <f t="shared" si="14"/>
        <v>37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0">
        <f t="shared" si="15"/>
        <v>8</v>
      </c>
    </row>
    <row r="231" spans="2:11" x14ac:dyDescent="0.25">
      <c r="B231" s="1">
        <f t="shared" si="14"/>
        <v>38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0">
        <f t="shared" si="15"/>
        <v>8</v>
      </c>
    </row>
    <row r="232" spans="2:11" x14ac:dyDescent="0.25">
      <c r="B232" s="1">
        <f t="shared" si="14"/>
        <v>41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0">
        <f t="shared" si="15"/>
        <v>8</v>
      </c>
    </row>
    <row r="233" spans="2:11" x14ac:dyDescent="0.25">
      <c r="B233" s="1">
        <f t="shared" si="14"/>
        <v>43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0">
        <f t="shared" si="15"/>
        <v>8</v>
      </c>
    </row>
    <row r="234" spans="2:11" x14ac:dyDescent="0.25">
      <c r="B234" s="1">
        <f t="shared" si="14"/>
        <v>44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0">
        <f t="shared" si="15"/>
        <v>8</v>
      </c>
    </row>
    <row r="235" spans="2:11" x14ac:dyDescent="0.25">
      <c r="B235" s="1">
        <f t="shared" si="14"/>
        <v>45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0">
        <f t="shared" si="15"/>
        <v>8</v>
      </c>
    </row>
    <row r="236" spans="2:11" x14ac:dyDescent="0.25">
      <c r="B236" s="1">
        <f t="shared" si="14"/>
        <v>46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0">
        <f t="shared" si="15"/>
        <v>7</v>
      </c>
    </row>
    <row r="237" spans="2:11" x14ac:dyDescent="0.25">
      <c r="B237" s="1">
        <f t="shared" si="14"/>
        <v>47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0">
        <f t="shared" si="15"/>
        <v>7</v>
      </c>
    </row>
    <row r="238" spans="2:11" x14ac:dyDescent="0.25">
      <c r="B238" s="1">
        <f t="shared" si="14"/>
        <v>51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0">
        <f t="shared" si="15"/>
        <v>8</v>
      </c>
    </row>
    <row r="239" spans="2:11" x14ac:dyDescent="0.25">
      <c r="B239" s="1">
        <f t="shared" si="14"/>
        <v>54</v>
      </c>
      <c r="C239" s="1">
        <f>0</f>
        <v>0</v>
      </c>
      <c r="D239" s="1">
        <f>0</f>
        <v>0</v>
      </c>
      <c r="E239" s="1">
        <f>0</f>
        <v>0</v>
      </c>
      <c r="F239" s="1">
        <f>0</f>
        <v>0</v>
      </c>
      <c r="G239" s="1">
        <f>0</f>
        <v>0</v>
      </c>
      <c r="H239" s="1">
        <f>0</f>
        <v>0</v>
      </c>
      <c r="I239" s="1">
        <f>0</f>
        <v>0</v>
      </c>
      <c r="J239" s="1">
        <f>0</f>
        <v>0</v>
      </c>
      <c r="K239" s="10">
        <f t="shared" si="15"/>
        <v>0</v>
      </c>
    </row>
    <row r="240" spans="2:11" x14ac:dyDescent="0.25">
      <c r="B240" s="1">
        <f t="shared" si="14"/>
        <v>57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0">
        <f t="shared" si="15"/>
        <v>7</v>
      </c>
    </row>
    <row r="241" spans="2:11" x14ac:dyDescent="0.25">
      <c r="B241" s="1">
        <f t="shared" si="14"/>
        <v>61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0">
        <f t="shared" si="15"/>
        <v>7</v>
      </c>
    </row>
    <row r="242" spans="2:11" x14ac:dyDescent="0.25">
      <c r="B242" s="1">
        <f t="shared" si="14"/>
        <v>63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0">
        <f t="shared" si="15"/>
        <v>8</v>
      </c>
    </row>
    <row r="243" spans="2:11" x14ac:dyDescent="0.25">
      <c r="B243" s="1">
        <f t="shared" si="14"/>
        <v>69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0">
        <f t="shared" si="15"/>
        <v>7</v>
      </c>
    </row>
    <row r="244" spans="2:11" x14ac:dyDescent="0.25">
      <c r="B244" s="1">
        <f t="shared" si="14"/>
        <v>71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0">
        <f t="shared" si="15"/>
        <v>8</v>
      </c>
    </row>
    <row r="245" spans="2:11" x14ac:dyDescent="0.25">
      <c r="B245" s="1">
        <f t="shared" si="14"/>
        <v>72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0">
        <f t="shared" si="15"/>
        <v>8</v>
      </c>
    </row>
    <row r="246" spans="2:11" x14ac:dyDescent="0.25">
      <c r="B246" s="1">
        <f t="shared" si="14"/>
        <v>73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0">
        <f t="shared" si="15"/>
        <v>8</v>
      </c>
    </row>
    <row r="247" spans="2:11" x14ac:dyDescent="0.25">
      <c r="B247" s="1">
        <f t="shared" si="14"/>
        <v>74</v>
      </c>
      <c r="C247" s="1">
        <f>0</f>
        <v>0</v>
      </c>
      <c r="D247" s="1">
        <f>0</f>
        <v>0</v>
      </c>
      <c r="E247" s="1">
        <f>0</f>
        <v>0</v>
      </c>
      <c r="F247" s="1">
        <f>0</f>
        <v>0</v>
      </c>
      <c r="G247" s="1">
        <f>0</f>
        <v>0</v>
      </c>
      <c r="H247" s="1">
        <f>0</f>
        <v>0</v>
      </c>
      <c r="I247" s="1">
        <f>0</f>
        <v>0</v>
      </c>
      <c r="J247" s="1">
        <f>0</f>
        <v>0</v>
      </c>
      <c r="K247" s="10">
        <f t="shared" si="15"/>
        <v>0</v>
      </c>
    </row>
    <row r="248" spans="2:11" x14ac:dyDescent="0.25">
      <c r="B248" s="1">
        <f t="shared" si="14"/>
        <v>79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0">
        <f t="shared" si="15"/>
        <v>2</v>
      </c>
    </row>
    <row r="249" spans="2:11" x14ac:dyDescent="0.25">
      <c r="B249" s="1">
        <f t="shared" si="14"/>
        <v>82</v>
      </c>
      <c r="C249" s="1">
        <f>0</f>
        <v>0</v>
      </c>
      <c r="D249" s="1">
        <f>0</f>
        <v>0</v>
      </c>
      <c r="E249" s="1">
        <f>0</f>
        <v>0</v>
      </c>
      <c r="F249" s="1">
        <f>0</f>
        <v>0</v>
      </c>
      <c r="G249" s="1">
        <f>0</f>
        <v>0</v>
      </c>
      <c r="H249" s="1">
        <f>0</f>
        <v>0</v>
      </c>
      <c r="I249" s="1">
        <f>0</f>
        <v>0</v>
      </c>
      <c r="J249" s="1">
        <f>0</f>
        <v>0</v>
      </c>
      <c r="K249" s="10">
        <f t="shared" si="15"/>
        <v>0</v>
      </c>
    </row>
    <row r="252" spans="2:11" x14ac:dyDescent="0.25">
      <c r="C252" s="29" t="s">
        <v>51</v>
      </c>
      <c r="D252" s="29"/>
      <c r="E252" s="29"/>
      <c r="F252" s="29"/>
      <c r="G252" s="29"/>
      <c r="H252" s="29"/>
      <c r="I252" s="29"/>
      <c r="J252" s="29"/>
      <c r="K252" s="29"/>
    </row>
    <row r="253" spans="2:11" x14ac:dyDescent="0.25">
      <c r="B253" s="4" t="s">
        <v>77</v>
      </c>
      <c r="C253" s="4" t="s">
        <v>68</v>
      </c>
      <c r="D253" s="4" t="s">
        <v>69</v>
      </c>
      <c r="E253" s="4" t="s">
        <v>70</v>
      </c>
      <c r="F253" s="4" t="s">
        <v>71</v>
      </c>
      <c r="G253" s="4" t="s">
        <v>72</v>
      </c>
      <c r="H253" s="4" t="s">
        <v>73</v>
      </c>
      <c r="I253" s="4" t="s">
        <v>74</v>
      </c>
      <c r="J253" s="4" t="s">
        <v>75</v>
      </c>
      <c r="K253" s="4" t="s">
        <v>56</v>
      </c>
    </row>
    <row r="254" spans="2:11" x14ac:dyDescent="0.25">
      <c r="B254" s="1">
        <f t="shared" ref="B254:B298" si="16">A2</f>
        <v>1</v>
      </c>
      <c r="C254" s="1">
        <f>0</f>
        <v>0</v>
      </c>
      <c r="D254" s="1">
        <f>0</f>
        <v>0</v>
      </c>
      <c r="E254" s="1">
        <f>0</f>
        <v>0</v>
      </c>
      <c r="F254" s="1">
        <f>0</f>
        <v>0</v>
      </c>
      <c r="G254" s="1">
        <f>0</f>
        <v>0</v>
      </c>
      <c r="H254" s="1">
        <f>0</f>
        <v>0</v>
      </c>
      <c r="I254" s="1">
        <f>0</f>
        <v>0</v>
      </c>
      <c r="J254" s="1">
        <f>0</f>
        <v>0</v>
      </c>
      <c r="K254" s="10">
        <f>SUM(C254:J254)</f>
        <v>0</v>
      </c>
    </row>
    <row r="255" spans="2:11" x14ac:dyDescent="0.25">
      <c r="B255" s="1">
        <f t="shared" si="16"/>
        <v>2</v>
      </c>
      <c r="C255" s="1">
        <f>0</f>
        <v>0</v>
      </c>
      <c r="D255" s="1">
        <f>0</f>
        <v>0</v>
      </c>
      <c r="E255" s="1">
        <f>0</f>
        <v>0</v>
      </c>
      <c r="F255" s="1">
        <f>0</f>
        <v>0</v>
      </c>
      <c r="G255" s="1">
        <f>0</f>
        <v>0</v>
      </c>
      <c r="H255" s="1">
        <f>0</f>
        <v>0</v>
      </c>
      <c r="I255" s="1">
        <f>0</f>
        <v>0</v>
      </c>
      <c r="J255" s="1">
        <f>0</f>
        <v>0</v>
      </c>
      <c r="K255" s="10">
        <f t="shared" ref="K255:K297" si="17">SUM(C255:J255)</f>
        <v>0</v>
      </c>
    </row>
    <row r="256" spans="2:11" x14ac:dyDescent="0.25">
      <c r="B256" s="1">
        <f t="shared" si="16"/>
        <v>3</v>
      </c>
      <c r="C256" s="1">
        <f>0</f>
        <v>0</v>
      </c>
      <c r="D256" s="1">
        <f>0</f>
        <v>0</v>
      </c>
      <c r="E256" s="1">
        <f>0</f>
        <v>0</v>
      </c>
      <c r="F256" s="1">
        <f>0</f>
        <v>0</v>
      </c>
      <c r="G256" s="1">
        <f>0</f>
        <v>0</v>
      </c>
      <c r="H256" s="1">
        <f>0</f>
        <v>0</v>
      </c>
      <c r="I256" s="1">
        <f>0</f>
        <v>0</v>
      </c>
      <c r="J256" s="1">
        <f>0</f>
        <v>0</v>
      </c>
      <c r="K256" s="10">
        <f t="shared" si="17"/>
        <v>0</v>
      </c>
    </row>
    <row r="257" spans="2:11" x14ac:dyDescent="0.25">
      <c r="B257" s="1">
        <f t="shared" si="16"/>
        <v>4</v>
      </c>
      <c r="C257" s="1">
        <f>0</f>
        <v>0</v>
      </c>
      <c r="D257" s="1">
        <f>0</f>
        <v>0</v>
      </c>
      <c r="E257" s="1">
        <f>0</f>
        <v>0</v>
      </c>
      <c r="F257" s="1">
        <f>0</f>
        <v>0</v>
      </c>
      <c r="G257" s="1">
        <f>0</f>
        <v>0</v>
      </c>
      <c r="H257" s="1">
        <f>0</f>
        <v>0</v>
      </c>
      <c r="I257" s="1">
        <f>0</f>
        <v>0</v>
      </c>
      <c r="J257" s="1">
        <f>0</f>
        <v>0</v>
      </c>
      <c r="K257" s="10">
        <f t="shared" si="17"/>
        <v>0</v>
      </c>
    </row>
    <row r="258" spans="2:11" x14ac:dyDescent="0.25">
      <c r="B258" s="1">
        <f t="shared" si="16"/>
        <v>5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0">
        <f t="shared" si="17"/>
        <v>0</v>
      </c>
    </row>
    <row r="259" spans="2:11" x14ac:dyDescent="0.25">
      <c r="B259" s="1">
        <f t="shared" si="16"/>
        <v>6</v>
      </c>
      <c r="C259" s="1">
        <f>0</f>
        <v>0</v>
      </c>
      <c r="D259" s="1">
        <f>0</f>
        <v>0</v>
      </c>
      <c r="E259" s="1">
        <f>0</f>
        <v>0</v>
      </c>
      <c r="F259" s="1">
        <f>0</f>
        <v>0</v>
      </c>
      <c r="G259" s="1">
        <f>0</f>
        <v>0</v>
      </c>
      <c r="H259" s="1">
        <f>0</f>
        <v>0</v>
      </c>
      <c r="I259" s="1">
        <f>0</f>
        <v>0</v>
      </c>
      <c r="J259" s="1">
        <f>0</f>
        <v>0</v>
      </c>
      <c r="K259" s="10">
        <f t="shared" si="17"/>
        <v>0</v>
      </c>
    </row>
    <row r="260" spans="2:11" x14ac:dyDescent="0.25">
      <c r="B260" s="1">
        <f t="shared" si="16"/>
        <v>9</v>
      </c>
      <c r="C260" s="1">
        <f>0</f>
        <v>0</v>
      </c>
      <c r="D260" s="1">
        <f>0</f>
        <v>0</v>
      </c>
      <c r="E260" s="1">
        <f>0</f>
        <v>0</v>
      </c>
      <c r="F260" s="1">
        <f>0</f>
        <v>0</v>
      </c>
      <c r="G260" s="1">
        <f>0</f>
        <v>0</v>
      </c>
      <c r="H260" s="1">
        <f>0</f>
        <v>0</v>
      </c>
      <c r="I260" s="1">
        <f>0</f>
        <v>0</v>
      </c>
      <c r="J260" s="1">
        <f>0</f>
        <v>0</v>
      </c>
      <c r="K260" s="10">
        <f t="shared" si="17"/>
        <v>0</v>
      </c>
    </row>
    <row r="261" spans="2:11" x14ac:dyDescent="0.25">
      <c r="B261" s="1">
        <f t="shared" si="16"/>
        <v>10</v>
      </c>
      <c r="C261" s="1">
        <f>0</f>
        <v>0</v>
      </c>
      <c r="D261" s="1">
        <f>0</f>
        <v>0</v>
      </c>
      <c r="E261" s="1">
        <f>0</f>
        <v>0</v>
      </c>
      <c r="F261" s="1">
        <f>0</f>
        <v>0</v>
      </c>
      <c r="G261" s="1">
        <f>0</f>
        <v>0</v>
      </c>
      <c r="H261" s="1">
        <f>0</f>
        <v>0</v>
      </c>
      <c r="I261" s="1">
        <f>0</f>
        <v>0</v>
      </c>
      <c r="J261" s="1">
        <f>0</f>
        <v>0</v>
      </c>
      <c r="K261" s="10">
        <f t="shared" si="17"/>
        <v>0</v>
      </c>
    </row>
    <row r="262" spans="2:11" x14ac:dyDescent="0.25">
      <c r="B262" s="1">
        <f t="shared" si="16"/>
        <v>11</v>
      </c>
      <c r="C262" s="1">
        <f>0</f>
        <v>0</v>
      </c>
      <c r="D262" s="1">
        <f>0</f>
        <v>0</v>
      </c>
      <c r="E262" s="1">
        <f>0</f>
        <v>0</v>
      </c>
      <c r="F262" s="1">
        <f>0</f>
        <v>0</v>
      </c>
      <c r="G262" s="1">
        <f>0</f>
        <v>0</v>
      </c>
      <c r="H262" s="1">
        <f>0</f>
        <v>0</v>
      </c>
      <c r="I262" s="1">
        <f>0</f>
        <v>0</v>
      </c>
      <c r="J262" s="1">
        <f>0</f>
        <v>0</v>
      </c>
      <c r="K262" s="10">
        <f t="shared" si="17"/>
        <v>0</v>
      </c>
    </row>
    <row r="263" spans="2:11" x14ac:dyDescent="0.25">
      <c r="B263" s="1">
        <f t="shared" si="16"/>
        <v>12</v>
      </c>
      <c r="C263" s="1">
        <f>0</f>
        <v>0</v>
      </c>
      <c r="D263" s="1">
        <f>0</f>
        <v>0</v>
      </c>
      <c r="E263" s="1">
        <f>0</f>
        <v>0</v>
      </c>
      <c r="F263" s="1">
        <f>0</f>
        <v>0</v>
      </c>
      <c r="G263" s="1">
        <f>0</f>
        <v>0</v>
      </c>
      <c r="H263" s="1">
        <f>0</f>
        <v>0</v>
      </c>
      <c r="I263" s="1">
        <f>0</f>
        <v>0</v>
      </c>
      <c r="J263" s="1">
        <f>0</f>
        <v>0</v>
      </c>
      <c r="K263" s="10">
        <f t="shared" si="17"/>
        <v>0</v>
      </c>
    </row>
    <row r="264" spans="2:11" x14ac:dyDescent="0.25">
      <c r="B264" s="1">
        <f t="shared" si="16"/>
        <v>13</v>
      </c>
      <c r="C264" s="1">
        <f>0</f>
        <v>0</v>
      </c>
      <c r="D264" s="1">
        <f>0</f>
        <v>0</v>
      </c>
      <c r="E264" s="1">
        <f>0</f>
        <v>0</v>
      </c>
      <c r="F264" s="1">
        <f>0</f>
        <v>0</v>
      </c>
      <c r="G264" s="1">
        <f>0</f>
        <v>0</v>
      </c>
      <c r="H264" s="1">
        <f>0</f>
        <v>0</v>
      </c>
      <c r="I264" s="1">
        <f>0</f>
        <v>0</v>
      </c>
      <c r="J264" s="1">
        <f>0</f>
        <v>0</v>
      </c>
      <c r="K264" s="10">
        <f t="shared" si="17"/>
        <v>0</v>
      </c>
    </row>
    <row r="265" spans="2:11" x14ac:dyDescent="0.25">
      <c r="B265" s="1">
        <f t="shared" si="16"/>
        <v>14</v>
      </c>
      <c r="C265" s="1">
        <f>0</f>
        <v>0</v>
      </c>
      <c r="D265" s="1">
        <f>0</f>
        <v>0</v>
      </c>
      <c r="E265" s="1">
        <f>0</f>
        <v>0</v>
      </c>
      <c r="F265" s="1">
        <f>0</f>
        <v>0</v>
      </c>
      <c r="G265" s="1">
        <f>0</f>
        <v>0</v>
      </c>
      <c r="H265" s="1">
        <f>0</f>
        <v>0</v>
      </c>
      <c r="I265" s="1">
        <f>0</f>
        <v>0</v>
      </c>
      <c r="J265" s="1">
        <f>0</f>
        <v>0</v>
      </c>
      <c r="K265" s="10">
        <f t="shared" si="17"/>
        <v>0</v>
      </c>
    </row>
    <row r="266" spans="2:11" x14ac:dyDescent="0.25">
      <c r="B266" s="1">
        <f t="shared" si="16"/>
        <v>15</v>
      </c>
      <c r="C266" s="1">
        <f>0</f>
        <v>0</v>
      </c>
      <c r="D266" s="1">
        <f>0</f>
        <v>0</v>
      </c>
      <c r="E266" s="1">
        <f>0</f>
        <v>0</v>
      </c>
      <c r="F266" s="1">
        <f>0</f>
        <v>0</v>
      </c>
      <c r="G266" s="1">
        <f>0</f>
        <v>0</v>
      </c>
      <c r="H266" s="1">
        <f>0</f>
        <v>0</v>
      </c>
      <c r="I266" s="1">
        <f>0</f>
        <v>0</v>
      </c>
      <c r="J266" s="1">
        <f>0</f>
        <v>0</v>
      </c>
      <c r="K266" s="10">
        <f t="shared" si="17"/>
        <v>0</v>
      </c>
    </row>
    <row r="267" spans="2:11" x14ac:dyDescent="0.25">
      <c r="B267" s="1">
        <f t="shared" si="16"/>
        <v>17</v>
      </c>
      <c r="C267" s="1">
        <f>0</f>
        <v>0</v>
      </c>
      <c r="D267" s="1">
        <f>0</f>
        <v>0</v>
      </c>
      <c r="E267" s="1">
        <f>0</f>
        <v>0</v>
      </c>
      <c r="F267" s="1">
        <f>0</f>
        <v>0</v>
      </c>
      <c r="G267" s="1">
        <f>0</f>
        <v>0</v>
      </c>
      <c r="H267" s="1">
        <f>0</f>
        <v>0</v>
      </c>
      <c r="I267" s="1">
        <f>0</f>
        <v>0</v>
      </c>
      <c r="J267" s="1">
        <f>0</f>
        <v>0</v>
      </c>
      <c r="K267" s="10">
        <f t="shared" si="17"/>
        <v>0</v>
      </c>
    </row>
    <row r="268" spans="2:11" x14ac:dyDescent="0.25">
      <c r="B268" s="1">
        <f t="shared" si="16"/>
        <v>18</v>
      </c>
      <c r="C268" s="1">
        <f>0</f>
        <v>0</v>
      </c>
      <c r="D268" s="1">
        <f>0</f>
        <v>0</v>
      </c>
      <c r="E268" s="1">
        <f>0</f>
        <v>0</v>
      </c>
      <c r="F268" s="1">
        <f>0</f>
        <v>0</v>
      </c>
      <c r="G268" s="1">
        <f>0</f>
        <v>0</v>
      </c>
      <c r="H268" s="1">
        <f>0</f>
        <v>0</v>
      </c>
      <c r="I268" s="1">
        <f>0</f>
        <v>0</v>
      </c>
      <c r="J268" s="1">
        <f>0</f>
        <v>0</v>
      </c>
      <c r="K268" s="10">
        <f t="shared" si="17"/>
        <v>0</v>
      </c>
    </row>
    <row r="269" spans="2:11" x14ac:dyDescent="0.25">
      <c r="B269" s="1">
        <f t="shared" si="16"/>
        <v>20</v>
      </c>
      <c r="C269" s="1">
        <f>0</f>
        <v>0</v>
      </c>
      <c r="D269" s="1">
        <f>0</f>
        <v>0</v>
      </c>
      <c r="E269" s="1">
        <f>0</f>
        <v>0</v>
      </c>
      <c r="F269" s="1">
        <f>0</f>
        <v>0</v>
      </c>
      <c r="G269" s="1">
        <f>0</f>
        <v>0</v>
      </c>
      <c r="H269" s="1">
        <f>0</f>
        <v>0</v>
      </c>
      <c r="I269" s="1">
        <f>0</f>
        <v>0</v>
      </c>
      <c r="J269" s="1">
        <f>0</f>
        <v>0</v>
      </c>
      <c r="K269" s="10">
        <f t="shared" si="17"/>
        <v>0</v>
      </c>
    </row>
    <row r="270" spans="2:11" x14ac:dyDescent="0.25">
      <c r="B270" s="1">
        <f t="shared" si="16"/>
        <v>22</v>
      </c>
      <c r="C270" s="1">
        <f>0</f>
        <v>0</v>
      </c>
      <c r="D270" s="1">
        <f>0</f>
        <v>0</v>
      </c>
      <c r="E270" s="1">
        <f>0</f>
        <v>0</v>
      </c>
      <c r="F270" s="1">
        <f>0</f>
        <v>0</v>
      </c>
      <c r="G270" s="1">
        <f>0</f>
        <v>0</v>
      </c>
      <c r="H270" s="1">
        <f>0</f>
        <v>0</v>
      </c>
      <c r="I270" s="1">
        <f>0</f>
        <v>0</v>
      </c>
      <c r="J270" s="1">
        <f>0</f>
        <v>0</v>
      </c>
      <c r="K270" s="10">
        <f t="shared" si="17"/>
        <v>0</v>
      </c>
    </row>
    <row r="271" spans="2:11" x14ac:dyDescent="0.25">
      <c r="B271" s="1">
        <f t="shared" si="16"/>
        <v>23</v>
      </c>
      <c r="C271" s="1">
        <f>0</f>
        <v>0</v>
      </c>
      <c r="D271" s="1">
        <f>0</f>
        <v>0</v>
      </c>
      <c r="E271" s="1">
        <f>0</f>
        <v>0</v>
      </c>
      <c r="F271" s="1">
        <f>0</f>
        <v>0</v>
      </c>
      <c r="G271" s="1">
        <f>0</f>
        <v>0</v>
      </c>
      <c r="H271" s="1">
        <f>0</f>
        <v>0</v>
      </c>
      <c r="I271" s="1">
        <f>0</f>
        <v>0</v>
      </c>
      <c r="J271" s="1">
        <f>0</f>
        <v>0</v>
      </c>
      <c r="K271" s="10">
        <f t="shared" si="17"/>
        <v>0</v>
      </c>
    </row>
    <row r="272" spans="2:11" x14ac:dyDescent="0.25">
      <c r="B272" s="1">
        <f t="shared" si="16"/>
        <v>24</v>
      </c>
      <c r="C272" s="1">
        <f>0</f>
        <v>0</v>
      </c>
      <c r="D272" s="1">
        <f>0</f>
        <v>0</v>
      </c>
      <c r="E272" s="1">
        <f>0</f>
        <v>0</v>
      </c>
      <c r="F272" s="1">
        <f>0</f>
        <v>0</v>
      </c>
      <c r="G272" s="1">
        <f>0</f>
        <v>0</v>
      </c>
      <c r="H272" s="1">
        <f>0</f>
        <v>0</v>
      </c>
      <c r="I272" s="1">
        <f>0</f>
        <v>0</v>
      </c>
      <c r="J272" s="1">
        <f>0</f>
        <v>0</v>
      </c>
      <c r="K272" s="10">
        <f t="shared" si="17"/>
        <v>0</v>
      </c>
    </row>
    <row r="273" spans="2:11" x14ac:dyDescent="0.25">
      <c r="B273" s="1">
        <f t="shared" si="16"/>
        <v>26</v>
      </c>
      <c r="C273" s="1">
        <f>0</f>
        <v>0</v>
      </c>
      <c r="D273" s="1">
        <f>0</f>
        <v>0</v>
      </c>
      <c r="E273" s="1">
        <f>0</f>
        <v>0</v>
      </c>
      <c r="F273" s="1">
        <f>0</f>
        <v>0</v>
      </c>
      <c r="G273" s="1">
        <f>0</f>
        <v>0</v>
      </c>
      <c r="H273" s="1">
        <f>0</f>
        <v>0</v>
      </c>
      <c r="I273" s="1">
        <f>0</f>
        <v>0</v>
      </c>
      <c r="J273" s="1">
        <f>0</f>
        <v>0</v>
      </c>
      <c r="K273" s="10">
        <f t="shared" si="17"/>
        <v>0</v>
      </c>
    </row>
    <row r="274" spans="2:11" x14ac:dyDescent="0.25">
      <c r="B274" s="1">
        <f t="shared" si="16"/>
        <v>27</v>
      </c>
      <c r="C274" s="1">
        <f>0</f>
        <v>0</v>
      </c>
      <c r="D274" s="1">
        <f>0</f>
        <v>0</v>
      </c>
      <c r="E274" s="1">
        <f>0</f>
        <v>0</v>
      </c>
      <c r="F274" s="1">
        <f>0</f>
        <v>0</v>
      </c>
      <c r="G274" s="1">
        <f>0</f>
        <v>0</v>
      </c>
      <c r="H274" s="1">
        <f>0</f>
        <v>0</v>
      </c>
      <c r="I274" s="1">
        <f>0</f>
        <v>0</v>
      </c>
      <c r="J274" s="1">
        <f>0</f>
        <v>0</v>
      </c>
      <c r="K274" s="10">
        <f t="shared" si="17"/>
        <v>0</v>
      </c>
    </row>
    <row r="275" spans="2:11" x14ac:dyDescent="0.25">
      <c r="B275" s="1">
        <f t="shared" si="16"/>
        <v>28</v>
      </c>
      <c r="C275" s="1">
        <f>0</f>
        <v>0</v>
      </c>
      <c r="D275" s="1">
        <f>0</f>
        <v>0</v>
      </c>
      <c r="E275" s="1">
        <f>0</f>
        <v>0</v>
      </c>
      <c r="F275" s="1">
        <f>0</f>
        <v>0</v>
      </c>
      <c r="G275" s="1">
        <f>0</f>
        <v>0</v>
      </c>
      <c r="H275" s="1">
        <f>0</f>
        <v>0</v>
      </c>
      <c r="I275" s="1">
        <f>0</f>
        <v>0</v>
      </c>
      <c r="J275" s="1">
        <f>0</f>
        <v>0</v>
      </c>
      <c r="K275" s="10">
        <f t="shared" si="17"/>
        <v>0</v>
      </c>
    </row>
    <row r="276" spans="2:11" x14ac:dyDescent="0.25">
      <c r="B276" s="1">
        <f t="shared" si="16"/>
        <v>30</v>
      </c>
      <c r="C276" s="1">
        <f>0</f>
        <v>0</v>
      </c>
      <c r="D276" s="1">
        <f>0</f>
        <v>0</v>
      </c>
      <c r="E276" s="1">
        <f>0</f>
        <v>0</v>
      </c>
      <c r="F276" s="1">
        <f>0</f>
        <v>0</v>
      </c>
      <c r="G276" s="1">
        <f>0</f>
        <v>0</v>
      </c>
      <c r="H276" s="1">
        <f>0</f>
        <v>0</v>
      </c>
      <c r="I276" s="1">
        <f>0</f>
        <v>0</v>
      </c>
      <c r="J276" s="1">
        <f>0</f>
        <v>0</v>
      </c>
      <c r="K276" s="10">
        <f t="shared" si="17"/>
        <v>0</v>
      </c>
    </row>
    <row r="277" spans="2:11" x14ac:dyDescent="0.25">
      <c r="B277" s="1">
        <f t="shared" si="16"/>
        <v>31</v>
      </c>
      <c r="C277" s="1">
        <f>0</f>
        <v>0</v>
      </c>
      <c r="D277" s="1">
        <f>0</f>
        <v>0</v>
      </c>
      <c r="E277" s="1">
        <f>0</f>
        <v>0</v>
      </c>
      <c r="F277" s="1">
        <f>0</f>
        <v>0</v>
      </c>
      <c r="G277" s="1">
        <f>0</f>
        <v>0</v>
      </c>
      <c r="H277" s="1">
        <f>0</f>
        <v>0</v>
      </c>
      <c r="I277" s="1">
        <f>0</f>
        <v>0</v>
      </c>
      <c r="J277" s="1">
        <f>0</f>
        <v>0</v>
      </c>
      <c r="K277" s="10">
        <f t="shared" si="17"/>
        <v>0</v>
      </c>
    </row>
    <row r="278" spans="2:11" x14ac:dyDescent="0.25">
      <c r="B278" s="1">
        <f t="shared" si="16"/>
        <v>34</v>
      </c>
      <c r="C278" s="1">
        <f>0</f>
        <v>0</v>
      </c>
      <c r="D278" s="1">
        <f>0</f>
        <v>0</v>
      </c>
      <c r="E278" s="1">
        <f>0</f>
        <v>0</v>
      </c>
      <c r="F278" s="1">
        <f>0</f>
        <v>0</v>
      </c>
      <c r="G278" s="1">
        <f>0</f>
        <v>0</v>
      </c>
      <c r="H278" s="1">
        <f>0</f>
        <v>0</v>
      </c>
      <c r="I278" s="1">
        <f>0</f>
        <v>0</v>
      </c>
      <c r="J278" s="1">
        <f>0</f>
        <v>0</v>
      </c>
      <c r="K278" s="10">
        <f t="shared" si="17"/>
        <v>0</v>
      </c>
    </row>
    <row r="279" spans="2:11" x14ac:dyDescent="0.25">
      <c r="B279" s="1">
        <f t="shared" si="16"/>
        <v>37</v>
      </c>
      <c r="C279" s="1">
        <f>0</f>
        <v>0</v>
      </c>
      <c r="D279" s="1">
        <f>0</f>
        <v>0</v>
      </c>
      <c r="E279" s="1">
        <f>0</f>
        <v>0</v>
      </c>
      <c r="F279" s="1">
        <f>0</f>
        <v>0</v>
      </c>
      <c r="G279" s="1">
        <f>0</f>
        <v>0</v>
      </c>
      <c r="H279" s="1">
        <f>0</f>
        <v>0</v>
      </c>
      <c r="I279" s="1">
        <f>0</f>
        <v>0</v>
      </c>
      <c r="J279" s="1">
        <f>0</f>
        <v>0</v>
      </c>
      <c r="K279" s="10">
        <f t="shared" si="17"/>
        <v>0</v>
      </c>
    </row>
    <row r="280" spans="2:11" x14ac:dyDescent="0.25">
      <c r="B280" s="1">
        <f t="shared" si="16"/>
        <v>38</v>
      </c>
      <c r="C280" s="1">
        <f>0</f>
        <v>0</v>
      </c>
      <c r="D280" s="1">
        <f>0</f>
        <v>0</v>
      </c>
      <c r="E280" s="1">
        <f>0</f>
        <v>0</v>
      </c>
      <c r="F280" s="1">
        <f>0</f>
        <v>0</v>
      </c>
      <c r="G280" s="1">
        <f>0</f>
        <v>0</v>
      </c>
      <c r="H280" s="1">
        <f>0</f>
        <v>0</v>
      </c>
      <c r="I280" s="1">
        <f>0</f>
        <v>0</v>
      </c>
      <c r="J280" s="1">
        <f>0</f>
        <v>0</v>
      </c>
      <c r="K280" s="10">
        <f t="shared" si="17"/>
        <v>0</v>
      </c>
    </row>
    <row r="281" spans="2:11" x14ac:dyDescent="0.25">
      <c r="B281" s="1">
        <f t="shared" si="16"/>
        <v>41</v>
      </c>
      <c r="C281" s="1">
        <f>0</f>
        <v>0</v>
      </c>
      <c r="D281" s="1">
        <f>0</f>
        <v>0</v>
      </c>
      <c r="E281" s="1">
        <f>0</f>
        <v>0</v>
      </c>
      <c r="F281" s="1">
        <f>0</f>
        <v>0</v>
      </c>
      <c r="G281" s="1">
        <f>0</f>
        <v>0</v>
      </c>
      <c r="H281" s="1">
        <f>0</f>
        <v>0</v>
      </c>
      <c r="I281" s="1">
        <f>0</f>
        <v>0</v>
      </c>
      <c r="J281" s="1">
        <f>0</f>
        <v>0</v>
      </c>
      <c r="K281" s="10">
        <f t="shared" si="17"/>
        <v>0</v>
      </c>
    </row>
    <row r="282" spans="2:11" x14ac:dyDescent="0.25">
      <c r="B282" s="1">
        <f t="shared" si="16"/>
        <v>43</v>
      </c>
      <c r="C282" s="1">
        <f>0</f>
        <v>0</v>
      </c>
      <c r="D282" s="1">
        <f>0</f>
        <v>0</v>
      </c>
      <c r="E282" s="1">
        <f>0</f>
        <v>0</v>
      </c>
      <c r="F282" s="1">
        <f>0</f>
        <v>0</v>
      </c>
      <c r="G282" s="1">
        <f>0</f>
        <v>0</v>
      </c>
      <c r="H282" s="1">
        <f>0</f>
        <v>0</v>
      </c>
      <c r="I282" s="1">
        <f>0</f>
        <v>0</v>
      </c>
      <c r="J282" s="1">
        <f>0</f>
        <v>0</v>
      </c>
      <c r="K282" s="10">
        <f t="shared" si="17"/>
        <v>0</v>
      </c>
    </row>
    <row r="283" spans="2:11" x14ac:dyDescent="0.25">
      <c r="B283" s="1">
        <f t="shared" si="16"/>
        <v>44</v>
      </c>
      <c r="C283" s="1">
        <f>0</f>
        <v>0</v>
      </c>
      <c r="D283" s="1">
        <f>0</f>
        <v>0</v>
      </c>
      <c r="E283" s="1">
        <f>0</f>
        <v>0</v>
      </c>
      <c r="F283" s="1">
        <f>0</f>
        <v>0</v>
      </c>
      <c r="G283" s="1">
        <f>0</f>
        <v>0</v>
      </c>
      <c r="H283" s="1">
        <f>0</f>
        <v>0</v>
      </c>
      <c r="I283" s="1">
        <f>0</f>
        <v>0</v>
      </c>
      <c r="J283" s="1">
        <f>0</f>
        <v>0</v>
      </c>
      <c r="K283" s="10">
        <f t="shared" si="17"/>
        <v>0</v>
      </c>
    </row>
    <row r="284" spans="2:11" x14ac:dyDescent="0.25">
      <c r="B284" s="1">
        <f t="shared" si="16"/>
        <v>45</v>
      </c>
      <c r="C284" s="1">
        <f>0</f>
        <v>0</v>
      </c>
      <c r="D284" s="1">
        <f>0</f>
        <v>0</v>
      </c>
      <c r="E284" s="1">
        <f>0</f>
        <v>0</v>
      </c>
      <c r="F284" s="1">
        <f>0</f>
        <v>0</v>
      </c>
      <c r="G284" s="1">
        <f>0</f>
        <v>0</v>
      </c>
      <c r="H284" s="1">
        <f>0</f>
        <v>0</v>
      </c>
      <c r="I284" s="1">
        <f>0</f>
        <v>0</v>
      </c>
      <c r="J284" s="1">
        <f>0</f>
        <v>0</v>
      </c>
      <c r="K284" s="10">
        <f t="shared" si="17"/>
        <v>0</v>
      </c>
    </row>
    <row r="285" spans="2:11" x14ac:dyDescent="0.25">
      <c r="B285" s="1">
        <f t="shared" si="16"/>
        <v>46</v>
      </c>
      <c r="C285" s="1">
        <f>0</f>
        <v>0</v>
      </c>
      <c r="D285" s="1">
        <f>0</f>
        <v>0</v>
      </c>
      <c r="E285" s="1">
        <f>0</f>
        <v>0</v>
      </c>
      <c r="F285" s="1">
        <f>0</f>
        <v>0</v>
      </c>
      <c r="G285" s="1">
        <f>0</f>
        <v>0</v>
      </c>
      <c r="H285" s="1">
        <f>0</f>
        <v>0</v>
      </c>
      <c r="I285" s="1">
        <f>0</f>
        <v>0</v>
      </c>
      <c r="J285" s="1">
        <f>0</f>
        <v>0</v>
      </c>
      <c r="K285" s="10">
        <f t="shared" si="17"/>
        <v>0</v>
      </c>
    </row>
    <row r="286" spans="2:11" x14ac:dyDescent="0.25">
      <c r="B286" s="1">
        <f t="shared" si="16"/>
        <v>47</v>
      </c>
      <c r="C286" s="1">
        <f>0</f>
        <v>0</v>
      </c>
      <c r="D286" s="1">
        <f>0</f>
        <v>0</v>
      </c>
      <c r="E286" s="1">
        <f>0</f>
        <v>0</v>
      </c>
      <c r="F286" s="1">
        <f>0</f>
        <v>0</v>
      </c>
      <c r="G286" s="1">
        <f>0</f>
        <v>0</v>
      </c>
      <c r="H286" s="1">
        <f>0</f>
        <v>0</v>
      </c>
      <c r="I286" s="1">
        <f>0</f>
        <v>0</v>
      </c>
      <c r="J286" s="1">
        <f>0</f>
        <v>0</v>
      </c>
      <c r="K286" s="10">
        <f t="shared" si="17"/>
        <v>0</v>
      </c>
    </row>
    <row r="287" spans="2:11" x14ac:dyDescent="0.25">
      <c r="B287" s="1">
        <f t="shared" si="16"/>
        <v>51</v>
      </c>
      <c r="C287" s="1">
        <f>0</f>
        <v>0</v>
      </c>
      <c r="D287" s="1">
        <f>0</f>
        <v>0</v>
      </c>
      <c r="E287" s="1">
        <f>0</f>
        <v>0</v>
      </c>
      <c r="F287" s="1">
        <f>0</f>
        <v>0</v>
      </c>
      <c r="G287" s="1">
        <f>0</f>
        <v>0</v>
      </c>
      <c r="H287" s="1">
        <f>0</f>
        <v>0</v>
      </c>
      <c r="I287" s="1">
        <f>0</f>
        <v>0</v>
      </c>
      <c r="J287" s="1">
        <f>0</f>
        <v>0</v>
      </c>
      <c r="K287" s="10">
        <f t="shared" si="17"/>
        <v>0</v>
      </c>
    </row>
    <row r="288" spans="2:11" x14ac:dyDescent="0.25">
      <c r="B288" s="1">
        <f t="shared" si="16"/>
        <v>54</v>
      </c>
      <c r="C288" s="1">
        <f>0</f>
        <v>0</v>
      </c>
      <c r="D288" s="1">
        <f>0</f>
        <v>0</v>
      </c>
      <c r="E288" s="1">
        <f>0</f>
        <v>0</v>
      </c>
      <c r="F288" s="1">
        <f>0</f>
        <v>0</v>
      </c>
      <c r="G288" s="1">
        <f>0</f>
        <v>0</v>
      </c>
      <c r="H288" s="1">
        <f>0</f>
        <v>0</v>
      </c>
      <c r="I288" s="1">
        <f>0</f>
        <v>0</v>
      </c>
      <c r="J288" s="1">
        <f>0</f>
        <v>0</v>
      </c>
      <c r="K288" s="10">
        <f t="shared" si="17"/>
        <v>0</v>
      </c>
    </row>
    <row r="289" spans="2:11" x14ac:dyDescent="0.25">
      <c r="B289" s="1">
        <f t="shared" si="16"/>
        <v>57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0">
        <f t="shared" si="17"/>
        <v>8</v>
      </c>
    </row>
    <row r="290" spans="2:11" x14ac:dyDescent="0.25">
      <c r="B290" s="1">
        <f t="shared" si="16"/>
        <v>61</v>
      </c>
      <c r="C290" s="1">
        <f>0</f>
        <v>0</v>
      </c>
      <c r="D290" s="1">
        <f>0</f>
        <v>0</v>
      </c>
      <c r="E290" s="1">
        <f>0</f>
        <v>0</v>
      </c>
      <c r="F290" s="1">
        <f>0</f>
        <v>0</v>
      </c>
      <c r="G290" s="1">
        <f>0</f>
        <v>0</v>
      </c>
      <c r="H290" s="1">
        <f>0</f>
        <v>0</v>
      </c>
      <c r="I290" s="1">
        <f>0</f>
        <v>0</v>
      </c>
      <c r="J290" s="1">
        <f>0</f>
        <v>0</v>
      </c>
      <c r="K290" s="10">
        <f t="shared" si="17"/>
        <v>0</v>
      </c>
    </row>
    <row r="291" spans="2:11" x14ac:dyDescent="0.25">
      <c r="B291" s="1">
        <f t="shared" si="16"/>
        <v>63</v>
      </c>
      <c r="C291" s="1">
        <f>0</f>
        <v>0</v>
      </c>
      <c r="D291" s="1">
        <f>0</f>
        <v>0</v>
      </c>
      <c r="E291" s="1">
        <f>0</f>
        <v>0</v>
      </c>
      <c r="F291" s="1">
        <f>0</f>
        <v>0</v>
      </c>
      <c r="G291" s="1">
        <f>0</f>
        <v>0</v>
      </c>
      <c r="H291" s="1">
        <f>0</f>
        <v>0</v>
      </c>
      <c r="I291" s="1">
        <f>0</f>
        <v>0</v>
      </c>
      <c r="J291" s="1">
        <f>0</f>
        <v>0</v>
      </c>
      <c r="K291" s="10">
        <f t="shared" si="17"/>
        <v>0</v>
      </c>
    </row>
    <row r="292" spans="2:11" x14ac:dyDescent="0.25">
      <c r="B292" s="1">
        <f t="shared" si="16"/>
        <v>69</v>
      </c>
      <c r="C292" s="1">
        <f>0</f>
        <v>0</v>
      </c>
      <c r="D292" s="1">
        <f>0</f>
        <v>0</v>
      </c>
      <c r="E292" s="1">
        <f>0</f>
        <v>0</v>
      </c>
      <c r="F292" s="1">
        <f>0</f>
        <v>0</v>
      </c>
      <c r="G292" s="1">
        <f>0</f>
        <v>0</v>
      </c>
      <c r="H292" s="1">
        <f>0</f>
        <v>0</v>
      </c>
      <c r="I292" s="1">
        <f>0</f>
        <v>0</v>
      </c>
      <c r="J292" s="1">
        <f>0</f>
        <v>0</v>
      </c>
      <c r="K292" s="10">
        <f t="shared" si="17"/>
        <v>0</v>
      </c>
    </row>
    <row r="293" spans="2:11" x14ac:dyDescent="0.25">
      <c r="B293" s="1">
        <f t="shared" si="16"/>
        <v>71</v>
      </c>
      <c r="C293" s="1">
        <f>0</f>
        <v>0</v>
      </c>
      <c r="D293" s="1">
        <f>0</f>
        <v>0</v>
      </c>
      <c r="E293" s="1">
        <f>0</f>
        <v>0</v>
      </c>
      <c r="F293" s="1">
        <f>0</f>
        <v>0</v>
      </c>
      <c r="G293" s="1">
        <f>0</f>
        <v>0</v>
      </c>
      <c r="H293" s="1">
        <f>0</f>
        <v>0</v>
      </c>
      <c r="I293" s="1">
        <f>0</f>
        <v>0</v>
      </c>
      <c r="J293" s="1">
        <f>0</f>
        <v>0</v>
      </c>
      <c r="K293" s="10">
        <f t="shared" si="17"/>
        <v>0</v>
      </c>
    </row>
    <row r="294" spans="2:11" x14ac:dyDescent="0.25">
      <c r="B294" s="1">
        <f t="shared" si="16"/>
        <v>72</v>
      </c>
      <c r="C294" s="1">
        <f>0</f>
        <v>0</v>
      </c>
      <c r="D294" s="1">
        <f>0</f>
        <v>0</v>
      </c>
      <c r="E294" s="1">
        <f>0</f>
        <v>0</v>
      </c>
      <c r="F294" s="1">
        <f>0</f>
        <v>0</v>
      </c>
      <c r="G294" s="1">
        <f>0</f>
        <v>0</v>
      </c>
      <c r="H294" s="1">
        <f>0</f>
        <v>0</v>
      </c>
      <c r="I294" s="1">
        <f>0</f>
        <v>0</v>
      </c>
      <c r="J294" s="1">
        <f>0</f>
        <v>0</v>
      </c>
      <c r="K294" s="10">
        <f t="shared" si="17"/>
        <v>0</v>
      </c>
    </row>
    <row r="295" spans="2:11" x14ac:dyDescent="0.25">
      <c r="B295" s="1">
        <f t="shared" si="16"/>
        <v>73</v>
      </c>
      <c r="C295" s="1">
        <f>0</f>
        <v>0</v>
      </c>
      <c r="D295" s="1">
        <f>0</f>
        <v>0</v>
      </c>
      <c r="E295" s="1">
        <f>0</f>
        <v>0</v>
      </c>
      <c r="F295" s="1">
        <f>0</f>
        <v>0</v>
      </c>
      <c r="G295" s="1">
        <f>0</f>
        <v>0</v>
      </c>
      <c r="H295" s="1">
        <f>0</f>
        <v>0</v>
      </c>
      <c r="I295" s="1">
        <f>0</f>
        <v>0</v>
      </c>
      <c r="J295" s="1">
        <f>0</f>
        <v>0</v>
      </c>
      <c r="K295" s="10">
        <f t="shared" si="17"/>
        <v>0</v>
      </c>
    </row>
    <row r="296" spans="2:11" x14ac:dyDescent="0.25">
      <c r="B296" s="1">
        <f t="shared" si="16"/>
        <v>74</v>
      </c>
      <c r="C296" s="1">
        <f>0</f>
        <v>0</v>
      </c>
      <c r="D296" s="1">
        <f>0</f>
        <v>0</v>
      </c>
      <c r="E296" s="1">
        <f>0</f>
        <v>0</v>
      </c>
      <c r="F296" s="1">
        <f>0</f>
        <v>0</v>
      </c>
      <c r="G296" s="1">
        <f>0</f>
        <v>0</v>
      </c>
      <c r="H296" s="1">
        <f>0</f>
        <v>0</v>
      </c>
      <c r="I296" s="1">
        <f>0</f>
        <v>0</v>
      </c>
      <c r="J296" s="1">
        <f>0</f>
        <v>0</v>
      </c>
      <c r="K296" s="10">
        <f t="shared" si="17"/>
        <v>0</v>
      </c>
    </row>
    <row r="297" spans="2:11" x14ac:dyDescent="0.25">
      <c r="B297" s="1">
        <f t="shared" si="16"/>
        <v>79</v>
      </c>
      <c r="C297" s="1">
        <f>0</f>
        <v>0</v>
      </c>
      <c r="D297" s="1">
        <f>0</f>
        <v>0</v>
      </c>
      <c r="E297" s="1">
        <f>0</f>
        <v>0</v>
      </c>
      <c r="F297" s="1">
        <f>0</f>
        <v>0</v>
      </c>
      <c r="G297" s="1">
        <f>0</f>
        <v>0</v>
      </c>
      <c r="H297" s="1">
        <f>0</f>
        <v>0</v>
      </c>
      <c r="I297" s="1">
        <f>0</f>
        <v>0</v>
      </c>
      <c r="J297" s="1">
        <f>0</f>
        <v>0</v>
      </c>
      <c r="K297" s="10">
        <f t="shared" si="17"/>
        <v>0</v>
      </c>
    </row>
    <row r="298" spans="2:11" x14ac:dyDescent="0.25">
      <c r="B298" s="1">
        <f t="shared" si="16"/>
        <v>82</v>
      </c>
      <c r="C298" s="1">
        <f>0</f>
        <v>0</v>
      </c>
      <c r="D298" s="1">
        <f>0</f>
        <v>0</v>
      </c>
      <c r="E298" s="1">
        <f>0</f>
        <v>0</v>
      </c>
      <c r="F298" s="1">
        <f>0</f>
        <v>0</v>
      </c>
      <c r="G298" s="1">
        <f>0</f>
        <v>0</v>
      </c>
      <c r="H298" s="1">
        <f>0</f>
        <v>0</v>
      </c>
      <c r="I298" s="1">
        <f>0</f>
        <v>0</v>
      </c>
      <c r="J298" s="1">
        <f>0</f>
        <v>0</v>
      </c>
    </row>
    <row r="302" spans="2:11" x14ac:dyDescent="0.25">
      <c r="C302" s="29" t="s">
        <v>53</v>
      </c>
      <c r="D302" s="29"/>
      <c r="E302" s="29"/>
      <c r="F302" s="29"/>
      <c r="G302" s="29"/>
      <c r="H302" s="29"/>
      <c r="I302" s="29"/>
      <c r="J302" s="29"/>
      <c r="K302" s="29"/>
    </row>
    <row r="303" spans="2:11" x14ac:dyDescent="0.25">
      <c r="B303" s="4" t="s">
        <v>77</v>
      </c>
      <c r="C303" s="4" t="s">
        <v>68</v>
      </c>
      <c r="D303" s="4" t="s">
        <v>69</v>
      </c>
      <c r="E303" s="4" t="s">
        <v>70</v>
      </c>
      <c r="F303" s="4" t="s">
        <v>71</v>
      </c>
      <c r="G303" s="4" t="s">
        <v>72</v>
      </c>
      <c r="H303" s="4" t="s">
        <v>73</v>
      </c>
      <c r="I303" s="4" t="s">
        <v>74</v>
      </c>
      <c r="J303" s="4" t="s">
        <v>75</v>
      </c>
      <c r="K303" s="4" t="s">
        <v>56</v>
      </c>
    </row>
    <row r="304" spans="2:11" x14ac:dyDescent="0.25">
      <c r="B304" s="1">
        <f t="shared" ref="B304:B348" si="18">A2</f>
        <v>1</v>
      </c>
      <c r="C304" s="1">
        <v>0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0">
        <f>SUM(C304:J304)</f>
        <v>7</v>
      </c>
    </row>
    <row r="305" spans="2:11" x14ac:dyDescent="0.25">
      <c r="B305" s="1">
        <f t="shared" si="18"/>
        <v>2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0">
        <f t="shared" ref="K305:K347" si="19">SUM(C305:J305)</f>
        <v>7</v>
      </c>
    </row>
    <row r="306" spans="2:11" x14ac:dyDescent="0.25">
      <c r="B306" s="1">
        <f t="shared" si="18"/>
        <v>3</v>
      </c>
      <c r="C306" s="1">
        <v>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0">
        <f t="shared" si="19"/>
        <v>7</v>
      </c>
    </row>
    <row r="307" spans="2:11" x14ac:dyDescent="0.25">
      <c r="B307" s="1">
        <f t="shared" si="18"/>
        <v>4</v>
      </c>
      <c r="C307" s="1">
        <v>0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0">
        <f t="shared" si="19"/>
        <v>7</v>
      </c>
    </row>
    <row r="308" spans="2:11" x14ac:dyDescent="0.25">
      <c r="B308" s="1">
        <f t="shared" si="18"/>
        <v>5</v>
      </c>
      <c r="C308" s="1">
        <v>0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0">
        <f t="shared" si="19"/>
        <v>7</v>
      </c>
    </row>
    <row r="309" spans="2:11" x14ac:dyDescent="0.25">
      <c r="B309" s="1">
        <f t="shared" si="18"/>
        <v>6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0">
        <f t="shared" si="19"/>
        <v>8</v>
      </c>
    </row>
    <row r="310" spans="2:11" x14ac:dyDescent="0.25">
      <c r="B310" s="1">
        <f t="shared" si="18"/>
        <v>9</v>
      </c>
      <c r="C310" s="1">
        <v>0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0">
        <f t="shared" si="19"/>
        <v>7</v>
      </c>
    </row>
    <row r="311" spans="2:11" x14ac:dyDescent="0.25">
      <c r="B311" s="1">
        <f t="shared" si="18"/>
        <v>10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0">
        <f t="shared" si="19"/>
        <v>8</v>
      </c>
    </row>
    <row r="312" spans="2:11" x14ac:dyDescent="0.25">
      <c r="B312" s="1">
        <f t="shared" si="18"/>
        <v>11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0">
        <f t="shared" si="19"/>
        <v>8</v>
      </c>
    </row>
    <row r="313" spans="2:11" x14ac:dyDescent="0.25">
      <c r="B313" s="1">
        <f t="shared" si="18"/>
        <v>12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0">
        <f t="shared" si="19"/>
        <v>8</v>
      </c>
    </row>
    <row r="314" spans="2:11" x14ac:dyDescent="0.25">
      <c r="B314" s="1">
        <f t="shared" si="18"/>
        <v>13</v>
      </c>
      <c r="C314" s="1">
        <v>0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0">
        <f t="shared" si="19"/>
        <v>6</v>
      </c>
    </row>
    <row r="315" spans="2:11" x14ac:dyDescent="0.25">
      <c r="B315" s="1">
        <f t="shared" si="18"/>
        <v>14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0">
        <f t="shared" si="19"/>
        <v>8</v>
      </c>
    </row>
    <row r="316" spans="2:11" x14ac:dyDescent="0.25">
      <c r="B316" s="1">
        <f t="shared" si="18"/>
        <v>15</v>
      </c>
      <c r="C316" s="1">
        <f>0</f>
        <v>0</v>
      </c>
      <c r="D316" s="1">
        <f>0</f>
        <v>0</v>
      </c>
      <c r="E316" s="1">
        <f>0</f>
        <v>0</v>
      </c>
      <c r="F316" s="1">
        <f>0</f>
        <v>0</v>
      </c>
      <c r="G316" s="1">
        <f>0</f>
        <v>0</v>
      </c>
      <c r="H316" s="1">
        <f>0</f>
        <v>0</v>
      </c>
      <c r="I316" s="1">
        <f>0</f>
        <v>0</v>
      </c>
      <c r="J316" s="1">
        <f>0</f>
        <v>0</v>
      </c>
      <c r="K316" s="10">
        <f t="shared" si="19"/>
        <v>0</v>
      </c>
    </row>
    <row r="317" spans="2:11" x14ac:dyDescent="0.25">
      <c r="B317" s="1">
        <f t="shared" si="18"/>
        <v>17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0">
        <f t="shared" si="19"/>
        <v>8</v>
      </c>
    </row>
    <row r="318" spans="2:11" x14ac:dyDescent="0.25">
      <c r="B318" s="1">
        <f t="shared" si="18"/>
        <v>18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0">
        <f t="shared" si="19"/>
        <v>8</v>
      </c>
    </row>
    <row r="319" spans="2:11" x14ac:dyDescent="0.25">
      <c r="B319" s="1">
        <f t="shared" si="18"/>
        <v>20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0">
        <f t="shared" si="19"/>
        <v>8</v>
      </c>
    </row>
    <row r="320" spans="2:11" x14ac:dyDescent="0.25">
      <c r="B320" s="1">
        <f t="shared" si="18"/>
        <v>22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0">
        <f t="shared" si="19"/>
        <v>8</v>
      </c>
    </row>
    <row r="321" spans="2:11" x14ac:dyDescent="0.25">
      <c r="B321" s="1">
        <f t="shared" si="18"/>
        <v>23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0">
        <f t="shared" si="19"/>
        <v>8</v>
      </c>
    </row>
    <row r="322" spans="2:11" x14ac:dyDescent="0.25">
      <c r="B322" s="1">
        <f t="shared" si="18"/>
        <v>24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0">
        <f t="shared" si="19"/>
        <v>8</v>
      </c>
    </row>
    <row r="323" spans="2:11" x14ac:dyDescent="0.25">
      <c r="B323" s="1">
        <f t="shared" si="18"/>
        <v>26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0">
        <f t="shared" si="19"/>
        <v>7</v>
      </c>
    </row>
    <row r="324" spans="2:11" x14ac:dyDescent="0.25">
      <c r="B324" s="1">
        <f t="shared" si="18"/>
        <v>27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0">
        <f t="shared" si="19"/>
        <v>7</v>
      </c>
    </row>
    <row r="325" spans="2:11" x14ac:dyDescent="0.25">
      <c r="B325" s="1">
        <f t="shared" si="18"/>
        <v>28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0">
        <f t="shared" si="19"/>
        <v>7</v>
      </c>
    </row>
    <row r="326" spans="2:11" x14ac:dyDescent="0.25">
      <c r="B326" s="1">
        <f t="shared" si="18"/>
        <v>30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0">
        <f t="shared" si="19"/>
        <v>7</v>
      </c>
    </row>
    <row r="327" spans="2:11" x14ac:dyDescent="0.25">
      <c r="B327" s="1">
        <f t="shared" si="18"/>
        <v>31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0">
        <f t="shared" si="19"/>
        <v>7</v>
      </c>
    </row>
    <row r="328" spans="2:11" x14ac:dyDescent="0.25">
      <c r="B328" s="1">
        <f t="shared" si="18"/>
        <v>34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0">
        <f t="shared" si="19"/>
        <v>7</v>
      </c>
    </row>
    <row r="329" spans="2:11" x14ac:dyDescent="0.25">
      <c r="B329" s="1">
        <f t="shared" si="18"/>
        <v>37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0">
        <f t="shared" si="19"/>
        <v>7</v>
      </c>
    </row>
    <row r="330" spans="2:11" x14ac:dyDescent="0.25">
      <c r="B330" s="1">
        <f t="shared" si="18"/>
        <v>38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0">
        <f t="shared" si="19"/>
        <v>7</v>
      </c>
    </row>
    <row r="331" spans="2:11" x14ac:dyDescent="0.25">
      <c r="B331" s="1">
        <f t="shared" si="18"/>
        <v>41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0">
        <f t="shared" si="19"/>
        <v>7</v>
      </c>
    </row>
    <row r="332" spans="2:11" x14ac:dyDescent="0.25">
      <c r="B332" s="1">
        <f t="shared" si="18"/>
        <v>43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0">
        <f t="shared" si="19"/>
        <v>7</v>
      </c>
    </row>
    <row r="333" spans="2:11" x14ac:dyDescent="0.25">
      <c r="B333" s="1">
        <f t="shared" si="18"/>
        <v>44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0">
        <f t="shared" si="19"/>
        <v>7</v>
      </c>
    </row>
    <row r="334" spans="2:11" x14ac:dyDescent="0.25">
      <c r="B334" s="1">
        <f t="shared" si="18"/>
        <v>45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0">
        <f t="shared" si="19"/>
        <v>7</v>
      </c>
    </row>
    <row r="335" spans="2:11" x14ac:dyDescent="0.25">
      <c r="B335" s="1">
        <f t="shared" si="18"/>
        <v>46</v>
      </c>
      <c r="C335" s="1">
        <v>0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0">
        <f t="shared" si="19"/>
        <v>2</v>
      </c>
    </row>
    <row r="336" spans="2:11" x14ac:dyDescent="0.25">
      <c r="B336" s="1">
        <f t="shared" si="18"/>
        <v>47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0">
        <f t="shared" si="19"/>
        <v>1</v>
      </c>
    </row>
    <row r="337" spans="2:11" x14ac:dyDescent="0.25">
      <c r="B337" s="1">
        <f t="shared" si="18"/>
        <v>51</v>
      </c>
      <c r="C337" s="1">
        <f>0</f>
        <v>0</v>
      </c>
      <c r="D337" s="1">
        <f>0</f>
        <v>0</v>
      </c>
      <c r="E337" s="1">
        <f>0</f>
        <v>0</v>
      </c>
      <c r="F337" s="1">
        <f>0</f>
        <v>0</v>
      </c>
      <c r="G337" s="1">
        <f>0</f>
        <v>0</v>
      </c>
      <c r="H337" s="1">
        <f>0</f>
        <v>0</v>
      </c>
      <c r="I337" s="1">
        <f>0</f>
        <v>0</v>
      </c>
      <c r="J337" s="1">
        <f>0</f>
        <v>0</v>
      </c>
      <c r="K337" s="10">
        <f t="shared" si="19"/>
        <v>0</v>
      </c>
    </row>
    <row r="338" spans="2:11" x14ac:dyDescent="0.25">
      <c r="B338" s="1">
        <f t="shared" si="18"/>
        <v>54</v>
      </c>
      <c r="C338" s="1">
        <f>0</f>
        <v>0</v>
      </c>
      <c r="D338" s="1">
        <f>0</f>
        <v>0</v>
      </c>
      <c r="E338" s="1">
        <f>0</f>
        <v>0</v>
      </c>
      <c r="F338" s="1">
        <f>0</f>
        <v>0</v>
      </c>
      <c r="G338" s="1">
        <f>0</f>
        <v>0</v>
      </c>
      <c r="H338" s="1">
        <f>0</f>
        <v>0</v>
      </c>
      <c r="I338" s="1">
        <f>0</f>
        <v>0</v>
      </c>
      <c r="J338" s="1">
        <f>0</f>
        <v>0</v>
      </c>
      <c r="K338" s="10">
        <f t="shared" si="19"/>
        <v>0</v>
      </c>
    </row>
    <row r="339" spans="2:11" x14ac:dyDescent="0.25">
      <c r="B339" s="1">
        <f t="shared" si="18"/>
        <v>57</v>
      </c>
      <c r="C339" s="1">
        <f>0</f>
        <v>0</v>
      </c>
      <c r="D339" s="1">
        <f>0</f>
        <v>0</v>
      </c>
      <c r="E339" s="1">
        <f>0</f>
        <v>0</v>
      </c>
      <c r="F339" s="1">
        <f>0</f>
        <v>0</v>
      </c>
      <c r="G339" s="1">
        <f>0</f>
        <v>0</v>
      </c>
      <c r="H339" s="1">
        <f>0</f>
        <v>0</v>
      </c>
      <c r="I339" s="1">
        <f>0</f>
        <v>0</v>
      </c>
      <c r="J339" s="1">
        <f>0</f>
        <v>0</v>
      </c>
      <c r="K339" s="10">
        <f t="shared" si="19"/>
        <v>0</v>
      </c>
    </row>
    <row r="340" spans="2:11" x14ac:dyDescent="0.25">
      <c r="B340" s="1">
        <f t="shared" si="18"/>
        <v>61</v>
      </c>
      <c r="C340" s="1">
        <v>1</v>
      </c>
      <c r="D340" s="1">
        <v>1</v>
      </c>
      <c r="E340" s="1">
        <v>0</v>
      </c>
      <c r="F340" s="1">
        <v>1</v>
      </c>
      <c r="G340" s="1">
        <v>0</v>
      </c>
      <c r="H340" s="1">
        <v>1</v>
      </c>
      <c r="I340" s="1">
        <v>1</v>
      </c>
      <c r="J340" s="1">
        <v>1</v>
      </c>
      <c r="K340" s="10">
        <f t="shared" si="19"/>
        <v>6</v>
      </c>
    </row>
    <row r="341" spans="2:11" x14ac:dyDescent="0.25">
      <c r="B341" s="1">
        <f t="shared" si="18"/>
        <v>63</v>
      </c>
      <c r="C341" s="1">
        <f>0</f>
        <v>0</v>
      </c>
      <c r="D341" s="1">
        <f>0</f>
        <v>0</v>
      </c>
      <c r="E341" s="1">
        <f>0</f>
        <v>0</v>
      </c>
      <c r="F341" s="1">
        <f>0</f>
        <v>0</v>
      </c>
      <c r="G341" s="1">
        <f>0</f>
        <v>0</v>
      </c>
      <c r="H341" s="1">
        <f>0</f>
        <v>0</v>
      </c>
      <c r="I341" s="1">
        <f>0</f>
        <v>0</v>
      </c>
      <c r="J341" s="1">
        <f>0</f>
        <v>0</v>
      </c>
      <c r="K341" s="10">
        <f t="shared" si="19"/>
        <v>0</v>
      </c>
    </row>
    <row r="342" spans="2:11" x14ac:dyDescent="0.25">
      <c r="B342" s="1">
        <f t="shared" si="18"/>
        <v>69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0">
        <f t="shared" si="19"/>
        <v>8</v>
      </c>
    </row>
    <row r="343" spans="2:11" x14ac:dyDescent="0.25">
      <c r="B343" s="1">
        <f t="shared" si="18"/>
        <v>71</v>
      </c>
      <c r="C343" s="1">
        <v>1</v>
      </c>
      <c r="D343" s="1">
        <v>1</v>
      </c>
      <c r="E343" s="1">
        <v>0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0">
        <f t="shared" si="19"/>
        <v>7</v>
      </c>
    </row>
    <row r="344" spans="2:11" x14ac:dyDescent="0.25">
      <c r="B344" s="1">
        <f t="shared" si="18"/>
        <v>72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0">
        <f t="shared" si="19"/>
        <v>8</v>
      </c>
    </row>
    <row r="345" spans="2:11" x14ac:dyDescent="0.25">
      <c r="B345" s="1">
        <f t="shared" si="18"/>
        <v>73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0">
        <f t="shared" si="19"/>
        <v>8</v>
      </c>
    </row>
    <row r="346" spans="2:11" x14ac:dyDescent="0.25">
      <c r="B346" s="1">
        <f t="shared" si="18"/>
        <v>74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0">
        <f t="shared" si="19"/>
        <v>8</v>
      </c>
    </row>
    <row r="347" spans="2:11" x14ac:dyDescent="0.25">
      <c r="B347" s="1">
        <f t="shared" si="18"/>
        <v>79</v>
      </c>
      <c r="C347" s="1">
        <f>0</f>
        <v>0</v>
      </c>
      <c r="D347" s="1">
        <f>0</f>
        <v>0</v>
      </c>
      <c r="E347" s="1">
        <f>0</f>
        <v>0</v>
      </c>
      <c r="F347" s="1">
        <f>0</f>
        <v>0</v>
      </c>
      <c r="G347" s="1">
        <f>0</f>
        <v>0</v>
      </c>
      <c r="H347" s="1">
        <f>0</f>
        <v>0</v>
      </c>
      <c r="I347" s="1">
        <f>0</f>
        <v>0</v>
      </c>
      <c r="J347" s="1">
        <f>0</f>
        <v>0</v>
      </c>
      <c r="K347" s="10">
        <f t="shared" si="19"/>
        <v>0</v>
      </c>
    </row>
    <row r="348" spans="2:11" x14ac:dyDescent="0.25">
      <c r="B348" s="1">
        <f t="shared" si="18"/>
        <v>82</v>
      </c>
      <c r="C348" s="1">
        <f>0</f>
        <v>0</v>
      </c>
      <c r="D348" s="1">
        <f>0</f>
        <v>0</v>
      </c>
      <c r="E348" s="1">
        <f>0</f>
        <v>0</v>
      </c>
      <c r="F348" s="1">
        <f>0</f>
        <v>0</v>
      </c>
      <c r="G348" s="1">
        <f>0</f>
        <v>0</v>
      </c>
      <c r="H348" s="1">
        <f>0</f>
        <v>0</v>
      </c>
      <c r="I348" s="1">
        <f>0</f>
        <v>0</v>
      </c>
      <c r="J348" s="1">
        <v>0</v>
      </c>
      <c r="K348" s="1">
        <v>0</v>
      </c>
    </row>
    <row r="351" spans="2:11" x14ac:dyDescent="0.25">
      <c r="C351" s="29" t="s">
        <v>54</v>
      </c>
      <c r="D351" s="29"/>
      <c r="E351" s="29"/>
      <c r="F351" s="29"/>
      <c r="G351" s="29"/>
      <c r="H351" s="29"/>
      <c r="I351" s="29"/>
      <c r="J351" s="29"/>
      <c r="K351" s="29"/>
    </row>
    <row r="352" spans="2:11" x14ac:dyDescent="0.25">
      <c r="B352" s="4" t="s">
        <v>77</v>
      </c>
      <c r="C352" s="4" t="s">
        <v>68</v>
      </c>
      <c r="D352" s="4" t="s">
        <v>69</v>
      </c>
      <c r="E352" s="4" t="s">
        <v>70</v>
      </c>
      <c r="F352" s="4" t="s">
        <v>71</v>
      </c>
      <c r="G352" s="4" t="s">
        <v>72</v>
      </c>
      <c r="H352" s="4" t="s">
        <v>73</v>
      </c>
      <c r="I352" s="4" t="s">
        <v>74</v>
      </c>
      <c r="J352" s="4" t="s">
        <v>75</v>
      </c>
      <c r="K352" s="4" t="s">
        <v>56</v>
      </c>
    </row>
    <row r="353" spans="2:11" x14ac:dyDescent="0.25">
      <c r="B353" s="1">
        <f t="shared" ref="B353:B397" si="20">A2</f>
        <v>1</v>
      </c>
      <c r="C353" s="1">
        <f>0</f>
        <v>0</v>
      </c>
      <c r="D353" s="1">
        <f>0</f>
        <v>0</v>
      </c>
      <c r="E353" s="1">
        <f>0</f>
        <v>0</v>
      </c>
      <c r="F353" s="1">
        <f>0</f>
        <v>0</v>
      </c>
      <c r="G353" s="1">
        <f>0</f>
        <v>0</v>
      </c>
      <c r="H353" s="1">
        <f>0</f>
        <v>0</v>
      </c>
      <c r="I353" s="1">
        <f>0</f>
        <v>0</v>
      </c>
      <c r="J353" s="1">
        <f>0</f>
        <v>0</v>
      </c>
      <c r="K353" s="10">
        <f>SUM(C353:J353)</f>
        <v>0</v>
      </c>
    </row>
    <row r="354" spans="2:11" x14ac:dyDescent="0.25">
      <c r="B354" s="1">
        <f t="shared" si="20"/>
        <v>2</v>
      </c>
      <c r="C354" s="1">
        <f>0</f>
        <v>0</v>
      </c>
      <c r="D354" s="1">
        <f>0</f>
        <v>0</v>
      </c>
      <c r="E354" s="1">
        <f>0</f>
        <v>0</v>
      </c>
      <c r="F354" s="1">
        <f>0</f>
        <v>0</v>
      </c>
      <c r="G354" s="1">
        <f>0</f>
        <v>0</v>
      </c>
      <c r="H354" s="1">
        <f>0</f>
        <v>0</v>
      </c>
      <c r="I354" s="1">
        <f>0</f>
        <v>0</v>
      </c>
      <c r="J354" s="1">
        <f>0</f>
        <v>0</v>
      </c>
      <c r="K354" s="10">
        <f t="shared" ref="K354:K396" si="21">SUM(C354:J354)</f>
        <v>0</v>
      </c>
    </row>
    <row r="355" spans="2:11" x14ac:dyDescent="0.25">
      <c r="B355" s="1">
        <f t="shared" si="20"/>
        <v>3</v>
      </c>
      <c r="C355" s="1">
        <f>0</f>
        <v>0</v>
      </c>
      <c r="D355" s="1">
        <f>0</f>
        <v>0</v>
      </c>
      <c r="E355" s="1">
        <f>0</f>
        <v>0</v>
      </c>
      <c r="F355" s="1">
        <f>0</f>
        <v>0</v>
      </c>
      <c r="G355" s="1">
        <f>0</f>
        <v>0</v>
      </c>
      <c r="H355" s="1">
        <f>0</f>
        <v>0</v>
      </c>
      <c r="I355" s="1">
        <f>0</f>
        <v>0</v>
      </c>
      <c r="J355" s="1">
        <f>0</f>
        <v>0</v>
      </c>
      <c r="K355" s="10">
        <f t="shared" si="21"/>
        <v>0</v>
      </c>
    </row>
    <row r="356" spans="2:11" x14ac:dyDescent="0.25">
      <c r="B356" s="1">
        <f t="shared" si="20"/>
        <v>4</v>
      </c>
      <c r="C356" s="1">
        <f>0</f>
        <v>0</v>
      </c>
      <c r="D356" s="1">
        <f>0</f>
        <v>0</v>
      </c>
      <c r="E356" s="1">
        <f>0</f>
        <v>0</v>
      </c>
      <c r="F356" s="1">
        <f>0</f>
        <v>0</v>
      </c>
      <c r="G356" s="1">
        <f>0</f>
        <v>0</v>
      </c>
      <c r="H356" s="1">
        <f>0</f>
        <v>0</v>
      </c>
      <c r="I356" s="1">
        <f>0</f>
        <v>0</v>
      </c>
      <c r="J356" s="1">
        <f>0</f>
        <v>0</v>
      </c>
      <c r="K356" s="10">
        <f t="shared" si="21"/>
        <v>0</v>
      </c>
    </row>
    <row r="357" spans="2:11" x14ac:dyDescent="0.25">
      <c r="B357" s="1">
        <f t="shared" si="20"/>
        <v>5</v>
      </c>
      <c r="C357" s="1">
        <f>0</f>
        <v>0</v>
      </c>
      <c r="D357" s="1">
        <f>0</f>
        <v>0</v>
      </c>
      <c r="E357" s="1">
        <f>0</f>
        <v>0</v>
      </c>
      <c r="F357" s="1">
        <f>0</f>
        <v>0</v>
      </c>
      <c r="G357" s="1">
        <f>0</f>
        <v>0</v>
      </c>
      <c r="H357" s="1">
        <f>0</f>
        <v>0</v>
      </c>
      <c r="I357" s="1">
        <f>0</f>
        <v>0</v>
      </c>
      <c r="J357" s="1">
        <f>0</f>
        <v>0</v>
      </c>
      <c r="K357" s="10">
        <f t="shared" si="21"/>
        <v>0</v>
      </c>
    </row>
    <row r="358" spans="2:11" x14ac:dyDescent="0.25">
      <c r="B358" s="1">
        <f t="shared" si="20"/>
        <v>6</v>
      </c>
      <c r="C358" s="1">
        <f>0</f>
        <v>0</v>
      </c>
      <c r="D358" s="1">
        <f>0</f>
        <v>0</v>
      </c>
      <c r="E358" s="1">
        <f>0</f>
        <v>0</v>
      </c>
      <c r="F358" s="1">
        <f>0</f>
        <v>0</v>
      </c>
      <c r="G358" s="1">
        <f>0</f>
        <v>0</v>
      </c>
      <c r="H358" s="1">
        <f>0</f>
        <v>0</v>
      </c>
      <c r="I358" s="1">
        <f>0</f>
        <v>0</v>
      </c>
      <c r="J358" s="1">
        <f>0</f>
        <v>0</v>
      </c>
      <c r="K358" s="10">
        <f t="shared" si="21"/>
        <v>0</v>
      </c>
    </row>
    <row r="359" spans="2:11" x14ac:dyDescent="0.25">
      <c r="B359" s="1">
        <f t="shared" si="20"/>
        <v>9</v>
      </c>
      <c r="C359" s="1">
        <f>0</f>
        <v>0</v>
      </c>
      <c r="D359" s="1">
        <f>0</f>
        <v>0</v>
      </c>
      <c r="E359" s="1">
        <f>0</f>
        <v>0</v>
      </c>
      <c r="F359" s="1">
        <f>0</f>
        <v>0</v>
      </c>
      <c r="G359" s="1">
        <f>0</f>
        <v>0</v>
      </c>
      <c r="H359" s="1">
        <f>0</f>
        <v>0</v>
      </c>
      <c r="I359" s="1">
        <f>0</f>
        <v>0</v>
      </c>
      <c r="J359" s="1">
        <f>0</f>
        <v>0</v>
      </c>
      <c r="K359" s="10">
        <f t="shared" si="21"/>
        <v>0</v>
      </c>
    </row>
    <row r="360" spans="2:11" x14ac:dyDescent="0.25">
      <c r="B360" s="1">
        <f t="shared" si="20"/>
        <v>10</v>
      </c>
      <c r="C360" s="1">
        <f>0</f>
        <v>0</v>
      </c>
      <c r="D360" s="1">
        <f>0</f>
        <v>0</v>
      </c>
      <c r="E360" s="1">
        <f>0</f>
        <v>0</v>
      </c>
      <c r="F360" s="1">
        <f>0</f>
        <v>0</v>
      </c>
      <c r="G360" s="1">
        <f>0</f>
        <v>0</v>
      </c>
      <c r="H360" s="1">
        <f>0</f>
        <v>0</v>
      </c>
      <c r="I360" s="1">
        <f>0</f>
        <v>0</v>
      </c>
      <c r="J360" s="1">
        <f>0</f>
        <v>0</v>
      </c>
      <c r="K360" s="10">
        <f t="shared" si="21"/>
        <v>0</v>
      </c>
    </row>
    <row r="361" spans="2:11" x14ac:dyDescent="0.25">
      <c r="B361" s="1">
        <f t="shared" si="20"/>
        <v>11</v>
      </c>
      <c r="C361" s="1">
        <f>0</f>
        <v>0</v>
      </c>
      <c r="D361" s="1">
        <f>0</f>
        <v>0</v>
      </c>
      <c r="E361" s="1">
        <f>0</f>
        <v>0</v>
      </c>
      <c r="F361" s="1">
        <f>0</f>
        <v>0</v>
      </c>
      <c r="G361" s="1">
        <f>0</f>
        <v>0</v>
      </c>
      <c r="H361" s="1">
        <f>0</f>
        <v>0</v>
      </c>
      <c r="I361" s="1">
        <f>0</f>
        <v>0</v>
      </c>
      <c r="J361" s="1">
        <f>0</f>
        <v>0</v>
      </c>
      <c r="K361" s="10">
        <f t="shared" si="21"/>
        <v>0</v>
      </c>
    </row>
    <row r="362" spans="2:11" x14ac:dyDescent="0.25">
      <c r="B362" s="1">
        <f t="shared" si="20"/>
        <v>12</v>
      </c>
      <c r="C362" s="1">
        <f>0</f>
        <v>0</v>
      </c>
      <c r="D362" s="1">
        <f>0</f>
        <v>0</v>
      </c>
      <c r="E362" s="1">
        <f>0</f>
        <v>0</v>
      </c>
      <c r="F362" s="1">
        <f>0</f>
        <v>0</v>
      </c>
      <c r="G362" s="1">
        <f>0</f>
        <v>0</v>
      </c>
      <c r="H362" s="1">
        <f>0</f>
        <v>0</v>
      </c>
      <c r="I362" s="1">
        <f>0</f>
        <v>0</v>
      </c>
      <c r="J362" s="1">
        <f>0</f>
        <v>0</v>
      </c>
      <c r="K362" s="10">
        <f t="shared" si="21"/>
        <v>0</v>
      </c>
    </row>
    <row r="363" spans="2:11" x14ac:dyDescent="0.25">
      <c r="B363" s="1">
        <f t="shared" si="20"/>
        <v>13</v>
      </c>
      <c r="C363" s="1">
        <f>0</f>
        <v>0</v>
      </c>
      <c r="D363" s="1">
        <f>0</f>
        <v>0</v>
      </c>
      <c r="E363" s="1">
        <f>0</f>
        <v>0</v>
      </c>
      <c r="F363" s="1">
        <f>0</f>
        <v>0</v>
      </c>
      <c r="G363" s="1">
        <f>0</f>
        <v>0</v>
      </c>
      <c r="H363" s="1">
        <f>0</f>
        <v>0</v>
      </c>
      <c r="I363" s="1">
        <f>0</f>
        <v>0</v>
      </c>
      <c r="J363" s="1">
        <f>0</f>
        <v>0</v>
      </c>
      <c r="K363" s="10">
        <f t="shared" si="21"/>
        <v>0</v>
      </c>
    </row>
    <row r="364" spans="2:11" x14ac:dyDescent="0.25">
      <c r="B364" s="1">
        <f t="shared" si="20"/>
        <v>14</v>
      </c>
      <c r="C364" s="1">
        <f>0</f>
        <v>0</v>
      </c>
      <c r="D364" s="1">
        <f>0</f>
        <v>0</v>
      </c>
      <c r="E364" s="1">
        <f>0</f>
        <v>0</v>
      </c>
      <c r="F364" s="1">
        <f>0</f>
        <v>0</v>
      </c>
      <c r="G364" s="1">
        <f>0</f>
        <v>0</v>
      </c>
      <c r="H364" s="1">
        <f>0</f>
        <v>0</v>
      </c>
      <c r="I364" s="1">
        <f>0</f>
        <v>0</v>
      </c>
      <c r="J364" s="1">
        <f>0</f>
        <v>0</v>
      </c>
      <c r="K364" s="10">
        <f t="shared" si="21"/>
        <v>0</v>
      </c>
    </row>
    <row r="365" spans="2:11" x14ac:dyDescent="0.25">
      <c r="B365" s="1">
        <f t="shared" si="20"/>
        <v>15</v>
      </c>
      <c r="C365" s="1">
        <f>0</f>
        <v>0</v>
      </c>
      <c r="D365" s="1">
        <f>0</f>
        <v>0</v>
      </c>
      <c r="E365" s="1">
        <f>0</f>
        <v>0</v>
      </c>
      <c r="F365" s="1">
        <f>0</f>
        <v>0</v>
      </c>
      <c r="G365" s="1">
        <f>0</f>
        <v>0</v>
      </c>
      <c r="H365" s="1">
        <f>0</f>
        <v>0</v>
      </c>
      <c r="I365" s="1">
        <f>0</f>
        <v>0</v>
      </c>
      <c r="J365" s="1">
        <f>0</f>
        <v>0</v>
      </c>
      <c r="K365" s="10">
        <f t="shared" si="21"/>
        <v>0</v>
      </c>
    </row>
    <row r="366" spans="2:11" x14ac:dyDescent="0.25">
      <c r="B366" s="1">
        <f t="shared" si="20"/>
        <v>17</v>
      </c>
      <c r="C366" s="1">
        <f>0</f>
        <v>0</v>
      </c>
      <c r="D366" s="1">
        <f>0</f>
        <v>0</v>
      </c>
      <c r="E366" s="1">
        <f>0</f>
        <v>0</v>
      </c>
      <c r="F366" s="1">
        <f>0</f>
        <v>0</v>
      </c>
      <c r="G366" s="1">
        <f>0</f>
        <v>0</v>
      </c>
      <c r="H366" s="1">
        <f>0</f>
        <v>0</v>
      </c>
      <c r="I366" s="1">
        <f>0</f>
        <v>0</v>
      </c>
      <c r="J366" s="1">
        <f>0</f>
        <v>0</v>
      </c>
      <c r="K366" s="10">
        <f t="shared" si="21"/>
        <v>0</v>
      </c>
    </row>
    <row r="367" spans="2:11" x14ac:dyDescent="0.25">
      <c r="B367" s="1">
        <f t="shared" si="20"/>
        <v>18</v>
      </c>
      <c r="C367" s="1">
        <f>0</f>
        <v>0</v>
      </c>
      <c r="D367" s="1">
        <f>0</f>
        <v>0</v>
      </c>
      <c r="E367" s="1">
        <f>0</f>
        <v>0</v>
      </c>
      <c r="F367" s="1">
        <f>0</f>
        <v>0</v>
      </c>
      <c r="G367" s="1">
        <f>0</f>
        <v>0</v>
      </c>
      <c r="H367" s="1">
        <f>0</f>
        <v>0</v>
      </c>
      <c r="I367" s="1">
        <f>0</f>
        <v>0</v>
      </c>
      <c r="J367" s="1">
        <f>0</f>
        <v>0</v>
      </c>
      <c r="K367" s="10">
        <f t="shared" si="21"/>
        <v>0</v>
      </c>
    </row>
    <row r="368" spans="2:11" x14ac:dyDescent="0.25">
      <c r="B368" s="1">
        <f t="shared" si="20"/>
        <v>20</v>
      </c>
      <c r="C368" s="1">
        <f>0</f>
        <v>0</v>
      </c>
      <c r="D368" s="1">
        <f>0</f>
        <v>0</v>
      </c>
      <c r="E368" s="1">
        <f>0</f>
        <v>0</v>
      </c>
      <c r="F368" s="1">
        <f>0</f>
        <v>0</v>
      </c>
      <c r="G368" s="1">
        <f>0</f>
        <v>0</v>
      </c>
      <c r="H368" s="1">
        <f>0</f>
        <v>0</v>
      </c>
      <c r="I368" s="1">
        <f>0</f>
        <v>0</v>
      </c>
      <c r="J368" s="1">
        <f>0</f>
        <v>0</v>
      </c>
      <c r="K368" s="10">
        <f t="shared" si="21"/>
        <v>0</v>
      </c>
    </row>
    <row r="369" spans="2:11" x14ac:dyDescent="0.25">
      <c r="B369" s="1">
        <f t="shared" si="20"/>
        <v>22</v>
      </c>
      <c r="C369" s="1">
        <f>0</f>
        <v>0</v>
      </c>
      <c r="D369" s="1">
        <f>0</f>
        <v>0</v>
      </c>
      <c r="E369" s="1">
        <f>0</f>
        <v>0</v>
      </c>
      <c r="F369" s="1">
        <f>0</f>
        <v>0</v>
      </c>
      <c r="G369" s="1">
        <f>0</f>
        <v>0</v>
      </c>
      <c r="H369" s="1">
        <f>0</f>
        <v>0</v>
      </c>
      <c r="I369" s="1">
        <f>0</f>
        <v>0</v>
      </c>
      <c r="J369" s="1">
        <f>0</f>
        <v>0</v>
      </c>
      <c r="K369" s="10">
        <f t="shared" si="21"/>
        <v>0</v>
      </c>
    </row>
    <row r="370" spans="2:11" x14ac:dyDescent="0.25">
      <c r="B370" s="1">
        <f t="shared" si="20"/>
        <v>23</v>
      </c>
      <c r="C370" s="1">
        <f>0</f>
        <v>0</v>
      </c>
      <c r="D370" s="1">
        <f>0</f>
        <v>0</v>
      </c>
      <c r="E370" s="1">
        <f>0</f>
        <v>0</v>
      </c>
      <c r="F370" s="1">
        <f>0</f>
        <v>0</v>
      </c>
      <c r="G370" s="1">
        <f>0</f>
        <v>0</v>
      </c>
      <c r="H370" s="1">
        <f>0</f>
        <v>0</v>
      </c>
      <c r="I370" s="1">
        <f>0</f>
        <v>0</v>
      </c>
      <c r="J370" s="1">
        <f>0</f>
        <v>0</v>
      </c>
      <c r="K370" s="10">
        <f t="shared" si="21"/>
        <v>0</v>
      </c>
    </row>
    <row r="371" spans="2:11" x14ac:dyDescent="0.25">
      <c r="B371" s="1">
        <f t="shared" si="20"/>
        <v>24</v>
      </c>
      <c r="C371" s="1">
        <f>0</f>
        <v>0</v>
      </c>
      <c r="D371" s="1">
        <f>0</f>
        <v>0</v>
      </c>
      <c r="E371" s="1">
        <f>0</f>
        <v>0</v>
      </c>
      <c r="F371" s="1">
        <f>0</f>
        <v>0</v>
      </c>
      <c r="G371" s="1">
        <f>0</f>
        <v>0</v>
      </c>
      <c r="H371" s="1">
        <f>0</f>
        <v>0</v>
      </c>
      <c r="I371" s="1">
        <f>0</f>
        <v>0</v>
      </c>
      <c r="J371" s="1">
        <f>0</f>
        <v>0</v>
      </c>
      <c r="K371" s="10">
        <f t="shared" si="21"/>
        <v>0</v>
      </c>
    </row>
    <row r="372" spans="2:11" x14ac:dyDescent="0.25">
      <c r="B372" s="1">
        <f t="shared" si="20"/>
        <v>26</v>
      </c>
      <c r="C372" s="1">
        <f>0</f>
        <v>0</v>
      </c>
      <c r="D372" s="1">
        <f>0</f>
        <v>0</v>
      </c>
      <c r="E372" s="1">
        <f>0</f>
        <v>0</v>
      </c>
      <c r="F372" s="1">
        <f>0</f>
        <v>0</v>
      </c>
      <c r="G372" s="1">
        <f>0</f>
        <v>0</v>
      </c>
      <c r="H372" s="1">
        <f>0</f>
        <v>0</v>
      </c>
      <c r="I372" s="1">
        <f>0</f>
        <v>0</v>
      </c>
      <c r="J372" s="1">
        <f>0</f>
        <v>0</v>
      </c>
      <c r="K372" s="10">
        <f t="shared" si="21"/>
        <v>0</v>
      </c>
    </row>
    <row r="373" spans="2:11" x14ac:dyDescent="0.25">
      <c r="B373" s="1">
        <f t="shared" si="20"/>
        <v>27</v>
      </c>
      <c r="C373" s="1">
        <f>0</f>
        <v>0</v>
      </c>
      <c r="D373" s="1">
        <f>0</f>
        <v>0</v>
      </c>
      <c r="E373" s="1">
        <f>0</f>
        <v>0</v>
      </c>
      <c r="F373" s="1">
        <f>0</f>
        <v>0</v>
      </c>
      <c r="G373" s="1">
        <f>0</f>
        <v>0</v>
      </c>
      <c r="H373" s="1">
        <f>0</f>
        <v>0</v>
      </c>
      <c r="I373" s="1">
        <f>0</f>
        <v>0</v>
      </c>
      <c r="J373" s="1">
        <f>0</f>
        <v>0</v>
      </c>
      <c r="K373" s="10">
        <f t="shared" si="21"/>
        <v>0</v>
      </c>
    </row>
    <row r="374" spans="2:11" x14ac:dyDescent="0.25">
      <c r="B374" s="1">
        <f t="shared" si="20"/>
        <v>28</v>
      </c>
      <c r="C374" s="1">
        <f>0</f>
        <v>0</v>
      </c>
      <c r="D374" s="1">
        <f>0</f>
        <v>0</v>
      </c>
      <c r="E374" s="1">
        <f>0</f>
        <v>0</v>
      </c>
      <c r="F374" s="1">
        <f>0</f>
        <v>0</v>
      </c>
      <c r="G374" s="1">
        <f>0</f>
        <v>0</v>
      </c>
      <c r="H374" s="1">
        <f>0</f>
        <v>0</v>
      </c>
      <c r="I374" s="1">
        <f>0</f>
        <v>0</v>
      </c>
      <c r="J374" s="1">
        <f>0</f>
        <v>0</v>
      </c>
      <c r="K374" s="10">
        <f t="shared" si="21"/>
        <v>0</v>
      </c>
    </row>
    <row r="375" spans="2:11" x14ac:dyDescent="0.25">
      <c r="B375" s="1">
        <f t="shared" si="20"/>
        <v>30</v>
      </c>
      <c r="C375" s="1">
        <f>0</f>
        <v>0</v>
      </c>
      <c r="D375" s="1">
        <f>0</f>
        <v>0</v>
      </c>
      <c r="E375" s="1">
        <f>0</f>
        <v>0</v>
      </c>
      <c r="F375" s="1">
        <f>0</f>
        <v>0</v>
      </c>
      <c r="G375" s="1">
        <f>0</f>
        <v>0</v>
      </c>
      <c r="H375" s="1">
        <f>0</f>
        <v>0</v>
      </c>
      <c r="I375" s="1">
        <f>0</f>
        <v>0</v>
      </c>
      <c r="J375" s="1">
        <f>0</f>
        <v>0</v>
      </c>
      <c r="K375" s="10">
        <f t="shared" si="21"/>
        <v>0</v>
      </c>
    </row>
    <row r="376" spans="2:11" x14ac:dyDescent="0.25">
      <c r="B376" s="1">
        <f t="shared" si="20"/>
        <v>31</v>
      </c>
      <c r="C376" s="1">
        <f>0</f>
        <v>0</v>
      </c>
      <c r="D376" s="1">
        <f>0</f>
        <v>0</v>
      </c>
      <c r="E376" s="1">
        <f>0</f>
        <v>0</v>
      </c>
      <c r="F376" s="1">
        <f>0</f>
        <v>0</v>
      </c>
      <c r="G376" s="1">
        <f>0</f>
        <v>0</v>
      </c>
      <c r="H376" s="1">
        <f>0</f>
        <v>0</v>
      </c>
      <c r="I376" s="1">
        <f>0</f>
        <v>0</v>
      </c>
      <c r="J376" s="1">
        <f>0</f>
        <v>0</v>
      </c>
      <c r="K376" s="10">
        <f t="shared" si="21"/>
        <v>0</v>
      </c>
    </row>
    <row r="377" spans="2:11" x14ac:dyDescent="0.25">
      <c r="B377" s="1">
        <f t="shared" si="20"/>
        <v>34</v>
      </c>
      <c r="C377" s="1">
        <f>0</f>
        <v>0</v>
      </c>
      <c r="D377" s="1">
        <f>0</f>
        <v>0</v>
      </c>
      <c r="E377" s="1">
        <f>0</f>
        <v>0</v>
      </c>
      <c r="F377" s="1">
        <f>0</f>
        <v>0</v>
      </c>
      <c r="G377" s="1">
        <f>0</f>
        <v>0</v>
      </c>
      <c r="H377" s="1">
        <f>0</f>
        <v>0</v>
      </c>
      <c r="I377" s="1">
        <f>0</f>
        <v>0</v>
      </c>
      <c r="J377" s="1">
        <f>0</f>
        <v>0</v>
      </c>
      <c r="K377" s="10">
        <f t="shared" si="21"/>
        <v>0</v>
      </c>
    </row>
    <row r="378" spans="2:11" x14ac:dyDescent="0.25">
      <c r="B378" s="1">
        <f t="shared" si="20"/>
        <v>37</v>
      </c>
      <c r="C378" s="1">
        <f>0</f>
        <v>0</v>
      </c>
      <c r="D378" s="1">
        <f>0</f>
        <v>0</v>
      </c>
      <c r="E378" s="1">
        <f>0</f>
        <v>0</v>
      </c>
      <c r="F378" s="1">
        <f>0</f>
        <v>0</v>
      </c>
      <c r="G378" s="1">
        <f>0</f>
        <v>0</v>
      </c>
      <c r="H378" s="1">
        <f>0</f>
        <v>0</v>
      </c>
      <c r="I378" s="1">
        <f>0</f>
        <v>0</v>
      </c>
      <c r="J378" s="1">
        <f>0</f>
        <v>0</v>
      </c>
      <c r="K378" s="10">
        <f t="shared" si="21"/>
        <v>0</v>
      </c>
    </row>
    <row r="379" spans="2:11" x14ac:dyDescent="0.25">
      <c r="B379" s="1">
        <f t="shared" si="20"/>
        <v>38</v>
      </c>
      <c r="C379" s="1">
        <f>0</f>
        <v>0</v>
      </c>
      <c r="D379" s="1">
        <f>0</f>
        <v>0</v>
      </c>
      <c r="E379" s="1">
        <f>0</f>
        <v>0</v>
      </c>
      <c r="F379" s="1">
        <f>0</f>
        <v>0</v>
      </c>
      <c r="G379" s="1">
        <f>0</f>
        <v>0</v>
      </c>
      <c r="H379" s="1">
        <f>0</f>
        <v>0</v>
      </c>
      <c r="I379" s="1">
        <f>0</f>
        <v>0</v>
      </c>
      <c r="J379" s="1">
        <f>0</f>
        <v>0</v>
      </c>
      <c r="K379" s="10">
        <f t="shared" si="21"/>
        <v>0</v>
      </c>
    </row>
    <row r="380" spans="2:11" x14ac:dyDescent="0.25">
      <c r="B380" s="1">
        <f t="shared" si="20"/>
        <v>41</v>
      </c>
      <c r="C380" s="1">
        <f>0</f>
        <v>0</v>
      </c>
      <c r="D380" s="1">
        <f>0</f>
        <v>0</v>
      </c>
      <c r="E380" s="1">
        <f>0</f>
        <v>0</v>
      </c>
      <c r="F380" s="1">
        <f>0</f>
        <v>0</v>
      </c>
      <c r="G380" s="1">
        <f>0</f>
        <v>0</v>
      </c>
      <c r="H380" s="1">
        <f>0</f>
        <v>0</v>
      </c>
      <c r="I380" s="1">
        <f>0</f>
        <v>0</v>
      </c>
      <c r="J380" s="1">
        <f>0</f>
        <v>0</v>
      </c>
      <c r="K380" s="10">
        <f>SUM(C380:J380)</f>
        <v>0</v>
      </c>
    </row>
    <row r="381" spans="2:11" x14ac:dyDescent="0.25">
      <c r="B381" s="1">
        <f t="shared" si="20"/>
        <v>43</v>
      </c>
      <c r="C381" s="1">
        <f>0</f>
        <v>0</v>
      </c>
      <c r="D381" s="1">
        <f>0</f>
        <v>0</v>
      </c>
      <c r="E381" s="1">
        <f>0</f>
        <v>0</v>
      </c>
      <c r="F381" s="1">
        <f>0</f>
        <v>0</v>
      </c>
      <c r="G381" s="1">
        <f>0</f>
        <v>0</v>
      </c>
      <c r="H381" s="1">
        <f>0</f>
        <v>0</v>
      </c>
      <c r="I381" s="1">
        <f>0</f>
        <v>0</v>
      </c>
      <c r="J381" s="1">
        <f>0</f>
        <v>0</v>
      </c>
      <c r="K381" s="10">
        <f t="shared" si="21"/>
        <v>0</v>
      </c>
    </row>
    <row r="382" spans="2:11" x14ac:dyDescent="0.25">
      <c r="B382" s="1">
        <f t="shared" si="20"/>
        <v>44</v>
      </c>
      <c r="C382" s="1">
        <f>0</f>
        <v>0</v>
      </c>
      <c r="D382" s="1">
        <f>0</f>
        <v>0</v>
      </c>
      <c r="E382" s="1">
        <f>0</f>
        <v>0</v>
      </c>
      <c r="F382" s="1">
        <f>0</f>
        <v>0</v>
      </c>
      <c r="G382" s="1">
        <f>0</f>
        <v>0</v>
      </c>
      <c r="H382" s="1">
        <f>0</f>
        <v>0</v>
      </c>
      <c r="I382" s="1">
        <f>0</f>
        <v>0</v>
      </c>
      <c r="J382" s="1">
        <f>0</f>
        <v>0</v>
      </c>
      <c r="K382" s="10">
        <f t="shared" si="21"/>
        <v>0</v>
      </c>
    </row>
    <row r="383" spans="2:11" x14ac:dyDescent="0.25">
      <c r="B383" s="1">
        <f t="shared" si="20"/>
        <v>45</v>
      </c>
      <c r="C383" s="1">
        <f>0</f>
        <v>0</v>
      </c>
      <c r="D383" s="1">
        <f>0</f>
        <v>0</v>
      </c>
      <c r="E383" s="1">
        <f>0</f>
        <v>0</v>
      </c>
      <c r="F383" s="1">
        <f>0</f>
        <v>0</v>
      </c>
      <c r="G383" s="1">
        <f>0</f>
        <v>0</v>
      </c>
      <c r="H383" s="1">
        <f>0</f>
        <v>0</v>
      </c>
      <c r="I383" s="1">
        <f>0</f>
        <v>0</v>
      </c>
      <c r="J383" s="1">
        <f>0</f>
        <v>0</v>
      </c>
      <c r="K383" s="10">
        <f t="shared" si="21"/>
        <v>0</v>
      </c>
    </row>
    <row r="384" spans="2:11" x14ac:dyDescent="0.25">
      <c r="B384" s="1">
        <f t="shared" si="20"/>
        <v>46</v>
      </c>
      <c r="C384" s="1">
        <f>0</f>
        <v>0</v>
      </c>
      <c r="D384" s="1">
        <f>0</f>
        <v>0</v>
      </c>
      <c r="E384" s="1">
        <f>0</f>
        <v>0</v>
      </c>
      <c r="F384" s="1">
        <f>0</f>
        <v>0</v>
      </c>
      <c r="G384" s="1">
        <f>0</f>
        <v>0</v>
      </c>
      <c r="H384" s="1">
        <f>0</f>
        <v>0</v>
      </c>
      <c r="I384" s="1">
        <f>0</f>
        <v>0</v>
      </c>
      <c r="J384" s="1">
        <f>0</f>
        <v>0</v>
      </c>
      <c r="K384" s="10">
        <f t="shared" si="21"/>
        <v>0</v>
      </c>
    </row>
    <row r="385" spans="2:11" x14ac:dyDescent="0.25">
      <c r="B385" s="1">
        <f t="shared" si="20"/>
        <v>47</v>
      </c>
      <c r="C385" s="1">
        <f>0</f>
        <v>0</v>
      </c>
      <c r="D385" s="1">
        <f>0</f>
        <v>0</v>
      </c>
      <c r="E385" s="1">
        <f>0</f>
        <v>0</v>
      </c>
      <c r="F385" s="1">
        <f>0</f>
        <v>0</v>
      </c>
      <c r="G385" s="1">
        <f>0</f>
        <v>0</v>
      </c>
      <c r="H385" s="1">
        <f>0</f>
        <v>0</v>
      </c>
      <c r="I385" s="1">
        <f>0</f>
        <v>0</v>
      </c>
      <c r="J385" s="1">
        <f>0</f>
        <v>0</v>
      </c>
      <c r="K385" s="10">
        <f t="shared" si="21"/>
        <v>0</v>
      </c>
    </row>
    <row r="386" spans="2:11" x14ac:dyDescent="0.25">
      <c r="B386" s="1">
        <f t="shared" si="20"/>
        <v>51</v>
      </c>
      <c r="C386" s="1">
        <f>0</f>
        <v>0</v>
      </c>
      <c r="D386" s="1">
        <f>0</f>
        <v>0</v>
      </c>
      <c r="E386" s="1">
        <f>0</f>
        <v>0</v>
      </c>
      <c r="F386" s="1">
        <f>0</f>
        <v>0</v>
      </c>
      <c r="G386" s="1">
        <f>0</f>
        <v>0</v>
      </c>
      <c r="H386" s="1">
        <f>0</f>
        <v>0</v>
      </c>
      <c r="I386" s="1">
        <f>0</f>
        <v>0</v>
      </c>
      <c r="J386" s="1">
        <f>0</f>
        <v>0</v>
      </c>
      <c r="K386" s="10">
        <f t="shared" si="21"/>
        <v>0</v>
      </c>
    </row>
    <row r="387" spans="2:11" x14ac:dyDescent="0.25">
      <c r="B387" s="1">
        <f t="shared" si="20"/>
        <v>54</v>
      </c>
      <c r="C387" s="1">
        <f>0</f>
        <v>0</v>
      </c>
      <c r="D387" s="1">
        <f>0</f>
        <v>0</v>
      </c>
      <c r="E387" s="1">
        <f>0</f>
        <v>0</v>
      </c>
      <c r="F387" s="1">
        <f>0</f>
        <v>0</v>
      </c>
      <c r="G387" s="1">
        <f>0</f>
        <v>0</v>
      </c>
      <c r="H387" s="1">
        <f>0</f>
        <v>0</v>
      </c>
      <c r="I387" s="1">
        <f>0</f>
        <v>0</v>
      </c>
      <c r="J387" s="1">
        <f>0</f>
        <v>0</v>
      </c>
      <c r="K387" s="10">
        <f t="shared" si="21"/>
        <v>0</v>
      </c>
    </row>
    <row r="388" spans="2:11" x14ac:dyDescent="0.25">
      <c r="B388" s="1">
        <f t="shared" si="20"/>
        <v>57</v>
      </c>
      <c r="C388" s="1">
        <f>0</f>
        <v>0</v>
      </c>
      <c r="D388" s="1">
        <f>0</f>
        <v>0</v>
      </c>
      <c r="E388" s="1">
        <f>0</f>
        <v>0</v>
      </c>
      <c r="F388" s="1">
        <f>0</f>
        <v>0</v>
      </c>
      <c r="G388" s="1">
        <f>0</f>
        <v>0</v>
      </c>
      <c r="H388" s="1">
        <f>0</f>
        <v>0</v>
      </c>
      <c r="I388" s="1">
        <f>0</f>
        <v>0</v>
      </c>
      <c r="J388" s="1">
        <f>0</f>
        <v>0</v>
      </c>
      <c r="K388" s="10">
        <f t="shared" si="21"/>
        <v>0</v>
      </c>
    </row>
    <row r="389" spans="2:11" x14ac:dyDescent="0.25">
      <c r="B389" s="1">
        <f t="shared" si="20"/>
        <v>61</v>
      </c>
      <c r="C389" s="1">
        <f>0</f>
        <v>0</v>
      </c>
      <c r="D389" s="1">
        <f>0</f>
        <v>0</v>
      </c>
      <c r="E389" s="1">
        <f>0</f>
        <v>0</v>
      </c>
      <c r="F389" s="1">
        <f>0</f>
        <v>0</v>
      </c>
      <c r="G389" s="1">
        <f>0</f>
        <v>0</v>
      </c>
      <c r="H389" s="1">
        <f>0</f>
        <v>0</v>
      </c>
      <c r="I389" s="1">
        <f>0</f>
        <v>0</v>
      </c>
      <c r="J389" s="1">
        <f>0</f>
        <v>0</v>
      </c>
      <c r="K389" s="10">
        <f t="shared" si="21"/>
        <v>0</v>
      </c>
    </row>
    <row r="390" spans="2:11" x14ac:dyDescent="0.25">
      <c r="B390" s="1">
        <f t="shared" si="20"/>
        <v>63</v>
      </c>
      <c r="C390" s="1">
        <f>0</f>
        <v>0</v>
      </c>
      <c r="D390" s="1">
        <f>0</f>
        <v>0</v>
      </c>
      <c r="E390" s="1">
        <f>0</f>
        <v>0</v>
      </c>
      <c r="F390" s="1">
        <f>0</f>
        <v>0</v>
      </c>
      <c r="G390" s="1">
        <f>0</f>
        <v>0</v>
      </c>
      <c r="H390" s="1">
        <f>0</f>
        <v>0</v>
      </c>
      <c r="I390" s="1">
        <f>0</f>
        <v>0</v>
      </c>
      <c r="J390" s="1">
        <f>0</f>
        <v>0</v>
      </c>
      <c r="K390" s="10">
        <f t="shared" si="21"/>
        <v>0</v>
      </c>
    </row>
    <row r="391" spans="2:11" x14ac:dyDescent="0.25">
      <c r="B391" s="1">
        <f t="shared" si="20"/>
        <v>69</v>
      </c>
      <c r="C391" s="1">
        <f>0</f>
        <v>0</v>
      </c>
      <c r="D391" s="1">
        <f>0</f>
        <v>0</v>
      </c>
      <c r="E391" s="1">
        <f>0</f>
        <v>0</v>
      </c>
      <c r="F391" s="1">
        <f>0</f>
        <v>0</v>
      </c>
      <c r="G391" s="1">
        <f>0</f>
        <v>0</v>
      </c>
      <c r="H391" s="1">
        <f>0</f>
        <v>0</v>
      </c>
      <c r="I391" s="1">
        <f>0</f>
        <v>0</v>
      </c>
      <c r="J391" s="1">
        <f>0</f>
        <v>0</v>
      </c>
      <c r="K391" s="10">
        <f t="shared" si="21"/>
        <v>0</v>
      </c>
    </row>
    <row r="392" spans="2:11" x14ac:dyDescent="0.25">
      <c r="B392" s="1">
        <f t="shared" si="20"/>
        <v>71</v>
      </c>
      <c r="C392" s="1">
        <f>0</f>
        <v>0</v>
      </c>
      <c r="D392" s="1">
        <f>0</f>
        <v>0</v>
      </c>
      <c r="E392" s="1">
        <f>0</f>
        <v>0</v>
      </c>
      <c r="F392" s="1">
        <f>0</f>
        <v>0</v>
      </c>
      <c r="G392" s="1">
        <f>0</f>
        <v>0</v>
      </c>
      <c r="H392" s="1">
        <f>0</f>
        <v>0</v>
      </c>
      <c r="I392" s="1">
        <f>0</f>
        <v>0</v>
      </c>
      <c r="J392" s="1">
        <f>0</f>
        <v>0</v>
      </c>
      <c r="K392" s="10">
        <f t="shared" si="21"/>
        <v>0</v>
      </c>
    </row>
    <row r="393" spans="2:11" x14ac:dyDescent="0.25">
      <c r="B393" s="1">
        <f t="shared" si="20"/>
        <v>72</v>
      </c>
      <c r="C393" s="1">
        <f>0</f>
        <v>0</v>
      </c>
      <c r="D393" s="1">
        <f>0</f>
        <v>0</v>
      </c>
      <c r="E393" s="1">
        <f>0</f>
        <v>0</v>
      </c>
      <c r="F393" s="1">
        <f>0</f>
        <v>0</v>
      </c>
      <c r="G393" s="1">
        <f>0</f>
        <v>0</v>
      </c>
      <c r="H393" s="1">
        <f>0</f>
        <v>0</v>
      </c>
      <c r="I393" s="1">
        <f>0</f>
        <v>0</v>
      </c>
      <c r="J393" s="1">
        <f>0</f>
        <v>0</v>
      </c>
      <c r="K393" s="10">
        <f t="shared" si="21"/>
        <v>0</v>
      </c>
    </row>
    <row r="394" spans="2:11" x14ac:dyDescent="0.25">
      <c r="B394" s="1">
        <f t="shared" si="20"/>
        <v>73</v>
      </c>
      <c r="C394" s="1">
        <f>0</f>
        <v>0</v>
      </c>
      <c r="D394" s="1">
        <f>0</f>
        <v>0</v>
      </c>
      <c r="E394" s="1">
        <f>0</f>
        <v>0</v>
      </c>
      <c r="F394" s="1">
        <f>0</f>
        <v>0</v>
      </c>
      <c r="G394" s="1">
        <f>0</f>
        <v>0</v>
      </c>
      <c r="H394" s="1">
        <f>0</f>
        <v>0</v>
      </c>
      <c r="I394" s="1">
        <f>0</f>
        <v>0</v>
      </c>
      <c r="J394" s="1">
        <f>0</f>
        <v>0</v>
      </c>
      <c r="K394" s="10">
        <f t="shared" si="21"/>
        <v>0</v>
      </c>
    </row>
    <row r="395" spans="2:11" x14ac:dyDescent="0.25">
      <c r="B395" s="1">
        <f t="shared" si="20"/>
        <v>74</v>
      </c>
      <c r="C395" s="1">
        <f>0</f>
        <v>0</v>
      </c>
      <c r="D395" s="1">
        <f>0</f>
        <v>0</v>
      </c>
      <c r="E395" s="1">
        <f>0</f>
        <v>0</v>
      </c>
      <c r="F395" s="1">
        <f>0</f>
        <v>0</v>
      </c>
      <c r="G395" s="1">
        <f>0</f>
        <v>0</v>
      </c>
      <c r="H395" s="1">
        <f>0</f>
        <v>0</v>
      </c>
      <c r="I395" s="1">
        <f>0</f>
        <v>0</v>
      </c>
      <c r="J395" s="1">
        <f>0</f>
        <v>0</v>
      </c>
      <c r="K395" s="10">
        <f t="shared" si="21"/>
        <v>0</v>
      </c>
    </row>
    <row r="396" spans="2:11" x14ac:dyDescent="0.25">
      <c r="B396" s="1">
        <f t="shared" si="20"/>
        <v>79</v>
      </c>
      <c r="C396" s="1">
        <f>0</f>
        <v>0</v>
      </c>
      <c r="D396" s="1">
        <f>0</f>
        <v>0</v>
      </c>
      <c r="E396" s="1">
        <f>0</f>
        <v>0</v>
      </c>
      <c r="F396" s="1">
        <f>0</f>
        <v>0</v>
      </c>
      <c r="G396" s="1">
        <f>0</f>
        <v>0</v>
      </c>
      <c r="H396" s="1">
        <f>0</f>
        <v>0</v>
      </c>
      <c r="I396" s="1">
        <f>0</f>
        <v>0</v>
      </c>
      <c r="J396" s="1">
        <f>0</f>
        <v>0</v>
      </c>
      <c r="K396" s="10">
        <f t="shared" si="21"/>
        <v>0</v>
      </c>
    </row>
    <row r="397" spans="2:11" x14ac:dyDescent="0.25">
      <c r="B397" s="1">
        <f t="shared" si="20"/>
        <v>82</v>
      </c>
      <c r="C397" s="1">
        <v>0</v>
      </c>
      <c r="D397" s="1">
        <v>1</v>
      </c>
      <c r="E397" s="1">
        <v>1</v>
      </c>
      <c r="F397" s="1">
        <v>0</v>
      </c>
      <c r="G397" s="1">
        <v>1</v>
      </c>
      <c r="H397" s="1">
        <v>1</v>
      </c>
      <c r="I397" s="1">
        <v>1</v>
      </c>
      <c r="J397" s="1">
        <v>0</v>
      </c>
      <c r="K397" s="1">
        <v>7</v>
      </c>
    </row>
  </sheetData>
  <mergeCells count="7">
    <mergeCell ref="C351:K351"/>
    <mergeCell ref="C53:K53"/>
    <mergeCell ref="C103:K103"/>
    <mergeCell ref="C153:K153"/>
    <mergeCell ref="C203:K203"/>
    <mergeCell ref="C252:K252"/>
    <mergeCell ref="C302:K302"/>
  </mergeCells>
  <conditionalFormatting sqref="K2:K46">
    <cfRule type="cellIs" dxfId="26" priority="2" operator="lessThan">
      <formula>7</formula>
    </cfRule>
    <cfRule type="cellIs" dxfId="25" priority="7" operator="equal">
      <formula>8</formula>
    </cfRule>
  </conditionalFormatting>
  <conditionalFormatting sqref="K3:K46">
    <cfRule type="cellIs" dxfId="24" priority="6" operator="equal">
      <formula>8</formula>
    </cfRule>
  </conditionalFormatting>
  <conditionalFormatting sqref="K36">
    <cfRule type="cellIs" dxfId="23" priority="5" operator="lessThan">
      <formula>8</formula>
    </cfRule>
  </conditionalFormatting>
  <conditionalFormatting sqref="K39">
    <cfRule type="cellIs" dxfId="22" priority="4" operator="lessThan">
      <formula>8</formula>
    </cfRule>
  </conditionalFormatting>
  <conditionalFormatting sqref="K38">
    <cfRule type="cellIs" dxfId="21" priority="3" operator="lessThan">
      <formula>8</formula>
    </cfRule>
  </conditionalFormatting>
  <conditionalFormatting sqref="K2:K46">
    <cfRule type="cellIs" dxfId="20" priority="1" operator="lessThan">
      <formula>8</formula>
    </cfRule>
  </conditionalFormatting>
  <pageMargins left="0.70078740157480324" right="0.70078740157480324" top="0.75196850393700787" bottom="0.75196850393700787" header="0.3" footer="0.3"/>
  <pageSetup paperSize="9" orientation="portrait" r:id="rId1"/>
  <ignoredErrors>
    <ignoredError sqref="F45 I33 C34 I12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"/>
  <sheetViews>
    <sheetView workbookViewId="0"/>
  </sheetViews>
  <sheetFormatPr defaultColWidth="11.42578125" defaultRowHeight="15" x14ac:dyDescent="0.25"/>
  <sheetData>
    <row r="1" spans="1:17" s="1" customFormat="1" x14ac:dyDescent="0.25">
      <c r="B1" s="4"/>
      <c r="I1" s="1" t="s">
        <v>87</v>
      </c>
    </row>
    <row r="2" spans="1:17" x14ac:dyDescent="0.25">
      <c r="D2" s="1"/>
      <c r="E2" s="1"/>
      <c r="F2" s="1"/>
      <c r="G2" s="1"/>
      <c r="H2" s="1"/>
      <c r="I2" s="1"/>
      <c r="J2" s="1"/>
      <c r="K2" s="1"/>
    </row>
    <row r="3" spans="1:17" x14ac:dyDescent="0.25">
      <c r="D3" s="1"/>
      <c r="E3" s="1"/>
      <c r="F3" s="1"/>
      <c r="G3" s="1"/>
      <c r="H3" s="1"/>
      <c r="I3" s="1"/>
      <c r="J3" s="1"/>
      <c r="K3" s="1"/>
    </row>
    <row r="5" spans="1:17" x14ac:dyDescent="0.25">
      <c r="A5" s="1"/>
      <c r="B5" s="30" t="s">
        <v>47</v>
      </c>
      <c r="C5" s="30"/>
      <c r="D5" s="30"/>
      <c r="E5" s="30"/>
      <c r="F5" s="1"/>
      <c r="H5" s="30" t="s">
        <v>48</v>
      </c>
      <c r="I5" s="30"/>
      <c r="J5" s="30"/>
      <c r="K5" s="30"/>
      <c r="N5" s="30" t="s">
        <v>49</v>
      </c>
      <c r="O5" s="30"/>
      <c r="P5" s="30"/>
      <c r="Q5" s="30"/>
    </row>
    <row r="6" spans="1:17" x14ac:dyDescent="0.25">
      <c r="A6" s="1"/>
      <c r="B6" s="4"/>
      <c r="C6" s="31" t="s">
        <v>80</v>
      </c>
      <c r="D6" s="31"/>
      <c r="H6" s="4"/>
      <c r="I6" s="31" t="s">
        <v>80</v>
      </c>
      <c r="J6" s="31"/>
      <c r="K6" s="1"/>
      <c r="N6" s="4"/>
      <c r="O6" s="31" t="s">
        <v>80</v>
      </c>
      <c r="P6" s="31"/>
      <c r="Q6" s="1"/>
    </row>
    <row r="7" spans="1:17" x14ac:dyDescent="0.25">
      <c r="A7" s="1"/>
      <c r="B7" s="11" t="s">
        <v>79</v>
      </c>
      <c r="C7">
        <v>0</v>
      </c>
      <c r="D7">
        <v>1</v>
      </c>
      <c r="E7" s="4" t="s">
        <v>56</v>
      </c>
      <c r="H7" s="11" t="s">
        <v>79</v>
      </c>
      <c r="I7" s="1">
        <v>0</v>
      </c>
      <c r="J7" s="1">
        <v>1</v>
      </c>
      <c r="K7" s="4" t="s">
        <v>56</v>
      </c>
      <c r="N7" s="11" t="s">
        <v>79</v>
      </c>
      <c r="O7" s="1">
        <v>0</v>
      </c>
      <c r="P7" s="1">
        <v>1</v>
      </c>
      <c r="Q7" s="4" t="s">
        <v>56</v>
      </c>
    </row>
    <row r="8" spans="1:17" x14ac:dyDescent="0.25">
      <c r="A8" s="1"/>
      <c r="B8" s="12">
        <v>0</v>
      </c>
      <c r="C8" s="5">
        <f>COUNTIFS('SW Quality #1'!$C$55:$J$99, "0", 'SW Quality #2'!$C$55:$J$99, "0")</f>
        <v>271</v>
      </c>
      <c r="D8" s="6">
        <f>COUNTIFS('SW Quality #1'!$C$55:$J$99, "0", 'SW Quality #2'!$C$55:$J$99, "1")</f>
        <v>6</v>
      </c>
      <c r="E8" s="1">
        <f>SUM(C8:D8)</f>
        <v>277</v>
      </c>
      <c r="H8" s="12">
        <v>0</v>
      </c>
      <c r="I8" s="5">
        <f>COUNTIFS('SW Quality #1'!$C$105:$J$149, "0", 'SW Quality #2'!$C$105:$J$149, "0")</f>
        <v>336</v>
      </c>
      <c r="J8" s="6">
        <f>COUNTIFS('SW Quality #1'!$C$105:$J$149, "0", 'SW Quality #2'!$C$105:$J$149, "1")</f>
        <v>0</v>
      </c>
      <c r="K8" s="1">
        <f>SUM(I8:J8)</f>
        <v>336</v>
      </c>
      <c r="N8" s="12">
        <v>0</v>
      </c>
      <c r="O8" s="5">
        <f>COUNTIFS('SW Quality #1'!$C$155:$J$199, "0", 'SW Quality #2'!$C$155:$J$199, "0")</f>
        <v>139</v>
      </c>
      <c r="P8" s="6">
        <f>COUNTIFS('SW Quality #1'!$C$155:$J$199, "0", 'SW Quality #2'!$C$155:$J$199, "1")</f>
        <v>18</v>
      </c>
      <c r="Q8" s="1">
        <f>SUM(O8:P8)</f>
        <v>157</v>
      </c>
    </row>
    <row r="9" spans="1:17" x14ac:dyDescent="0.25">
      <c r="A9" s="1"/>
      <c r="B9" s="12">
        <v>1</v>
      </c>
      <c r="C9" s="7">
        <f>COUNTIFS('SW Quality #1'!$C$55:$J$99, "1", 'SW Quality #2'!$C$55:$J$99, "0")</f>
        <v>3</v>
      </c>
      <c r="D9" s="8">
        <f>COUNTIFS('SW Quality #1'!$C$55:$J$99, "1", 'SW Quality #2'!$C$55:$J$99, "1")</f>
        <v>80</v>
      </c>
      <c r="E9" s="1">
        <f>SUM(C9:D9)</f>
        <v>83</v>
      </c>
      <c r="H9" s="12">
        <v>1</v>
      </c>
      <c r="I9" s="7">
        <f>COUNTIFS('SW Quality #1'!$C$105:$J$149, "1", 'SW Quality #2'!$C$105:$J$149, "0")</f>
        <v>0</v>
      </c>
      <c r="J9" s="8">
        <f>COUNTIFS('SW Quality #1'!$C$105:$J$149, "1", 'SW Quality #2'!$C$105:$J$149, "1")</f>
        <v>24</v>
      </c>
      <c r="K9" s="1">
        <f>SUM(I9:J9)</f>
        <v>24</v>
      </c>
      <c r="N9" s="12">
        <v>1</v>
      </c>
      <c r="O9" s="7">
        <f>COUNTIFS('SW Quality #1'!$C$155:$J$199, "1", 'SW Quality #2'!$C$155:$J$199, "0")</f>
        <v>8</v>
      </c>
      <c r="P9" s="8">
        <f>COUNTIFS('SW Quality #1'!$C$155:$J$199, "1", 'SW Quality #2'!$C$155:$J$199, "1")</f>
        <v>195</v>
      </c>
      <c r="Q9" s="1">
        <f>SUM(O9:P9)</f>
        <v>203</v>
      </c>
    </row>
    <row r="10" spans="1:17" x14ac:dyDescent="0.25">
      <c r="A10" s="1"/>
      <c r="B10" s="4" t="s">
        <v>56</v>
      </c>
      <c r="C10">
        <f>SUM(C8:C9)</f>
        <v>274</v>
      </c>
      <c r="D10" s="1">
        <f>SUM(D8:D9)</f>
        <v>86</v>
      </c>
      <c r="E10">
        <f>SUM(E8:E9)</f>
        <v>360</v>
      </c>
      <c r="H10" s="4" t="s">
        <v>56</v>
      </c>
      <c r="I10" s="1">
        <f>SUM(I8:I9)</f>
        <v>336</v>
      </c>
      <c r="J10" s="1">
        <f>SUM(J8:J9)</f>
        <v>24</v>
      </c>
      <c r="K10" s="1">
        <f>SUM(K8:K9)</f>
        <v>360</v>
      </c>
      <c r="N10" s="4" t="s">
        <v>56</v>
      </c>
      <c r="O10" s="1">
        <f>SUM(O8:O9)</f>
        <v>147</v>
      </c>
      <c r="P10" s="1">
        <f>SUM(P8:P9)</f>
        <v>213</v>
      </c>
      <c r="Q10" s="1">
        <f>SUM(Q8:Q9)</f>
        <v>360</v>
      </c>
    </row>
    <row r="11" spans="1:17" x14ac:dyDescent="0.25">
      <c r="A11" s="1"/>
      <c r="H11" s="1"/>
      <c r="I11" s="1"/>
      <c r="J11" s="1"/>
      <c r="K11" s="1"/>
      <c r="N11" s="1"/>
      <c r="O11" s="1"/>
      <c r="P11" s="1"/>
      <c r="Q11" s="1"/>
    </row>
    <row r="12" spans="1:17" x14ac:dyDescent="0.25">
      <c r="A12" s="1"/>
      <c r="B12" s="4" t="s">
        <v>57</v>
      </c>
      <c r="C12">
        <f>C8</f>
        <v>271</v>
      </c>
      <c r="D12">
        <f>D9</f>
        <v>80</v>
      </c>
      <c r="E12">
        <f>SUM(C12:D12)</f>
        <v>351</v>
      </c>
      <c r="H12" s="4" t="s">
        <v>57</v>
      </c>
      <c r="I12" s="1">
        <f>I8</f>
        <v>336</v>
      </c>
      <c r="J12" s="1">
        <f>J9</f>
        <v>24</v>
      </c>
      <c r="K12" s="1">
        <f>SUM(I12:J12)</f>
        <v>360</v>
      </c>
      <c r="N12" s="4" t="s">
        <v>57</v>
      </c>
      <c r="O12" s="1">
        <f>O8</f>
        <v>139</v>
      </c>
      <c r="P12" s="1">
        <f>P9</f>
        <v>195</v>
      </c>
      <c r="Q12" s="1">
        <f>SUM(O12:P12)</f>
        <v>334</v>
      </c>
    </row>
    <row r="13" spans="1:17" x14ac:dyDescent="0.25">
      <c r="A13" s="1"/>
      <c r="B13" s="4" t="s">
        <v>58</v>
      </c>
      <c r="C13">
        <f>(C10/E10)*(E8/E10)*E10</f>
        <v>210.82777777777778</v>
      </c>
      <c r="D13" s="1">
        <f>(D10/E10)*(E9/E10)*E10</f>
        <v>19.827777777777779</v>
      </c>
      <c r="E13" s="1">
        <f>SUM(C13:D13)</f>
        <v>230.65555555555557</v>
      </c>
      <c r="H13" s="4" t="s">
        <v>58</v>
      </c>
      <c r="I13" s="1">
        <f>(I10/K10)*(K8/K10)*K10</f>
        <v>313.60000000000002</v>
      </c>
      <c r="J13" s="1">
        <f>(J10/K10)*(K9/K10)*K10</f>
        <v>1.6</v>
      </c>
      <c r="K13" s="1">
        <f>SUM(I13:J13)</f>
        <v>315.20000000000005</v>
      </c>
      <c r="N13" s="4" t="s">
        <v>58</v>
      </c>
      <c r="O13" s="1">
        <f>(O10/Q10)*(Q8/Q10)*Q10</f>
        <v>64.108333333333334</v>
      </c>
      <c r="P13" s="1">
        <f>(P10/Q10)*(Q9/Q10)*Q10</f>
        <v>120.10833333333333</v>
      </c>
      <c r="Q13" s="1">
        <f>SUM(O13:P13)</f>
        <v>184.21666666666667</v>
      </c>
    </row>
    <row r="14" spans="1:17" x14ac:dyDescent="0.25">
      <c r="A14" s="1"/>
      <c r="H14" s="1"/>
      <c r="I14" s="1"/>
      <c r="J14" s="1"/>
      <c r="K14" s="1"/>
      <c r="N14" s="1"/>
      <c r="O14" s="1"/>
      <c r="P14" s="1"/>
      <c r="Q14" s="1"/>
    </row>
    <row r="15" spans="1:17" x14ac:dyDescent="0.25">
      <c r="A15" s="1"/>
      <c r="B15" s="4" t="s">
        <v>55</v>
      </c>
      <c r="E15">
        <f>(E12-E13)/(E10-E13)</f>
        <v>0.93041834893909459</v>
      </c>
      <c r="H15" s="4" t="s">
        <v>55</v>
      </c>
      <c r="I15" s="1"/>
      <c r="J15" s="1"/>
      <c r="K15" s="1">
        <f>(K12-K13)/(K10-K13)</f>
        <v>1</v>
      </c>
      <c r="N15" s="4" t="s">
        <v>55</v>
      </c>
      <c r="O15" s="1"/>
      <c r="P15" s="1"/>
      <c r="Q15" s="1">
        <f>(Q12-Q13)/(Q10-Q13)</f>
        <v>0.85209064188868877</v>
      </c>
    </row>
    <row r="16" spans="1:17" x14ac:dyDescent="0.25">
      <c r="A16" s="1"/>
    </row>
    <row r="17" spans="1:17" x14ac:dyDescent="0.25">
      <c r="A17" s="1"/>
    </row>
    <row r="18" spans="1:17" x14ac:dyDescent="0.25">
      <c r="A18" s="1"/>
    </row>
    <row r="19" spans="1:17" x14ac:dyDescent="0.25">
      <c r="A19" s="1"/>
      <c r="B19" s="4"/>
      <c r="C19" s="4"/>
      <c r="D19" s="4"/>
      <c r="E19" s="4"/>
      <c r="F19" s="4"/>
    </row>
    <row r="20" spans="1:17" x14ac:dyDescent="0.25">
      <c r="A20" s="1"/>
    </row>
    <row r="21" spans="1:17" x14ac:dyDescent="0.25">
      <c r="A21" s="1"/>
    </row>
    <row r="22" spans="1:17" x14ac:dyDescent="0.25">
      <c r="A22" s="1"/>
    </row>
    <row r="23" spans="1:17" x14ac:dyDescent="0.25">
      <c r="A23" s="1"/>
      <c r="B23" s="30" t="s">
        <v>50</v>
      </c>
      <c r="C23" s="30"/>
      <c r="D23" s="30"/>
      <c r="E23" s="30"/>
      <c r="H23" s="30" t="s">
        <v>51</v>
      </c>
      <c r="I23" s="30"/>
      <c r="J23" s="30"/>
      <c r="K23" s="30"/>
      <c r="N23" s="30" t="s">
        <v>53</v>
      </c>
      <c r="O23" s="30"/>
      <c r="P23" s="30"/>
      <c r="Q23" s="30"/>
    </row>
    <row r="24" spans="1:17" x14ac:dyDescent="0.25">
      <c r="A24" s="1"/>
      <c r="B24" s="4"/>
      <c r="C24" s="31" t="s">
        <v>80</v>
      </c>
      <c r="D24" s="31"/>
      <c r="E24" s="1"/>
      <c r="H24" s="4"/>
      <c r="I24" s="31" t="s">
        <v>80</v>
      </c>
      <c r="J24" s="31"/>
      <c r="K24" s="1"/>
      <c r="N24" s="4"/>
      <c r="O24" s="31" t="s">
        <v>80</v>
      </c>
      <c r="P24" s="31"/>
      <c r="Q24" s="1"/>
    </row>
    <row r="25" spans="1:17" x14ac:dyDescent="0.25">
      <c r="A25" s="1"/>
      <c r="B25" s="11" t="s">
        <v>79</v>
      </c>
      <c r="C25" s="1">
        <v>0</v>
      </c>
      <c r="D25" s="1">
        <v>1</v>
      </c>
      <c r="E25" s="4" t="s">
        <v>56</v>
      </c>
      <c r="H25" s="11" t="s">
        <v>79</v>
      </c>
      <c r="I25" s="1">
        <v>0</v>
      </c>
      <c r="J25" s="1">
        <v>1</v>
      </c>
      <c r="K25" s="4" t="s">
        <v>56</v>
      </c>
      <c r="N25" s="11" t="s">
        <v>79</v>
      </c>
      <c r="O25" s="1">
        <v>0</v>
      </c>
      <c r="P25" s="1">
        <v>1</v>
      </c>
      <c r="Q25" s="4" t="s">
        <v>56</v>
      </c>
    </row>
    <row r="26" spans="1:17" x14ac:dyDescent="0.25">
      <c r="A26" s="1"/>
      <c r="B26" s="12">
        <v>0</v>
      </c>
      <c r="C26" s="5">
        <f>COUNTIFS('SW Quality #1'!$C$205:$J$249, "0", 'SW Quality #2'!$C$205:$J$249, "0")</f>
        <v>82</v>
      </c>
      <c r="D26" s="6">
        <f>COUNTIFS('SW Quality #1'!$C$205:$J$249, "0", 'SW Quality #2'!$C$205:$J$249, "1")</f>
        <v>20</v>
      </c>
      <c r="E26" s="1">
        <f>SUM(C26:D26)</f>
        <v>102</v>
      </c>
      <c r="H26" s="12">
        <v>0</v>
      </c>
      <c r="I26" s="5">
        <f>COUNTIFS('SW Quality #1'!$C$254:$J$298, "0", 'SW Quality #2'!$C$254:$J$298, "0")</f>
        <v>351</v>
      </c>
      <c r="J26" s="6">
        <f>COUNTIFS('SW Quality #1'!$C$254:$J$298, "0", 'SW Quality #2'!$C$254:$J$298, "1")</f>
        <v>1</v>
      </c>
      <c r="K26" s="1">
        <f>SUM(I26:J26)</f>
        <v>352</v>
      </c>
      <c r="N26" s="12">
        <v>0</v>
      </c>
      <c r="O26" s="5">
        <f>COUNTIFS('SW Quality #1'!C304:J348, "0", 'SW Quality #2'!C304:J348, "0")</f>
        <v>94</v>
      </c>
      <c r="P26" s="6">
        <f>COUNTIFS('SW Quality #1'!C304:J348, "0", 'SW Quality #2'!C304:J348, "1")</f>
        <v>13</v>
      </c>
      <c r="Q26" s="1">
        <f>SUM(O26:P26)</f>
        <v>107</v>
      </c>
    </row>
    <row r="27" spans="1:17" x14ac:dyDescent="0.25">
      <c r="A27" s="1"/>
      <c r="B27" s="12">
        <v>1</v>
      </c>
      <c r="C27" s="7">
        <f>COUNTIFS('SW Quality #1'!$C$205:$J$249, "1", 'SW Quality #2'!$C$205:$J$249, "0")</f>
        <v>0</v>
      </c>
      <c r="D27" s="8">
        <f>COUNTIFS('SW Quality #1'!$C$205:$J$249, "1", 'SW Quality #2'!$C$205:$J$249, "1")</f>
        <v>258</v>
      </c>
      <c r="E27" s="1">
        <f>SUM(C27:D27)</f>
        <v>258</v>
      </c>
      <c r="H27" s="12">
        <v>1</v>
      </c>
      <c r="I27" s="7">
        <f>COUNTIFS('SW Quality #1'!$C$254:$J$298, "1", 'SW Quality #2'!$C$254:$J$298, "0")</f>
        <v>0</v>
      </c>
      <c r="J27" s="8">
        <f>COUNTIFS('SW Quality #1'!$C$254:$J$298, "1", 'SW Quality #2'!$C$254:$J$298, "1")</f>
        <v>8</v>
      </c>
      <c r="K27" s="1">
        <f>SUM(I27:J27)</f>
        <v>8</v>
      </c>
      <c r="N27" s="12">
        <v>1</v>
      </c>
      <c r="O27" s="7">
        <f>COUNTIFS('SW Quality #1'!C304:J348, "1", 'SW Quality #2'!C304:J348, "0")</f>
        <v>2</v>
      </c>
      <c r="P27" s="8">
        <f>COUNTIFS('SW Quality #1'!C304:J348, "1", 'SW Quality #2'!C304:J348, "1")</f>
        <v>251</v>
      </c>
      <c r="Q27" s="1">
        <f>SUM(O27:P27)</f>
        <v>253</v>
      </c>
    </row>
    <row r="28" spans="1:17" x14ac:dyDescent="0.25">
      <c r="A28" s="1"/>
      <c r="B28" s="4" t="s">
        <v>56</v>
      </c>
      <c r="C28" s="1">
        <f>SUM(C26:C27)</f>
        <v>82</v>
      </c>
      <c r="D28" s="1">
        <f>SUM(D26:D27)</f>
        <v>278</v>
      </c>
      <c r="E28" s="1">
        <f>SUM(E26:E27)</f>
        <v>360</v>
      </c>
      <c r="H28" s="4" t="s">
        <v>56</v>
      </c>
      <c r="I28" s="1">
        <f>SUM(I26:I27)</f>
        <v>351</v>
      </c>
      <c r="J28" s="1">
        <f>SUM(J26:J27)</f>
        <v>9</v>
      </c>
      <c r="K28" s="1">
        <f>SUM(K26:K27)</f>
        <v>360</v>
      </c>
      <c r="N28" s="4" t="s">
        <v>56</v>
      </c>
      <c r="O28" s="1">
        <f>SUM(O26:O27)</f>
        <v>96</v>
      </c>
      <c r="P28" s="1">
        <f>SUM(P26:P27)</f>
        <v>264</v>
      </c>
      <c r="Q28" s="1">
        <f>SUM(Q26:Q27)</f>
        <v>360</v>
      </c>
    </row>
    <row r="29" spans="1:17" x14ac:dyDescent="0.25">
      <c r="A29" s="1"/>
      <c r="B29" s="1"/>
      <c r="C29" s="1"/>
      <c r="D29" s="1"/>
      <c r="E29" s="1"/>
      <c r="H29" s="1"/>
      <c r="I29" s="1"/>
      <c r="J29" s="1"/>
      <c r="K29" s="1"/>
      <c r="N29" s="1"/>
      <c r="O29" s="1"/>
      <c r="P29" s="1"/>
      <c r="Q29" s="1"/>
    </row>
    <row r="30" spans="1:17" x14ac:dyDescent="0.25">
      <c r="A30" s="1"/>
      <c r="B30" s="4" t="s">
        <v>57</v>
      </c>
      <c r="C30" s="1">
        <f>C26</f>
        <v>82</v>
      </c>
      <c r="D30" s="1">
        <f>D27</f>
        <v>258</v>
      </c>
      <c r="E30" s="1">
        <f>SUM(C30:D30)</f>
        <v>340</v>
      </c>
      <c r="H30" s="4" t="s">
        <v>57</v>
      </c>
      <c r="I30" s="1">
        <f>I26</f>
        <v>351</v>
      </c>
      <c r="J30" s="1">
        <f>J27</f>
        <v>8</v>
      </c>
      <c r="K30" s="1">
        <f>SUM(I30:J30)</f>
        <v>359</v>
      </c>
      <c r="N30" s="4" t="s">
        <v>57</v>
      </c>
      <c r="O30" s="1">
        <f>O26</f>
        <v>94</v>
      </c>
      <c r="P30" s="1">
        <f>P27</f>
        <v>251</v>
      </c>
      <c r="Q30" s="1">
        <f>SUM(O30:P30)</f>
        <v>345</v>
      </c>
    </row>
    <row r="31" spans="1:17" x14ac:dyDescent="0.25">
      <c r="A31" s="1"/>
      <c r="B31" s="4" t="s">
        <v>58</v>
      </c>
      <c r="C31" s="1">
        <f>(C28/E28)*(E26/E28)*E28</f>
        <v>23.233333333333331</v>
      </c>
      <c r="D31" s="1">
        <f>(D28/E28)*(E27/E28)*E28</f>
        <v>199.23333333333335</v>
      </c>
      <c r="E31" s="1">
        <f>SUM(C31:D31)</f>
        <v>222.46666666666667</v>
      </c>
      <c r="H31" s="4" t="s">
        <v>58</v>
      </c>
      <c r="I31" s="1">
        <f>(I28/K28)*(K26/K28)*K28</f>
        <v>343.2</v>
      </c>
      <c r="J31" s="1">
        <f>(J28/K28)*(K27/K28)*K28</f>
        <v>0.2</v>
      </c>
      <c r="K31" s="1">
        <f>SUM(I31:J31)</f>
        <v>343.4</v>
      </c>
      <c r="N31" s="4" t="s">
        <v>58</v>
      </c>
      <c r="O31" s="1">
        <f>(O28/Q28)*(Q26/Q28)*Q28</f>
        <v>28.533333333333331</v>
      </c>
      <c r="P31" s="1">
        <f>(P28/Q28)*(Q27/Q28)*Q28</f>
        <v>185.5333333333333</v>
      </c>
      <c r="Q31" s="1">
        <f>SUM(O31:P31)</f>
        <v>214.06666666666663</v>
      </c>
    </row>
    <row r="32" spans="1:17" x14ac:dyDescent="0.25">
      <c r="A32" s="1"/>
      <c r="B32" s="1"/>
      <c r="C32" s="1"/>
      <c r="D32" s="1"/>
      <c r="E32" s="1"/>
      <c r="H32" s="1"/>
      <c r="I32" s="1"/>
      <c r="J32" s="1"/>
      <c r="K32" s="1"/>
      <c r="N32" s="1"/>
      <c r="O32" s="1"/>
      <c r="P32" s="1"/>
      <c r="Q32" s="1"/>
    </row>
    <row r="33" spans="1:17" x14ac:dyDescent="0.25">
      <c r="A33" s="1"/>
      <c r="B33" s="4" t="s">
        <v>55</v>
      </c>
      <c r="C33" s="1"/>
      <c r="D33" s="1"/>
      <c r="E33" s="1">
        <f>(E30-E31)/(E28-E31)</f>
        <v>0.8545807077072225</v>
      </c>
      <c r="H33" s="4" t="s">
        <v>55</v>
      </c>
      <c r="I33" s="1"/>
      <c r="J33" s="1"/>
      <c r="K33" s="1">
        <f>(K30-K31)/(K28-K31)</f>
        <v>0.93975903614457834</v>
      </c>
      <c r="N33" s="4" t="s">
        <v>55</v>
      </c>
      <c r="O33" s="1"/>
      <c r="P33" s="1"/>
      <c r="Q33" s="1">
        <f>(Q30-Q31)/(Q28-Q31)</f>
        <v>0.89721333942439474</v>
      </c>
    </row>
    <row r="34" spans="1:17" x14ac:dyDescent="0.25">
      <c r="A34" s="1"/>
    </row>
    <row r="35" spans="1:17" x14ac:dyDescent="0.25">
      <c r="A35" s="1"/>
    </row>
    <row r="36" spans="1:17" x14ac:dyDescent="0.25">
      <c r="A36" s="1"/>
    </row>
    <row r="37" spans="1:17" x14ac:dyDescent="0.25">
      <c r="A37" s="1"/>
    </row>
    <row r="38" spans="1:17" x14ac:dyDescent="0.25">
      <c r="A38" s="1"/>
      <c r="B38" s="30" t="s">
        <v>54</v>
      </c>
      <c r="C38" s="30"/>
      <c r="D38" s="30"/>
      <c r="E38" s="30"/>
    </row>
    <row r="39" spans="1:17" x14ac:dyDescent="0.25">
      <c r="A39" s="1"/>
      <c r="B39" s="4"/>
      <c r="C39" s="31" t="s">
        <v>80</v>
      </c>
      <c r="D39" s="31"/>
      <c r="E39" s="1"/>
    </row>
    <row r="40" spans="1:17" x14ac:dyDescent="0.25">
      <c r="A40" s="1"/>
      <c r="B40" s="11" t="s">
        <v>79</v>
      </c>
      <c r="C40" s="1">
        <v>0</v>
      </c>
      <c r="D40" s="1">
        <v>1</v>
      </c>
      <c r="E40" s="4" t="s">
        <v>56</v>
      </c>
    </row>
    <row r="41" spans="1:17" x14ac:dyDescent="0.25">
      <c r="A41" s="1"/>
      <c r="B41" s="12">
        <v>0</v>
      </c>
      <c r="C41" s="5">
        <f>COUNTIFS('SW Quality #1'!C353:J397, "0", 'SW Quality #2'!C353:J397, "0")</f>
        <v>355</v>
      </c>
      <c r="D41" s="6">
        <f>COUNTIFS('SW Quality #1'!C353:J397, "0", 'SW Quality #2'!C353:J397, "1")</f>
        <v>0</v>
      </c>
      <c r="E41" s="1">
        <f>SUM(C41:D41)</f>
        <v>355</v>
      </c>
      <c r="H41" s="22" t="s">
        <v>86</v>
      </c>
      <c r="J41">
        <f>AVERAGE(E48,E33,K33,Q33,Q15,K15,E15,1)</f>
        <v>0.93425775926299737</v>
      </c>
    </row>
    <row r="42" spans="1:17" x14ac:dyDescent="0.25">
      <c r="A42" s="1"/>
      <c r="B42" s="12">
        <v>1</v>
      </c>
      <c r="C42" s="7">
        <f>COUNTIFS('SW Quality #1'!C353:J397, "1", 'SW Quality #2'!C353:J397, "0")</f>
        <v>0</v>
      </c>
      <c r="D42" s="8">
        <f>COUNTIFS('SW Quality #1'!C353:J397, "1", 'SW Quality #2'!C353:J397, "1")</f>
        <v>5</v>
      </c>
      <c r="E42" s="1">
        <f>SUM(C42:D42)</f>
        <v>5</v>
      </c>
    </row>
    <row r="43" spans="1:17" x14ac:dyDescent="0.25">
      <c r="A43" s="1"/>
      <c r="B43" s="4" t="s">
        <v>56</v>
      </c>
      <c r="C43" s="1">
        <f>SUM(C41:C42)</f>
        <v>355</v>
      </c>
      <c r="D43" s="1">
        <f>SUM(D41:D42)</f>
        <v>5</v>
      </c>
      <c r="E43" s="1">
        <f>SUM(E41:E42)</f>
        <v>360</v>
      </c>
    </row>
    <row r="44" spans="1:17" x14ac:dyDescent="0.25">
      <c r="A44" s="1"/>
      <c r="B44" s="1"/>
      <c r="C44" s="1"/>
      <c r="D44" s="1"/>
      <c r="E44" s="1"/>
    </row>
    <row r="45" spans="1:17" x14ac:dyDescent="0.25">
      <c r="A45" s="1"/>
      <c r="B45" s="4" t="s">
        <v>57</v>
      </c>
      <c r="C45" s="1">
        <f>C41</f>
        <v>355</v>
      </c>
      <c r="D45" s="1">
        <f>D42</f>
        <v>5</v>
      </c>
      <c r="E45" s="1">
        <f>SUM(C45:D45)</f>
        <v>360</v>
      </c>
    </row>
    <row r="46" spans="1:17" x14ac:dyDescent="0.25">
      <c r="A46" s="1"/>
      <c r="B46" s="4" t="s">
        <v>58</v>
      </c>
      <c r="C46" s="1">
        <f>(C43/E43)*(E41/E43)*E43</f>
        <v>350.06944444444451</v>
      </c>
      <c r="D46" s="1">
        <f>(D43/E43)*(E42/E43)*E43</f>
        <v>6.9444444444444448E-2</v>
      </c>
      <c r="E46" s="1">
        <f>SUM(C46:D46)</f>
        <v>350.13888888888897</v>
      </c>
    </row>
    <row r="47" spans="1:17" x14ac:dyDescent="0.25">
      <c r="A47" s="1"/>
      <c r="B47" s="1"/>
      <c r="C47" s="1"/>
      <c r="D47" s="1"/>
      <c r="E47" s="1"/>
    </row>
    <row r="48" spans="1:17" x14ac:dyDescent="0.25">
      <c r="A48" s="1"/>
      <c r="B48" s="4" t="s">
        <v>55</v>
      </c>
      <c r="C48" s="1"/>
      <c r="D48" s="1"/>
      <c r="E48" s="1">
        <f>(E45-E46)/(E43-E46)</f>
        <v>1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mergeCells count="14">
    <mergeCell ref="B38:E38"/>
    <mergeCell ref="C39:D39"/>
    <mergeCell ref="N5:Q5"/>
    <mergeCell ref="O6:P6"/>
    <mergeCell ref="B23:E23"/>
    <mergeCell ref="C24:D24"/>
    <mergeCell ref="H23:K23"/>
    <mergeCell ref="I24:J24"/>
    <mergeCell ref="N23:Q23"/>
    <mergeCell ref="O24:P24"/>
    <mergeCell ref="C6:D6"/>
    <mergeCell ref="B5:E5"/>
    <mergeCell ref="H5:K5"/>
    <mergeCell ref="I6:J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8"/>
  <sheetViews>
    <sheetView workbookViewId="0"/>
  </sheetViews>
  <sheetFormatPr defaultColWidth="11.42578125" defaultRowHeight="15" x14ac:dyDescent="0.25"/>
  <cols>
    <col min="1" max="16384" width="11.42578125" style="1"/>
  </cols>
  <sheetData>
    <row r="1" spans="2:17" x14ac:dyDescent="0.25">
      <c r="B1" s="4"/>
      <c r="F1" s="31" t="s">
        <v>85</v>
      </c>
      <c r="G1" s="31"/>
      <c r="H1" s="31"/>
      <c r="I1" s="31"/>
      <c r="J1" s="31"/>
      <c r="K1" s="31"/>
      <c r="L1" s="31"/>
    </row>
    <row r="5" spans="2:17" x14ac:dyDescent="0.25">
      <c r="B5" s="30" t="s">
        <v>47</v>
      </c>
      <c r="C5" s="30"/>
      <c r="D5" s="30"/>
      <c r="E5" s="30"/>
      <c r="H5" s="30" t="s">
        <v>48</v>
      </c>
      <c r="I5" s="30"/>
      <c r="J5" s="30"/>
      <c r="K5" s="30"/>
      <c r="N5" s="30" t="s">
        <v>49</v>
      </c>
      <c r="O5" s="30"/>
      <c r="P5" s="30"/>
      <c r="Q5" s="30"/>
    </row>
    <row r="6" spans="2:17" x14ac:dyDescent="0.25">
      <c r="B6" s="4"/>
      <c r="C6" s="31" t="s">
        <v>80</v>
      </c>
      <c r="D6" s="31"/>
      <c r="H6" s="4"/>
      <c r="I6" s="31" t="s">
        <v>80</v>
      </c>
      <c r="J6" s="31"/>
      <c r="N6" s="4"/>
      <c r="O6" s="31" t="s">
        <v>80</v>
      </c>
      <c r="P6" s="31"/>
    </row>
    <row r="7" spans="2:17" x14ac:dyDescent="0.25">
      <c r="B7" s="11" t="s">
        <v>79</v>
      </c>
      <c r="C7" s="1">
        <v>0</v>
      </c>
      <c r="D7" s="1">
        <v>1</v>
      </c>
      <c r="E7" s="4" t="s">
        <v>56</v>
      </c>
      <c r="H7" s="11" t="s">
        <v>79</v>
      </c>
      <c r="I7" s="1">
        <v>0</v>
      </c>
      <c r="J7" s="1">
        <v>1</v>
      </c>
      <c r="K7" s="4" t="s">
        <v>56</v>
      </c>
      <c r="N7" s="11" t="s">
        <v>79</v>
      </c>
      <c r="O7" s="1">
        <v>0</v>
      </c>
      <c r="P7" s="1">
        <v>1</v>
      </c>
      <c r="Q7" s="4" t="s">
        <v>56</v>
      </c>
    </row>
    <row r="8" spans="2:17" x14ac:dyDescent="0.25">
      <c r="B8" s="12">
        <v>0</v>
      </c>
      <c r="C8" s="5">
        <f>COUNTIFS('SW Quality #2'!$C$55:$J$99, "0", 'SW Quality #3'!$C$55:$J$99, "0")</f>
        <v>274</v>
      </c>
      <c r="D8" s="6">
        <f>COUNTIFS('SW Quality #2'!$C$55:$J$99, "0", 'SW Quality #3'!$C$55:$J$99, "1")</f>
        <v>0</v>
      </c>
      <c r="E8" s="1">
        <f>SUM(C8:D8)</f>
        <v>274</v>
      </c>
      <c r="H8" s="12">
        <v>0</v>
      </c>
      <c r="I8" s="5">
        <f>COUNTIFS('SW Quality #2'!$C$105:$J$149, "0", 'SW Quality #3'!$C$105:$J$149, "0")</f>
        <v>336</v>
      </c>
      <c r="J8" s="6">
        <f>COUNTIFS('SW Quality #2'!$C$105:$J$149, "0", 'SW Quality #3'!$C$105:$J$149, "1")</f>
        <v>0</v>
      </c>
      <c r="K8" s="1">
        <f>SUM(I8:J8)</f>
        <v>336</v>
      </c>
      <c r="N8" s="12">
        <v>0</v>
      </c>
      <c r="O8" s="5">
        <f>COUNTIFS('SW Quality #2'!$C$155:$J$199, "0", 'SW Quality #3'!$C$155:$J$199, "0")</f>
        <v>146</v>
      </c>
      <c r="P8" s="6">
        <f>COUNTIFS('SW Quality #2'!$C$155:$J$199, "0", 'SW Quality #3'!$C$155:$J$199, "1")</f>
        <v>1</v>
      </c>
      <c r="Q8" s="1">
        <f>SUM(O8:P8)</f>
        <v>147</v>
      </c>
    </row>
    <row r="9" spans="2:17" x14ac:dyDescent="0.25">
      <c r="B9" s="12">
        <v>1</v>
      </c>
      <c r="C9" s="7">
        <f>COUNTIFS('SW Quality #2'!$C$55:$J$99, "1", 'SW Quality #3'!$C$55:$J$99, "0")</f>
        <v>2</v>
      </c>
      <c r="D9" s="8">
        <f>COUNTIFS('SW Quality #2'!$C$55:$J$99, "1", 'SW Quality #3'!$C$55:$J$99, "1")</f>
        <v>84</v>
      </c>
      <c r="E9" s="1">
        <f>SUM(C9:D9)</f>
        <v>86</v>
      </c>
      <c r="H9" s="12">
        <v>1</v>
      </c>
      <c r="I9" s="7">
        <f>COUNTIFS('SW Quality #2'!$C$105:$J$149, "1", 'SW Quality #3'!$C$105:$J$149, "0")</f>
        <v>0</v>
      </c>
      <c r="J9" s="8">
        <f>COUNTIFS('SW Quality #2'!$C$105:$J$149, "1", 'SW Quality #3'!$C$105:$J$149, "1")</f>
        <v>24</v>
      </c>
      <c r="K9" s="1">
        <f>SUM(I9:J9)</f>
        <v>24</v>
      </c>
      <c r="N9" s="12">
        <v>1</v>
      </c>
      <c r="O9" s="7">
        <f>COUNTIFS('SW Quality #2'!$C$155:$J$199, "1", 'SW Quality #3'!$C$155:$J$199, "0")</f>
        <v>3</v>
      </c>
      <c r="P9" s="8">
        <f>COUNTIFS('SW Quality #2'!$C$155:$J$199, "1", 'SW Quality #3'!$C$155:$J$199, "1")</f>
        <v>210</v>
      </c>
      <c r="Q9" s="1">
        <f>SUM(O9:P9)</f>
        <v>213</v>
      </c>
    </row>
    <row r="10" spans="2:17" x14ac:dyDescent="0.25">
      <c r="B10" s="4" t="s">
        <v>56</v>
      </c>
      <c r="C10" s="1">
        <f>SUM(C8:C9)</f>
        <v>276</v>
      </c>
      <c r="D10" s="1">
        <f>SUM(D8:D9)</f>
        <v>84</v>
      </c>
      <c r="E10" s="1">
        <f>SUM(E8:E9)</f>
        <v>360</v>
      </c>
      <c r="H10" s="4" t="s">
        <v>56</v>
      </c>
      <c r="I10" s="1">
        <f>SUM(I8:I9)</f>
        <v>336</v>
      </c>
      <c r="J10" s="1">
        <f>SUM(J8:J9)</f>
        <v>24</v>
      </c>
      <c r="K10" s="1">
        <f>SUM(K8:K9)</f>
        <v>360</v>
      </c>
      <c r="N10" s="4" t="s">
        <v>56</v>
      </c>
      <c r="O10" s="1">
        <f>SUM(O8:O9)</f>
        <v>149</v>
      </c>
      <c r="P10" s="1">
        <f>SUM(P8:P9)</f>
        <v>211</v>
      </c>
      <c r="Q10" s="1">
        <f>SUM(Q8:Q9)</f>
        <v>360</v>
      </c>
    </row>
    <row r="12" spans="2:17" x14ac:dyDescent="0.25">
      <c r="B12" s="4" t="s">
        <v>57</v>
      </c>
      <c r="C12" s="1">
        <f>C8</f>
        <v>274</v>
      </c>
      <c r="D12" s="1">
        <f>D9</f>
        <v>84</v>
      </c>
      <c r="E12" s="1">
        <f>SUM(C12:D12)</f>
        <v>358</v>
      </c>
      <c r="H12" s="4" t="s">
        <v>57</v>
      </c>
      <c r="I12" s="1">
        <f>I8</f>
        <v>336</v>
      </c>
      <c r="J12" s="1">
        <f>J9</f>
        <v>24</v>
      </c>
      <c r="K12" s="1">
        <f>SUM(I12:J12)</f>
        <v>360</v>
      </c>
      <c r="N12" s="4" t="s">
        <v>57</v>
      </c>
      <c r="O12" s="1">
        <f>O8</f>
        <v>146</v>
      </c>
      <c r="P12" s="1">
        <f>P9</f>
        <v>210</v>
      </c>
      <c r="Q12" s="1">
        <f>SUM(O12:P12)</f>
        <v>356</v>
      </c>
    </row>
    <row r="13" spans="2:17" x14ac:dyDescent="0.25">
      <c r="B13" s="4" t="s">
        <v>58</v>
      </c>
      <c r="C13" s="1">
        <f>(C10/E10)*(E8/E10)*E10</f>
        <v>210.06666666666666</v>
      </c>
      <c r="D13" s="1">
        <f>(D10/E10)*(E9/E10)*E10</f>
        <v>20.066666666666666</v>
      </c>
      <c r="E13" s="1">
        <f>SUM(C13:D13)</f>
        <v>230.13333333333333</v>
      </c>
      <c r="H13" s="4" t="s">
        <v>58</v>
      </c>
      <c r="I13" s="1">
        <f>(I10/K10)*(K8/K10)*K10</f>
        <v>313.60000000000002</v>
      </c>
      <c r="J13" s="1">
        <f>(J10/K10)*(K9/K10)*K10</f>
        <v>1.6</v>
      </c>
      <c r="K13" s="1">
        <f>SUM(I13:J13)</f>
        <v>315.20000000000005</v>
      </c>
      <c r="N13" s="4" t="s">
        <v>58</v>
      </c>
      <c r="O13" s="1">
        <f>(O10/Q10)*(Q8/Q10)*Q10</f>
        <v>60.841666666666661</v>
      </c>
      <c r="P13" s="1">
        <f>(P10/Q10)*(Q9/Q10)*Q10</f>
        <v>124.84166666666667</v>
      </c>
      <c r="Q13" s="1">
        <f>SUM(O13:P13)</f>
        <v>185.68333333333334</v>
      </c>
    </row>
    <row r="15" spans="2:17" x14ac:dyDescent="0.25">
      <c r="B15" s="4" t="s">
        <v>55</v>
      </c>
      <c r="E15" s="1">
        <f>(E12-E13)/(E10-E13)</f>
        <v>0.9845995893223819</v>
      </c>
      <c r="H15" s="4" t="s">
        <v>55</v>
      </c>
      <c r="K15" s="1">
        <f>(K12-K13)/(K10-K13)</f>
        <v>1</v>
      </c>
      <c r="N15" s="4" t="s">
        <v>55</v>
      </c>
      <c r="Q15" s="1">
        <f>(Q12-Q13)/(Q10-Q13)</f>
        <v>0.97705325556936606</v>
      </c>
    </row>
    <row r="19" spans="2:17" x14ac:dyDescent="0.25">
      <c r="B19" s="4"/>
      <c r="C19" s="4"/>
      <c r="D19" s="4"/>
      <c r="E19" s="4"/>
      <c r="F19" s="4"/>
    </row>
    <row r="23" spans="2:17" x14ac:dyDescent="0.25">
      <c r="B23" s="30" t="s">
        <v>50</v>
      </c>
      <c r="C23" s="30"/>
      <c r="D23" s="30"/>
      <c r="E23" s="30"/>
      <c r="H23" s="30" t="s">
        <v>51</v>
      </c>
      <c r="I23" s="30"/>
      <c r="J23" s="30"/>
      <c r="K23" s="30"/>
      <c r="N23" s="30" t="s">
        <v>53</v>
      </c>
      <c r="O23" s="30"/>
      <c r="P23" s="30"/>
      <c r="Q23" s="30"/>
    </row>
    <row r="24" spans="2:17" x14ac:dyDescent="0.25">
      <c r="B24" s="4"/>
      <c r="C24" s="31" t="s">
        <v>80</v>
      </c>
      <c r="D24" s="31"/>
      <c r="H24" s="4"/>
      <c r="I24" s="31" t="s">
        <v>80</v>
      </c>
      <c r="J24" s="31"/>
      <c r="N24" s="4"/>
      <c r="O24" s="31" t="s">
        <v>80</v>
      </c>
      <c r="P24" s="31"/>
    </row>
    <row r="25" spans="2:17" x14ac:dyDescent="0.25">
      <c r="B25" s="11" t="s">
        <v>79</v>
      </c>
      <c r="C25" s="1">
        <v>0</v>
      </c>
      <c r="D25" s="1">
        <v>1</v>
      </c>
      <c r="E25" s="4" t="s">
        <v>56</v>
      </c>
      <c r="H25" s="11" t="s">
        <v>79</v>
      </c>
      <c r="I25" s="1">
        <v>0</v>
      </c>
      <c r="J25" s="1">
        <v>1</v>
      </c>
      <c r="K25" s="4" t="s">
        <v>56</v>
      </c>
      <c r="N25" s="11" t="s">
        <v>79</v>
      </c>
      <c r="O25" s="1">
        <v>0</v>
      </c>
      <c r="P25" s="1">
        <v>1</v>
      </c>
      <c r="Q25" s="4" t="s">
        <v>56</v>
      </c>
    </row>
    <row r="26" spans="2:17" x14ac:dyDescent="0.25">
      <c r="B26" s="12">
        <v>0</v>
      </c>
      <c r="C26" s="5">
        <f>COUNTIFS('SW Quality #2'!$C$205:$J$249, "0", 'SW Quality #3'!$C$205:$J$249, "0")</f>
        <v>82</v>
      </c>
      <c r="D26" s="6">
        <f>COUNTIFS('SW Quality #2'!$C$205:$J$249, "0", 'SW Quality #3'!$C$205:$J$249, "1")</f>
        <v>0</v>
      </c>
      <c r="E26" s="1">
        <f>SUM(C26:D26)</f>
        <v>82</v>
      </c>
      <c r="H26" s="12">
        <v>0</v>
      </c>
      <c r="I26" s="5">
        <f>COUNTIFS('SW Quality #2'!$C$254:$J$298, "0", 'SW Quality #3'!$C$254:$J$298, "0")</f>
        <v>351</v>
      </c>
      <c r="J26" s="6">
        <f>COUNTIFS('SW Quality #2'!$C$254:$J$298, "0", 'SW Quality #3'!$C$254:$J$298, "1")</f>
        <v>0</v>
      </c>
      <c r="K26" s="1">
        <f>SUM(I26:J26)</f>
        <v>351</v>
      </c>
      <c r="N26" s="12">
        <v>0</v>
      </c>
      <c r="O26" s="5">
        <f>COUNTIFS('SW Quality #2'!C304:J348, "0", 'SW Quality #3'!C304:J348, "0")</f>
        <v>92</v>
      </c>
      <c r="P26" s="6">
        <f>COUNTIFS('SW Quality #2'!C304:J348, "0", 'SW Quality #3'!C304:J348, "1")</f>
        <v>4</v>
      </c>
      <c r="Q26" s="1">
        <f>SUM(O26:P26)</f>
        <v>96</v>
      </c>
    </row>
    <row r="27" spans="2:17" x14ac:dyDescent="0.25">
      <c r="B27" s="12">
        <v>1</v>
      </c>
      <c r="C27" s="7">
        <f>COUNTIFS('SW Quality #2'!$C$205:$J$249, "1", 'SW Quality #3'!$C$205:$J$249, "0")</f>
        <v>3</v>
      </c>
      <c r="D27" s="8">
        <f>COUNTIFS('SW Quality #2'!$C$205:$J$249, "1", 'SW Quality #3'!$C$205:$J$249, "1")</f>
        <v>275</v>
      </c>
      <c r="E27" s="1">
        <f>SUM(C27:D27)</f>
        <v>278</v>
      </c>
      <c r="H27" s="12">
        <v>1</v>
      </c>
      <c r="I27" s="7">
        <f>COUNTIFS('SW Quality #2'!$C$254:$J$298, "1", 'SW Quality #3'!$C$254:$J$298, "0")</f>
        <v>1</v>
      </c>
      <c r="J27" s="8">
        <f>COUNTIFS('SW Quality #2'!$C$254:$J$298, "1", 'SW Quality #3'!$C$254:$J$298, "1")</f>
        <v>8</v>
      </c>
      <c r="K27" s="1">
        <f>SUM(I27:J27)</f>
        <v>9</v>
      </c>
      <c r="N27" s="12">
        <v>1</v>
      </c>
      <c r="O27" s="7">
        <f>COUNTIFS('SW Quality #2'!C304:J348, "1", 'SW Quality #3'!C304:J348, "0")</f>
        <v>0</v>
      </c>
      <c r="P27" s="8">
        <f>COUNTIFS('SW Quality #2'!C304:J348, "1", 'SW Quality #3'!C304:J348, "1")</f>
        <v>264</v>
      </c>
      <c r="Q27" s="1">
        <f>SUM(O27:P27)</f>
        <v>264</v>
      </c>
    </row>
    <row r="28" spans="2:17" x14ac:dyDescent="0.25">
      <c r="B28" s="4" t="s">
        <v>56</v>
      </c>
      <c r="C28" s="1">
        <f>SUM(C26:C27)</f>
        <v>85</v>
      </c>
      <c r="D28" s="1">
        <f>SUM(D26:D27)</f>
        <v>275</v>
      </c>
      <c r="E28" s="1">
        <f>SUM(E26:E27)</f>
        <v>360</v>
      </c>
      <c r="H28" s="4" t="s">
        <v>56</v>
      </c>
      <c r="I28" s="1">
        <f>SUM(I26:I27)</f>
        <v>352</v>
      </c>
      <c r="J28" s="1">
        <f>SUM(J26:J27)</f>
        <v>8</v>
      </c>
      <c r="K28" s="1">
        <f>SUM(K26:K27)</f>
        <v>360</v>
      </c>
      <c r="N28" s="4" t="s">
        <v>56</v>
      </c>
      <c r="O28" s="1">
        <f>SUM(O26:O27)</f>
        <v>92</v>
      </c>
      <c r="P28" s="1">
        <f>SUM(P26:P27)</f>
        <v>268</v>
      </c>
      <c r="Q28" s="1">
        <f>SUM(Q26:Q27)</f>
        <v>360</v>
      </c>
    </row>
    <row r="30" spans="2:17" x14ac:dyDescent="0.25">
      <c r="B30" s="4" t="s">
        <v>57</v>
      </c>
      <c r="C30" s="1">
        <f>C26</f>
        <v>82</v>
      </c>
      <c r="D30" s="1">
        <f>D27</f>
        <v>275</v>
      </c>
      <c r="E30" s="1">
        <f>SUM(C30:D30)</f>
        <v>357</v>
      </c>
      <c r="H30" s="4" t="s">
        <v>57</v>
      </c>
      <c r="I30" s="1">
        <f>I26</f>
        <v>351</v>
      </c>
      <c r="J30" s="1">
        <f>J27</f>
        <v>8</v>
      </c>
      <c r="K30" s="1">
        <f>SUM(I30:J30)</f>
        <v>359</v>
      </c>
      <c r="N30" s="4" t="s">
        <v>57</v>
      </c>
      <c r="O30" s="1">
        <f>O26</f>
        <v>92</v>
      </c>
      <c r="P30" s="1">
        <f>P27</f>
        <v>264</v>
      </c>
      <c r="Q30" s="1">
        <f>SUM(O30:P30)</f>
        <v>356</v>
      </c>
    </row>
    <row r="31" spans="2:17" x14ac:dyDescent="0.25">
      <c r="B31" s="4" t="s">
        <v>58</v>
      </c>
      <c r="C31" s="1">
        <f>(C28/E28)*(E26/E28)*E28</f>
        <v>19.361111111111111</v>
      </c>
      <c r="D31" s="1">
        <f>(D28/E28)*(E27/E28)*E28</f>
        <v>212.36111111111111</v>
      </c>
      <c r="E31" s="1">
        <f>SUM(C31:D31)</f>
        <v>231.72222222222223</v>
      </c>
      <c r="H31" s="4" t="s">
        <v>58</v>
      </c>
      <c r="I31" s="1">
        <f>(I28/K28)*(K26/K28)*K28</f>
        <v>343.2</v>
      </c>
      <c r="J31" s="1">
        <f>(J28/K28)*(K27/K28)*K28</f>
        <v>0.2</v>
      </c>
      <c r="K31" s="1">
        <f>SUM(I31:J31)</f>
        <v>343.4</v>
      </c>
      <c r="N31" s="4" t="s">
        <v>58</v>
      </c>
      <c r="O31" s="1">
        <f>(O28/Q28)*(Q26/Q28)*Q28</f>
        <v>24.533333333333331</v>
      </c>
      <c r="P31" s="1">
        <f>(P28/Q28)*(Q27/Q28)*Q28</f>
        <v>196.53333333333333</v>
      </c>
      <c r="Q31" s="1">
        <f>SUM(O31:P31)</f>
        <v>221.06666666666666</v>
      </c>
    </row>
    <row r="33" spans="2:17" x14ac:dyDescent="0.25">
      <c r="B33" s="4" t="s">
        <v>55</v>
      </c>
      <c r="E33" s="1">
        <f>(E30-E31)/(E28-E31)</f>
        <v>0.97661325249025555</v>
      </c>
      <c r="H33" s="4" t="s">
        <v>55</v>
      </c>
      <c r="K33" s="1">
        <f>(K30-K31)/(K28-K31)</f>
        <v>0.93975903614457834</v>
      </c>
      <c r="N33" s="4" t="s">
        <v>55</v>
      </c>
      <c r="Q33" s="1">
        <f>(Q30-Q31)/(Q28-Q31)</f>
        <v>0.97120921305182339</v>
      </c>
    </row>
    <row r="38" spans="2:17" x14ac:dyDescent="0.25">
      <c r="B38" s="30" t="s">
        <v>54</v>
      </c>
      <c r="C38" s="30"/>
      <c r="D38" s="30"/>
      <c r="E38" s="30"/>
    </row>
    <row r="39" spans="2:17" x14ac:dyDescent="0.25">
      <c r="B39" s="4"/>
      <c r="C39" s="31" t="s">
        <v>80</v>
      </c>
      <c r="D39" s="31"/>
    </row>
    <row r="40" spans="2:17" x14ac:dyDescent="0.25">
      <c r="B40" s="11" t="s">
        <v>79</v>
      </c>
      <c r="C40" s="1">
        <v>0</v>
      </c>
      <c r="D40" s="1">
        <v>1</v>
      </c>
      <c r="E40" s="4" t="s">
        <v>56</v>
      </c>
    </row>
    <row r="41" spans="2:17" x14ac:dyDescent="0.25">
      <c r="B41" s="12">
        <v>0</v>
      </c>
      <c r="C41" s="5">
        <f>COUNTIFS('SW Quality #2'!C353:J397, "0", 'SW Quality #3'!C353:J397, "0")</f>
        <v>355</v>
      </c>
      <c r="D41" s="6">
        <f>COUNTIFS('SW Quality #2'!C353:J397, "0", 'SW Quality #3'!C353:J397, "1")</f>
        <v>0</v>
      </c>
      <c r="E41" s="1">
        <f>SUM(C41:D41)</f>
        <v>355</v>
      </c>
      <c r="H41" s="22" t="s">
        <v>86</v>
      </c>
      <c r="J41" s="1">
        <f>AVERAGE(E48,E33,K33,Q33,Q15,K15,E15,1)</f>
        <v>0.98115429332230064</v>
      </c>
    </row>
    <row r="42" spans="2:17" x14ac:dyDescent="0.25">
      <c r="B42" s="12">
        <v>1</v>
      </c>
      <c r="C42" s="7">
        <f>COUNTIFS('SW Quality #2'!C353:J397, "1", 'SW Quality #3'!C353:J397, "0")</f>
        <v>0</v>
      </c>
      <c r="D42" s="8">
        <f>COUNTIFS('SW Quality #2'!C353:J397, "1", 'SW Quality #3'!C353:J397, "1")</f>
        <v>5</v>
      </c>
      <c r="E42" s="1">
        <f>SUM(C42:D42)</f>
        <v>5</v>
      </c>
    </row>
    <row r="43" spans="2:17" x14ac:dyDescent="0.25">
      <c r="B43" s="4" t="s">
        <v>56</v>
      </c>
      <c r="C43" s="1">
        <f>SUM(C41:C42)</f>
        <v>355</v>
      </c>
      <c r="D43" s="1">
        <f>SUM(D41:D42)</f>
        <v>5</v>
      </c>
      <c r="E43" s="1">
        <f>SUM(E41:E42)</f>
        <v>360</v>
      </c>
    </row>
    <row r="45" spans="2:17" x14ac:dyDescent="0.25">
      <c r="B45" s="4" t="s">
        <v>57</v>
      </c>
      <c r="C45" s="1">
        <f>C41</f>
        <v>355</v>
      </c>
      <c r="D45" s="1">
        <f>D42</f>
        <v>5</v>
      </c>
      <c r="E45" s="1">
        <f>SUM(C45:D45)</f>
        <v>360</v>
      </c>
    </row>
    <row r="46" spans="2:17" x14ac:dyDescent="0.25">
      <c r="B46" s="4" t="s">
        <v>58</v>
      </c>
      <c r="C46" s="1">
        <f>(C43/E43)*(E41/E43)*E43</f>
        <v>350.06944444444451</v>
      </c>
      <c r="D46" s="1">
        <f>(D43/E43)*(E42/E43)*E43</f>
        <v>6.9444444444444448E-2</v>
      </c>
      <c r="E46" s="1">
        <f>SUM(C46:D46)</f>
        <v>350.13888888888897</v>
      </c>
    </row>
    <row r="48" spans="2:17" x14ac:dyDescent="0.25">
      <c r="B48" s="4" t="s">
        <v>55</v>
      </c>
      <c r="E48" s="1">
        <f>(E45-E46)/(E43-E46)</f>
        <v>1</v>
      </c>
    </row>
  </sheetData>
  <mergeCells count="15">
    <mergeCell ref="B38:E38"/>
    <mergeCell ref="C39:D39"/>
    <mergeCell ref="F1:L1"/>
    <mergeCell ref="B23:E23"/>
    <mergeCell ref="H23:K23"/>
    <mergeCell ref="N23:Q23"/>
    <mergeCell ref="C24:D24"/>
    <mergeCell ref="I24:J24"/>
    <mergeCell ref="O24:P24"/>
    <mergeCell ref="B5:E5"/>
    <mergeCell ref="H5:K5"/>
    <mergeCell ref="N5:Q5"/>
    <mergeCell ref="C6:D6"/>
    <mergeCell ref="I6:J6"/>
    <mergeCell ref="O6:P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1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9.5703125" style="1" bestFit="1" customWidth="1"/>
    <col min="2" max="2" width="13.42578125" style="1" bestFit="1" customWidth="1"/>
    <col min="3" max="3" width="23.42578125" style="1" bestFit="1" customWidth="1"/>
    <col min="4" max="4" width="25" style="1" bestFit="1" customWidth="1"/>
    <col min="5" max="5" width="27" style="1" bestFit="1" customWidth="1"/>
    <col min="6" max="6" width="16" style="1" bestFit="1" customWidth="1"/>
    <col min="7" max="7" width="21.5703125" style="1" bestFit="1" customWidth="1"/>
    <col min="8" max="8" width="15" style="1" bestFit="1" customWidth="1"/>
    <col min="9" max="9" width="10.42578125" style="1" bestFit="1" customWidth="1"/>
    <col min="10" max="10" width="17" style="1" bestFit="1" customWidth="1"/>
    <col min="11" max="11" width="12.5703125" style="1" bestFit="1" customWidth="1"/>
    <col min="12" max="12" width="27" style="1" bestFit="1" customWidth="1"/>
    <col min="13" max="13" width="103" style="1" bestFit="1" customWidth="1"/>
  </cols>
  <sheetData>
    <row r="1" spans="1:13" x14ac:dyDescent="0.25">
      <c r="A1" s="23" t="s">
        <v>77</v>
      </c>
      <c r="B1" s="14" t="s">
        <v>81</v>
      </c>
      <c r="C1" s="14" t="s">
        <v>64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14" t="s">
        <v>82</v>
      </c>
      <c r="M1" s="9" t="s">
        <v>78</v>
      </c>
    </row>
    <row r="2" spans="1:13" x14ac:dyDescent="0.25">
      <c r="A2" s="1">
        <v>1</v>
      </c>
      <c r="B2" s="1" t="s">
        <v>46</v>
      </c>
      <c r="C2" s="10">
        <f t="shared" ref="C2:C46" si="0">SUM(D2:K2)</f>
        <v>1</v>
      </c>
      <c r="D2" s="10">
        <f>IF(Tabelle91113142[[#This Row],[Functional Suitability]]&gt;=7, 1,0)</f>
        <v>0</v>
      </c>
      <c r="E2" s="10">
        <f>IF(Tabelle91113142[[#This Row],[Performance Efficiency]]&gt;=7, 1,0)</f>
        <v>0</v>
      </c>
      <c r="F2" s="10">
        <f>IF(Tabelle91113142[[#This Row],[Compatibility]]&gt;=7, 1,0)</f>
        <v>0</v>
      </c>
      <c r="G2" s="10">
        <f>IF(Tabelle91113142[[#This Row],[Usability]]&gt;=7, 1,0)</f>
        <v>0</v>
      </c>
      <c r="H2" s="10">
        <f>IF(Tabelle91113142[[#This Row],[Reliability]]&gt;=7, 1,0)</f>
        <v>0</v>
      </c>
      <c r="I2" s="10">
        <f>IF(Tabelle91113142[[#This Row],[Security]]&gt;=7, 1,0)</f>
        <v>0</v>
      </c>
      <c r="J2" s="10">
        <f>IF(Tabelle91113142[[#This Row],[Maintainability]]&gt;=7, 1,0)</f>
        <v>1</v>
      </c>
      <c r="K2" s="10">
        <f>IF(Tabelle91113142[[#This Row],[Portability]]&gt;=7, 1,0)</f>
        <v>0</v>
      </c>
      <c r="L2" s="13" t="s">
        <v>59</v>
      </c>
      <c r="M2" s="1" t="s">
        <v>0</v>
      </c>
    </row>
    <row r="3" spans="1:13" x14ac:dyDescent="0.25">
      <c r="A3" s="1">
        <v>2</v>
      </c>
      <c r="B3" s="1" t="s">
        <v>45</v>
      </c>
      <c r="C3" s="10">
        <f t="shared" si="0"/>
        <v>1</v>
      </c>
      <c r="D3" s="10">
        <f>IF(Tabelle91113142[[#This Row],[Functional Suitability]]&gt;=7, 1,0)</f>
        <v>0</v>
      </c>
      <c r="E3" s="10">
        <f>IF(Tabelle91113142[[#This Row],[Performance Efficiency]]&gt;=7, 1,0)</f>
        <v>0</v>
      </c>
      <c r="F3" s="10">
        <f>IF(Tabelle91113142[[#This Row],[Compatibility]]&gt;=7, 1,0)</f>
        <v>0</v>
      </c>
      <c r="G3" s="10">
        <f>IF(Tabelle91113142[[#This Row],[Usability]]&gt;=7, 1,0)</f>
        <v>0</v>
      </c>
      <c r="H3" s="10">
        <f>IF(Tabelle91113142[[#This Row],[Reliability]]&gt;=7, 1,0)</f>
        <v>0</v>
      </c>
      <c r="I3" s="10">
        <f>IF(Tabelle91113142[[#This Row],[Security]]&gt;=7, 1,0)</f>
        <v>0</v>
      </c>
      <c r="J3" s="10">
        <f>IF(Tabelle91113142[[#This Row],[Maintainability]]&gt;=7, 1,0)</f>
        <v>1</v>
      </c>
      <c r="K3" s="10">
        <f>IF(Tabelle91113142[[#This Row],[Portability]]&gt;=7, 1,0)</f>
        <v>0</v>
      </c>
      <c r="L3" s="13" t="s">
        <v>59</v>
      </c>
      <c r="M3" s="1" t="s">
        <v>1</v>
      </c>
    </row>
    <row r="4" spans="1:13" x14ac:dyDescent="0.25">
      <c r="A4" s="1">
        <v>3</v>
      </c>
      <c r="B4" s="1" t="s">
        <v>46</v>
      </c>
      <c r="C4" s="10">
        <f t="shared" si="0"/>
        <v>1</v>
      </c>
      <c r="D4" s="10">
        <f>IF(Tabelle91113142[[#This Row],[Functional Suitability]]&gt;=7, 1,0)</f>
        <v>0</v>
      </c>
      <c r="E4" s="10">
        <f>IF(Tabelle91113142[[#This Row],[Performance Efficiency]]&gt;=7, 1,0)</f>
        <v>0</v>
      </c>
      <c r="F4" s="10">
        <f>IF(Tabelle91113142[[#This Row],[Compatibility]]&gt;=7, 1,0)</f>
        <v>0</v>
      </c>
      <c r="G4" s="10">
        <f>IF(Tabelle91113142[[#This Row],[Usability]]&gt;=7, 1,0)</f>
        <v>0</v>
      </c>
      <c r="H4" s="10">
        <f>IF(Tabelle91113142[[#This Row],[Reliability]]&gt;=7, 1,0)</f>
        <v>0</v>
      </c>
      <c r="I4" s="10">
        <f>IF(Tabelle91113142[[#This Row],[Security]]&gt;=7, 1,0)</f>
        <v>0</v>
      </c>
      <c r="J4" s="10">
        <f>IF(Tabelle91113142[[#This Row],[Maintainability]]&gt;=7, 1,0)</f>
        <v>1</v>
      </c>
      <c r="K4" s="10">
        <f>IF(Tabelle91113142[[#This Row],[Portability]]&gt;=7, 1,0)</f>
        <v>0</v>
      </c>
      <c r="L4" s="13" t="s">
        <v>59</v>
      </c>
      <c r="M4" s="1" t="s">
        <v>2</v>
      </c>
    </row>
    <row r="5" spans="1:13" x14ac:dyDescent="0.25">
      <c r="A5" s="1">
        <v>4</v>
      </c>
      <c r="B5" s="1" t="s">
        <v>46</v>
      </c>
      <c r="C5" s="10">
        <f t="shared" si="0"/>
        <v>1</v>
      </c>
      <c r="D5" s="10">
        <f>IF(Tabelle91113142[[#This Row],[Functional Suitability]]&gt;=7, 1,0)</f>
        <v>0</v>
      </c>
      <c r="E5" s="10">
        <f>IF(Tabelle91113142[[#This Row],[Performance Efficiency]]&gt;=7, 1,0)</f>
        <v>0</v>
      </c>
      <c r="F5" s="10">
        <f>IF(Tabelle91113142[[#This Row],[Compatibility]]&gt;=7, 1,0)</f>
        <v>0</v>
      </c>
      <c r="G5" s="10">
        <f>IF(Tabelle91113142[[#This Row],[Usability]]&gt;=7, 1,0)</f>
        <v>0</v>
      </c>
      <c r="H5" s="10">
        <f>IF(Tabelle91113142[[#This Row],[Reliability]]&gt;=7, 1,0)</f>
        <v>0</v>
      </c>
      <c r="I5" s="10">
        <f>IF(Tabelle91113142[[#This Row],[Security]]&gt;=7, 1,0)</f>
        <v>0</v>
      </c>
      <c r="J5" s="10">
        <f>IF(Tabelle91113142[[#This Row],[Maintainability]]&gt;=7, 1,0)</f>
        <v>1</v>
      </c>
      <c r="K5" s="10">
        <f>IF(Tabelle91113142[[#This Row],[Portability]]&gt;=7, 1,0)</f>
        <v>0</v>
      </c>
      <c r="L5" s="13" t="s">
        <v>59</v>
      </c>
      <c r="M5" s="1" t="s">
        <v>3</v>
      </c>
    </row>
    <row r="6" spans="1:13" x14ac:dyDescent="0.25">
      <c r="A6" s="1">
        <v>5</v>
      </c>
      <c r="B6" s="1" t="s">
        <v>46</v>
      </c>
      <c r="C6" s="10">
        <f t="shared" si="0"/>
        <v>1</v>
      </c>
      <c r="D6" s="10">
        <f>IF(Tabelle91113142[[#This Row],[Functional Suitability]]&gt;=7, 1,0)</f>
        <v>0</v>
      </c>
      <c r="E6" s="10">
        <f>IF(Tabelle91113142[[#This Row],[Performance Efficiency]]&gt;=7, 1,0)</f>
        <v>0</v>
      </c>
      <c r="F6" s="10">
        <f>IF(Tabelle91113142[[#This Row],[Compatibility]]&gt;=7, 1,0)</f>
        <v>0</v>
      </c>
      <c r="G6" s="10">
        <f>IF(Tabelle91113142[[#This Row],[Usability]]&gt;=7, 1,0)</f>
        <v>0</v>
      </c>
      <c r="H6" s="10">
        <f>IF(Tabelle91113142[[#This Row],[Reliability]]&gt;=7, 1,0)</f>
        <v>0</v>
      </c>
      <c r="I6" s="10">
        <f>IF(Tabelle91113142[[#This Row],[Security]]&gt;=7, 1,0)</f>
        <v>0</v>
      </c>
      <c r="J6" s="10">
        <f>IF(Tabelle91113142[[#This Row],[Maintainability]]&gt;=7, 1,0)</f>
        <v>1</v>
      </c>
      <c r="K6" s="10">
        <f>IF(Tabelle91113142[[#This Row],[Portability]]&gt;=7, 1,0)</f>
        <v>0</v>
      </c>
      <c r="L6" s="13" t="s">
        <v>59</v>
      </c>
      <c r="M6" s="1" t="s">
        <v>4</v>
      </c>
    </row>
    <row r="7" spans="1:13" x14ac:dyDescent="0.25">
      <c r="A7" s="1">
        <v>6</v>
      </c>
      <c r="B7" s="1" t="s">
        <v>45</v>
      </c>
      <c r="C7" s="10">
        <f t="shared" si="0"/>
        <v>1</v>
      </c>
      <c r="D7" s="10">
        <f>IF(Tabelle91113142[[#This Row],[Functional Suitability]]&gt;=7, 1,0)</f>
        <v>0</v>
      </c>
      <c r="E7" s="10">
        <f>IF(Tabelle91113142[[#This Row],[Performance Efficiency]]&gt;=7, 1,0)</f>
        <v>0</v>
      </c>
      <c r="F7" s="10">
        <f>IF(Tabelle91113142[[#This Row],[Compatibility]]&gt;=7, 1,0)</f>
        <v>0</v>
      </c>
      <c r="G7" s="10">
        <f>IF(Tabelle91113142[[#This Row],[Usability]]&gt;=7, 1,0)</f>
        <v>0</v>
      </c>
      <c r="H7" s="10">
        <f>IF(Tabelle91113142[[#This Row],[Reliability]]&gt;=7, 1,0)</f>
        <v>0</v>
      </c>
      <c r="I7" s="10">
        <f>IF(Tabelle91113142[[#This Row],[Security]]&gt;=7, 1,0)</f>
        <v>0</v>
      </c>
      <c r="J7" s="10">
        <f>IF(Tabelle91113142[[#This Row],[Maintainability]]&gt;=7, 1,0)</f>
        <v>1</v>
      </c>
      <c r="K7" s="10">
        <f>IF(Tabelle91113142[[#This Row],[Portability]]&gt;=7, 1,0)</f>
        <v>0</v>
      </c>
      <c r="L7" s="13" t="s">
        <v>59</v>
      </c>
      <c r="M7" s="1" t="s">
        <v>5</v>
      </c>
    </row>
    <row r="8" spans="1:13" x14ac:dyDescent="0.25">
      <c r="A8" s="1">
        <v>9</v>
      </c>
      <c r="B8" s="1" t="s">
        <v>46</v>
      </c>
      <c r="C8" s="10">
        <f t="shared" si="0"/>
        <v>2</v>
      </c>
      <c r="D8" s="10">
        <f>IF(Tabelle91113142[[#This Row],[Functional Suitability]]&gt;=7, 1,0)</f>
        <v>0</v>
      </c>
      <c r="E8" s="10">
        <f>IF(Tabelle91113142[[#This Row],[Performance Efficiency]]&gt;=7, 1,0)</f>
        <v>0</v>
      </c>
      <c r="F8" s="10">
        <f>IF(Tabelle91113142[[#This Row],[Compatibility]]&gt;=7, 1,0)</f>
        <v>0</v>
      </c>
      <c r="G8" s="10">
        <f>IF(Tabelle91113142[[#This Row],[Usability]]&gt;=7, 1,0)</f>
        <v>1</v>
      </c>
      <c r="H8" s="10">
        <f>IF(Tabelle91113142[[#This Row],[Reliability]]&gt;=7, 1,0)</f>
        <v>0</v>
      </c>
      <c r="I8" s="10">
        <f>IF(Tabelle91113142[[#This Row],[Security]]&gt;=7, 1,0)</f>
        <v>0</v>
      </c>
      <c r="J8" s="10">
        <f>IF(Tabelle91113142[[#This Row],[Maintainability]]&gt;=7, 1,0)</f>
        <v>1</v>
      </c>
      <c r="K8" s="10">
        <f>IF(Tabelle91113142[[#This Row],[Portability]]&gt;=7, 1,0)</f>
        <v>0</v>
      </c>
      <c r="L8" s="13" t="s">
        <v>59</v>
      </c>
      <c r="M8" s="1" t="s">
        <v>6</v>
      </c>
    </row>
    <row r="9" spans="1:13" x14ac:dyDescent="0.25">
      <c r="A9" s="1">
        <v>10</v>
      </c>
      <c r="B9" s="1" t="s">
        <v>46</v>
      </c>
      <c r="C9" s="10">
        <f t="shared" si="0"/>
        <v>2</v>
      </c>
      <c r="D9" s="10">
        <f>IF(Tabelle91113142[[#This Row],[Functional Suitability]]&gt;=7, 1,0)</f>
        <v>0</v>
      </c>
      <c r="E9" s="10">
        <f>IF(Tabelle91113142[[#This Row],[Performance Efficiency]]&gt;=7, 1,0)</f>
        <v>0</v>
      </c>
      <c r="F9" s="10">
        <f>IF(Tabelle91113142[[#This Row],[Compatibility]]&gt;=7, 1,0)</f>
        <v>0</v>
      </c>
      <c r="G9" s="10">
        <f>IF(Tabelle91113142[[#This Row],[Usability]]&gt;=7, 1,0)</f>
        <v>1</v>
      </c>
      <c r="H9" s="10">
        <f>IF(Tabelle91113142[[#This Row],[Reliability]]&gt;=7, 1,0)</f>
        <v>0</v>
      </c>
      <c r="I9" s="10">
        <f>IF(Tabelle91113142[[#This Row],[Security]]&gt;=7, 1,0)</f>
        <v>0</v>
      </c>
      <c r="J9" s="10">
        <f>IF(Tabelle91113142[[#This Row],[Maintainability]]&gt;=7, 1,0)</f>
        <v>1</v>
      </c>
      <c r="K9" s="10">
        <f>IF(Tabelle91113142[[#This Row],[Portability]]&gt;=7, 1,0)</f>
        <v>0</v>
      </c>
      <c r="L9" s="13" t="s">
        <v>59</v>
      </c>
      <c r="M9" s="1" t="s">
        <v>7</v>
      </c>
    </row>
    <row r="10" spans="1:13" x14ac:dyDescent="0.25">
      <c r="A10" s="1">
        <v>11</v>
      </c>
      <c r="B10" s="1" t="s">
        <v>45</v>
      </c>
      <c r="C10" s="10">
        <f t="shared" si="0"/>
        <v>2</v>
      </c>
      <c r="D10" s="10">
        <f>IF(Tabelle91113142[[#This Row],[Functional Suitability]]&gt;=7, 1,0)</f>
        <v>0</v>
      </c>
      <c r="E10" s="10">
        <f>IF(Tabelle91113142[[#This Row],[Performance Efficiency]]&gt;=7, 1,0)</f>
        <v>0</v>
      </c>
      <c r="F10" s="10">
        <f>IF(Tabelle91113142[[#This Row],[Compatibility]]&gt;=7, 1,0)</f>
        <v>0</v>
      </c>
      <c r="G10" s="10">
        <f>IF(Tabelle91113142[[#This Row],[Usability]]&gt;=7, 1,0)</f>
        <v>1</v>
      </c>
      <c r="H10" s="10">
        <f>IF(Tabelle91113142[[#This Row],[Reliability]]&gt;=7, 1,0)</f>
        <v>0</v>
      </c>
      <c r="I10" s="10">
        <f>IF(Tabelle91113142[[#This Row],[Security]]&gt;=7, 1,0)</f>
        <v>0</v>
      </c>
      <c r="J10" s="10">
        <f>IF(Tabelle91113142[[#This Row],[Maintainability]]&gt;=7, 1,0)</f>
        <v>1</v>
      </c>
      <c r="K10" s="10">
        <f>IF(Tabelle91113142[[#This Row],[Portability]]&gt;=7, 1,0)</f>
        <v>0</v>
      </c>
      <c r="L10" s="13" t="s">
        <v>59</v>
      </c>
      <c r="M10" s="1" t="s">
        <v>8</v>
      </c>
    </row>
    <row r="11" spans="1:13" x14ac:dyDescent="0.25">
      <c r="A11" s="1">
        <v>12</v>
      </c>
      <c r="B11" s="1" t="s">
        <v>45</v>
      </c>
      <c r="C11" s="10">
        <f t="shared" si="0"/>
        <v>2</v>
      </c>
      <c r="D11" s="10">
        <f>IF(Tabelle91113142[[#This Row],[Functional Suitability]]&gt;=7, 1,0)</f>
        <v>0</v>
      </c>
      <c r="E11" s="10">
        <f>IF(Tabelle91113142[[#This Row],[Performance Efficiency]]&gt;=7, 1,0)</f>
        <v>0</v>
      </c>
      <c r="F11" s="10">
        <f>IF(Tabelle91113142[[#This Row],[Compatibility]]&gt;=7, 1,0)</f>
        <v>0</v>
      </c>
      <c r="G11" s="10">
        <f>IF(Tabelle91113142[[#This Row],[Usability]]&gt;=7, 1,0)</f>
        <v>1</v>
      </c>
      <c r="H11" s="10">
        <f>IF(Tabelle91113142[[#This Row],[Reliability]]&gt;=7, 1,0)</f>
        <v>0</v>
      </c>
      <c r="I11" s="10">
        <f>IF(Tabelle91113142[[#This Row],[Security]]&gt;=7, 1,0)</f>
        <v>0</v>
      </c>
      <c r="J11" s="10">
        <f>IF(Tabelle91113142[[#This Row],[Maintainability]]&gt;=7, 1,0)</f>
        <v>1</v>
      </c>
      <c r="K11" s="10">
        <f>IF(Tabelle91113142[[#This Row],[Portability]]&gt;=7, 1,0)</f>
        <v>0</v>
      </c>
      <c r="L11" s="13" t="s">
        <v>59</v>
      </c>
      <c r="M11" s="1" t="s">
        <v>9</v>
      </c>
    </row>
    <row r="12" spans="1:13" x14ac:dyDescent="0.25">
      <c r="A12" s="1">
        <v>13</v>
      </c>
      <c r="B12" s="1" t="s">
        <v>46</v>
      </c>
      <c r="C12" s="10">
        <f t="shared" si="0"/>
        <v>2</v>
      </c>
      <c r="D12" s="10">
        <f>IF(Tabelle91113142[[#This Row],[Functional Suitability]]&gt;=7, 1,0)</f>
        <v>0</v>
      </c>
      <c r="E12" s="10">
        <f>IF(Tabelle91113142[[#This Row],[Performance Efficiency]]&gt;=7, 1,0)</f>
        <v>0</v>
      </c>
      <c r="F12" s="10">
        <f>IF(Tabelle91113142[[#This Row],[Compatibility]]&gt;=7, 1,0)</f>
        <v>0</v>
      </c>
      <c r="G12" s="10">
        <f>IF(Tabelle91113142[[#This Row],[Usability]]&gt;=7, 1,0)</f>
        <v>1</v>
      </c>
      <c r="H12" s="10">
        <f>IF(Tabelle91113142[[#This Row],[Reliability]]&gt;=7, 1,0)</f>
        <v>0</v>
      </c>
      <c r="I12" s="10">
        <f>IF(Tabelle91113142[[#This Row],[Security]]&gt;=7, 1,0)</f>
        <v>0</v>
      </c>
      <c r="J12" s="10">
        <f>IF(Tabelle91113142[[#This Row],[Maintainability]]&gt;=7, 1,0)</f>
        <v>1</v>
      </c>
      <c r="K12" s="10">
        <f>IF(Tabelle91113142[[#This Row],[Portability]]&gt;=7, 1,0)</f>
        <v>0</v>
      </c>
      <c r="L12" s="13" t="s">
        <v>59</v>
      </c>
      <c r="M12" s="1" t="s">
        <v>10</v>
      </c>
    </row>
    <row r="13" spans="1:13" x14ac:dyDescent="0.25">
      <c r="A13" s="1">
        <v>14</v>
      </c>
      <c r="B13" s="1" t="s">
        <v>46</v>
      </c>
      <c r="C13" s="10">
        <f t="shared" si="0"/>
        <v>2</v>
      </c>
      <c r="D13" s="10">
        <f>IF(Tabelle91113142[[#This Row],[Functional Suitability]]&gt;=7, 1,0)</f>
        <v>0</v>
      </c>
      <c r="E13" s="10">
        <f>IF(Tabelle91113142[[#This Row],[Performance Efficiency]]&gt;=7, 1,0)</f>
        <v>0</v>
      </c>
      <c r="F13" s="10">
        <f>IF(Tabelle91113142[[#This Row],[Compatibility]]&gt;=7, 1,0)</f>
        <v>0</v>
      </c>
      <c r="G13" s="10">
        <f>IF(Tabelle91113142[[#This Row],[Usability]]&gt;=7, 1,0)</f>
        <v>1</v>
      </c>
      <c r="H13" s="10">
        <f>IF(Tabelle91113142[[#This Row],[Reliability]]&gt;=7, 1,0)</f>
        <v>0</v>
      </c>
      <c r="I13" s="10">
        <f>IF(Tabelle91113142[[#This Row],[Security]]&gt;=7, 1,0)</f>
        <v>0</v>
      </c>
      <c r="J13" s="10">
        <f>IF(Tabelle91113142[[#This Row],[Maintainability]]&gt;=7, 1,0)</f>
        <v>1</v>
      </c>
      <c r="K13" s="10">
        <f>IF(Tabelle91113142[[#This Row],[Portability]]&gt;=7, 1,0)</f>
        <v>0</v>
      </c>
      <c r="L13" s="13" t="s">
        <v>59</v>
      </c>
      <c r="M13" s="1" t="s">
        <v>11</v>
      </c>
    </row>
    <row r="14" spans="1:13" x14ac:dyDescent="0.25">
      <c r="A14" s="1">
        <v>15</v>
      </c>
      <c r="B14" s="1" t="s">
        <v>45</v>
      </c>
      <c r="C14" s="10">
        <f t="shared" si="0"/>
        <v>3</v>
      </c>
      <c r="D14" s="10">
        <f>IF(Tabelle91113142[[#This Row],[Functional Suitability]]&gt;=7, 1,0)</f>
        <v>1</v>
      </c>
      <c r="E14" s="10">
        <f>IF(Tabelle91113142[[#This Row],[Performance Efficiency]]&gt;=7, 1,0)</f>
        <v>1</v>
      </c>
      <c r="F14" s="10">
        <f>IF(Tabelle91113142[[#This Row],[Compatibility]]&gt;=7, 1,0)</f>
        <v>0</v>
      </c>
      <c r="G14" s="10">
        <f>IF(Tabelle91113142[[#This Row],[Usability]]&gt;=7, 1,0)</f>
        <v>1</v>
      </c>
      <c r="H14" s="10">
        <f>IF(Tabelle91113142[[#This Row],[Reliability]]&gt;=7, 1,0)</f>
        <v>0</v>
      </c>
      <c r="I14" s="10">
        <f>IF(Tabelle91113142[[#This Row],[Security]]&gt;=7, 1,0)</f>
        <v>0</v>
      </c>
      <c r="J14" s="10">
        <f>IF(Tabelle91113142[[#This Row],[Maintainability]]&gt;=7, 1,0)</f>
        <v>0</v>
      </c>
      <c r="K14" s="10">
        <f>IF(Tabelle91113142[[#This Row],[Portability]]&gt;=7, 1,0)</f>
        <v>0</v>
      </c>
      <c r="L14" s="13" t="s">
        <v>59</v>
      </c>
      <c r="M14" s="1" t="s">
        <v>12</v>
      </c>
    </row>
    <row r="15" spans="1:13" x14ac:dyDescent="0.25">
      <c r="A15" s="1">
        <v>17</v>
      </c>
      <c r="B15" s="1" t="s">
        <v>46</v>
      </c>
      <c r="C15" s="10">
        <f t="shared" si="0"/>
        <v>4</v>
      </c>
      <c r="D15" s="10">
        <f>IF(Tabelle91113142[[#This Row],[Functional Suitability]]&gt;=7, 1,0)</f>
        <v>1</v>
      </c>
      <c r="E15" s="10">
        <f>IF(Tabelle91113142[[#This Row],[Performance Efficiency]]&gt;=7, 1,0)</f>
        <v>0</v>
      </c>
      <c r="F15" s="10">
        <f>IF(Tabelle91113142[[#This Row],[Compatibility]]&gt;=7, 1,0)</f>
        <v>1</v>
      </c>
      <c r="G15" s="10">
        <f>IF(Tabelle91113142[[#This Row],[Usability]]&gt;=7, 1,0)</f>
        <v>1</v>
      </c>
      <c r="H15" s="10">
        <f>IF(Tabelle91113142[[#This Row],[Reliability]]&gt;=7, 1,0)</f>
        <v>0</v>
      </c>
      <c r="I15" s="10">
        <f>IF(Tabelle91113142[[#This Row],[Security]]&gt;=7, 1,0)</f>
        <v>0</v>
      </c>
      <c r="J15" s="10">
        <f>IF(Tabelle91113142[[#This Row],[Maintainability]]&gt;=7, 1,0)</f>
        <v>1</v>
      </c>
      <c r="K15" s="10">
        <f>IF(Tabelle91113142[[#This Row],[Portability]]&gt;=7, 1,0)</f>
        <v>0</v>
      </c>
      <c r="L15" s="13" t="s">
        <v>60</v>
      </c>
      <c r="M15" s="1" t="s">
        <v>13</v>
      </c>
    </row>
    <row r="16" spans="1:13" x14ac:dyDescent="0.25">
      <c r="A16" s="1">
        <v>18</v>
      </c>
      <c r="B16" s="1" t="s">
        <v>46</v>
      </c>
      <c r="C16" s="10">
        <f t="shared" si="0"/>
        <v>4</v>
      </c>
      <c r="D16" s="10">
        <f>IF(Tabelle91113142[[#This Row],[Functional Suitability]]&gt;=7, 1,0)</f>
        <v>1</v>
      </c>
      <c r="E16" s="10">
        <f>IF(Tabelle91113142[[#This Row],[Performance Efficiency]]&gt;=7, 1,0)</f>
        <v>0</v>
      </c>
      <c r="F16" s="10">
        <f>IF(Tabelle91113142[[#This Row],[Compatibility]]&gt;=7, 1,0)</f>
        <v>1</v>
      </c>
      <c r="G16" s="10">
        <f>IF(Tabelle91113142[[#This Row],[Usability]]&gt;=7, 1,0)</f>
        <v>1</v>
      </c>
      <c r="H16" s="10">
        <f>IF(Tabelle91113142[[#This Row],[Reliability]]&gt;=7, 1,0)</f>
        <v>0</v>
      </c>
      <c r="I16" s="10">
        <f>IF(Tabelle91113142[[#This Row],[Security]]&gt;=7, 1,0)</f>
        <v>0</v>
      </c>
      <c r="J16" s="10">
        <f>IF(Tabelle91113142[[#This Row],[Maintainability]]&gt;=7, 1,0)</f>
        <v>1</v>
      </c>
      <c r="K16" s="10">
        <f>IF(Tabelle91113142[[#This Row],[Portability]]&gt;=7, 1,0)</f>
        <v>0</v>
      </c>
      <c r="L16" s="13" t="s">
        <v>60</v>
      </c>
      <c r="M16" s="1" t="s">
        <v>14</v>
      </c>
    </row>
    <row r="17" spans="1:13" x14ac:dyDescent="0.25">
      <c r="A17" s="1">
        <v>20</v>
      </c>
      <c r="B17" s="1" t="s">
        <v>45</v>
      </c>
      <c r="C17" s="10">
        <f t="shared" si="0"/>
        <v>3</v>
      </c>
      <c r="D17" s="10">
        <f>IF(Tabelle91113142[[#This Row],[Functional Suitability]]&gt;=7, 1,0)</f>
        <v>0</v>
      </c>
      <c r="E17" s="10">
        <f>IF(Tabelle91113142[[#This Row],[Performance Efficiency]]&gt;=7, 1,0)</f>
        <v>0</v>
      </c>
      <c r="F17" s="10">
        <f>IF(Tabelle91113142[[#This Row],[Compatibility]]&gt;=7, 1,0)</f>
        <v>1</v>
      </c>
      <c r="G17" s="10">
        <f>IF(Tabelle91113142[[#This Row],[Usability]]&gt;=7, 1,0)</f>
        <v>1</v>
      </c>
      <c r="H17" s="10">
        <f>IF(Tabelle91113142[[#This Row],[Reliability]]&gt;=7, 1,0)</f>
        <v>0</v>
      </c>
      <c r="I17" s="10">
        <f>IF(Tabelle91113142[[#This Row],[Security]]&gt;=7, 1,0)</f>
        <v>0</v>
      </c>
      <c r="J17" s="10">
        <f>IF(Tabelle91113142[[#This Row],[Maintainability]]&gt;=7, 1,0)</f>
        <v>1</v>
      </c>
      <c r="K17" s="10">
        <f>IF(Tabelle91113142[[#This Row],[Portability]]&gt;=7, 1,0)</f>
        <v>0</v>
      </c>
      <c r="L17" s="13" t="s">
        <v>60</v>
      </c>
      <c r="M17" s="1" t="s">
        <v>15</v>
      </c>
    </row>
    <row r="18" spans="1:13" x14ac:dyDescent="0.25">
      <c r="A18" s="1">
        <v>22</v>
      </c>
      <c r="B18" s="1" t="s">
        <v>46</v>
      </c>
      <c r="C18" s="10">
        <f t="shared" si="0"/>
        <v>4</v>
      </c>
      <c r="D18" s="10">
        <f>IF(Tabelle91113142[[#This Row],[Functional Suitability]]&gt;=7, 1,0)</f>
        <v>1</v>
      </c>
      <c r="E18" s="10">
        <f>IF(Tabelle91113142[[#This Row],[Performance Efficiency]]&gt;=7, 1,0)</f>
        <v>0</v>
      </c>
      <c r="F18" s="10">
        <f>IF(Tabelle91113142[[#This Row],[Compatibility]]&gt;=7, 1,0)</f>
        <v>1</v>
      </c>
      <c r="G18" s="10">
        <f>IF(Tabelle91113142[[#This Row],[Usability]]&gt;=7, 1,0)</f>
        <v>1</v>
      </c>
      <c r="H18" s="10">
        <f>IF(Tabelle91113142[[#This Row],[Reliability]]&gt;=7, 1,0)</f>
        <v>0</v>
      </c>
      <c r="I18" s="10">
        <f>IF(Tabelle91113142[[#This Row],[Security]]&gt;=7, 1,0)</f>
        <v>0</v>
      </c>
      <c r="J18" s="10">
        <f>IF(Tabelle91113142[[#This Row],[Maintainability]]&gt;=7, 1,0)</f>
        <v>1</v>
      </c>
      <c r="K18" s="10">
        <f>IF(Tabelle91113142[[#This Row],[Portability]]&gt;=7, 1,0)</f>
        <v>0</v>
      </c>
      <c r="L18" s="13" t="s">
        <v>60</v>
      </c>
      <c r="M18" s="1" t="s">
        <v>16</v>
      </c>
    </row>
    <row r="19" spans="1:13" x14ac:dyDescent="0.25">
      <c r="A19" s="1">
        <v>23</v>
      </c>
      <c r="B19" s="1" t="s">
        <v>46</v>
      </c>
      <c r="C19" s="10">
        <f t="shared" si="0"/>
        <v>4</v>
      </c>
      <c r="D19" s="10">
        <f>IF(Tabelle91113142[[#This Row],[Functional Suitability]]&gt;=7, 1,0)</f>
        <v>1</v>
      </c>
      <c r="E19" s="10">
        <f>IF(Tabelle91113142[[#This Row],[Performance Efficiency]]&gt;=7, 1,0)</f>
        <v>0</v>
      </c>
      <c r="F19" s="10">
        <f>IF(Tabelle91113142[[#This Row],[Compatibility]]&gt;=7, 1,0)</f>
        <v>1</v>
      </c>
      <c r="G19" s="10">
        <f>IF(Tabelle91113142[[#This Row],[Usability]]&gt;=7, 1,0)</f>
        <v>1</v>
      </c>
      <c r="H19" s="10">
        <f>IF(Tabelle91113142[[#This Row],[Reliability]]&gt;=7, 1,0)</f>
        <v>0</v>
      </c>
      <c r="I19" s="10">
        <f>IF(Tabelle91113142[[#This Row],[Security]]&gt;=7, 1,0)</f>
        <v>0</v>
      </c>
      <c r="J19" s="10">
        <f>IF(Tabelle91113142[[#This Row],[Maintainability]]&gt;=7, 1,0)</f>
        <v>1</v>
      </c>
      <c r="K19" s="10">
        <f>IF(Tabelle91113142[[#This Row],[Portability]]&gt;=7, 1,0)</f>
        <v>0</v>
      </c>
      <c r="L19" s="13" t="s">
        <v>60</v>
      </c>
      <c r="M19" s="1" t="s">
        <v>17</v>
      </c>
    </row>
    <row r="20" spans="1:13" x14ac:dyDescent="0.25">
      <c r="A20" s="1">
        <v>24</v>
      </c>
      <c r="B20" s="1" t="s">
        <v>46</v>
      </c>
      <c r="C20" s="10">
        <f t="shared" si="0"/>
        <v>4</v>
      </c>
      <c r="D20" s="10">
        <f>IF(Tabelle91113142[[#This Row],[Functional Suitability]]&gt;=7, 1,0)</f>
        <v>1</v>
      </c>
      <c r="E20" s="10">
        <f>IF(Tabelle91113142[[#This Row],[Performance Efficiency]]&gt;=7, 1,0)</f>
        <v>0</v>
      </c>
      <c r="F20" s="10">
        <f>IF(Tabelle91113142[[#This Row],[Compatibility]]&gt;=7, 1,0)</f>
        <v>1</v>
      </c>
      <c r="G20" s="10">
        <f>IF(Tabelle91113142[[#This Row],[Usability]]&gt;=7, 1,0)</f>
        <v>1</v>
      </c>
      <c r="H20" s="10">
        <f>IF(Tabelle91113142[[#This Row],[Reliability]]&gt;=7, 1,0)</f>
        <v>0</v>
      </c>
      <c r="I20" s="10">
        <f>IF(Tabelle91113142[[#This Row],[Security]]&gt;=7, 1,0)</f>
        <v>0</v>
      </c>
      <c r="J20" s="10">
        <f>IF(Tabelle91113142[[#This Row],[Maintainability]]&gt;=7, 1,0)</f>
        <v>1</v>
      </c>
      <c r="K20" s="10">
        <f>IF(Tabelle91113142[[#This Row],[Portability]]&gt;=7, 1,0)</f>
        <v>0</v>
      </c>
      <c r="L20" s="13" t="s">
        <v>60</v>
      </c>
      <c r="M20" s="1" t="s">
        <v>18</v>
      </c>
    </row>
    <row r="21" spans="1:13" x14ac:dyDescent="0.25">
      <c r="A21" s="1">
        <v>26</v>
      </c>
      <c r="B21" s="1" t="s">
        <v>45</v>
      </c>
      <c r="C21" s="10">
        <f t="shared" si="0"/>
        <v>3</v>
      </c>
      <c r="D21" s="10">
        <f>IF(Tabelle91113142[[#This Row],[Functional Suitability]]&gt;=7, 1,0)</f>
        <v>0</v>
      </c>
      <c r="E21" s="10">
        <f>IF(Tabelle91113142[[#This Row],[Performance Efficiency]]&gt;=7, 1,0)</f>
        <v>0</v>
      </c>
      <c r="F21" s="10">
        <f>IF(Tabelle91113142[[#This Row],[Compatibility]]&gt;=7, 1,0)</f>
        <v>1</v>
      </c>
      <c r="G21" s="10">
        <f>IF(Tabelle91113142[[#This Row],[Usability]]&gt;=7, 1,0)</f>
        <v>1</v>
      </c>
      <c r="H21" s="10">
        <f>IF(Tabelle91113142[[#This Row],[Reliability]]&gt;=7, 1,0)</f>
        <v>0</v>
      </c>
      <c r="I21" s="10">
        <f>IF(Tabelle91113142[[#This Row],[Security]]&gt;=7, 1,0)</f>
        <v>0</v>
      </c>
      <c r="J21" s="10">
        <f>IF(Tabelle91113142[[#This Row],[Maintainability]]&gt;=7, 1,0)</f>
        <v>1</v>
      </c>
      <c r="K21" s="10">
        <f>IF(Tabelle91113142[[#This Row],[Portability]]&gt;=7, 1,0)</f>
        <v>0</v>
      </c>
      <c r="L21" s="13" t="s">
        <v>60</v>
      </c>
      <c r="M21" s="1" t="s">
        <v>19</v>
      </c>
    </row>
    <row r="22" spans="1:13" x14ac:dyDescent="0.25">
      <c r="A22" s="1">
        <v>27</v>
      </c>
      <c r="B22" s="1" t="s">
        <v>46</v>
      </c>
      <c r="C22" s="10">
        <f t="shared" si="0"/>
        <v>3</v>
      </c>
      <c r="D22" s="10">
        <f>IF(Tabelle91113142[[#This Row],[Functional Suitability]]&gt;=7, 1,0)</f>
        <v>0</v>
      </c>
      <c r="E22" s="10">
        <f>IF(Tabelle91113142[[#This Row],[Performance Efficiency]]&gt;=7, 1,0)</f>
        <v>0</v>
      </c>
      <c r="F22" s="10">
        <f>IF(Tabelle91113142[[#This Row],[Compatibility]]&gt;=7, 1,0)</f>
        <v>1</v>
      </c>
      <c r="G22" s="10">
        <f>IF(Tabelle91113142[[#This Row],[Usability]]&gt;=7, 1,0)</f>
        <v>1</v>
      </c>
      <c r="H22" s="10">
        <f>IF(Tabelle91113142[[#This Row],[Reliability]]&gt;=7, 1,0)</f>
        <v>0</v>
      </c>
      <c r="I22" s="10">
        <f>IF(Tabelle91113142[[#This Row],[Security]]&gt;=7, 1,0)</f>
        <v>0</v>
      </c>
      <c r="J22" s="10">
        <f>IF(Tabelle91113142[[#This Row],[Maintainability]]&gt;=7, 1,0)</f>
        <v>1</v>
      </c>
      <c r="K22" s="10">
        <f>IF(Tabelle91113142[[#This Row],[Portability]]&gt;=7, 1,0)</f>
        <v>0</v>
      </c>
      <c r="L22" s="13" t="s">
        <v>60</v>
      </c>
      <c r="M22" s="1" t="s">
        <v>20</v>
      </c>
    </row>
    <row r="23" spans="1:13" x14ac:dyDescent="0.25">
      <c r="A23" s="1">
        <v>28</v>
      </c>
      <c r="B23" s="1" t="s">
        <v>46</v>
      </c>
      <c r="C23" s="10">
        <f t="shared" si="0"/>
        <v>3</v>
      </c>
      <c r="D23" s="10">
        <f>IF(Tabelle91113142[[#This Row],[Functional Suitability]]&gt;=7, 1,0)</f>
        <v>0</v>
      </c>
      <c r="E23" s="10">
        <f>IF(Tabelle91113142[[#This Row],[Performance Efficiency]]&gt;=7, 1,0)</f>
        <v>0</v>
      </c>
      <c r="F23" s="10">
        <f>IF(Tabelle91113142[[#This Row],[Compatibility]]&gt;=7, 1,0)</f>
        <v>1</v>
      </c>
      <c r="G23" s="10">
        <f>IF(Tabelle91113142[[#This Row],[Usability]]&gt;=7, 1,0)</f>
        <v>1</v>
      </c>
      <c r="H23" s="10">
        <f>IF(Tabelle91113142[[#This Row],[Reliability]]&gt;=7, 1,0)</f>
        <v>0</v>
      </c>
      <c r="I23" s="10">
        <f>IF(Tabelle91113142[[#This Row],[Security]]&gt;=7, 1,0)</f>
        <v>0</v>
      </c>
      <c r="J23" s="10">
        <f>IF(Tabelle91113142[[#This Row],[Maintainability]]&gt;=7, 1,0)</f>
        <v>1</v>
      </c>
      <c r="K23" s="10">
        <f>IF(Tabelle91113142[[#This Row],[Portability]]&gt;=7, 1,0)</f>
        <v>0</v>
      </c>
      <c r="L23" s="13" t="s">
        <v>60</v>
      </c>
      <c r="M23" s="1" t="s">
        <v>21</v>
      </c>
    </row>
    <row r="24" spans="1:13" x14ac:dyDescent="0.25">
      <c r="A24" s="1">
        <v>30</v>
      </c>
      <c r="B24" s="1" t="s">
        <v>46</v>
      </c>
      <c r="C24" s="10">
        <f t="shared" si="0"/>
        <v>3</v>
      </c>
      <c r="D24" s="10">
        <f>IF(Tabelle91113142[[#This Row],[Functional Suitability]]&gt;=7, 1,0)</f>
        <v>0</v>
      </c>
      <c r="E24" s="10">
        <f>IF(Tabelle91113142[[#This Row],[Performance Efficiency]]&gt;=7, 1,0)</f>
        <v>0</v>
      </c>
      <c r="F24" s="10">
        <f>IF(Tabelle91113142[[#This Row],[Compatibility]]&gt;=7, 1,0)</f>
        <v>1</v>
      </c>
      <c r="G24" s="10">
        <f>IF(Tabelle91113142[[#This Row],[Usability]]&gt;=7, 1,0)</f>
        <v>1</v>
      </c>
      <c r="H24" s="10">
        <f>IF(Tabelle91113142[[#This Row],[Reliability]]&gt;=7, 1,0)</f>
        <v>0</v>
      </c>
      <c r="I24" s="10">
        <f>IF(Tabelle91113142[[#This Row],[Security]]&gt;=7, 1,0)</f>
        <v>0</v>
      </c>
      <c r="J24" s="10">
        <f>IF(Tabelle91113142[[#This Row],[Maintainability]]&gt;=7, 1,0)</f>
        <v>1</v>
      </c>
      <c r="K24" s="10">
        <f>IF(Tabelle91113142[[#This Row],[Portability]]&gt;=7, 1,0)</f>
        <v>0</v>
      </c>
      <c r="L24" s="13" t="s">
        <v>60</v>
      </c>
      <c r="M24" s="1" t="s">
        <v>22</v>
      </c>
    </row>
    <row r="25" spans="1:13" x14ac:dyDescent="0.25">
      <c r="A25" s="1">
        <v>31</v>
      </c>
      <c r="B25" s="1" t="s">
        <v>45</v>
      </c>
      <c r="C25" s="10">
        <f t="shared" si="0"/>
        <v>3</v>
      </c>
      <c r="D25" s="10">
        <f>IF(Tabelle91113142[[#This Row],[Functional Suitability]]&gt;=7, 1,0)</f>
        <v>0</v>
      </c>
      <c r="E25" s="10">
        <f>IF(Tabelle91113142[[#This Row],[Performance Efficiency]]&gt;=7, 1,0)</f>
        <v>0</v>
      </c>
      <c r="F25" s="10">
        <f>IF(Tabelle91113142[[#This Row],[Compatibility]]&gt;=7, 1,0)</f>
        <v>1</v>
      </c>
      <c r="G25" s="10">
        <f>IF(Tabelle91113142[[#This Row],[Usability]]&gt;=7, 1,0)</f>
        <v>1</v>
      </c>
      <c r="H25" s="10">
        <f>IF(Tabelle91113142[[#This Row],[Reliability]]&gt;=7, 1,0)</f>
        <v>0</v>
      </c>
      <c r="I25" s="10">
        <f>IF(Tabelle91113142[[#This Row],[Security]]&gt;=7, 1,0)</f>
        <v>0</v>
      </c>
      <c r="J25" s="10">
        <f>IF(Tabelle91113142[[#This Row],[Maintainability]]&gt;=7, 1,0)</f>
        <v>1</v>
      </c>
      <c r="K25" s="10">
        <f>IF(Tabelle91113142[[#This Row],[Portability]]&gt;=7, 1,0)</f>
        <v>0</v>
      </c>
      <c r="L25" s="13" t="s">
        <v>60</v>
      </c>
      <c r="M25" s="1" t="s">
        <v>23</v>
      </c>
    </row>
    <row r="26" spans="1:13" x14ac:dyDescent="0.25">
      <c r="A26" s="1">
        <v>34</v>
      </c>
      <c r="B26" s="1" t="s">
        <v>46</v>
      </c>
      <c r="C26" s="10">
        <f t="shared" si="0"/>
        <v>3</v>
      </c>
      <c r="D26" s="10">
        <f>IF(Tabelle91113142[[#This Row],[Functional Suitability]]&gt;=7, 1,0)</f>
        <v>0</v>
      </c>
      <c r="E26" s="10">
        <f>IF(Tabelle91113142[[#This Row],[Performance Efficiency]]&gt;=7, 1,0)</f>
        <v>0</v>
      </c>
      <c r="F26" s="10">
        <f>IF(Tabelle91113142[[#This Row],[Compatibility]]&gt;=7, 1,0)</f>
        <v>1</v>
      </c>
      <c r="G26" s="10">
        <f>IF(Tabelle91113142[[#This Row],[Usability]]&gt;=7, 1,0)</f>
        <v>1</v>
      </c>
      <c r="H26" s="10">
        <f>IF(Tabelle91113142[[#This Row],[Reliability]]&gt;=7, 1,0)</f>
        <v>0</v>
      </c>
      <c r="I26" s="10">
        <f>IF(Tabelle91113142[[#This Row],[Security]]&gt;=7, 1,0)</f>
        <v>0</v>
      </c>
      <c r="J26" s="10">
        <f>IF(Tabelle91113142[[#This Row],[Maintainability]]&gt;=7, 1,0)</f>
        <v>1</v>
      </c>
      <c r="K26" s="10">
        <f>IF(Tabelle91113142[[#This Row],[Portability]]&gt;=7, 1,0)</f>
        <v>0</v>
      </c>
      <c r="L26" s="13" t="s">
        <v>60</v>
      </c>
      <c r="M26" s="1" t="s">
        <v>24</v>
      </c>
    </row>
    <row r="27" spans="1:13" x14ac:dyDescent="0.25">
      <c r="A27" s="1">
        <v>37</v>
      </c>
      <c r="B27" s="1" t="s">
        <v>46</v>
      </c>
      <c r="C27" s="10">
        <f t="shared" si="0"/>
        <v>3</v>
      </c>
      <c r="D27" s="10">
        <f>IF(Tabelle91113142[[#This Row],[Functional Suitability]]&gt;=7, 1,0)</f>
        <v>0</v>
      </c>
      <c r="E27" s="10">
        <f>IF(Tabelle91113142[[#This Row],[Performance Efficiency]]&gt;=7, 1,0)</f>
        <v>0</v>
      </c>
      <c r="F27" s="10">
        <f>IF(Tabelle91113142[[#This Row],[Compatibility]]&gt;=7, 1,0)</f>
        <v>1</v>
      </c>
      <c r="G27" s="10">
        <f>IF(Tabelle91113142[[#This Row],[Usability]]&gt;=7, 1,0)</f>
        <v>1</v>
      </c>
      <c r="H27" s="10">
        <f>IF(Tabelle91113142[[#This Row],[Reliability]]&gt;=7, 1,0)</f>
        <v>0</v>
      </c>
      <c r="I27" s="10">
        <f>IF(Tabelle91113142[[#This Row],[Security]]&gt;=7, 1,0)</f>
        <v>0</v>
      </c>
      <c r="J27" s="10">
        <f>IF(Tabelle91113142[[#This Row],[Maintainability]]&gt;=7, 1,0)</f>
        <v>1</v>
      </c>
      <c r="K27" s="10">
        <f>IF(Tabelle91113142[[#This Row],[Portability]]&gt;=7, 1,0)</f>
        <v>0</v>
      </c>
      <c r="L27" s="13" t="s">
        <v>60</v>
      </c>
      <c r="M27" s="1" t="s">
        <v>25</v>
      </c>
    </row>
    <row r="28" spans="1:13" x14ac:dyDescent="0.25">
      <c r="A28" s="1">
        <v>38</v>
      </c>
      <c r="B28" s="1" t="s">
        <v>46</v>
      </c>
      <c r="C28" s="10">
        <f t="shared" si="0"/>
        <v>3</v>
      </c>
      <c r="D28" s="10">
        <f>IF(Tabelle91113142[[#This Row],[Functional Suitability]]&gt;=7, 1,0)</f>
        <v>0</v>
      </c>
      <c r="E28" s="10">
        <f>IF(Tabelle91113142[[#This Row],[Performance Efficiency]]&gt;=7, 1,0)</f>
        <v>0</v>
      </c>
      <c r="F28" s="10">
        <f>IF(Tabelle91113142[[#This Row],[Compatibility]]&gt;=7, 1,0)</f>
        <v>1</v>
      </c>
      <c r="G28" s="10">
        <f>IF(Tabelle91113142[[#This Row],[Usability]]&gt;=7, 1,0)</f>
        <v>1</v>
      </c>
      <c r="H28" s="10">
        <f>IF(Tabelle91113142[[#This Row],[Reliability]]&gt;=7, 1,0)</f>
        <v>0</v>
      </c>
      <c r="I28" s="10">
        <f>IF(Tabelle91113142[[#This Row],[Security]]&gt;=7, 1,0)</f>
        <v>0</v>
      </c>
      <c r="J28" s="10">
        <f>IF(Tabelle91113142[[#This Row],[Maintainability]]&gt;=7, 1,0)</f>
        <v>1</v>
      </c>
      <c r="K28" s="10">
        <f>IF(Tabelle91113142[[#This Row],[Portability]]&gt;=7, 1,0)</f>
        <v>0</v>
      </c>
      <c r="L28" s="13" t="s">
        <v>60</v>
      </c>
      <c r="M28" s="1" t="s">
        <v>26</v>
      </c>
    </row>
    <row r="29" spans="1:13" x14ac:dyDescent="0.25">
      <c r="A29" s="1">
        <v>41</v>
      </c>
      <c r="B29" s="1" t="s">
        <v>45</v>
      </c>
      <c r="C29" s="10">
        <f t="shared" si="0"/>
        <v>3</v>
      </c>
      <c r="D29" s="10">
        <f>IF(Tabelle91113142[[#This Row],[Functional Suitability]]&gt;=7, 1,0)</f>
        <v>0</v>
      </c>
      <c r="E29" s="10">
        <f>IF(Tabelle91113142[[#This Row],[Performance Efficiency]]&gt;=7, 1,0)</f>
        <v>0</v>
      </c>
      <c r="F29" s="10">
        <f>IF(Tabelle91113142[[#This Row],[Compatibility]]&gt;=7, 1,0)</f>
        <v>1</v>
      </c>
      <c r="G29" s="10">
        <f>IF(Tabelle91113142[[#This Row],[Usability]]&gt;=7, 1,0)</f>
        <v>1</v>
      </c>
      <c r="H29" s="10">
        <f>IF(Tabelle91113142[[#This Row],[Reliability]]&gt;=7, 1,0)</f>
        <v>0</v>
      </c>
      <c r="I29" s="10">
        <f>IF(Tabelle91113142[[#This Row],[Security]]&gt;=7, 1,0)</f>
        <v>0</v>
      </c>
      <c r="J29" s="10">
        <f>IF(Tabelle91113142[[#This Row],[Maintainability]]&gt;=7, 1,0)</f>
        <v>1</v>
      </c>
      <c r="K29" s="10">
        <f>IF(Tabelle91113142[[#This Row],[Portability]]&gt;=7, 1,0)</f>
        <v>0</v>
      </c>
      <c r="L29" s="13" t="s">
        <v>60</v>
      </c>
      <c r="M29" s="1" t="s">
        <v>27</v>
      </c>
    </row>
    <row r="30" spans="1:13" x14ac:dyDescent="0.25">
      <c r="A30" s="1">
        <v>43</v>
      </c>
      <c r="B30" s="1" t="s">
        <v>45</v>
      </c>
      <c r="C30" s="10">
        <f t="shared" si="0"/>
        <v>3</v>
      </c>
      <c r="D30" s="10">
        <f>IF(Tabelle91113142[[#This Row],[Functional Suitability]]&gt;=7, 1,0)</f>
        <v>0</v>
      </c>
      <c r="E30" s="10">
        <f>IF(Tabelle91113142[[#This Row],[Performance Efficiency]]&gt;=7, 1,0)</f>
        <v>0</v>
      </c>
      <c r="F30" s="10">
        <f>IF(Tabelle91113142[[#This Row],[Compatibility]]&gt;=7, 1,0)</f>
        <v>1</v>
      </c>
      <c r="G30" s="10">
        <f>IF(Tabelle91113142[[#This Row],[Usability]]&gt;=7, 1,0)</f>
        <v>1</v>
      </c>
      <c r="H30" s="10">
        <f>IF(Tabelle91113142[[#This Row],[Reliability]]&gt;=7, 1,0)</f>
        <v>0</v>
      </c>
      <c r="I30" s="10">
        <f>IF(Tabelle91113142[[#This Row],[Security]]&gt;=7, 1,0)</f>
        <v>0</v>
      </c>
      <c r="J30" s="10">
        <f>IF(Tabelle91113142[[#This Row],[Maintainability]]&gt;=7, 1,0)</f>
        <v>1</v>
      </c>
      <c r="K30" s="10">
        <f>IF(Tabelle91113142[[#This Row],[Portability]]&gt;=7, 1,0)</f>
        <v>0</v>
      </c>
      <c r="L30" s="13" t="s">
        <v>60</v>
      </c>
      <c r="M30" s="1" t="s">
        <v>28</v>
      </c>
    </row>
    <row r="31" spans="1:13" x14ac:dyDescent="0.25">
      <c r="A31" s="1">
        <v>44</v>
      </c>
      <c r="B31" s="1" t="s">
        <v>46</v>
      </c>
      <c r="C31" s="10">
        <f t="shared" si="0"/>
        <v>3</v>
      </c>
      <c r="D31" s="10">
        <f>IF(Tabelle91113142[[#This Row],[Functional Suitability]]&gt;=7, 1,0)</f>
        <v>0</v>
      </c>
      <c r="E31" s="10">
        <f>IF(Tabelle91113142[[#This Row],[Performance Efficiency]]&gt;=7, 1,0)</f>
        <v>0</v>
      </c>
      <c r="F31" s="10">
        <f>IF(Tabelle91113142[[#This Row],[Compatibility]]&gt;=7, 1,0)</f>
        <v>1</v>
      </c>
      <c r="G31" s="10">
        <f>IF(Tabelle91113142[[#This Row],[Usability]]&gt;=7, 1,0)</f>
        <v>1</v>
      </c>
      <c r="H31" s="10">
        <f>IF(Tabelle91113142[[#This Row],[Reliability]]&gt;=7, 1,0)</f>
        <v>0</v>
      </c>
      <c r="I31" s="10">
        <f>IF(Tabelle91113142[[#This Row],[Security]]&gt;=7, 1,0)</f>
        <v>0</v>
      </c>
      <c r="J31" s="10">
        <f>IF(Tabelle91113142[[#This Row],[Maintainability]]&gt;=7, 1,0)</f>
        <v>1</v>
      </c>
      <c r="K31" s="10">
        <f>IF(Tabelle91113142[[#This Row],[Portability]]&gt;=7, 1,0)</f>
        <v>0</v>
      </c>
      <c r="L31" s="13" t="s">
        <v>60</v>
      </c>
      <c r="M31" s="1" t="s">
        <v>29</v>
      </c>
    </row>
    <row r="32" spans="1:13" x14ac:dyDescent="0.25">
      <c r="A32" s="1">
        <v>45</v>
      </c>
      <c r="B32" s="1" t="s">
        <v>46</v>
      </c>
      <c r="C32" s="10">
        <f t="shared" si="0"/>
        <v>3</v>
      </c>
      <c r="D32" s="10">
        <f>IF(Tabelle91113142[[#This Row],[Functional Suitability]]&gt;=7, 1,0)</f>
        <v>0</v>
      </c>
      <c r="E32" s="10">
        <f>IF(Tabelle91113142[[#This Row],[Performance Efficiency]]&gt;=7, 1,0)</f>
        <v>0</v>
      </c>
      <c r="F32" s="10">
        <f>IF(Tabelle91113142[[#This Row],[Compatibility]]&gt;=7, 1,0)</f>
        <v>1</v>
      </c>
      <c r="G32" s="10">
        <f>IF(Tabelle91113142[[#This Row],[Usability]]&gt;=7, 1,0)</f>
        <v>1</v>
      </c>
      <c r="H32" s="10">
        <f>IF(Tabelle91113142[[#This Row],[Reliability]]&gt;=7, 1,0)</f>
        <v>0</v>
      </c>
      <c r="I32" s="10">
        <f>IF(Tabelle91113142[[#This Row],[Security]]&gt;=7, 1,0)</f>
        <v>0</v>
      </c>
      <c r="J32" s="10">
        <f>IF(Tabelle91113142[[#This Row],[Maintainability]]&gt;=7, 1,0)</f>
        <v>1</v>
      </c>
      <c r="K32" s="10">
        <f>IF(Tabelle91113142[[#This Row],[Portability]]&gt;=7, 1,0)</f>
        <v>0</v>
      </c>
      <c r="L32" s="13" t="s">
        <v>60</v>
      </c>
      <c r="M32" s="1" t="s">
        <v>30</v>
      </c>
    </row>
    <row r="33" spans="1:13" x14ac:dyDescent="0.25">
      <c r="A33" s="1">
        <v>46</v>
      </c>
      <c r="B33" s="1" t="s">
        <v>46</v>
      </c>
      <c r="C33" s="10">
        <f t="shared" si="0"/>
        <v>2</v>
      </c>
      <c r="D33" s="10">
        <f>IF(Tabelle91113142[[#This Row],[Functional Suitability]]&gt;=7, 1,0)</f>
        <v>0</v>
      </c>
      <c r="E33" s="10">
        <f>IF(Tabelle91113142[[#This Row],[Performance Efficiency]]&gt;=7, 1,0)</f>
        <v>0</v>
      </c>
      <c r="F33" s="10">
        <f>IF(Tabelle91113142[[#This Row],[Compatibility]]&gt;=7, 1,0)</f>
        <v>1</v>
      </c>
      <c r="G33" s="10">
        <f>IF(Tabelle91113142[[#This Row],[Usability]]&gt;=7, 1,0)</f>
        <v>1</v>
      </c>
      <c r="H33" s="10">
        <f>IF(Tabelle91113142[[#This Row],[Reliability]]&gt;=7, 1,0)</f>
        <v>0</v>
      </c>
      <c r="I33" s="10">
        <f>IF(Tabelle91113142[[#This Row],[Security]]&gt;=7, 1,0)</f>
        <v>0</v>
      </c>
      <c r="J33" s="10">
        <f>IF(Tabelle91113142[[#This Row],[Maintainability]]&gt;=7, 1,0)</f>
        <v>0</v>
      </c>
      <c r="K33" s="10">
        <f>IF(Tabelle91113142[[#This Row],[Portability]]&gt;=7, 1,0)</f>
        <v>0</v>
      </c>
      <c r="L33" s="13" t="s">
        <v>61</v>
      </c>
      <c r="M33" s="1" t="s">
        <v>31</v>
      </c>
    </row>
    <row r="34" spans="1:13" x14ac:dyDescent="0.25">
      <c r="A34" s="1">
        <v>47</v>
      </c>
      <c r="B34" s="1" t="s">
        <v>45</v>
      </c>
      <c r="C34" s="10">
        <f t="shared" si="0"/>
        <v>1</v>
      </c>
      <c r="D34" s="10">
        <f>IF(Tabelle91113142[[#This Row],[Functional Suitability]]&gt;=7, 1,0)</f>
        <v>0</v>
      </c>
      <c r="E34" s="10">
        <f>IF(Tabelle91113142[[#This Row],[Performance Efficiency]]&gt;=7, 1,0)</f>
        <v>0</v>
      </c>
      <c r="F34" s="10">
        <f>IF(Tabelle91113142[[#This Row],[Compatibility]]&gt;=7, 1,0)</f>
        <v>0</v>
      </c>
      <c r="G34" s="10">
        <f>IF(Tabelle91113142[[#This Row],[Usability]]&gt;=7, 1,0)</f>
        <v>1</v>
      </c>
      <c r="H34" s="10">
        <f>IF(Tabelle91113142[[#This Row],[Reliability]]&gt;=7, 1,0)</f>
        <v>0</v>
      </c>
      <c r="I34" s="10">
        <f>IF(Tabelle91113142[[#This Row],[Security]]&gt;=7, 1,0)</f>
        <v>0</v>
      </c>
      <c r="J34" s="10">
        <f>IF(Tabelle91113142[[#This Row],[Maintainability]]&gt;=7, 1,0)</f>
        <v>0</v>
      </c>
      <c r="K34" s="10">
        <f>IF(Tabelle91113142[[#This Row],[Portability]]&gt;=7, 1,0)</f>
        <v>0</v>
      </c>
      <c r="L34" s="13" t="s">
        <v>61</v>
      </c>
      <c r="M34" s="1" t="s">
        <v>32</v>
      </c>
    </row>
    <row r="35" spans="1:13" x14ac:dyDescent="0.25">
      <c r="A35" s="1">
        <v>51</v>
      </c>
      <c r="B35" s="1" t="s">
        <v>45</v>
      </c>
      <c r="C35" s="10">
        <f t="shared" si="0"/>
        <v>2</v>
      </c>
      <c r="D35" s="10">
        <f>IF(Tabelle91113142[[#This Row],[Functional Suitability]]&gt;=7, 1,0)</f>
        <v>0</v>
      </c>
      <c r="E35" s="10">
        <f>IF(Tabelle91113142[[#This Row],[Performance Efficiency]]&gt;=7, 1,0)</f>
        <v>0</v>
      </c>
      <c r="F35" s="10">
        <f>IF(Tabelle91113142[[#This Row],[Compatibility]]&gt;=7, 1,0)</f>
        <v>1</v>
      </c>
      <c r="G35" s="10">
        <f>IF(Tabelle91113142[[#This Row],[Usability]]&gt;=7, 1,0)</f>
        <v>1</v>
      </c>
      <c r="H35" s="10">
        <f>IF(Tabelle91113142[[#This Row],[Reliability]]&gt;=7, 1,0)</f>
        <v>0</v>
      </c>
      <c r="I35" s="10">
        <f>IF(Tabelle91113142[[#This Row],[Security]]&gt;=7, 1,0)</f>
        <v>0</v>
      </c>
      <c r="J35" s="10">
        <f>IF(Tabelle91113142[[#This Row],[Maintainability]]&gt;=7, 1,0)</f>
        <v>0</v>
      </c>
      <c r="K35" s="10">
        <f>IF(Tabelle91113142[[#This Row],[Portability]]&gt;=7, 1,0)</f>
        <v>0</v>
      </c>
      <c r="L35" s="13" t="s">
        <v>61</v>
      </c>
      <c r="M35" s="1" t="s">
        <v>33</v>
      </c>
    </row>
    <row r="36" spans="1:13" x14ac:dyDescent="0.25">
      <c r="A36" s="1">
        <v>54</v>
      </c>
      <c r="B36" s="1" t="s">
        <v>45</v>
      </c>
      <c r="C36" s="10">
        <f t="shared" si="0"/>
        <v>1</v>
      </c>
      <c r="D36" s="10">
        <f>IF(Tabelle91113142[[#This Row],[Functional Suitability]]&gt;=7, 1,0)</f>
        <v>0</v>
      </c>
      <c r="E36" s="10">
        <f>IF(Tabelle91113142[[#This Row],[Performance Efficiency]]&gt;=7, 1,0)</f>
        <v>1</v>
      </c>
      <c r="F36" s="10">
        <f>IF(Tabelle91113142[[#This Row],[Compatibility]]&gt;=7, 1,0)</f>
        <v>0</v>
      </c>
      <c r="G36" s="10">
        <f>IF(Tabelle91113142[[#This Row],[Usability]]&gt;=7, 1,0)</f>
        <v>0</v>
      </c>
      <c r="H36" s="10">
        <f>IF(Tabelle91113142[[#This Row],[Reliability]]&gt;=7, 1,0)</f>
        <v>0</v>
      </c>
      <c r="I36" s="10">
        <f>IF(Tabelle91113142[[#This Row],[Security]]&gt;=7, 1,0)</f>
        <v>0</v>
      </c>
      <c r="J36" s="10">
        <f>IF(Tabelle91113142[[#This Row],[Maintainability]]&gt;=7, 1,0)</f>
        <v>0</v>
      </c>
      <c r="K36" s="10">
        <f>IF(Tabelle91113142[[#This Row],[Portability]]&gt;=7, 1,0)</f>
        <v>0</v>
      </c>
      <c r="L36" s="13" t="s">
        <v>61</v>
      </c>
      <c r="M36" s="1" t="s">
        <v>34</v>
      </c>
    </row>
    <row r="37" spans="1:13" x14ac:dyDescent="0.25">
      <c r="A37" s="1">
        <v>57</v>
      </c>
      <c r="B37" s="1" t="s">
        <v>46</v>
      </c>
      <c r="C37" s="10">
        <f t="shared" si="0"/>
        <v>3</v>
      </c>
      <c r="D37" s="10">
        <f>IF(Tabelle91113142[[#This Row],[Functional Suitability]]&gt;=7, 1,0)</f>
        <v>1</v>
      </c>
      <c r="E37" s="10">
        <f>IF(Tabelle91113142[[#This Row],[Performance Efficiency]]&gt;=7, 1,0)</f>
        <v>0</v>
      </c>
      <c r="F37" s="10">
        <f>IF(Tabelle91113142[[#This Row],[Compatibility]]&gt;=7, 1,0)</f>
        <v>0</v>
      </c>
      <c r="G37" s="10">
        <f>IF(Tabelle91113142[[#This Row],[Usability]]&gt;=7, 1,0)</f>
        <v>1</v>
      </c>
      <c r="H37" s="10">
        <f>IF(Tabelle91113142[[#This Row],[Reliability]]&gt;=7, 1,0)</f>
        <v>1</v>
      </c>
      <c r="I37" s="10">
        <f>IF(Tabelle91113142[[#This Row],[Security]]&gt;=7, 1,0)</f>
        <v>0</v>
      </c>
      <c r="J37" s="10">
        <f>IF(Tabelle91113142[[#This Row],[Maintainability]]&gt;=7, 1,0)</f>
        <v>0</v>
      </c>
      <c r="K37" s="10">
        <f>IF(Tabelle91113142[[#This Row],[Portability]]&gt;=7, 1,0)</f>
        <v>0</v>
      </c>
      <c r="L37" s="13" t="s">
        <v>61</v>
      </c>
      <c r="M37" s="1" t="s">
        <v>35</v>
      </c>
    </row>
    <row r="38" spans="1:13" x14ac:dyDescent="0.25">
      <c r="A38" s="1">
        <v>61</v>
      </c>
      <c r="B38" s="1" t="s">
        <v>46</v>
      </c>
      <c r="C38" s="10">
        <f t="shared" si="0"/>
        <v>2</v>
      </c>
      <c r="D38" s="10">
        <f>IF(Tabelle91113142[[#This Row],[Functional Suitability]]&gt;=7, 1,0)</f>
        <v>0</v>
      </c>
      <c r="E38" s="10">
        <f>IF(Tabelle91113142[[#This Row],[Performance Efficiency]]&gt;=7, 1,0)</f>
        <v>0</v>
      </c>
      <c r="F38" s="10">
        <f>IF(Tabelle91113142[[#This Row],[Compatibility]]&gt;=7, 1,0)</f>
        <v>1</v>
      </c>
      <c r="G38" s="10">
        <f>IF(Tabelle91113142[[#This Row],[Usability]]&gt;=7, 1,0)</f>
        <v>1</v>
      </c>
      <c r="H38" s="10">
        <f>IF(Tabelle91113142[[#This Row],[Reliability]]&gt;=7, 1,0)</f>
        <v>0</v>
      </c>
      <c r="I38" s="10">
        <f>IF(Tabelle91113142[[#This Row],[Security]]&gt;=7, 1,0)</f>
        <v>0</v>
      </c>
      <c r="J38" s="10">
        <f>IF(Tabelle91113142[[#This Row],[Maintainability]]&gt;=7, 1,0)</f>
        <v>0</v>
      </c>
      <c r="K38" s="10">
        <f>IF(Tabelle91113142[[#This Row],[Portability]]&gt;=7, 1,0)</f>
        <v>0</v>
      </c>
      <c r="L38" s="13" t="s">
        <v>62</v>
      </c>
      <c r="M38" s="1" t="s">
        <v>36</v>
      </c>
    </row>
    <row r="39" spans="1:13" x14ac:dyDescent="0.25">
      <c r="A39" s="1">
        <v>63</v>
      </c>
      <c r="B39" s="1" t="s">
        <v>45</v>
      </c>
      <c r="C39" s="10">
        <f t="shared" si="0"/>
        <v>2</v>
      </c>
      <c r="D39" s="10">
        <f>IF(Tabelle91113142[[#This Row],[Functional Suitability]]&gt;=7, 1,0)</f>
        <v>0</v>
      </c>
      <c r="E39" s="10">
        <f>IF(Tabelle91113142[[#This Row],[Performance Efficiency]]&gt;=7, 1,0)</f>
        <v>0</v>
      </c>
      <c r="F39" s="10">
        <f>IF(Tabelle91113142[[#This Row],[Compatibility]]&gt;=7, 1,0)</f>
        <v>1</v>
      </c>
      <c r="G39" s="10">
        <f>IF(Tabelle91113142[[#This Row],[Usability]]&gt;=7, 1,0)</f>
        <v>1</v>
      </c>
      <c r="H39" s="10">
        <f>IF(Tabelle91113142[[#This Row],[Reliability]]&gt;=7, 1,0)</f>
        <v>0</v>
      </c>
      <c r="I39" s="10">
        <f>IF(Tabelle91113142[[#This Row],[Security]]&gt;=7, 1,0)</f>
        <v>0</v>
      </c>
      <c r="J39" s="10">
        <f>IF(Tabelle91113142[[#This Row],[Maintainability]]&gt;=7, 1,0)</f>
        <v>0</v>
      </c>
      <c r="K39" s="10">
        <f>IF(Tabelle91113142[[#This Row],[Portability]]&gt;=7, 1,0)</f>
        <v>0</v>
      </c>
      <c r="L39" s="13" t="s">
        <v>62</v>
      </c>
      <c r="M39" s="1" t="s">
        <v>37</v>
      </c>
    </row>
    <row r="40" spans="1:13" x14ac:dyDescent="0.25">
      <c r="A40" s="1">
        <v>69</v>
      </c>
      <c r="B40" s="1" t="s">
        <v>45</v>
      </c>
      <c r="C40" s="10">
        <f t="shared" si="0"/>
        <v>2</v>
      </c>
      <c r="D40" s="10">
        <f>IF(Tabelle91113142[[#This Row],[Functional Suitability]]&gt;=7, 1,0)</f>
        <v>0</v>
      </c>
      <c r="E40" s="10">
        <f>IF(Tabelle91113142[[#This Row],[Performance Efficiency]]&gt;=7, 1,0)</f>
        <v>0</v>
      </c>
      <c r="F40" s="10">
        <f>IF(Tabelle91113142[[#This Row],[Compatibility]]&gt;=7, 1,0)</f>
        <v>0</v>
      </c>
      <c r="G40" s="10">
        <f>IF(Tabelle91113142[[#This Row],[Usability]]&gt;=7, 1,0)</f>
        <v>1</v>
      </c>
      <c r="H40" s="10">
        <f>IF(Tabelle91113142[[#This Row],[Reliability]]&gt;=7, 1,0)</f>
        <v>0</v>
      </c>
      <c r="I40" s="10">
        <f>IF(Tabelle91113142[[#This Row],[Security]]&gt;=7, 1,0)</f>
        <v>0</v>
      </c>
      <c r="J40" s="10">
        <f>IF(Tabelle91113142[[#This Row],[Maintainability]]&gt;=7, 1,0)</f>
        <v>1</v>
      </c>
      <c r="K40" s="10">
        <f>IF(Tabelle91113142[[#This Row],[Portability]]&gt;=7, 1,0)</f>
        <v>0</v>
      </c>
      <c r="L40" s="13" t="s">
        <v>62</v>
      </c>
      <c r="M40" s="1" t="s">
        <v>38</v>
      </c>
    </row>
    <row r="41" spans="1:13" x14ac:dyDescent="0.25">
      <c r="A41" s="1">
        <v>71</v>
      </c>
      <c r="B41" s="1" t="s">
        <v>46</v>
      </c>
      <c r="C41" s="10">
        <f t="shared" si="0"/>
        <v>3</v>
      </c>
      <c r="D41" s="10">
        <f>IF(Tabelle91113142[[#This Row],[Functional Suitability]]&gt;=7, 1,0)</f>
        <v>0</v>
      </c>
      <c r="E41" s="10">
        <f>IF(Tabelle91113142[[#This Row],[Performance Efficiency]]&gt;=7, 1,0)</f>
        <v>0</v>
      </c>
      <c r="F41" s="10">
        <f>IF(Tabelle91113142[[#This Row],[Compatibility]]&gt;=7, 1,0)</f>
        <v>1</v>
      </c>
      <c r="G41" s="10">
        <f>IF(Tabelle91113142[[#This Row],[Usability]]&gt;=7, 1,0)</f>
        <v>1</v>
      </c>
      <c r="H41" s="10">
        <f>IF(Tabelle91113142[[#This Row],[Reliability]]&gt;=7, 1,0)</f>
        <v>0</v>
      </c>
      <c r="I41" s="10">
        <f>IF(Tabelle91113142[[#This Row],[Security]]&gt;=7, 1,0)</f>
        <v>0</v>
      </c>
      <c r="J41" s="10">
        <f>IF(Tabelle91113142[[#This Row],[Maintainability]]&gt;=7, 1,0)</f>
        <v>1</v>
      </c>
      <c r="K41" s="10">
        <f>IF(Tabelle91113142[[#This Row],[Portability]]&gt;=7, 1,0)</f>
        <v>0</v>
      </c>
      <c r="L41" s="13" t="s">
        <v>62</v>
      </c>
      <c r="M41" s="1" t="s">
        <v>39</v>
      </c>
    </row>
    <row r="42" spans="1:13" x14ac:dyDescent="0.25">
      <c r="A42" s="1">
        <v>72</v>
      </c>
      <c r="B42" s="1" t="s">
        <v>46</v>
      </c>
      <c r="C42" s="10">
        <f t="shared" si="0"/>
        <v>3</v>
      </c>
      <c r="D42" s="10">
        <f>IF(Tabelle91113142[[#This Row],[Functional Suitability]]&gt;=7, 1,0)</f>
        <v>0</v>
      </c>
      <c r="E42" s="10">
        <f>IF(Tabelle91113142[[#This Row],[Performance Efficiency]]&gt;=7, 1,0)</f>
        <v>0</v>
      </c>
      <c r="F42" s="10">
        <f>IF(Tabelle91113142[[#This Row],[Compatibility]]&gt;=7, 1,0)</f>
        <v>1</v>
      </c>
      <c r="G42" s="10">
        <f>IF(Tabelle91113142[[#This Row],[Usability]]&gt;=7, 1,0)</f>
        <v>1</v>
      </c>
      <c r="H42" s="10">
        <f>IF(Tabelle91113142[[#This Row],[Reliability]]&gt;=7, 1,0)</f>
        <v>0</v>
      </c>
      <c r="I42" s="10">
        <f>IF(Tabelle91113142[[#This Row],[Security]]&gt;=7, 1,0)</f>
        <v>0</v>
      </c>
      <c r="J42" s="10">
        <f>IF(Tabelle91113142[[#This Row],[Maintainability]]&gt;=7, 1,0)</f>
        <v>1</v>
      </c>
      <c r="K42" s="10">
        <f>IF(Tabelle91113142[[#This Row],[Portability]]&gt;=7, 1,0)</f>
        <v>0</v>
      </c>
      <c r="L42" s="13" t="s">
        <v>62</v>
      </c>
      <c r="M42" s="1" t="s">
        <v>40</v>
      </c>
    </row>
    <row r="43" spans="1:13" x14ac:dyDescent="0.25">
      <c r="A43" s="1">
        <v>73</v>
      </c>
      <c r="B43" s="1" t="s">
        <v>46</v>
      </c>
      <c r="C43" s="10">
        <f t="shared" si="0"/>
        <v>3</v>
      </c>
      <c r="D43" s="10">
        <f>IF(Tabelle91113142[[#This Row],[Functional Suitability]]&gt;=7, 1,0)</f>
        <v>0</v>
      </c>
      <c r="E43" s="10">
        <f>IF(Tabelle91113142[[#This Row],[Performance Efficiency]]&gt;=7, 1,0)</f>
        <v>0</v>
      </c>
      <c r="F43" s="10">
        <f>IF(Tabelle91113142[[#This Row],[Compatibility]]&gt;=7, 1,0)</f>
        <v>1</v>
      </c>
      <c r="G43" s="10">
        <f>IF(Tabelle91113142[[#This Row],[Usability]]&gt;=7, 1,0)</f>
        <v>1</v>
      </c>
      <c r="H43" s="10">
        <f>IF(Tabelle91113142[[#This Row],[Reliability]]&gt;=7, 1,0)</f>
        <v>0</v>
      </c>
      <c r="I43" s="10">
        <f>IF(Tabelle91113142[[#This Row],[Security]]&gt;=7, 1,0)</f>
        <v>0</v>
      </c>
      <c r="J43" s="10">
        <f>IF(Tabelle91113142[[#This Row],[Maintainability]]&gt;=7, 1,0)</f>
        <v>1</v>
      </c>
      <c r="K43" s="10">
        <f>IF(Tabelle91113142[[#This Row],[Portability]]&gt;=7, 1,0)</f>
        <v>0</v>
      </c>
      <c r="L43" s="13" t="s">
        <v>62</v>
      </c>
      <c r="M43" s="1" t="s">
        <v>41</v>
      </c>
    </row>
    <row r="44" spans="1:13" x14ac:dyDescent="0.25">
      <c r="A44" s="1">
        <v>74</v>
      </c>
      <c r="B44" s="1" t="s">
        <v>46</v>
      </c>
      <c r="C44" s="10">
        <f t="shared" si="0"/>
        <v>2</v>
      </c>
      <c r="D44" s="10">
        <f>IF(Tabelle91113142[[#This Row],[Functional Suitability]]&gt;=7, 1,0)</f>
        <v>0</v>
      </c>
      <c r="E44" s="10">
        <f>IF(Tabelle91113142[[#This Row],[Performance Efficiency]]&gt;=7, 1,0)</f>
        <v>0</v>
      </c>
      <c r="F44" s="10">
        <f>IF(Tabelle91113142[[#This Row],[Compatibility]]&gt;=7, 1,0)</f>
        <v>1</v>
      </c>
      <c r="G44" s="10">
        <f>IF(Tabelle91113142[[#This Row],[Usability]]&gt;=7, 1,0)</f>
        <v>0</v>
      </c>
      <c r="H44" s="10">
        <f>IF(Tabelle91113142[[#This Row],[Reliability]]&gt;=7, 1,0)</f>
        <v>0</v>
      </c>
      <c r="I44" s="10">
        <f>IF(Tabelle91113142[[#This Row],[Security]]&gt;=7, 1,0)</f>
        <v>0</v>
      </c>
      <c r="J44" s="10">
        <f>IF(Tabelle91113142[[#This Row],[Maintainability]]&gt;=7, 1,0)</f>
        <v>1</v>
      </c>
      <c r="K44" s="10">
        <f>IF(Tabelle91113142[[#This Row],[Portability]]&gt;=7, 1,0)</f>
        <v>0</v>
      </c>
      <c r="L44" s="13" t="s">
        <v>63</v>
      </c>
      <c r="M44" s="1" t="s">
        <v>42</v>
      </c>
    </row>
    <row r="45" spans="1:13" x14ac:dyDescent="0.25">
      <c r="A45" s="1">
        <v>79</v>
      </c>
      <c r="B45" s="1" t="s">
        <v>45</v>
      </c>
      <c r="C45" s="10">
        <f t="shared" si="0"/>
        <v>1</v>
      </c>
      <c r="D45" s="10">
        <f>IF(Tabelle91113142[[#This Row],[Functional Suitability]]&gt;=7, 1,0)</f>
        <v>0</v>
      </c>
      <c r="E45" s="10">
        <f>IF(Tabelle91113142[[#This Row],[Performance Efficiency]]&gt;=7, 1,0)</f>
        <v>1</v>
      </c>
      <c r="F45" s="10">
        <f>IF(Tabelle91113142[[#This Row],[Compatibility]]&gt;=7, 1,0)</f>
        <v>0</v>
      </c>
      <c r="G45" s="10">
        <f>IF(Tabelle91113142[[#This Row],[Usability]]&gt;=7, 1,0)</f>
        <v>0</v>
      </c>
      <c r="H45" s="10">
        <f>IF(Tabelle91113142[[#This Row],[Reliability]]&gt;=7, 1,0)</f>
        <v>0</v>
      </c>
      <c r="I45" s="10">
        <f>IF(Tabelle91113142[[#This Row],[Security]]&gt;=7, 1,0)</f>
        <v>0</v>
      </c>
      <c r="J45" s="10">
        <f>IF(Tabelle91113142[[#This Row],[Maintainability]]&gt;=7, 1,0)</f>
        <v>0</v>
      </c>
      <c r="K45" s="10">
        <f>IF(Tabelle91113142[[#This Row],[Portability]]&gt;=7, 1,0)</f>
        <v>0</v>
      </c>
      <c r="L45" s="13" t="s">
        <v>63</v>
      </c>
      <c r="M45" s="1" t="s">
        <v>43</v>
      </c>
    </row>
    <row r="46" spans="1:13" x14ac:dyDescent="0.25">
      <c r="A46" s="1">
        <v>82</v>
      </c>
      <c r="B46" s="1" t="s">
        <v>45</v>
      </c>
      <c r="C46" s="10">
        <f t="shared" si="0"/>
        <v>1</v>
      </c>
      <c r="D46" s="10">
        <f>IF(Tabelle91113142[[#This Row],[Functional Suitability]]&gt;=7, 1,0)</f>
        <v>0</v>
      </c>
      <c r="E46" s="10">
        <f>IF(Tabelle91113142[[#This Row],[Performance Efficiency]]&gt;=7, 1,0)</f>
        <v>0</v>
      </c>
      <c r="F46" s="10">
        <f>IF(Tabelle91113142[[#This Row],[Compatibility]]&gt;=7, 1,0)</f>
        <v>0</v>
      </c>
      <c r="G46" s="10">
        <f>IF(Tabelle91113142[[#This Row],[Usability]]&gt;=7, 1,0)</f>
        <v>0</v>
      </c>
      <c r="H46" s="10">
        <f>IF(Tabelle91113142[[#This Row],[Reliability]]&gt;=7, 1,0)</f>
        <v>0</v>
      </c>
      <c r="I46" s="10">
        <f>IF(Tabelle91113142[[#This Row],[Security]]&gt;=7, 1,0)</f>
        <v>0</v>
      </c>
      <c r="J46" s="10">
        <f>IF(Tabelle91113142[[#This Row],[Maintainability]]&gt;=7, 1,0)</f>
        <v>0</v>
      </c>
      <c r="K46" s="10">
        <f>IF(Tabelle91113142[[#This Row],[Portability]]&gt;=7, 1,0)</f>
        <v>1</v>
      </c>
      <c r="L46" s="13" t="s">
        <v>63</v>
      </c>
      <c r="M46" s="1" t="s">
        <v>44</v>
      </c>
    </row>
    <row r="47" spans="1:13" x14ac:dyDescent="0.25">
      <c r="G47" s="4"/>
    </row>
    <row r="48" spans="1:13" x14ac:dyDescent="0.25">
      <c r="C48" s="15" t="s">
        <v>65</v>
      </c>
      <c r="D48" s="16">
        <f t="shared" ref="D48:K48" si="1">SUM(D2:D47)</f>
        <v>7</v>
      </c>
      <c r="E48" s="16">
        <f t="shared" si="1"/>
        <v>3</v>
      </c>
      <c r="F48" s="16">
        <f t="shared" si="1"/>
        <v>26</v>
      </c>
      <c r="G48" s="16">
        <f t="shared" si="1"/>
        <v>35</v>
      </c>
      <c r="H48" s="16">
        <f t="shared" si="1"/>
        <v>1</v>
      </c>
      <c r="I48" s="16">
        <f t="shared" si="1"/>
        <v>0</v>
      </c>
      <c r="J48" s="16">
        <f t="shared" si="1"/>
        <v>35</v>
      </c>
      <c r="K48" s="16">
        <f t="shared" si="1"/>
        <v>1</v>
      </c>
    </row>
    <row r="50" spans="2:11" x14ac:dyDescent="0.25">
      <c r="B50" s="4"/>
      <c r="D50"/>
      <c r="E50"/>
      <c r="F50"/>
      <c r="G50"/>
      <c r="H50"/>
      <c r="I50"/>
      <c r="J50"/>
      <c r="K50"/>
    </row>
    <row r="51" spans="2:11" x14ac:dyDescent="0.25"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5">
      <c r="C52" s="24" t="s">
        <v>89</v>
      </c>
    </row>
    <row r="53" spans="2:11" x14ac:dyDescent="0.25">
      <c r="C53" s="1">
        <v>1</v>
      </c>
      <c r="D53" s="1">
        <f>COUNTIF($C$2:$C$46,"=1")</f>
        <v>10</v>
      </c>
    </row>
    <row r="54" spans="2:11" x14ac:dyDescent="0.25">
      <c r="C54" s="1">
        <v>2</v>
      </c>
      <c r="D54" s="1">
        <f>COUNTIF($C$2:$C$46,"=2")</f>
        <v>12</v>
      </c>
    </row>
    <row r="55" spans="2:11" x14ac:dyDescent="0.25">
      <c r="C55" s="1">
        <v>3</v>
      </c>
      <c r="D55" s="1">
        <f>COUNTIF($C$2:$C$46,"=3")</f>
        <v>18</v>
      </c>
    </row>
    <row r="56" spans="2:11" s="1" customFormat="1" x14ac:dyDescent="0.25">
      <c r="C56" s="1">
        <v>4</v>
      </c>
      <c r="D56" s="1">
        <f>COUNTIF($C$2:$C$46,"=4")</f>
        <v>5</v>
      </c>
    </row>
    <row r="57" spans="2:11" s="1" customFormat="1" x14ac:dyDescent="0.25"/>
    <row r="59" spans="2:11" x14ac:dyDescent="0.25">
      <c r="C59" s="24" t="s">
        <v>66</v>
      </c>
      <c r="D59" s="25" t="s">
        <v>59</v>
      </c>
      <c r="E59" s="25" t="s">
        <v>60</v>
      </c>
      <c r="F59" s="25" t="s">
        <v>61</v>
      </c>
      <c r="G59" s="25" t="s">
        <v>62</v>
      </c>
      <c r="H59" s="25" t="s">
        <v>63</v>
      </c>
      <c r="I59" s="25" t="s">
        <v>67</v>
      </c>
    </row>
    <row r="60" spans="2:11" x14ac:dyDescent="0.25">
      <c r="C60" s="15" t="s">
        <v>50</v>
      </c>
      <c r="D60" s="2">
        <f>SUMIF($L$2:$L$46,D$59,$G$2:$G$46)</f>
        <v>7</v>
      </c>
      <c r="E60" s="2">
        <f>SUMIF($L$2:$L$46,E$59,$G$2:$G$46)</f>
        <v>18</v>
      </c>
      <c r="F60" s="2">
        <f t="shared" ref="F60:H60" si="2">SUMIF($L$2:$L$46,F$59,$G$2:$G$46)</f>
        <v>4</v>
      </c>
      <c r="G60" s="2">
        <f t="shared" si="2"/>
        <v>6</v>
      </c>
      <c r="H60" s="2">
        <f t="shared" si="2"/>
        <v>0</v>
      </c>
      <c r="I60" s="2">
        <f t="shared" ref="I60:I67" si="3">SUM(D60:H60)</f>
        <v>35</v>
      </c>
    </row>
    <row r="61" spans="2:11" x14ac:dyDescent="0.25">
      <c r="C61" s="15" t="s">
        <v>53</v>
      </c>
      <c r="D61" s="2">
        <f>SUMIF($L$2:$L$46,D$59,$J$2:$J$46)</f>
        <v>12</v>
      </c>
      <c r="E61" s="2">
        <f>SUMIF($L$2:$L$46,E$59,$J$2:$J$46)</f>
        <v>18</v>
      </c>
      <c r="F61" s="2">
        <f t="shared" ref="F61:H61" si="4">SUMIF($L$2:$L$46,F$59,$J$2:$J$46)</f>
        <v>0</v>
      </c>
      <c r="G61" s="2">
        <f t="shared" si="4"/>
        <v>4</v>
      </c>
      <c r="H61" s="2">
        <f t="shared" si="4"/>
        <v>1</v>
      </c>
      <c r="I61" s="2">
        <f t="shared" si="3"/>
        <v>35</v>
      </c>
    </row>
    <row r="62" spans="2:11" x14ac:dyDescent="0.25">
      <c r="C62" s="15" t="s">
        <v>49</v>
      </c>
      <c r="D62" s="2">
        <f>SUMIF($L$2:$L$46,D$59,$F$2:$F$46)</f>
        <v>0</v>
      </c>
      <c r="E62" s="2">
        <f>SUMIF($L$2:$L$46,E$59,$F$2:$F$46)</f>
        <v>18</v>
      </c>
      <c r="F62" s="2">
        <f t="shared" ref="F62:H62" si="5">SUMIF($L$2:$L$46,F$59,$F$2:$F$46)</f>
        <v>2</v>
      </c>
      <c r="G62" s="2">
        <f t="shared" si="5"/>
        <v>5</v>
      </c>
      <c r="H62" s="2">
        <f t="shared" si="5"/>
        <v>1</v>
      </c>
      <c r="I62" s="2">
        <f t="shared" si="3"/>
        <v>26</v>
      </c>
    </row>
    <row r="63" spans="2:11" x14ac:dyDescent="0.25">
      <c r="C63" s="15" t="s">
        <v>47</v>
      </c>
      <c r="D63" s="2">
        <f>SUMIF($L$2:$L$46,D$59,$D$2:$D$46)</f>
        <v>1</v>
      </c>
      <c r="E63" s="2">
        <f>SUMIF($L$2:$L$46,E$59,$D$2:$D$46)</f>
        <v>5</v>
      </c>
      <c r="F63" s="2">
        <f t="shared" ref="F63:H63" si="6">SUMIF($L$2:$L$46,F$59,$D$2:$D$46)</f>
        <v>1</v>
      </c>
      <c r="G63" s="2">
        <f t="shared" si="6"/>
        <v>0</v>
      </c>
      <c r="H63" s="2">
        <f t="shared" si="6"/>
        <v>0</v>
      </c>
      <c r="I63" s="2">
        <f t="shared" si="3"/>
        <v>7</v>
      </c>
    </row>
    <row r="64" spans="2:11" x14ac:dyDescent="0.25">
      <c r="C64" s="15" t="s">
        <v>48</v>
      </c>
      <c r="D64" s="2">
        <f>SUMIF($L$2:$L$46,D$59,$E$2:$E$46)</f>
        <v>1</v>
      </c>
      <c r="E64" s="2">
        <f>SUMIF($L$2:$L$46,E$59,$E$2:$E$46)</f>
        <v>0</v>
      </c>
      <c r="F64" s="2">
        <f t="shared" ref="F64:H64" si="7">SUMIF($L$2:$L$46,F$59,$E$2:$E$46)</f>
        <v>1</v>
      </c>
      <c r="G64" s="2">
        <f t="shared" si="7"/>
        <v>0</v>
      </c>
      <c r="H64" s="2">
        <f t="shared" si="7"/>
        <v>1</v>
      </c>
      <c r="I64" s="2">
        <f t="shared" si="3"/>
        <v>3</v>
      </c>
    </row>
    <row r="65" spans="3:9" x14ac:dyDescent="0.25">
      <c r="C65" s="15" t="s">
        <v>51</v>
      </c>
      <c r="D65" s="2">
        <f>SUMIF($L$2:$L$46,D$59,$H$2:$H$46)</f>
        <v>0</v>
      </c>
      <c r="E65" s="2">
        <f>SUMIF($L$2:$L$46,E$59,$H$2:$H$46)</f>
        <v>0</v>
      </c>
      <c r="F65" s="2">
        <f t="shared" ref="F65:H65" si="8">SUMIF($L$2:$L$46,F$59,$H$2:$H$46)</f>
        <v>1</v>
      </c>
      <c r="G65" s="2">
        <f t="shared" si="8"/>
        <v>0</v>
      </c>
      <c r="H65" s="2">
        <f t="shared" si="8"/>
        <v>0</v>
      </c>
      <c r="I65" s="2">
        <f t="shared" si="3"/>
        <v>1</v>
      </c>
    </row>
    <row r="66" spans="3:9" x14ac:dyDescent="0.25">
      <c r="C66" s="15" t="s">
        <v>54</v>
      </c>
      <c r="D66" s="2">
        <f>SUMIF($L$2:$L$46,D$59,$K$2:$K$46)</f>
        <v>0</v>
      </c>
      <c r="E66" s="2">
        <f>SUMIF($L$2:$L$46,E$59,$K$2:$K$46)</f>
        <v>0</v>
      </c>
      <c r="F66" s="2">
        <f t="shared" ref="F66:H66" si="9">SUMIF($L$2:$L$46,F$59,$K$2:$K$46)</f>
        <v>0</v>
      </c>
      <c r="G66" s="2">
        <f t="shared" si="9"/>
        <v>0</v>
      </c>
      <c r="H66" s="2">
        <f t="shared" si="9"/>
        <v>1</v>
      </c>
      <c r="I66" s="2">
        <f t="shared" si="3"/>
        <v>1</v>
      </c>
    </row>
    <row r="67" spans="3:9" x14ac:dyDescent="0.25">
      <c r="C67" s="15" t="s">
        <v>52</v>
      </c>
      <c r="D67" s="2">
        <f>SUMIF($L$2:$L$46,D$59,$I$2:$I$46)</f>
        <v>0</v>
      </c>
      <c r="E67" s="2">
        <f>SUMIF($L$2:$L$46,E$59,$I$2:$I$46)</f>
        <v>0</v>
      </c>
      <c r="F67" s="2">
        <f t="shared" ref="F67:H67" si="10">SUMIF($L$2:$L$46,F$59,$I$2:$I$46)</f>
        <v>0</v>
      </c>
      <c r="G67" s="2">
        <f t="shared" si="10"/>
        <v>0</v>
      </c>
      <c r="H67" s="2">
        <f t="shared" si="10"/>
        <v>0</v>
      </c>
      <c r="I67" s="2">
        <f t="shared" si="3"/>
        <v>0</v>
      </c>
    </row>
    <row r="98" spans="2:13" x14ac:dyDescent="0.25">
      <c r="M98" s="10"/>
    </row>
    <row r="102" spans="2:13" x14ac:dyDescent="0.25">
      <c r="D102"/>
      <c r="E102"/>
      <c r="F102"/>
      <c r="G102"/>
      <c r="H102"/>
      <c r="I102"/>
      <c r="J102"/>
      <c r="K102"/>
    </row>
    <row r="103" spans="2:13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52" spans="2:11" x14ac:dyDescent="0.25">
      <c r="D152"/>
      <c r="E152"/>
      <c r="F152"/>
      <c r="G152"/>
      <c r="H152"/>
      <c r="I152"/>
      <c r="J152"/>
      <c r="K152"/>
    </row>
    <row r="153" spans="2:11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202" spans="2:11" x14ac:dyDescent="0.25">
      <c r="D202"/>
      <c r="E202"/>
      <c r="F202"/>
      <c r="G202"/>
      <c r="H202"/>
      <c r="I202"/>
      <c r="J202"/>
      <c r="K202"/>
    </row>
    <row r="203" spans="2:11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51" spans="2:11" x14ac:dyDescent="0.25">
      <c r="D251"/>
      <c r="E251"/>
      <c r="F251"/>
      <c r="G251"/>
      <c r="H251"/>
      <c r="I251"/>
      <c r="J251"/>
      <c r="K251"/>
    </row>
    <row r="252" spans="2:11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301" spans="2:11" x14ac:dyDescent="0.25">
      <c r="D301"/>
      <c r="E301"/>
      <c r="F301"/>
      <c r="G301"/>
      <c r="H301"/>
      <c r="I301"/>
      <c r="J301"/>
      <c r="K301"/>
    </row>
    <row r="302" spans="2:11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50" spans="2:11" x14ac:dyDescent="0.25">
      <c r="D350"/>
      <c r="E350"/>
      <c r="F350"/>
      <c r="G350"/>
      <c r="H350"/>
      <c r="I350"/>
      <c r="J350"/>
      <c r="K350"/>
    </row>
    <row r="351" spans="2:11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</row>
  </sheetData>
  <autoFilter ref="A1:M46" xr:uid="{00000000-0009-0000-0000-000007000000}"/>
  <sortState xmlns:xlrd2="http://schemas.microsoft.com/office/spreadsheetml/2017/richdata2" ref="C58:I65">
    <sortCondition descending="1" ref="I58:I65"/>
  </sortState>
  <conditionalFormatting sqref="D2:K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 Quality #1</vt:lpstr>
      <vt:lpstr>SW Quality #2</vt:lpstr>
      <vt:lpstr>SW Quality #3</vt:lpstr>
      <vt:lpstr>SW Quality #SM</vt:lpstr>
      <vt:lpstr>SWQ Analysis #2</vt:lpstr>
      <vt:lpstr>SWQ Analysis #3</vt:lpstr>
      <vt:lpstr>SWQ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Justus Bogner</cp:lastModifiedBy>
  <cp:lastPrinted>2021-03-16T13:51:33Z</cp:lastPrinted>
  <dcterms:created xsi:type="dcterms:W3CDTF">2020-07-13T12:15:25Z</dcterms:created>
  <dcterms:modified xsi:type="dcterms:W3CDTF">2021-07-27T12:39:15Z</dcterms:modified>
</cp:coreProperties>
</file>