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MING\PYTHON\PROJECTS\ds_projects\excel_projects\cash book system\"/>
    </mc:Choice>
  </mc:AlternateContent>
  <xr:revisionPtr revIDLastSave="0" documentId="13_ncr:1_{28D6F840-37BE-4BFB-B831-872D61CC6EAD}" xr6:coauthVersionLast="45" xr6:coauthVersionMax="45" xr10:uidLastSave="{00000000-0000-0000-0000-000000000000}"/>
  <bookViews>
    <workbookView xWindow="-120" yWindow="-120" windowWidth="24240" windowHeight="13140" activeTab="2" xr2:uid="{E0876251-15BF-4CDB-8B87-3B2BF4DF67B3}"/>
  </bookViews>
  <sheets>
    <sheet name="File" sheetId="1" r:id="rId1"/>
    <sheet name="Receipt" sheetId="2" r:id="rId2"/>
    <sheet name="Payment" sheetId="3" r:id="rId3"/>
  </sheets>
  <definedNames>
    <definedName name="CS">accounts[CUSTOMERS]</definedName>
    <definedName name="GL">accounts[GENERAL LEDGER]</definedName>
    <definedName name="OB">accounts[OPENING BALANCE]</definedName>
    <definedName name="SS">accounts[SUPPLIERS]</definedName>
    <definedName name="TYPE">accounts[TYPE]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" i="3" l="1"/>
  <c r="K19" i="3" l="1"/>
  <c r="J19" i="3"/>
  <c r="E19" i="3"/>
  <c r="I19" i="3" s="1"/>
  <c r="K18" i="3"/>
  <c r="J18" i="3"/>
  <c r="E18" i="3"/>
  <c r="I18" i="3" s="1"/>
  <c r="K17" i="3"/>
  <c r="J17" i="3"/>
  <c r="E17" i="3"/>
  <c r="I17" i="3" s="1"/>
  <c r="K16" i="3"/>
  <c r="J16" i="3"/>
  <c r="E16" i="3"/>
  <c r="I16" i="3" s="1"/>
  <c r="K15" i="3"/>
  <c r="J15" i="3"/>
  <c r="E15" i="3"/>
  <c r="I15" i="3" s="1"/>
  <c r="K14" i="3"/>
  <c r="J14" i="3"/>
  <c r="E14" i="3"/>
  <c r="I14" i="3" s="1"/>
  <c r="K13" i="3"/>
  <c r="J13" i="3"/>
  <c r="E13" i="3"/>
  <c r="I13" i="3" s="1"/>
  <c r="K12" i="3"/>
  <c r="J12" i="3"/>
  <c r="E12" i="3"/>
  <c r="I12" i="3" s="1"/>
  <c r="K11" i="3"/>
  <c r="J11" i="3"/>
  <c r="E11" i="3"/>
  <c r="I11" i="3" s="1"/>
  <c r="K10" i="3"/>
  <c r="J10" i="3"/>
  <c r="E10" i="3"/>
  <c r="I10" i="3" s="1"/>
  <c r="K20" i="2"/>
  <c r="E20" i="2"/>
  <c r="J20" i="2" s="1"/>
  <c r="K19" i="2"/>
  <c r="E19" i="2"/>
  <c r="J19" i="2" s="1"/>
  <c r="K18" i="2"/>
  <c r="E18" i="2"/>
  <c r="J18" i="2" s="1"/>
  <c r="K17" i="2"/>
  <c r="E17" i="2"/>
  <c r="J17" i="2" s="1"/>
  <c r="K16" i="2"/>
  <c r="E16" i="2"/>
  <c r="J16" i="2" s="1"/>
  <c r="K15" i="2"/>
  <c r="E15" i="2"/>
  <c r="J15" i="2" s="1"/>
  <c r="K14" i="2"/>
  <c r="E14" i="2"/>
  <c r="J14" i="2" s="1"/>
  <c r="K13" i="2"/>
  <c r="E13" i="2"/>
  <c r="J13" i="2" s="1"/>
  <c r="K12" i="2"/>
  <c r="E12" i="2"/>
  <c r="J12" i="2" s="1"/>
  <c r="K11" i="2"/>
  <c r="E11" i="2"/>
  <c r="J11" i="2" s="1"/>
  <c r="K10" i="2"/>
  <c r="E10" i="2"/>
  <c r="J10" i="2" s="1"/>
  <c r="I10" i="2" l="1"/>
  <c r="I11" i="2"/>
  <c r="I12" i="2"/>
  <c r="I13" i="2"/>
  <c r="I14" i="2"/>
  <c r="I15" i="2"/>
  <c r="I16" i="2"/>
  <c r="I17" i="2"/>
  <c r="I18" i="2"/>
  <c r="I19" i="2"/>
  <c r="I20" i="2"/>
  <c r="K2" i="3" l="1"/>
  <c r="K2" i="2"/>
  <c r="J2" i="2"/>
  <c r="I2" i="2"/>
  <c r="I2" i="3"/>
</calcChain>
</file>

<file path=xl/sharedStrings.xml><?xml version="1.0" encoding="utf-8"?>
<sst xmlns="http://schemas.openxmlformats.org/spreadsheetml/2006/main" count="117" uniqueCount="39">
  <si>
    <t>TYPE</t>
  </si>
  <si>
    <t>CUSTOMERS</t>
  </si>
  <si>
    <t>SUPPLIERS</t>
  </si>
  <si>
    <t>GENERAL LEDGER</t>
  </si>
  <si>
    <t>OPENING BALANCE</t>
  </si>
  <si>
    <t>CS</t>
  </si>
  <si>
    <t>O. Annor</t>
  </si>
  <si>
    <t>K. Addo</t>
  </si>
  <si>
    <t>Cash</t>
  </si>
  <si>
    <t>Balance b/d</t>
  </si>
  <si>
    <t>SS</t>
  </si>
  <si>
    <t>J. Oti</t>
  </si>
  <si>
    <t>Y. Boateng</t>
  </si>
  <si>
    <t>Bank</t>
  </si>
  <si>
    <t>GL</t>
  </si>
  <si>
    <t>E. Adam</t>
  </si>
  <si>
    <t>Purchases</t>
  </si>
  <si>
    <t>OB</t>
  </si>
  <si>
    <t>A. Owusu</t>
  </si>
  <si>
    <t>Wages</t>
  </si>
  <si>
    <t>Rent</t>
  </si>
  <si>
    <t>Drawings</t>
  </si>
  <si>
    <t>Sales</t>
  </si>
  <si>
    <t>Capital</t>
  </si>
  <si>
    <t>Expenses</t>
  </si>
  <si>
    <t>Insurance</t>
  </si>
  <si>
    <t>CASH</t>
  </si>
  <si>
    <t>BANK</t>
  </si>
  <si>
    <t>DISCOUNT ALLOWED</t>
  </si>
  <si>
    <t>DATE</t>
  </si>
  <si>
    <t>GCS</t>
  </si>
  <si>
    <t>PARTICULARS</t>
  </si>
  <si>
    <t>REF</t>
  </si>
  <si>
    <t>CONTRA</t>
  </si>
  <si>
    <t>GROSS AMOUNT</t>
  </si>
  <si>
    <t>DISCOUNT RATE</t>
  </si>
  <si>
    <t>RECEIPT METHOD</t>
  </si>
  <si>
    <t>DISCOUNT RECEIVED</t>
  </si>
  <si>
    <t>PAYMENT METHOD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</si>
</sst>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3" fillId="0" borderId="0" xfId="0" applyFont="1"/>
    <xf numFmtId="14" fontId="0" fillId="0" borderId="0" xfId="0" applyNumberFormat="1"/>
    <xf numFmtId="9" fontId="0" fillId="0" borderId="0" xfId="2" applyFont="1"/>
    <xf numFmtId="43" fontId="0" fillId="0" borderId="0" xfId="1" applyFont="1"/>
    <xf numFmtId="43" fontId="0" fillId="0" borderId="0" xfId="0" applyNumberFormat="1"/>
    <xf numFmtId="0" fontId="4" fillId="2" borderId="0" xfId="0" applyFont="1" applyFill="1"/>
    <xf numFmtId="0" fontId="2" fillId="2" borderId="0" xfId="0" applyFont="1" applyFill="1"/>
  </cellXfs>
  <cellStyles count="3">
    <cellStyle name="Comma" xfId="1" builtinId="3"/>
    <cellStyle name="Normal" xfId="0" builtinId="0"/>
    <cellStyle name="Percent" xfId="2" builtinId="5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9" formatCode="dd/mm/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9" formatCode="dd/mm/yy"/>
    </dxf>
    <dxf>
      <font>
        <b/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002060"/>
        </patternFill>
      </fill>
    </dxf>
    <dxf>
      <font>
        <b/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00206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fill>
        <patternFill patternType="solid">
          <fgColor indexed="64"/>
          <bgColor rgb="FF00206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4D751EA-1E1C-481D-908B-E1A5B66472D8}" name="accounts" displayName="accounts" ref="A1:E11" totalsRowShown="0" headerRowDxfId="6" dataDxfId="7">
  <autoFilter ref="A1:E11" xr:uid="{AEEBC85D-1848-4809-8637-63B836FCBDBF}"/>
  <tableColumns count="5">
    <tableColumn id="1" xr3:uid="{778557CF-3041-43C2-8524-2AC3721676F1}" name="TYPE" dataDxfId="12"/>
    <tableColumn id="2" xr3:uid="{2C6C328C-52F1-4D2E-92D9-392D96E4A53D}" name="CUSTOMERS" dataDxfId="11"/>
    <tableColumn id="3" xr3:uid="{BC987F68-5A4C-447E-998D-9BE6C91D749E}" name="SUPPLIERS" dataDxfId="10"/>
    <tableColumn id="4" xr3:uid="{B47B7594-4A8D-4FC0-AECB-C6A9CE9F65E5}" name="GENERAL LEDGER" dataDxfId="9"/>
    <tableColumn id="5" xr3:uid="{AE4E262C-1199-4814-88EA-578C155D9486}" name="OPENING BALANCE" dataDxfId="8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4F7DD89-1CFB-49F6-A794-BBD4987489F6}" name="receipts" displayName="receipts" ref="A9:K20" totalsRowShown="0" headerRowDxfId="5" dataCellStyle="Comma">
  <autoFilter ref="A9:K20" xr:uid="{9A10AB05-BAFC-4051-B914-24BC7E68611D}"/>
  <tableColumns count="11">
    <tableColumn id="1" xr3:uid="{48736AAA-C8DE-4666-A33D-73DA4192C62D}" name="DATE" dataDxfId="3"/>
    <tableColumn id="2" xr3:uid="{C65ECD03-881E-45FE-8334-30DB97E9BA7C}" name="GCS"/>
    <tableColumn id="3" xr3:uid="{CAA3AD51-523F-4843-AC71-4951E93E7A91}" name="PARTICULARS"/>
    <tableColumn id="4" xr3:uid="{2B9DB5F4-088F-4EBB-974C-AEF0F8087151}" name="REF"/>
    <tableColumn id="5" xr3:uid="{B2CDB8CA-C325-4170-AE29-B49508004CF8}" name="CONTRA">
      <calculatedColumnFormula>IF(OR(LOWER(C10)="cash",LOWER(C10)="bank"),"C","")</calculatedColumnFormula>
    </tableColumn>
    <tableColumn id="6" xr3:uid="{5F0048AE-13FD-43A8-8411-4428C2DB98C2}" name="GROSS AMOUNT" dataCellStyle="Comma"/>
    <tableColumn id="7" xr3:uid="{145786E0-592D-4B93-9858-440273ECEAA7}" name="DISCOUNT RATE" dataDxfId="2" dataCellStyle="Percent"/>
    <tableColumn id="8" xr3:uid="{BD567D91-E767-4053-9B05-97F3D8B1D505}" name="RECEIPT METHOD"/>
    <tableColumn id="9" xr3:uid="{46198DF9-02AB-483B-A768-B47DBDF99370}" name="CASH" dataCellStyle="Comma">
      <calculatedColumnFormula>IF(AND(LOWER(C10)="bank",LOWER(E10)="c"),F10,IF(LOWER(H10)="cash",F10-K10,0))</calculatedColumnFormula>
    </tableColumn>
    <tableColumn id="10" xr3:uid="{2E7B1A38-AC82-436E-AF89-4707E5643078}" name="BANK" dataCellStyle="Comma">
      <calculatedColumnFormula>IF(AND(LOWER(C10)="cash",LOWER(E10)="c"),F10,IF(LOWER(H10)="bank",F10-K10,0))</calculatedColumnFormula>
    </tableColumn>
    <tableColumn id="11" xr3:uid="{87F2DC0E-B5B0-4283-B328-E181A4EEF083}" name="DISCOUNT ALLOWED" dataCellStyle="Comma">
      <calculatedColumnFormula>IF(F10&gt;0,F10*G10,0)</calculatedColumnFormula>
    </tableColumn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83FCBA1-28E4-4ABB-8411-A6665390456E}" name="payment" displayName="payment" ref="A9:K19" totalsRowShown="0" headerRowDxfId="4" dataCellStyle="Comma">
  <autoFilter ref="A9:K19" xr:uid="{EB67128F-819C-4E5F-9DD1-058851FB7715}"/>
  <tableColumns count="11">
    <tableColumn id="1" xr3:uid="{54F7A4F1-9081-47F3-B40D-6E0C4CE38051}" name="DATE" dataDxfId="1"/>
    <tableColumn id="2" xr3:uid="{3CA50CD2-62BB-461F-99C8-76D4280CA071}" name="GCS"/>
    <tableColumn id="3" xr3:uid="{9A66C398-CE66-4FB4-B2B3-454A44B7DF69}" name="PARTICULARS"/>
    <tableColumn id="4" xr3:uid="{F2EF0C96-DC01-4104-BA45-8956D1E8CFE1}" name="REF"/>
    <tableColumn id="5" xr3:uid="{FF2EB933-5759-4752-AE66-7EFDCC5DFC02}" name="CONTRA">
      <calculatedColumnFormula>IF(OR(LOWER(C10)="cash",LOWER(C10)="bank"),"C","")</calculatedColumnFormula>
    </tableColumn>
    <tableColumn id="6" xr3:uid="{967076A6-9F55-4C7B-B4AD-508E11AD6786}" name="GROSS AMOUNT" dataCellStyle="Comma"/>
    <tableColumn id="7" xr3:uid="{5193C3B2-59EF-4F9F-BD69-81C88E9BB074}" name="DISCOUNT RATE" dataDxfId="0" dataCellStyle="Percent"/>
    <tableColumn id="8" xr3:uid="{E6418077-4113-4589-AB6F-5C65F20FF437}" name="PAYMENT METHOD"/>
    <tableColumn id="9" xr3:uid="{0B45A471-30FE-4200-9CB3-FAC5BCFD9710}" name="CASH" dataCellStyle="Comma">
      <calculatedColumnFormula>IF(AND(LOWER(C10)="bank",LOWER(E10)="c"),F10,IF(LOWER(H10)="cash",F10-K10,0))</calculatedColumnFormula>
    </tableColumn>
    <tableColumn id="10" xr3:uid="{261B2FC4-3648-4758-8B01-AAD999C840EB}" name="BANK" dataCellStyle="Comma">
      <calculatedColumnFormula>IF(AND(LOWER(C10)="cash",LOWER(E10)="c"),F10,IF(LOWER(H10)="bank",F10-K10,0))</calculatedColumnFormula>
    </tableColumn>
    <tableColumn id="11" xr3:uid="{A062F5CE-8DC5-4BD5-863F-2B2829D2327A}" name="DISCOUNT RECEIVED" dataCellStyle="Comma">
      <calculatedColumnFormula>IF(F10&gt;0,F10*G10,0)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BC864-65B6-4024-9D5C-975BF5C0ACC7}">
  <dimension ref="A1:E11"/>
  <sheetViews>
    <sheetView showGridLines="0" workbookViewId="0">
      <selection activeCell="D11" sqref="D11"/>
    </sheetView>
  </sheetViews>
  <sheetFormatPr defaultRowHeight="15" x14ac:dyDescent="0.25"/>
  <cols>
    <col min="1" max="1" width="7.42578125" customWidth="1"/>
    <col min="2" max="2" width="14.140625" customWidth="1"/>
    <col min="3" max="3" width="12.42578125" customWidth="1"/>
    <col min="4" max="4" width="18.42578125" customWidth="1"/>
    <col min="5" max="5" width="20.140625" customWidth="1"/>
  </cols>
  <sheetData>
    <row r="1" spans="1:5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</row>
    <row r="2" spans="1:5" x14ac:dyDescent="0.25">
      <c r="A2" s="1" t="s">
        <v>5</v>
      </c>
      <c r="B2" s="1" t="s">
        <v>6</v>
      </c>
      <c r="C2" s="1" t="s">
        <v>7</v>
      </c>
      <c r="D2" s="1" t="s">
        <v>8</v>
      </c>
      <c r="E2" s="1" t="s">
        <v>9</v>
      </c>
    </row>
    <row r="3" spans="1:5" x14ac:dyDescent="0.25">
      <c r="A3" s="1" t="s">
        <v>10</v>
      </c>
      <c r="B3" s="1" t="s">
        <v>11</v>
      </c>
      <c r="C3" s="1" t="s">
        <v>12</v>
      </c>
      <c r="D3" s="1" t="s">
        <v>13</v>
      </c>
      <c r="E3" s="1"/>
    </row>
    <row r="4" spans="1:5" x14ac:dyDescent="0.25">
      <c r="A4" s="1" t="s">
        <v>14</v>
      </c>
      <c r="B4" s="1" t="s">
        <v>15</v>
      </c>
      <c r="C4" s="1"/>
      <c r="D4" s="1" t="s">
        <v>16</v>
      </c>
      <c r="E4" s="1"/>
    </row>
    <row r="5" spans="1:5" x14ac:dyDescent="0.25">
      <c r="A5" s="1" t="s">
        <v>17</v>
      </c>
      <c r="B5" s="1" t="s">
        <v>18</v>
      </c>
      <c r="C5" s="1"/>
      <c r="D5" s="1" t="s">
        <v>19</v>
      </c>
      <c r="E5" s="1"/>
    </row>
    <row r="6" spans="1:5" x14ac:dyDescent="0.25">
      <c r="A6" s="1"/>
      <c r="B6" s="1"/>
      <c r="C6" s="1"/>
      <c r="D6" s="1" t="s">
        <v>20</v>
      </c>
      <c r="E6" s="1"/>
    </row>
    <row r="7" spans="1:5" x14ac:dyDescent="0.25">
      <c r="A7" s="1"/>
      <c r="B7" s="1"/>
      <c r="C7" s="1"/>
      <c r="D7" s="1" t="s">
        <v>21</v>
      </c>
      <c r="E7" s="1"/>
    </row>
    <row r="8" spans="1:5" x14ac:dyDescent="0.25">
      <c r="A8" s="1"/>
      <c r="B8" s="1"/>
      <c r="C8" s="1"/>
      <c r="D8" s="1" t="s">
        <v>22</v>
      </c>
      <c r="E8" s="1"/>
    </row>
    <row r="9" spans="1:5" x14ac:dyDescent="0.25">
      <c r="A9" s="1"/>
      <c r="B9" s="1"/>
      <c r="C9" s="1"/>
      <c r="D9" s="1" t="s">
        <v>23</v>
      </c>
      <c r="E9" s="1"/>
    </row>
    <row r="10" spans="1:5" x14ac:dyDescent="0.25">
      <c r="A10" s="1"/>
      <c r="B10" s="1"/>
      <c r="C10" s="1"/>
      <c r="D10" s="1" t="s">
        <v>24</v>
      </c>
      <c r="E10" s="1"/>
    </row>
    <row r="11" spans="1:5" x14ac:dyDescent="0.25">
      <c r="A11" s="1"/>
      <c r="B11" s="1"/>
      <c r="C11" s="1"/>
      <c r="D11" s="1" t="s">
        <v>25</v>
      </c>
      <c r="E11" s="1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DC1B0-9642-437B-9F43-1251D95E6F6F}">
  <dimension ref="A1:K20"/>
  <sheetViews>
    <sheetView showGridLines="0" workbookViewId="0">
      <selection activeCell="E14" sqref="E14"/>
    </sheetView>
  </sheetViews>
  <sheetFormatPr defaultRowHeight="15" x14ac:dyDescent="0.25"/>
  <cols>
    <col min="1" max="1" width="8.42578125" bestFit="1" customWidth="1"/>
    <col min="2" max="2" width="6.7109375" customWidth="1"/>
    <col min="3" max="3" width="15.140625" customWidth="1"/>
    <col min="4" max="4" width="6.28515625" customWidth="1"/>
    <col min="5" max="5" width="10.5703125" customWidth="1"/>
    <col min="6" max="6" width="18" customWidth="1"/>
    <col min="7" max="7" width="17.28515625" customWidth="1"/>
    <col min="8" max="8" width="18.42578125" customWidth="1"/>
    <col min="9" max="9" width="14.42578125" bestFit="1" customWidth="1"/>
    <col min="10" max="10" width="16.7109375" bestFit="1" customWidth="1"/>
    <col min="11" max="11" width="21.5703125" customWidth="1"/>
  </cols>
  <sheetData>
    <row r="1" spans="1:11" x14ac:dyDescent="0.25">
      <c r="I1" s="7" t="s">
        <v>26</v>
      </c>
      <c r="J1" s="7" t="s">
        <v>27</v>
      </c>
      <c r="K1" s="7" t="s">
        <v>28</v>
      </c>
    </row>
    <row r="2" spans="1:11" x14ac:dyDescent="0.25">
      <c r="I2" s="4">
        <f>SUM(receipts[CASH]) - SUM(payment[CASH])</f>
        <v>81000</v>
      </c>
      <c r="J2" s="4">
        <f>SUM(receipts[BANK]) - SUM(payment[BANK])</f>
        <v>1660000</v>
      </c>
      <c r="K2" s="4">
        <f>SUM(receipts[DISCOUNT ALLOWED])</f>
        <v>180000</v>
      </c>
    </row>
    <row r="9" spans="1:11" x14ac:dyDescent="0.25">
      <c r="A9" s="7" t="s">
        <v>29</v>
      </c>
      <c r="B9" s="7" t="s">
        <v>30</v>
      </c>
      <c r="C9" s="7" t="s">
        <v>31</v>
      </c>
      <c r="D9" s="7" t="s">
        <v>32</v>
      </c>
      <c r="E9" s="7" t="s">
        <v>33</v>
      </c>
      <c r="F9" s="7" t="s">
        <v>34</v>
      </c>
      <c r="G9" s="7" t="s">
        <v>35</v>
      </c>
      <c r="H9" s="7" t="s">
        <v>36</v>
      </c>
      <c r="I9" s="7" t="s">
        <v>26</v>
      </c>
      <c r="J9" s="7" t="s">
        <v>27</v>
      </c>
      <c r="K9" s="7" t="s">
        <v>28</v>
      </c>
    </row>
    <row r="10" spans="1:11" x14ac:dyDescent="0.25">
      <c r="A10" s="2">
        <v>40909</v>
      </c>
      <c r="B10" t="s">
        <v>17</v>
      </c>
      <c r="C10" t="s">
        <v>9</v>
      </c>
      <c r="E10" t="str">
        <f>IF(OR(LOWER(C10)="cash",LOWER(C10)="bank"),"C","")</f>
        <v/>
      </c>
      <c r="F10" s="4">
        <v>650000</v>
      </c>
      <c r="G10" s="3"/>
      <c r="H10" t="s">
        <v>8</v>
      </c>
      <c r="I10" s="4">
        <f>IF(AND(LOWER(C10)="bank",LOWER(E10)="c"),F10,IF(LOWER(H10)="cash",F10-K10,0))</f>
        <v>650000</v>
      </c>
      <c r="J10" s="4">
        <f>IF(AND(LOWER(C10)="cash",LOWER(E10)="c"),F10,IF(LOWER(H10)="bank",F10-K10,0))</f>
        <v>0</v>
      </c>
      <c r="K10" s="4">
        <f>IF(F10&gt;0,F10*G10,0)</f>
        <v>0</v>
      </c>
    </row>
    <row r="11" spans="1:11" x14ac:dyDescent="0.25">
      <c r="A11" s="2">
        <v>40909</v>
      </c>
      <c r="B11" t="s">
        <v>17</v>
      </c>
      <c r="C11" t="s">
        <v>9</v>
      </c>
      <c r="E11" t="str">
        <f t="shared" ref="E11:E19" si="0">IF(OR(LOWER(C11)="cash",LOWER(C11)="bank"),"C","")</f>
        <v/>
      </c>
      <c r="F11" s="4">
        <v>250000</v>
      </c>
      <c r="G11" s="3"/>
      <c r="H11" t="s">
        <v>13</v>
      </c>
      <c r="I11" s="4">
        <f t="shared" ref="I11:I19" si="1">IF(AND(LOWER(C11)="bank",LOWER(E11)="c"),F11,IF(LOWER(H11)="cash",F11-K11,0))</f>
        <v>0</v>
      </c>
      <c r="J11" s="4">
        <f t="shared" ref="J11:J19" si="2">IF(AND(LOWER(C11)="cash",LOWER(E11)="c"),F11,IF(LOWER(H11)="bank",F11-K11,0))</f>
        <v>250000</v>
      </c>
      <c r="K11" s="4">
        <f t="shared" ref="K11:K19" si="3">IF(F11&gt;0,F11*G11,0)</f>
        <v>0</v>
      </c>
    </row>
    <row r="12" spans="1:11" x14ac:dyDescent="0.25">
      <c r="A12" s="2">
        <v>40910</v>
      </c>
      <c r="B12" t="s">
        <v>14</v>
      </c>
      <c r="C12" t="s">
        <v>22</v>
      </c>
      <c r="E12" t="str">
        <f t="shared" si="0"/>
        <v/>
      </c>
      <c r="F12" s="4">
        <v>800000</v>
      </c>
      <c r="G12" s="3"/>
      <c r="H12" t="s">
        <v>13</v>
      </c>
      <c r="I12" s="4">
        <f t="shared" si="1"/>
        <v>0</v>
      </c>
      <c r="J12" s="4">
        <f t="shared" si="2"/>
        <v>800000</v>
      </c>
      <c r="K12" s="4">
        <f t="shared" si="3"/>
        <v>0</v>
      </c>
    </row>
    <row r="13" spans="1:11" x14ac:dyDescent="0.25">
      <c r="A13" s="2">
        <v>40912</v>
      </c>
      <c r="B13" t="s">
        <v>14</v>
      </c>
      <c r="C13" t="s">
        <v>23</v>
      </c>
      <c r="E13" t="str">
        <f t="shared" si="0"/>
        <v/>
      </c>
      <c r="F13" s="4">
        <v>600000</v>
      </c>
      <c r="G13" s="3"/>
      <c r="H13" t="s">
        <v>8</v>
      </c>
      <c r="I13" s="4">
        <f t="shared" si="1"/>
        <v>600000</v>
      </c>
      <c r="J13" s="4">
        <f t="shared" si="2"/>
        <v>0</v>
      </c>
      <c r="K13" s="4">
        <f t="shared" si="3"/>
        <v>0</v>
      </c>
    </row>
    <row r="14" spans="1:11" x14ac:dyDescent="0.25">
      <c r="A14" s="2">
        <v>40915</v>
      </c>
      <c r="B14" t="s">
        <v>5</v>
      </c>
      <c r="C14" t="s">
        <v>18</v>
      </c>
      <c r="E14" t="str">
        <f t="shared" si="0"/>
        <v/>
      </c>
      <c r="F14" s="4">
        <v>150000</v>
      </c>
      <c r="G14" s="3"/>
      <c r="H14" t="s">
        <v>13</v>
      </c>
      <c r="I14" s="4">
        <f t="shared" si="1"/>
        <v>0</v>
      </c>
      <c r="J14" s="4">
        <f t="shared" si="2"/>
        <v>150000</v>
      </c>
      <c r="K14" s="4">
        <f t="shared" si="3"/>
        <v>0</v>
      </c>
    </row>
    <row r="15" spans="1:11" x14ac:dyDescent="0.25">
      <c r="A15" s="2">
        <v>40919</v>
      </c>
      <c r="B15" t="s">
        <v>5</v>
      </c>
      <c r="C15" t="s">
        <v>6</v>
      </c>
      <c r="E15" t="str">
        <f t="shared" si="0"/>
        <v/>
      </c>
      <c r="F15" s="4">
        <v>600000</v>
      </c>
      <c r="G15" s="3">
        <v>0.1</v>
      </c>
      <c r="H15" t="s">
        <v>13</v>
      </c>
      <c r="I15" s="4">
        <f t="shared" si="1"/>
        <v>0</v>
      </c>
      <c r="J15" s="4">
        <f t="shared" si="2"/>
        <v>540000</v>
      </c>
      <c r="K15" s="4">
        <f t="shared" si="3"/>
        <v>60000</v>
      </c>
    </row>
    <row r="16" spans="1:11" x14ac:dyDescent="0.25">
      <c r="A16" s="2">
        <v>40919</v>
      </c>
      <c r="B16" t="s">
        <v>5</v>
      </c>
      <c r="C16" t="s">
        <v>11</v>
      </c>
      <c r="E16" t="str">
        <f t="shared" si="0"/>
        <v/>
      </c>
      <c r="F16" s="4">
        <v>500000</v>
      </c>
      <c r="G16" s="3">
        <v>0.1</v>
      </c>
      <c r="H16" t="s">
        <v>13</v>
      </c>
      <c r="I16" s="4">
        <f t="shared" si="1"/>
        <v>0</v>
      </c>
      <c r="J16" s="4">
        <f t="shared" si="2"/>
        <v>450000</v>
      </c>
      <c r="K16" s="4">
        <f t="shared" si="3"/>
        <v>50000</v>
      </c>
    </row>
    <row r="17" spans="1:11" x14ac:dyDescent="0.25">
      <c r="A17" s="2">
        <v>40919</v>
      </c>
      <c r="B17" t="s">
        <v>5</v>
      </c>
      <c r="C17" t="s">
        <v>15</v>
      </c>
      <c r="E17" t="str">
        <f t="shared" si="0"/>
        <v/>
      </c>
      <c r="F17" s="4">
        <v>450000</v>
      </c>
      <c r="G17" s="3">
        <v>0.1</v>
      </c>
      <c r="H17" t="s">
        <v>13</v>
      </c>
      <c r="I17" s="4">
        <f t="shared" si="1"/>
        <v>0</v>
      </c>
      <c r="J17" s="4">
        <f t="shared" si="2"/>
        <v>405000</v>
      </c>
      <c r="K17" s="4">
        <f t="shared" si="3"/>
        <v>45000</v>
      </c>
    </row>
    <row r="18" spans="1:11" x14ac:dyDescent="0.25">
      <c r="A18" s="2">
        <v>40936</v>
      </c>
      <c r="B18" t="s">
        <v>14</v>
      </c>
      <c r="C18" t="s">
        <v>22</v>
      </c>
      <c r="E18" t="str">
        <f t="shared" si="0"/>
        <v/>
      </c>
      <c r="F18" s="4">
        <v>80000</v>
      </c>
      <c r="G18" s="3"/>
      <c r="H18" t="s">
        <v>13</v>
      </c>
      <c r="I18" s="4">
        <f t="shared" si="1"/>
        <v>0</v>
      </c>
      <c r="J18" s="4">
        <f t="shared" si="2"/>
        <v>80000</v>
      </c>
      <c r="K18" s="4">
        <f t="shared" si="3"/>
        <v>0</v>
      </c>
    </row>
    <row r="19" spans="1:11" x14ac:dyDescent="0.25">
      <c r="A19" s="2">
        <v>40938</v>
      </c>
      <c r="B19" t="s">
        <v>5</v>
      </c>
      <c r="C19" t="s">
        <v>18</v>
      </c>
      <c r="E19" t="str">
        <f t="shared" si="0"/>
        <v/>
      </c>
      <c r="F19" s="4">
        <v>500000</v>
      </c>
      <c r="G19" s="3">
        <v>0.05</v>
      </c>
      <c r="H19" t="s">
        <v>13</v>
      </c>
      <c r="I19" s="4">
        <f t="shared" si="1"/>
        <v>0</v>
      </c>
      <c r="J19" s="4">
        <f t="shared" si="2"/>
        <v>475000</v>
      </c>
      <c r="K19" s="4">
        <f t="shared" si="3"/>
        <v>25000</v>
      </c>
    </row>
    <row r="20" spans="1:11" x14ac:dyDescent="0.25">
      <c r="A20" s="2">
        <v>40939</v>
      </c>
      <c r="B20" t="s">
        <v>14</v>
      </c>
      <c r="C20" t="s">
        <v>13</v>
      </c>
      <c r="E20" t="str">
        <f>IF(OR(LOWER(C20)="cash",LOWER(C20)="bank"),"C","")</f>
        <v>C</v>
      </c>
      <c r="F20" s="4">
        <v>200000</v>
      </c>
      <c r="G20" s="3"/>
      <c r="H20" t="s">
        <v>8</v>
      </c>
      <c r="I20" s="4">
        <f>IF(AND(LOWER(C20)="bank",LOWER(E20)="c"),F20,IF(LOWER(H20)="cash",F20-K20,0))</f>
        <v>200000</v>
      </c>
      <c r="J20" s="4">
        <f>IF(AND(LOWER(C20)="cash",LOWER(E20)="c"),F20,IF(LOWER(H20)="bank",F20-K20,0))</f>
        <v>0</v>
      </c>
      <c r="K20" s="4">
        <f>IF(F20&gt;0,F20*G20,0)</f>
        <v>0</v>
      </c>
    </row>
  </sheetData>
  <dataValidations count="3">
    <dataValidation type="list" allowBlank="1" showInputMessage="1" showErrorMessage="1" sqref="B10:B20" xr:uid="{3143A1DF-CCDA-470B-8237-CDDB6F9C4211}">
      <formula1>TYPE</formula1>
    </dataValidation>
    <dataValidation type="list" allowBlank="1" showInputMessage="1" showErrorMessage="1" sqref="C10:C20" xr:uid="{6F2E20D8-9AEA-4D54-8F57-822DA775DEE3}">
      <formula1>INDIRECT(B10)</formula1>
    </dataValidation>
    <dataValidation type="list" allowBlank="1" showInputMessage="1" showErrorMessage="1" sqref="H10:H20" xr:uid="{4333AA42-2154-4B1C-A2EA-7ABB33557EF3}">
      <formula1>"Cash,Bank"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5A491-4DD3-47F9-BF80-824B4D260F95}">
  <dimension ref="A1:K19"/>
  <sheetViews>
    <sheetView showGridLines="0" tabSelected="1" workbookViewId="0">
      <selection activeCell="J3" sqref="J3"/>
    </sheetView>
  </sheetViews>
  <sheetFormatPr defaultRowHeight="15" x14ac:dyDescent="0.25"/>
  <cols>
    <col min="1" max="1" width="8.42578125" bestFit="1" customWidth="1"/>
    <col min="2" max="2" width="6.7109375" customWidth="1"/>
    <col min="3" max="3" width="15.140625" customWidth="1"/>
    <col min="4" max="4" width="6.28515625" customWidth="1"/>
    <col min="5" max="5" width="10.5703125" customWidth="1"/>
    <col min="6" max="6" width="18" customWidth="1"/>
    <col min="7" max="7" width="17.28515625" customWidth="1"/>
    <col min="8" max="8" width="18.42578125" customWidth="1"/>
    <col min="9" max="9" width="14.42578125" bestFit="1" customWidth="1"/>
    <col min="10" max="10" width="16.7109375" bestFit="1" customWidth="1"/>
    <col min="11" max="11" width="21.5703125" customWidth="1"/>
  </cols>
  <sheetData>
    <row r="1" spans="1:11" x14ac:dyDescent="0.25">
      <c r="I1" s="7" t="s">
        <v>26</v>
      </c>
      <c r="J1" s="7" t="s">
        <v>27</v>
      </c>
      <c r="K1" s="7" t="s">
        <v>37</v>
      </c>
    </row>
    <row r="2" spans="1:11" x14ac:dyDescent="0.25">
      <c r="I2" s="5">
        <f>SUM(receipts[CASH]) - SUM(payment[CASH])</f>
        <v>81000</v>
      </c>
      <c r="J2" s="4">
        <f>SUM(receipts[BANK]) - SUM(payment[BANK])</f>
        <v>1660000</v>
      </c>
      <c r="K2" s="4">
        <f>SUM(payment[DISCOUNT RECEIVED])</f>
        <v>140000</v>
      </c>
    </row>
    <row r="9" spans="1:11" x14ac:dyDescent="0.25">
      <c r="A9" s="7" t="s">
        <v>29</v>
      </c>
      <c r="B9" s="7" t="s">
        <v>30</v>
      </c>
      <c r="C9" s="7" t="s">
        <v>31</v>
      </c>
      <c r="D9" s="7" t="s">
        <v>32</v>
      </c>
      <c r="E9" s="7" t="s">
        <v>33</v>
      </c>
      <c r="F9" s="7" t="s">
        <v>34</v>
      </c>
      <c r="G9" s="7" t="s">
        <v>35</v>
      </c>
      <c r="H9" s="7" t="s">
        <v>38</v>
      </c>
      <c r="I9" s="7" t="s">
        <v>26</v>
      </c>
      <c r="J9" s="7" t="s">
        <v>27</v>
      </c>
      <c r="K9" s="7" t="s">
        <v>37</v>
      </c>
    </row>
    <row r="10" spans="1:11" x14ac:dyDescent="0.25">
      <c r="A10" s="2">
        <v>40914</v>
      </c>
      <c r="B10" t="s">
        <v>10</v>
      </c>
      <c r="C10" t="s">
        <v>7</v>
      </c>
      <c r="E10" t="str">
        <f>IF(OR(LOWER(C10)="cash",LOWER(C10)="bank"),"C","")</f>
        <v/>
      </c>
      <c r="F10" s="4">
        <v>30000</v>
      </c>
      <c r="G10" s="3"/>
      <c r="H10" t="s">
        <v>13</v>
      </c>
      <c r="I10" s="4">
        <f>IF(AND(LOWER(C10)="bank",LOWER(E10)="c"),F10,IF(LOWER(H10)="cash",F10-K10,0))</f>
        <v>0</v>
      </c>
      <c r="J10" s="4">
        <f>IF(AND(LOWER(C10)="cash",LOWER(E10)="c"),F10,IF(LOWER(H10)="bank",F10-K10,0))</f>
        <v>30000</v>
      </c>
      <c r="K10" s="4">
        <f>IF(F10&gt;0,F10*G10,0)</f>
        <v>0</v>
      </c>
    </row>
    <row r="11" spans="1:11" x14ac:dyDescent="0.25">
      <c r="A11" s="2">
        <v>40917</v>
      </c>
      <c r="B11" t="s">
        <v>14</v>
      </c>
      <c r="C11" t="s">
        <v>21</v>
      </c>
      <c r="E11" t="str">
        <f t="shared" ref="E11:E19" si="0">IF(OR(LOWER(C11)="cash",LOWER(C11)="bank"),"C","")</f>
        <v/>
      </c>
      <c r="F11" s="4">
        <v>650000</v>
      </c>
      <c r="G11" s="3"/>
      <c r="H11" t="s">
        <v>8</v>
      </c>
      <c r="I11" s="4">
        <f t="shared" ref="I11:I19" si="1">IF(AND(LOWER(C11)="bank",LOWER(E11)="c"),F11,IF(LOWER(H11)="cash",F11-K11,0))</f>
        <v>650000</v>
      </c>
      <c r="J11" s="4">
        <f t="shared" ref="J11:J19" si="2">IF(AND(LOWER(C11)="cash",LOWER(E11)="c"),F11,IF(LOWER(H11)="bank",F11-K11,0))</f>
        <v>0</v>
      </c>
      <c r="K11" s="4">
        <f t="shared" ref="K11:K19" si="3">IF(F11&gt;0,F11*G11,0)</f>
        <v>0</v>
      </c>
    </row>
    <row r="12" spans="1:11" x14ac:dyDescent="0.25">
      <c r="A12" s="2">
        <v>40922</v>
      </c>
      <c r="B12" t="s">
        <v>14</v>
      </c>
      <c r="C12" t="s">
        <v>19</v>
      </c>
      <c r="E12" t="str">
        <f t="shared" si="0"/>
        <v/>
      </c>
      <c r="F12" s="4">
        <v>80000</v>
      </c>
      <c r="G12" s="3"/>
      <c r="H12" t="s">
        <v>8</v>
      </c>
      <c r="I12" s="4">
        <f t="shared" si="1"/>
        <v>80000</v>
      </c>
      <c r="J12" s="4">
        <f t="shared" si="2"/>
        <v>0</v>
      </c>
      <c r="K12" s="4">
        <f t="shared" si="3"/>
        <v>0</v>
      </c>
    </row>
    <row r="13" spans="1:11" x14ac:dyDescent="0.25">
      <c r="A13" s="2">
        <v>40924</v>
      </c>
      <c r="B13" t="s">
        <v>14</v>
      </c>
      <c r="C13" t="s">
        <v>20</v>
      </c>
      <c r="E13" t="str">
        <f t="shared" si="0"/>
        <v/>
      </c>
      <c r="F13" s="4">
        <v>50000</v>
      </c>
      <c r="G13" s="3"/>
      <c r="H13" t="s">
        <v>8</v>
      </c>
      <c r="I13" s="4">
        <f t="shared" si="1"/>
        <v>50000</v>
      </c>
      <c r="J13" s="4">
        <f t="shared" si="2"/>
        <v>0</v>
      </c>
      <c r="K13" s="4">
        <f t="shared" si="3"/>
        <v>0</v>
      </c>
    </row>
    <row r="14" spans="1:11" x14ac:dyDescent="0.25">
      <c r="A14" s="2">
        <v>40925</v>
      </c>
      <c r="B14" t="s">
        <v>14</v>
      </c>
      <c r="C14" t="s">
        <v>24</v>
      </c>
      <c r="E14" t="str">
        <f t="shared" si="0"/>
        <v/>
      </c>
      <c r="F14" s="4">
        <v>75000</v>
      </c>
      <c r="G14" s="3"/>
      <c r="H14" t="s">
        <v>8</v>
      </c>
      <c r="I14" s="4">
        <f t="shared" si="1"/>
        <v>75000</v>
      </c>
      <c r="J14" s="4">
        <f t="shared" si="2"/>
        <v>0</v>
      </c>
      <c r="K14" s="4">
        <f t="shared" si="3"/>
        <v>0</v>
      </c>
    </row>
    <row r="15" spans="1:11" x14ac:dyDescent="0.25">
      <c r="A15" s="2">
        <v>40928</v>
      </c>
      <c r="B15" t="s">
        <v>14</v>
      </c>
      <c r="C15" t="s">
        <v>16</v>
      </c>
      <c r="E15" t="str">
        <f t="shared" si="0"/>
        <v/>
      </c>
      <c r="F15" s="4">
        <v>440000</v>
      </c>
      <c r="G15" s="3"/>
      <c r="H15" t="s">
        <v>8</v>
      </c>
      <c r="I15" s="4">
        <f t="shared" si="1"/>
        <v>440000</v>
      </c>
      <c r="J15" s="4">
        <f t="shared" si="2"/>
        <v>0</v>
      </c>
      <c r="K15" s="4">
        <f t="shared" si="3"/>
        <v>0</v>
      </c>
    </row>
    <row r="16" spans="1:11" x14ac:dyDescent="0.25">
      <c r="A16" s="2">
        <v>40930</v>
      </c>
      <c r="B16" t="s">
        <v>14</v>
      </c>
      <c r="C16" t="s">
        <v>25</v>
      </c>
      <c r="E16" t="str">
        <f t="shared" si="0"/>
        <v/>
      </c>
      <c r="F16" s="4">
        <v>74000</v>
      </c>
      <c r="G16" s="3"/>
      <c r="H16" t="s">
        <v>8</v>
      </c>
      <c r="I16" s="4">
        <f t="shared" si="1"/>
        <v>74000</v>
      </c>
      <c r="J16" s="4">
        <f t="shared" si="2"/>
        <v>0</v>
      </c>
      <c r="K16" s="4">
        <f t="shared" si="3"/>
        <v>0</v>
      </c>
    </row>
    <row r="17" spans="1:11" x14ac:dyDescent="0.25">
      <c r="A17" s="2">
        <v>40939</v>
      </c>
      <c r="B17" t="s">
        <v>14</v>
      </c>
      <c r="C17" t="s">
        <v>8</v>
      </c>
      <c r="E17" t="str">
        <f t="shared" si="0"/>
        <v>C</v>
      </c>
      <c r="F17" s="4">
        <v>200000</v>
      </c>
      <c r="G17" s="3"/>
      <c r="H17" t="s">
        <v>13</v>
      </c>
      <c r="I17" s="4">
        <f t="shared" si="1"/>
        <v>0</v>
      </c>
      <c r="J17" s="4">
        <f t="shared" si="2"/>
        <v>200000</v>
      </c>
      <c r="K17" s="4">
        <f t="shared" si="3"/>
        <v>0</v>
      </c>
    </row>
    <row r="18" spans="1:11" x14ac:dyDescent="0.25">
      <c r="A18" s="2">
        <v>40939</v>
      </c>
      <c r="B18" t="s">
        <v>10</v>
      </c>
      <c r="C18" t="s">
        <v>12</v>
      </c>
      <c r="E18" t="str">
        <f t="shared" si="0"/>
        <v/>
      </c>
      <c r="F18" s="4">
        <v>600000</v>
      </c>
      <c r="G18" s="3">
        <v>0.1</v>
      </c>
      <c r="H18" t="s">
        <v>13</v>
      </c>
      <c r="I18" s="4">
        <f t="shared" si="1"/>
        <v>0</v>
      </c>
      <c r="J18" s="4">
        <f t="shared" si="2"/>
        <v>540000</v>
      </c>
      <c r="K18" s="4">
        <f t="shared" si="3"/>
        <v>60000</v>
      </c>
    </row>
    <row r="19" spans="1:11" x14ac:dyDescent="0.25">
      <c r="A19" s="2">
        <v>40939</v>
      </c>
      <c r="B19" t="s">
        <v>10</v>
      </c>
      <c r="C19" t="s">
        <v>7</v>
      </c>
      <c r="E19" t="str">
        <f t="shared" si="0"/>
        <v/>
      </c>
      <c r="F19" s="4">
        <v>800000</v>
      </c>
      <c r="G19" s="3">
        <v>0.1</v>
      </c>
      <c r="H19" t="s">
        <v>13</v>
      </c>
      <c r="I19" s="4">
        <f t="shared" si="1"/>
        <v>0</v>
      </c>
      <c r="J19" s="4">
        <f t="shared" si="2"/>
        <v>720000</v>
      </c>
      <c r="K19" s="4">
        <f t="shared" si="3"/>
        <v>80000</v>
      </c>
    </row>
  </sheetData>
  <dataValidations count="3">
    <dataValidation type="list" allowBlank="1" showInputMessage="1" showErrorMessage="1" sqref="C10:C19" xr:uid="{59DEB88C-8382-4013-BCF4-4869B37EA3F5}">
      <formula1>INDIRECT(B10)</formula1>
    </dataValidation>
    <dataValidation type="list" allowBlank="1" showInputMessage="1" showErrorMessage="1" sqref="B10:B19" xr:uid="{0CE7701E-50A3-45B7-9071-9E4A2079A5BE}">
      <formula1>TYPE</formula1>
    </dataValidation>
    <dataValidation type="list" allowBlank="1" showInputMessage="1" showErrorMessage="1" sqref="H10:H19" xr:uid="{7D8C0902-0E54-4F6C-8B7B-BE346CE955C3}">
      <formula1>"Cash,Bank"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File</vt:lpstr>
      <vt:lpstr>Receipt</vt:lpstr>
      <vt:lpstr>Payment</vt:lpstr>
      <vt:lpstr>CS</vt:lpstr>
      <vt:lpstr>GL</vt:lpstr>
      <vt:lpstr>OB</vt:lpstr>
      <vt:lpstr>SS</vt:lpstr>
      <vt:lpstr>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GRANDPA-SENIOR</dc:creator>
  <cp:lastModifiedBy>GRANDPA-SENIOR</cp:lastModifiedBy>
  <dcterms:created xsi:type="dcterms:W3CDTF">2021-07-25T18:50:11Z</dcterms:created>
  <dcterms:modified xsi:type="dcterms:W3CDTF">2021-07-25T22:09:09Z</dcterms:modified>
</cp:coreProperties>
</file>