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activeX/activeX2.xml" ContentType="application/vnd.ms-office.activeX+xml"/>
  <Override PartName="/xl/ctrlProps/ctrlProp4.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2.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PROGRAMMING\PYTHON\PROJECTS\ds_projects\poultry farm management system\"/>
    </mc:Choice>
  </mc:AlternateContent>
  <xr:revisionPtr revIDLastSave="0" documentId="13_ncr:1_{728E0EFA-3DA7-44DD-9BA0-02661CE515D5}" xr6:coauthVersionLast="45" xr6:coauthVersionMax="45" xr10:uidLastSave="{00000000-0000-0000-0000-000000000000}"/>
  <bookViews>
    <workbookView xWindow="-120" yWindow="-120" windowWidth="24240" windowHeight="13140" firstSheet="1" activeTab="4" xr2:uid="{FC595014-4A5F-4707-AC5B-6CD1BC3AE26E}"/>
  </bookViews>
  <sheets>
    <sheet name="bunny" sheetId="7" state="hidden" r:id="rId1"/>
    <sheet name="Sheet1" sheetId="9" r:id="rId2"/>
    <sheet name="dashboard1" sheetId="6" state="hidden" r:id="rId3"/>
    <sheet name="calculations" sheetId="11" state="hidden" r:id="rId4"/>
    <sheet name="dashboard" sheetId="10" r:id="rId5"/>
    <sheet name="data preparation" sheetId="8" state="hidden" r:id="rId6"/>
    <sheet name="sales_purchase" sheetId="1" state="hidden" r:id="rId7"/>
    <sheet name="birds" sheetId="2" state="hidden" r:id="rId8"/>
    <sheet name="eggs" sheetId="3" state="hidden" r:id="rId9"/>
  </sheets>
  <functionGroups builtInGroupCount="19"/>
  <definedNames>
    <definedName name="Slicer_Time">#N/A</definedName>
  </definedNames>
  <calcPr calcId="181029"/>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0" i="11" l="1"/>
  <c r="E61" i="11"/>
  <c r="E62" i="11"/>
  <c r="E63" i="11"/>
  <c r="E64" i="11"/>
  <c r="E65" i="11"/>
  <c r="E66" i="11"/>
  <c r="E67" i="11"/>
  <c r="E68" i="11"/>
  <c r="E69" i="11"/>
  <c r="E70" i="11"/>
  <c r="E71" i="11"/>
  <c r="E72" i="11"/>
  <c r="E73" i="11"/>
  <c r="E74" i="11"/>
  <c r="E75" i="11"/>
  <c r="E59" i="11"/>
  <c r="P9" i="11"/>
  <c r="P10" i="11"/>
  <c r="P8" i="11"/>
  <c r="L9" i="11"/>
  <c r="L10" i="11"/>
  <c r="L11" i="11"/>
  <c r="L12" i="11"/>
  <c r="L13" i="11"/>
  <c r="L14" i="11"/>
  <c r="L8" i="11"/>
  <c r="D26" i="11"/>
  <c r="F26" i="11" s="1"/>
  <c r="D27" i="11"/>
  <c r="F27" i="11" s="1"/>
  <c r="D28" i="11"/>
  <c r="E28" i="11" s="1"/>
  <c r="D29" i="11"/>
  <c r="E29" i="11" s="1"/>
  <c r="D30" i="11"/>
  <c r="F30" i="11" s="1"/>
  <c r="D31" i="11"/>
  <c r="F31" i="11" s="1"/>
  <c r="D32" i="11"/>
  <c r="E32" i="11" s="1"/>
  <c r="D33" i="11"/>
  <c r="E33" i="11" s="1"/>
  <c r="D34" i="11"/>
  <c r="F34" i="11" s="1"/>
  <c r="D35" i="11"/>
  <c r="F35" i="11" s="1"/>
  <c r="D36" i="11"/>
  <c r="E36" i="11" s="1"/>
  <c r="D37" i="11"/>
  <c r="E37" i="11" s="1"/>
  <c r="D38" i="11"/>
  <c r="F38" i="11" s="1"/>
  <c r="D39" i="11"/>
  <c r="F39" i="11" s="1"/>
  <c r="D40" i="11"/>
  <c r="E40" i="11" s="1"/>
  <c r="D41" i="11"/>
  <c r="E41" i="11" s="1"/>
  <c r="D42" i="11"/>
  <c r="F42" i="11" s="1"/>
  <c r="D43" i="11"/>
  <c r="F43" i="11" s="1"/>
  <c r="D44" i="11"/>
  <c r="E44" i="11" s="1"/>
  <c r="D45" i="11"/>
  <c r="E45" i="11" s="1"/>
  <c r="D46" i="11"/>
  <c r="F46" i="11" s="1"/>
  <c r="D47" i="11"/>
  <c r="F47" i="11" s="1"/>
  <c r="D48" i="11"/>
  <c r="E48" i="11" s="1"/>
  <c r="D49" i="11"/>
  <c r="E49" i="11" s="1"/>
  <c r="D50" i="11"/>
  <c r="F50" i="11" s="1"/>
  <c r="D51" i="11"/>
  <c r="F51" i="11" s="1"/>
  <c r="D52" i="11"/>
  <c r="E52" i="11" s="1"/>
  <c r="D53" i="11"/>
  <c r="E53" i="11" s="1"/>
  <c r="D54" i="11"/>
  <c r="F54" i="11" s="1"/>
  <c r="D55" i="11"/>
  <c r="F55" i="11" s="1"/>
  <c r="D25" i="11"/>
  <c r="F25" i="11" s="1"/>
  <c r="T4" i="11"/>
  <c r="L4" i="11"/>
  <c r="M11" i="11" l="1"/>
  <c r="M8" i="11"/>
  <c r="M14" i="11"/>
  <c r="M10" i="11"/>
  <c r="M13" i="11"/>
  <c r="M9" i="11"/>
  <c r="M12" i="11"/>
  <c r="F75" i="11"/>
  <c r="F71" i="11"/>
  <c r="F67" i="11"/>
  <c r="F63" i="11"/>
  <c r="F74" i="11"/>
  <c r="F70" i="11"/>
  <c r="F66" i="11"/>
  <c r="F62" i="11"/>
  <c r="F59" i="11"/>
  <c r="F72" i="11"/>
  <c r="F68" i="11"/>
  <c r="F64" i="11"/>
  <c r="F60" i="11"/>
  <c r="F73" i="11"/>
  <c r="F69" i="11"/>
  <c r="F65" i="11"/>
  <c r="F61" i="11"/>
  <c r="F32" i="11"/>
  <c r="G32" i="11" s="1"/>
  <c r="F28" i="11"/>
  <c r="G28" i="11" s="1"/>
  <c r="E25" i="11"/>
  <c r="G25" i="11" s="1"/>
  <c r="F48" i="11"/>
  <c r="F40" i="11"/>
  <c r="F52" i="11"/>
  <c r="G52" i="11" s="1"/>
  <c r="F44" i="11"/>
  <c r="G44" i="11" s="1"/>
  <c r="F36" i="11"/>
  <c r="F49" i="11"/>
  <c r="F41" i="11"/>
  <c r="F33" i="11"/>
  <c r="F53" i="11"/>
  <c r="G53" i="11" s="1"/>
  <c r="F45" i="11"/>
  <c r="G45" i="11" s="1"/>
  <c r="F37" i="11"/>
  <c r="G37" i="11" s="1"/>
  <c r="F29" i="11"/>
  <c r="G29" i="11" s="1"/>
  <c r="E54" i="11"/>
  <c r="G54" i="11" s="1"/>
  <c r="E50" i="11"/>
  <c r="E46" i="11"/>
  <c r="G46" i="11" s="1"/>
  <c r="E42" i="11"/>
  <c r="E38" i="11"/>
  <c r="G38" i="11" s="1"/>
  <c r="E34" i="11"/>
  <c r="E30" i="11"/>
  <c r="G30" i="11" s="1"/>
  <c r="E26" i="11"/>
  <c r="G26" i="11" s="1"/>
  <c r="E55" i="11"/>
  <c r="G55" i="11" s="1"/>
  <c r="E51" i="11"/>
  <c r="E47" i="11"/>
  <c r="G47" i="11" s="1"/>
  <c r="E43" i="11"/>
  <c r="E39" i="11"/>
  <c r="G39" i="11" s="1"/>
  <c r="E35" i="11"/>
  <c r="E31" i="11"/>
  <c r="G31" i="11" s="1"/>
  <c r="E27" i="11"/>
  <c r="G27" i="11" s="1"/>
  <c r="E11" i="8"/>
  <c r="E18" i="8"/>
  <c r="G18" i="8" s="1"/>
  <c r="E19" i="8"/>
  <c r="F19" i="8" s="1"/>
  <c r="E20" i="8"/>
  <c r="F20" i="8" s="1"/>
  <c r="E21" i="8"/>
  <c r="G21" i="8" s="1"/>
  <c r="E22" i="8"/>
  <c r="G22" i="8" s="1"/>
  <c r="E23" i="8"/>
  <c r="F23" i="8" s="1"/>
  <c r="E24" i="8"/>
  <c r="F24" i="8" s="1"/>
  <c r="E25" i="8"/>
  <c r="G25" i="8" s="1"/>
  <c r="E26" i="8"/>
  <c r="G26" i="8" s="1"/>
  <c r="E27" i="8"/>
  <c r="F27" i="8" s="1"/>
  <c r="E28" i="8"/>
  <c r="F28" i="8" s="1"/>
  <c r="E29" i="8"/>
  <c r="G29" i="8" s="1"/>
  <c r="E30" i="8"/>
  <c r="G30" i="8" s="1"/>
  <c r="E31" i="8"/>
  <c r="F31" i="8" s="1"/>
  <c r="E32" i="8"/>
  <c r="F32" i="8" s="1"/>
  <c r="E33" i="8"/>
  <c r="F33" i="8" s="1"/>
  <c r="E34" i="8"/>
  <c r="G34" i="8" s="1"/>
  <c r="E35" i="8"/>
  <c r="F35" i="8" s="1"/>
  <c r="E36" i="8"/>
  <c r="F36" i="8" s="1"/>
  <c r="E37" i="8"/>
  <c r="G37" i="8" s="1"/>
  <c r="E38" i="8"/>
  <c r="G38" i="8" s="1"/>
  <c r="E39" i="8"/>
  <c r="F39" i="8" s="1"/>
  <c r="E40" i="8"/>
  <c r="F40" i="8" s="1"/>
  <c r="E41" i="8"/>
  <c r="G41" i="8" s="1"/>
  <c r="E42" i="8"/>
  <c r="G42" i="8" s="1"/>
  <c r="E43" i="8"/>
  <c r="F43" i="8" s="1"/>
  <c r="E44" i="8"/>
  <c r="F44" i="8" s="1"/>
  <c r="E45" i="8"/>
  <c r="G45" i="8" s="1"/>
  <c r="E46" i="8"/>
  <c r="G46" i="8" s="1"/>
  <c r="E47" i="8"/>
  <c r="F47" i="8" s="1"/>
  <c r="E17" i="8"/>
  <c r="F17" i="8" s="1"/>
  <c r="AM8" i="8"/>
  <c r="AM7" i="8"/>
  <c r="AM9" i="8"/>
  <c r="AM11" i="8"/>
  <c r="AM6" i="8"/>
  <c r="AM5" i="8"/>
  <c r="AM10" i="8"/>
  <c r="K23" i="11" l="1"/>
  <c r="L23" i="11"/>
  <c r="L22" i="11"/>
  <c r="L18" i="11"/>
  <c r="L21" i="11"/>
  <c r="K17" i="11"/>
  <c r="K21" i="11"/>
  <c r="K20" i="11"/>
  <c r="K19" i="11"/>
  <c r="K22" i="11"/>
  <c r="L17" i="11"/>
  <c r="K18" i="11"/>
  <c r="L20" i="11"/>
  <c r="L19" i="11"/>
  <c r="H60" i="11"/>
  <c r="H62" i="11"/>
  <c r="H64" i="11"/>
  <c r="H66" i="11"/>
  <c r="H68" i="11"/>
  <c r="I60" i="11"/>
  <c r="I62" i="11"/>
  <c r="I64" i="11"/>
  <c r="I66" i="11"/>
  <c r="I68" i="11"/>
  <c r="H61" i="11"/>
  <c r="H63" i="11"/>
  <c r="H65" i="11"/>
  <c r="H67" i="11"/>
  <c r="I61" i="11"/>
  <c r="I63" i="11"/>
  <c r="I65" i="11"/>
  <c r="I67" i="11"/>
  <c r="I59" i="11"/>
  <c r="H59" i="11"/>
  <c r="G51" i="11"/>
  <c r="G43" i="11"/>
  <c r="G35" i="11"/>
  <c r="G50" i="11"/>
  <c r="G42" i="11"/>
  <c r="G34" i="11"/>
  <c r="G49" i="11"/>
  <c r="G41" i="11"/>
  <c r="G33" i="11"/>
  <c r="G48" i="11"/>
  <c r="G40" i="11"/>
  <c r="G36" i="11"/>
  <c r="F21" i="8"/>
  <c r="H21" i="8" s="1"/>
  <c r="F37" i="8"/>
  <c r="H37" i="8" s="1"/>
  <c r="G33" i="8"/>
  <c r="H33" i="8" s="1"/>
  <c r="F45" i="8"/>
  <c r="H45" i="8" s="1"/>
  <c r="F29" i="8"/>
  <c r="H29" i="8" s="1"/>
  <c r="F42" i="8"/>
  <c r="H42" i="8" s="1"/>
  <c r="F34" i="8"/>
  <c r="H34" i="8" s="1"/>
  <c r="F26" i="8"/>
  <c r="H26" i="8" s="1"/>
  <c r="F18" i="8"/>
  <c r="H18" i="8" s="1"/>
  <c r="F41" i="8"/>
  <c r="H41" i="8" s="1"/>
  <c r="F25" i="8"/>
  <c r="H25" i="8" s="1"/>
  <c r="F46" i="8"/>
  <c r="H46" i="8" s="1"/>
  <c r="F38" i="8"/>
  <c r="H38" i="8" s="1"/>
  <c r="F30" i="8"/>
  <c r="H30" i="8" s="1"/>
  <c r="F22" i="8"/>
  <c r="H22" i="8" s="1"/>
  <c r="G17" i="8"/>
  <c r="H17" i="8" s="1"/>
  <c r="G44" i="8"/>
  <c r="H44" i="8" s="1"/>
  <c r="G40" i="8"/>
  <c r="H40" i="8" s="1"/>
  <c r="G36" i="8"/>
  <c r="H36" i="8" s="1"/>
  <c r="G32" i="8"/>
  <c r="H32" i="8" s="1"/>
  <c r="G28" i="8"/>
  <c r="H28" i="8" s="1"/>
  <c r="G24" i="8"/>
  <c r="H24" i="8" s="1"/>
  <c r="G20" i="8"/>
  <c r="H20" i="8" s="1"/>
  <c r="G47" i="8"/>
  <c r="H47" i="8" s="1"/>
  <c r="G43" i="8"/>
  <c r="H43" i="8" s="1"/>
  <c r="G39" i="8"/>
  <c r="H39" i="8" s="1"/>
  <c r="G35" i="8"/>
  <c r="H35" i="8" s="1"/>
  <c r="G31" i="8"/>
  <c r="H31" i="8" s="1"/>
  <c r="G27" i="8"/>
  <c r="H27" i="8" s="1"/>
  <c r="G23" i="8"/>
  <c r="H23" i="8" s="1"/>
  <c r="G19" i="8"/>
  <c r="H19" i="8" s="1"/>
  <c r="S5" i="8"/>
  <c r="S4" i="8"/>
  <c r="AM12" i="8" l="1"/>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E12" i="11" l="1"/>
  <c r="F15" i="11"/>
  <c r="E17" i="11"/>
  <c r="G17" i="11" s="1"/>
  <c r="E19" i="11"/>
  <c r="G19" i="11" s="1"/>
  <c r="E21" i="11"/>
  <c r="E10" i="11"/>
  <c r="F12" i="11"/>
  <c r="E14" i="11"/>
  <c r="G14" i="11" s="1"/>
  <c r="E16" i="11"/>
  <c r="F17" i="11"/>
  <c r="F19" i="11"/>
  <c r="F21" i="11"/>
  <c r="E11" i="11"/>
  <c r="E13" i="11"/>
  <c r="F14" i="11"/>
  <c r="F16" i="11"/>
  <c r="E18" i="11"/>
  <c r="G18" i="11" s="1"/>
  <c r="E20" i="11"/>
  <c r="F11" i="11"/>
  <c r="F13" i="11"/>
  <c r="E15" i="11"/>
  <c r="G15" i="11" s="1"/>
  <c r="F18" i="11"/>
  <c r="F20" i="11"/>
  <c r="F10" i="11"/>
  <c r="X27" i="8"/>
  <c r="X22" i="8"/>
  <c r="X26" i="8"/>
  <c r="X21" i="8"/>
  <c r="X25" i="8"/>
  <c r="X20" i="8"/>
  <c r="X19" i="8"/>
  <c r="X24" i="8"/>
  <c r="X23" i="8"/>
  <c r="X18" i="8"/>
  <c r="T28" i="8"/>
  <c r="T18" i="8"/>
  <c r="T34" i="8"/>
  <c r="T33" i="8"/>
  <c r="T32" i="8"/>
  <c r="T31" i="8"/>
  <c r="T26" i="8"/>
  <c r="T30" i="8"/>
  <c r="T25" i="8"/>
  <c r="T21" i="8"/>
  <c r="F8" i="8"/>
  <c r="T29" i="8"/>
  <c r="T24" i="8"/>
  <c r="T23" i="8"/>
  <c r="T27" i="8"/>
  <c r="T20" i="8"/>
  <c r="T22" i="8"/>
  <c r="T19" i="8"/>
  <c r="F7" i="8"/>
  <c r="E6" i="11" l="1"/>
  <c r="G20" i="11"/>
  <c r="G13" i="11"/>
  <c r="G10" i="11"/>
  <c r="E5" i="11"/>
  <c r="G11" i="11"/>
  <c r="G16" i="11"/>
  <c r="G21" i="11"/>
  <c r="G12" i="11"/>
  <c r="Y24" i="8"/>
  <c r="Y21" i="8"/>
  <c r="Y19" i="8"/>
  <c r="Y26" i="8"/>
  <c r="Y18" i="8"/>
  <c r="Y20" i="8"/>
  <c r="Y22" i="8"/>
  <c r="Y23" i="8"/>
  <c r="Y25" i="8"/>
  <c r="Y27" i="8"/>
  <c r="U20" i="8"/>
  <c r="U29" i="8"/>
  <c r="U27" i="8"/>
  <c r="U19" i="8"/>
  <c r="U26" i="8"/>
  <c r="U18" i="8"/>
  <c r="U33" i="8"/>
  <c r="U31" i="8"/>
  <c r="U28" i="8"/>
  <c r="U34" i="8"/>
  <c r="U32" i="8"/>
  <c r="U30" i="8"/>
  <c r="U23" i="8"/>
  <c r="U21" i="8"/>
  <c r="U22" i="8"/>
  <c r="U24" i="8"/>
  <c r="U25" i="8"/>
  <c r="AF18" i="8" l="1"/>
  <c r="AF17" i="8"/>
  <c r="AF19" i="8"/>
  <c r="AF20" i="8"/>
  <c r="AF21" i="8"/>
  <c r="AB21" i="8"/>
  <c r="AB19" i="8"/>
  <c r="AB18" i="8"/>
  <c r="AB17" i="8"/>
  <c r="AB20" i="8"/>
  <c r="AG18" i="8" l="1"/>
  <c r="AH18" i="8"/>
  <c r="AG19" i="8"/>
  <c r="AH19" i="8"/>
  <c r="AG20" i="8"/>
  <c r="AH20" i="8"/>
  <c r="AG17" i="8"/>
  <c r="AH17" i="8"/>
  <c r="AG21" i="8"/>
  <c r="AH21" i="8"/>
  <c r="AC17" i="8"/>
  <c r="AD17" i="8"/>
  <c r="AC18" i="8"/>
  <c r="AD18" i="8"/>
  <c r="AC19" i="8"/>
  <c r="AD19" i="8"/>
  <c r="AC20" i="8"/>
  <c r="AD20" i="8"/>
  <c r="AC21" i="8"/>
  <c r="AD21" i="8"/>
</calcChain>
</file>

<file path=xl/sharedStrings.xml><?xml version="1.0" encoding="utf-8"?>
<sst xmlns="http://schemas.openxmlformats.org/spreadsheetml/2006/main" count="7014" uniqueCount="2366">
  <si>
    <t>sales / purchases</t>
  </si>
  <si>
    <t>birds</t>
  </si>
  <si>
    <t>eggs</t>
  </si>
  <si>
    <t>add</t>
  </si>
  <si>
    <t>update</t>
  </si>
  <si>
    <t>delete</t>
  </si>
  <si>
    <t>State</t>
  </si>
  <si>
    <t>get_form</t>
  </si>
  <si>
    <t>state</t>
  </si>
  <si>
    <t>get_table</t>
  </si>
  <si>
    <t>Database</t>
  </si>
  <si>
    <t>table</t>
  </si>
  <si>
    <t>Manager</t>
  </si>
  <si>
    <t>save(new=True, *args)</t>
  </si>
  <si>
    <t>delete(id)</t>
  </si>
  <si>
    <t>save(*args)</t>
  </si>
  <si>
    <t>Sales / Purchases</t>
  </si>
  <si>
    <t>Category</t>
  </si>
  <si>
    <t>Sale</t>
  </si>
  <si>
    <t>Purchase</t>
  </si>
  <si>
    <t>Column Width</t>
  </si>
  <si>
    <t>Name</t>
  </si>
  <si>
    <t>Phone</t>
  </si>
  <si>
    <t>Address</t>
  </si>
  <si>
    <t>Invoice No.</t>
  </si>
  <si>
    <t>Quantity</t>
  </si>
  <si>
    <t>Unit Price</t>
  </si>
  <si>
    <t>Amount</t>
  </si>
  <si>
    <t>Description</t>
  </si>
  <si>
    <t>Date</t>
  </si>
  <si>
    <t>120 pt;55 pt;90 pt;55 pt;55 pt;55 pt;49.95 pt;49.95 pt;80 pt;180 pt</t>
  </si>
  <si>
    <t>Daniel Afriyie</t>
  </si>
  <si>
    <t>DAN ADDRESS</t>
  </si>
  <si>
    <t>pen number</t>
  </si>
  <si>
    <t>pen name</t>
  </si>
  <si>
    <t>stock qty</t>
  </si>
  <si>
    <t>Pen No.</t>
  </si>
  <si>
    <t>Pen Name</t>
  </si>
  <si>
    <t>Stock Qty</t>
  </si>
  <si>
    <t>100 pt;200 pt;150 pt</t>
  </si>
  <si>
    <t>To Dos</t>
  </si>
  <si>
    <t>Implement Unique fields</t>
  </si>
  <si>
    <t>Date picker</t>
  </si>
  <si>
    <t>Pen House</t>
  </si>
  <si>
    <t>Time</t>
  </si>
  <si>
    <t>Time Picker</t>
  </si>
  <si>
    <t>DateTime Picker</t>
  </si>
  <si>
    <t>Dashboard</t>
  </si>
  <si>
    <t>Total Sales / Purchases (sparkline)</t>
  </si>
  <si>
    <t>Sales / Purchases by Customer (bar)(top / worst 5)</t>
  </si>
  <si>
    <t>Pen house(bar)(eggs / fowls)</t>
  </si>
  <si>
    <t>Eggs(line(time series))(date / time)</t>
  </si>
  <si>
    <t>Pen One</t>
  </si>
  <si>
    <t>Pen Two</t>
  </si>
  <si>
    <t>Pen Three</t>
  </si>
  <si>
    <t>Pen Four</t>
  </si>
  <si>
    <t>Pen Five</t>
  </si>
  <si>
    <t>Pen Six</t>
  </si>
  <si>
    <t>Pen Seven</t>
  </si>
  <si>
    <t>576 purchases</t>
  </si>
  <si>
    <t>875 purchases</t>
  </si>
  <si>
    <t>450 purchases</t>
  </si>
  <si>
    <t>999 purchases</t>
  </si>
  <si>
    <t>607 purchases</t>
  </si>
  <si>
    <t>728 purchases</t>
  </si>
  <si>
    <t>729 purchases</t>
  </si>
  <si>
    <t>629 purchases</t>
  </si>
  <si>
    <t>605 purchases</t>
  </si>
  <si>
    <t>441 purchases</t>
  </si>
  <si>
    <t>353 purchases</t>
  </si>
  <si>
    <t>361 purchases</t>
  </si>
  <si>
    <t>882 purchases</t>
  </si>
  <si>
    <t>917 purchases</t>
  </si>
  <si>
    <t>331 purchases</t>
  </si>
  <si>
    <t>738 purchases</t>
  </si>
  <si>
    <t>688 purchases</t>
  </si>
  <si>
    <t>432 purchases</t>
  </si>
  <si>
    <t>769 purchases</t>
  </si>
  <si>
    <t>648 purchases</t>
  </si>
  <si>
    <t>632 purchases</t>
  </si>
  <si>
    <t>963 purchases</t>
  </si>
  <si>
    <t>931 purchases</t>
  </si>
  <si>
    <t>David Sarpong</t>
  </si>
  <si>
    <t>558 purchases</t>
  </si>
  <si>
    <t>499 purchases</t>
  </si>
  <si>
    <t>526 purchases</t>
  </si>
  <si>
    <t>487 purchases</t>
  </si>
  <si>
    <t>698 purchases</t>
  </si>
  <si>
    <t>565 purchases</t>
  </si>
  <si>
    <t>421 purchases</t>
  </si>
  <si>
    <t>873 purchases</t>
  </si>
  <si>
    <t>813 purchases</t>
  </si>
  <si>
    <t>385 purchases</t>
  </si>
  <si>
    <t>983 purchases</t>
  </si>
  <si>
    <t>300 purchases</t>
  </si>
  <si>
    <t>736 purchases</t>
  </si>
  <si>
    <t>628 purchases</t>
  </si>
  <si>
    <t>964 purchases</t>
  </si>
  <si>
    <t>677 purchases</t>
  </si>
  <si>
    <t>976 purchases</t>
  </si>
  <si>
    <t>588 purchases</t>
  </si>
  <si>
    <t>430 purchases</t>
  </si>
  <si>
    <t>448 purchases</t>
  </si>
  <si>
    <t>932 purchases</t>
  </si>
  <si>
    <t>Mamittah Opoku Mensah</t>
  </si>
  <si>
    <t>304 purchases</t>
  </si>
  <si>
    <t>754 purchases</t>
  </si>
  <si>
    <t>312 purchases</t>
  </si>
  <si>
    <t>299 purchases</t>
  </si>
  <si>
    <t>302 purchases</t>
  </si>
  <si>
    <t>806 purchases</t>
  </si>
  <si>
    <t>280 purchases</t>
  </si>
  <si>
    <t>316 purchases</t>
  </si>
  <si>
    <t>760 purchases</t>
  </si>
  <si>
    <t>433 purchases</t>
  </si>
  <si>
    <t>751 purchases</t>
  </si>
  <si>
    <t>640 purchases</t>
  </si>
  <si>
    <t>437 purchases</t>
  </si>
  <si>
    <t>518 purchases</t>
  </si>
  <si>
    <t>496 purchases</t>
  </si>
  <si>
    <t>833 purchases</t>
  </si>
  <si>
    <t>644 purchases</t>
  </si>
  <si>
    <t>546 purchases</t>
  </si>
  <si>
    <t>692 purchases</t>
  </si>
  <si>
    <t>258 purchases</t>
  </si>
  <si>
    <t>Leah Opii Birago</t>
  </si>
  <si>
    <t>877 purchases</t>
  </si>
  <si>
    <t>547 purchases</t>
  </si>
  <si>
    <t>922 purchases</t>
  </si>
  <si>
    <t>626 purchases</t>
  </si>
  <si>
    <t>941 purchases</t>
  </si>
  <si>
    <t>250 purchases</t>
  </si>
  <si>
    <t>898 purchases</t>
  </si>
  <si>
    <t>952 purchases</t>
  </si>
  <si>
    <t>721 purchases</t>
  </si>
  <si>
    <t>377 purchases</t>
  </si>
  <si>
    <t>391 purchases</t>
  </si>
  <si>
    <t>829 purchases</t>
  </si>
  <si>
    <t>490 purchases</t>
  </si>
  <si>
    <t>296 purchases</t>
  </si>
  <si>
    <t>663 purchases</t>
  </si>
  <si>
    <t>Anthony Mensah</t>
  </si>
  <si>
    <t>417 purchases</t>
  </si>
  <si>
    <t>559 purchases</t>
  </si>
  <si>
    <t>881 purchases</t>
  </si>
  <si>
    <t>825 purchases</t>
  </si>
  <si>
    <t>395 purchases</t>
  </si>
  <si>
    <t>445 purchases</t>
  </si>
  <si>
    <t>351 purchases</t>
  </si>
  <si>
    <t>812 purchases</t>
  </si>
  <si>
    <t>307 purchases</t>
  </si>
  <si>
    <t>777 purchases</t>
  </si>
  <si>
    <t>889 purchases</t>
  </si>
  <si>
    <t>927 purchases</t>
  </si>
  <si>
    <t>519 purchases</t>
  </si>
  <si>
    <t>380 purchases</t>
  </si>
  <si>
    <t>Davis Ampah</t>
  </si>
  <si>
    <t>803 purchases</t>
  </si>
  <si>
    <t>747 purchases</t>
  </si>
  <si>
    <t>986 purchases</t>
  </si>
  <si>
    <t>650 purchases</t>
  </si>
  <si>
    <t>912 purchases</t>
  </si>
  <si>
    <t>890 purchases</t>
  </si>
  <si>
    <t>276 purchases</t>
  </si>
  <si>
    <t>352 purchases</t>
  </si>
  <si>
    <t>905 purchases</t>
  </si>
  <si>
    <t>902 purchases</t>
  </si>
  <si>
    <t>252 purchases</t>
  </si>
  <si>
    <t>311 purchases</t>
  </si>
  <si>
    <t>634 purchases</t>
  </si>
  <si>
    <t>467 purchases</t>
  </si>
  <si>
    <t>732 purchases</t>
  </si>
  <si>
    <t>612 purchases</t>
  </si>
  <si>
    <t>573 purchases</t>
  </si>
  <si>
    <t>Yaw Mensah</t>
  </si>
  <si>
    <t>741 purchases</t>
  </si>
  <si>
    <t>635 purchases</t>
  </si>
  <si>
    <t>500 purchases</t>
  </si>
  <si>
    <t>770 purchases</t>
  </si>
  <si>
    <t>765 purchases</t>
  </si>
  <si>
    <t>333 purchases</t>
  </si>
  <si>
    <t>981 purchases</t>
  </si>
  <si>
    <t>676 purchases</t>
  </si>
  <si>
    <t>543 purchases</t>
  </si>
  <si>
    <t>398 purchases</t>
  </si>
  <si>
    <t>531 purchases</t>
  </si>
  <si>
    <t>306 purchases</t>
  </si>
  <si>
    <t>949 purchases</t>
  </si>
  <si>
    <t>407 purchases</t>
  </si>
  <si>
    <t>Akwasi Boo</t>
  </si>
  <si>
    <t>522 purchases</t>
  </si>
  <si>
    <t>508 purchases</t>
  </si>
  <si>
    <t>477 purchases</t>
  </si>
  <si>
    <t>364 purchases</t>
  </si>
  <si>
    <t>836 purchases</t>
  </si>
  <si>
    <t>484 purchases</t>
  </si>
  <si>
    <t>744 purchases</t>
  </si>
  <si>
    <t>580 purchases</t>
  </si>
  <si>
    <t>516 purchases</t>
  </si>
  <si>
    <t>274 purchases</t>
  </si>
  <si>
    <t>Yaa Attaa</t>
  </si>
  <si>
    <t>664 purchases</t>
  </si>
  <si>
    <t>793 purchases</t>
  </si>
  <si>
    <t>438 purchases</t>
  </si>
  <si>
    <t>722 purchases</t>
  </si>
  <si>
    <t>842 purchases</t>
  </si>
  <si>
    <t>Kwasi Aidoo</t>
  </si>
  <si>
    <t>557 purchases</t>
  </si>
  <si>
    <t>808 purchases</t>
  </si>
  <si>
    <t>289 purchases</t>
  </si>
  <si>
    <t>909 purchases</t>
  </si>
  <si>
    <t>567 purchases</t>
  </si>
  <si>
    <t>466 purchases</t>
  </si>
  <si>
    <t>322 purchases</t>
  </si>
  <si>
    <t>669 purchases</t>
  </si>
  <si>
    <t>571 purchases</t>
  </si>
  <si>
    <t>303 purchases</t>
  </si>
  <si>
    <t>329 purchases</t>
  </si>
  <si>
    <t>503 purchases</t>
  </si>
  <si>
    <t>534 purchases</t>
  </si>
  <si>
    <t>Afia Agyeiwaa</t>
  </si>
  <si>
    <t>272 sales</t>
  </si>
  <si>
    <t>431 sales</t>
  </si>
  <si>
    <t>958 sales</t>
  </si>
  <si>
    <t>467 sales</t>
  </si>
  <si>
    <t>253 sales</t>
  </si>
  <si>
    <t>582 sales</t>
  </si>
  <si>
    <t>608 sales</t>
  </si>
  <si>
    <t>681 sales</t>
  </si>
  <si>
    <t>923 sales</t>
  </si>
  <si>
    <t>498 sales</t>
  </si>
  <si>
    <t>794 sales</t>
  </si>
  <si>
    <t>509 sales</t>
  </si>
  <si>
    <t>355 sales</t>
  </si>
  <si>
    <t>768 sales</t>
  </si>
  <si>
    <t>457 sales</t>
  </si>
  <si>
    <t>334 sales</t>
  </si>
  <si>
    <t>298 sales</t>
  </si>
  <si>
    <t>770 sales</t>
  </si>
  <si>
    <t>350 sales</t>
  </si>
  <si>
    <t>658 sales</t>
  </si>
  <si>
    <t>811 sales</t>
  </si>
  <si>
    <t>301 sales</t>
  </si>
  <si>
    <t>545 sales</t>
  </si>
  <si>
    <t>314 sales</t>
  </si>
  <si>
    <t>954 sales</t>
  </si>
  <si>
    <t>704 sales</t>
  </si>
  <si>
    <t>318 sales</t>
  </si>
  <si>
    <t>279 sales</t>
  </si>
  <si>
    <t>603 sales</t>
  </si>
  <si>
    <t>668 sales</t>
  </si>
  <si>
    <t>630 sales</t>
  </si>
  <si>
    <t>485 sales</t>
  </si>
  <si>
    <t>814 sales</t>
  </si>
  <si>
    <t>921 sales</t>
  </si>
  <si>
    <t>441 sales</t>
  </si>
  <si>
    <t>663 sales</t>
  </si>
  <si>
    <t>652 sales</t>
  </si>
  <si>
    <t>866 sales</t>
  </si>
  <si>
    <t>Kojo Manu</t>
  </si>
  <si>
    <t>964 sales</t>
  </si>
  <si>
    <t>328 sales</t>
  </si>
  <si>
    <t>775 sales</t>
  </si>
  <si>
    <t>796 sales</t>
  </si>
  <si>
    <t>460 sales</t>
  </si>
  <si>
    <t>995 sales</t>
  </si>
  <si>
    <t>664 sales</t>
  </si>
  <si>
    <t>278 sales</t>
  </si>
  <si>
    <t>649 sales</t>
  </si>
  <si>
    <t>489 sales</t>
  </si>
  <si>
    <t>427 sales</t>
  </si>
  <si>
    <t>393 sales</t>
  </si>
  <si>
    <t>378 sales</t>
  </si>
  <si>
    <t>833 sales</t>
  </si>
  <si>
    <t>486 sales</t>
  </si>
  <si>
    <t>883 sales</t>
  </si>
  <si>
    <t>455 sales</t>
  </si>
  <si>
    <t>744 sales</t>
  </si>
  <si>
    <t>286 sales</t>
  </si>
  <si>
    <t>875 sales</t>
  </si>
  <si>
    <t>912 sales</t>
  </si>
  <si>
    <t>730 sales</t>
  </si>
  <si>
    <t>882 sales</t>
  </si>
  <si>
    <t>705 sales</t>
  </si>
  <si>
    <t>345 sales</t>
  </si>
  <si>
    <t>733 sales</t>
  </si>
  <si>
    <t>731 sales</t>
  </si>
  <si>
    <t>538 sales</t>
  </si>
  <si>
    <t>382 sales</t>
  </si>
  <si>
    <t>451 sales</t>
  </si>
  <si>
    <t>337 sales</t>
  </si>
  <si>
    <t>911 sales</t>
  </si>
  <si>
    <t>670 sales</t>
  </si>
  <si>
    <t>732 sales</t>
  </si>
  <si>
    <t>537 sales</t>
  </si>
  <si>
    <t>919 sales</t>
  </si>
  <si>
    <t>Evans Mensah</t>
  </si>
  <si>
    <t>628 sales</t>
  </si>
  <si>
    <t>741 sales</t>
  </si>
  <si>
    <t>857 sales</t>
  </si>
  <si>
    <t>476 sales</t>
  </si>
  <si>
    <t>715 sales</t>
  </si>
  <si>
    <t>333 sales</t>
  </si>
  <si>
    <t>971 sales</t>
  </si>
  <si>
    <t>716 sales</t>
  </si>
  <si>
    <t>781 sales</t>
  </si>
  <si>
    <t>641 sales</t>
  </si>
  <si>
    <t>853 sales</t>
  </si>
  <si>
    <t>792 sales</t>
  </si>
  <si>
    <t>596 sales</t>
  </si>
  <si>
    <t>592 sales</t>
  </si>
  <si>
    <t>562 sales</t>
  </si>
  <si>
    <t>284 sales</t>
  </si>
  <si>
    <t>767 sales</t>
  </si>
  <si>
    <t>698 sales</t>
  </si>
  <si>
    <t>Yaw Kwaah</t>
  </si>
  <si>
    <t>615 sales</t>
  </si>
  <si>
    <t>800 sales</t>
  </si>
  <si>
    <t>844 sales</t>
  </si>
  <si>
    <t>631 sales</t>
  </si>
  <si>
    <t>391 sales</t>
  </si>
  <si>
    <t>669 sales</t>
  </si>
  <si>
    <t>680 sales</t>
  </si>
  <si>
    <t>548 sales</t>
  </si>
  <si>
    <t>688 sales</t>
  </si>
  <si>
    <t>676 sales</t>
  </si>
  <si>
    <t>640 sales</t>
  </si>
  <si>
    <t>848 sales</t>
  </si>
  <si>
    <t>913 sales</t>
  </si>
  <si>
    <t>812 sales</t>
  </si>
  <si>
    <t>674 sales</t>
  </si>
  <si>
    <t>756 sales</t>
  </si>
  <si>
    <t>897 sales</t>
  </si>
  <si>
    <t>616 sales</t>
  </si>
  <si>
    <t>Andy Koo</t>
  </si>
  <si>
    <t>983 sales</t>
  </si>
  <si>
    <t>369 sales</t>
  </si>
  <si>
    <t>949 sales</t>
  </si>
  <si>
    <t>448 sales</t>
  </si>
  <si>
    <t>778 sales</t>
  </si>
  <si>
    <t>453 sales</t>
  </si>
  <si>
    <t>852 sales</t>
  </si>
  <si>
    <t>717 sales</t>
  </si>
  <si>
    <t>300 sales</t>
  </si>
  <si>
    <t>874 sales</t>
  </si>
  <si>
    <t>364 sales</t>
  </si>
  <si>
    <t>930 sales</t>
  </si>
  <si>
    <t>421 sales</t>
  </si>
  <si>
    <t>729 sales</t>
  </si>
  <si>
    <t>728 sales</t>
  </si>
  <si>
    <t>734 sales</t>
  </si>
  <si>
    <t>463 sales</t>
  </si>
  <si>
    <t>856 sales</t>
  </si>
  <si>
    <t>373 sales</t>
  </si>
  <si>
    <t>520 sales</t>
  </si>
  <si>
    <t>648 sales</t>
  </si>
  <si>
    <t>Tutu Gyau</t>
  </si>
  <si>
    <t>843 sales</t>
  </si>
  <si>
    <t>769 sales</t>
  </si>
  <si>
    <t>510 sales</t>
  </si>
  <si>
    <t>611 sales</t>
  </si>
  <si>
    <t>632 sales</t>
  </si>
  <si>
    <t>816 sales</t>
  </si>
  <si>
    <t>600 sales</t>
  </si>
  <si>
    <t>434 sales</t>
  </si>
  <si>
    <t>980 sales</t>
  </si>
  <si>
    <t>860 sales</t>
  </si>
  <si>
    <t>348 sales</t>
  </si>
  <si>
    <t>903 sales</t>
  </si>
  <si>
    <t>358 sales</t>
  </si>
  <si>
    <t>425 sales</t>
  </si>
  <si>
    <t>651 sales</t>
  </si>
  <si>
    <t>801 sales</t>
  </si>
  <si>
    <t>943 sales</t>
  </si>
  <si>
    <t>482 sales</t>
  </si>
  <si>
    <t>908 sales</t>
  </si>
  <si>
    <t>Kofi Koo</t>
  </si>
  <si>
    <t>972 sales</t>
  </si>
  <si>
    <t>581 sales</t>
  </si>
  <si>
    <t>471 sales</t>
  </si>
  <si>
    <t>959 sales</t>
  </si>
  <si>
    <t>910 sales</t>
  </si>
  <si>
    <t>831 sales</t>
  </si>
  <si>
    <t>799 sales</t>
  </si>
  <si>
    <t>295 sales</t>
  </si>
  <si>
    <t>759 sales</t>
  </si>
  <si>
    <t>789 sales</t>
  </si>
  <si>
    <t>754 sales</t>
  </si>
  <si>
    <t>677 sales</t>
  </si>
  <si>
    <t>353 sales</t>
  </si>
  <si>
    <t>627 sales</t>
  </si>
  <si>
    <t>819 sales</t>
  </si>
  <si>
    <t>549 sales</t>
  </si>
  <si>
    <t>847 sales</t>
  </si>
  <si>
    <t>Kwaku Appiah</t>
  </si>
  <si>
    <t>764 sales</t>
  </si>
  <si>
    <t>881 sales</t>
  </si>
  <si>
    <t>703 sales</t>
  </si>
  <si>
    <t>662 sales</t>
  </si>
  <si>
    <t>738 sales</t>
  </si>
  <si>
    <t>468 sales</t>
  </si>
  <si>
    <t>430 sales</t>
  </si>
  <si>
    <t>813 sales</t>
  </si>
  <si>
    <t>766 sales</t>
  </si>
  <si>
    <t>292 sales</t>
  </si>
  <si>
    <t>998 sales</t>
  </si>
  <si>
    <t>922 sales</t>
  </si>
  <si>
    <t>605 sales</t>
  </si>
  <si>
    <t>512 sales</t>
  </si>
  <si>
    <t>645 sales</t>
  </si>
  <si>
    <t>465 sales</t>
  </si>
  <si>
    <t>601 sales</t>
  </si>
  <si>
    <t>695 sales</t>
  </si>
  <si>
    <t>477 sales</t>
  </si>
  <si>
    <t>352 sales</t>
  </si>
  <si>
    <t>803 sales</t>
  </si>
  <si>
    <t>Kobby Bi</t>
  </si>
  <si>
    <t>691 sales</t>
  </si>
  <si>
    <t>411 sales</t>
  </si>
  <si>
    <t>349 sales</t>
  </si>
  <si>
    <t>335 sales</t>
  </si>
  <si>
    <t>530 sales</t>
  </si>
  <si>
    <t>590 sales</t>
  </si>
  <si>
    <t>965 sales</t>
  </si>
  <si>
    <t>890 sales</t>
  </si>
  <si>
    <t>583 sales</t>
  </si>
  <si>
    <t>559 sales</t>
  </si>
  <si>
    <t>346 sales</t>
  </si>
  <si>
    <t>374 sales</t>
  </si>
  <si>
    <t>942 sales</t>
  </si>
  <si>
    <t>469 sales</t>
  </si>
  <si>
    <t>556 sales</t>
  </si>
  <si>
    <t>504 sales</t>
  </si>
  <si>
    <t>700 sales</t>
  </si>
  <si>
    <t>871 sales</t>
  </si>
  <si>
    <t>737 sales</t>
  </si>
  <si>
    <t>784 sales</t>
  </si>
  <si>
    <t>684 sales</t>
  </si>
  <si>
    <t>944 sales</t>
  </si>
  <si>
    <t>Kojo Afrifa</t>
  </si>
  <si>
    <t>327 sales</t>
  </si>
  <si>
    <t>389 sales</t>
  </si>
  <si>
    <t>419 sales</t>
  </si>
  <si>
    <t>694 sales</t>
  </si>
  <si>
    <t>447 sales</t>
  </si>
  <si>
    <t>266 sales</t>
  </si>
  <si>
    <t>613 sales</t>
  </si>
  <si>
    <t>838 sales</t>
  </si>
  <si>
    <t>940 sales</t>
  </si>
  <si>
    <t>262 sales</t>
  </si>
  <si>
    <t>873 sales</t>
  </si>
  <si>
    <t>383 sales</t>
  </si>
  <si>
    <t>599 sales</t>
  </si>
  <si>
    <t>659 sales</t>
  </si>
  <si>
    <t>805 sales</t>
  </si>
  <si>
    <t>802 sales</t>
  </si>
  <si>
    <t>976 sales</t>
  </si>
  <si>
    <t>745 sales</t>
  </si>
  <si>
    <t>868 sales</t>
  </si>
  <si>
    <t>452 sales</t>
  </si>
  <si>
    <t>Arthur Mensah</t>
  </si>
  <si>
    <t>535 sales</t>
  </si>
  <si>
    <t>464 sales</t>
  </si>
  <si>
    <t>290 sales</t>
  </si>
  <si>
    <t>887 sales</t>
  </si>
  <si>
    <t>461 sales</t>
  </si>
  <si>
    <t>432 sales</t>
  </si>
  <si>
    <t>835 sales</t>
  </si>
  <si>
    <t>442 sales</t>
  </si>
  <si>
    <t>522 sales</t>
  </si>
  <si>
    <t>315 sales</t>
  </si>
  <si>
    <t>303 sales</t>
  </si>
  <si>
    <t>360 sales</t>
  </si>
  <si>
    <t>274 sales</t>
  </si>
  <si>
    <t>820 sales</t>
  </si>
  <si>
    <t>576 sales</t>
  </si>
  <si>
    <t>428 sales</t>
  </si>
  <si>
    <t>892 sales</t>
  </si>
  <si>
    <t>671 sales</t>
  </si>
  <si>
    <t>889 sales</t>
  </si>
  <si>
    <t>294 sales</t>
  </si>
  <si>
    <t>588 sales</t>
  </si>
  <si>
    <t>710 sales</t>
  </si>
  <si>
    <t>325 sales</t>
  </si>
  <si>
    <t>566 sales</t>
  </si>
  <si>
    <t>879 sales</t>
  </si>
  <si>
    <t>Agyemang Stephen</t>
  </si>
  <si>
    <t>655 sales</t>
  </si>
  <si>
    <t>500 sales</t>
  </si>
  <si>
    <t>291 sales</t>
  </si>
  <si>
    <t>787 sales</t>
  </si>
  <si>
    <t>462 sales</t>
  </si>
  <si>
    <t>726 sales</t>
  </si>
  <si>
    <t>810 sales</t>
  </si>
  <si>
    <t>612 sales</t>
  </si>
  <si>
    <t>793 sales</t>
  </si>
  <si>
    <t>864 sales</t>
  </si>
  <si>
    <t>991 sales</t>
  </si>
  <si>
    <t>776 sales</t>
  </si>
  <si>
    <t>707 sales</t>
  </si>
  <si>
    <t>387 sales</t>
  </si>
  <si>
    <t>258 sales</t>
  </si>
  <si>
    <t>299 sales</t>
  </si>
  <si>
    <t>763 sales</t>
  </si>
  <si>
    <t>539 sales</t>
  </si>
  <si>
    <t>546 sales</t>
  </si>
  <si>
    <t>Esther Agyemang</t>
  </si>
  <si>
    <t>850 sales</t>
  </si>
  <si>
    <t>514 sales</t>
  </si>
  <si>
    <t>951 sales</t>
  </si>
  <si>
    <t>904 sales</t>
  </si>
  <si>
    <t>798 sales</t>
  </si>
  <si>
    <t>748 sales</t>
  </si>
  <si>
    <t>900 sales</t>
  </si>
  <si>
    <t>420 sales</t>
  </si>
  <si>
    <t>607 sales</t>
  </si>
  <si>
    <t>580 sales</t>
  </si>
  <si>
    <t>392 sales</t>
  </si>
  <si>
    <t>320 sales</t>
  </si>
  <si>
    <t>552 sales</t>
  </si>
  <si>
    <t>507 sales</t>
  </si>
  <si>
    <t>584 sales</t>
  </si>
  <si>
    <t>974 sales</t>
  </si>
  <si>
    <t>834 sales</t>
  </si>
  <si>
    <t>302 sales</t>
  </si>
  <si>
    <t>563 sales</t>
  </si>
  <si>
    <t>884 sales</t>
  </si>
  <si>
    <t>917 sales</t>
  </si>
  <si>
    <t>854 sales</t>
  </si>
  <si>
    <t>Felix Manu</t>
  </si>
  <si>
    <t>534 sales</t>
  </si>
  <si>
    <t>370 sales</t>
  </si>
  <si>
    <t>429 sales</t>
  </si>
  <si>
    <t>711 sales</t>
  </si>
  <si>
    <t>487 sales</t>
  </si>
  <si>
    <t>997 sales</t>
  </si>
  <si>
    <t>719 sales</t>
  </si>
  <si>
    <t>252 sales</t>
  </si>
  <si>
    <t>589 sales</t>
  </si>
  <si>
    <t>661 sales</t>
  </si>
  <si>
    <t>361 sales</t>
  </si>
  <si>
    <t>Opoku Francis</t>
  </si>
  <si>
    <t>968 sales</t>
  </si>
  <si>
    <t>332 sales</t>
  </si>
  <si>
    <t>878 sales</t>
  </si>
  <si>
    <t>283 sales</t>
  </si>
  <si>
    <t>826 sales</t>
  </si>
  <si>
    <t>305 sales</t>
  </si>
  <si>
    <t>931 sales</t>
  </si>
  <si>
    <t>Kwame Adu</t>
  </si>
  <si>
    <t>899 sales</t>
  </si>
  <si>
    <t>909 sales</t>
  </si>
  <si>
    <t>725 sales</t>
  </si>
  <si>
    <t>386 sales</t>
  </si>
  <si>
    <t>701 sales</t>
  </si>
  <si>
    <t>660 sales</t>
  </si>
  <si>
    <t>399 sales</t>
  </si>
  <si>
    <t>444 sales</t>
  </si>
  <si>
    <t>506 sales</t>
  </si>
  <si>
    <t>Yaw Baah</t>
  </si>
  <si>
    <t>570 sales</t>
  </si>
  <si>
    <t>827 sales</t>
  </si>
  <si>
    <t>560 sales</t>
  </si>
  <si>
    <t>946 sales</t>
  </si>
  <si>
    <t>606 sales</t>
  </si>
  <si>
    <t>541 sales</t>
  </si>
  <si>
    <t>780 sales</t>
  </si>
  <si>
    <t>708 sales</t>
  </si>
  <si>
    <t>841 sales</t>
  </si>
  <si>
    <t>977 sales</t>
  </si>
  <si>
    <t>586 sales</t>
  </si>
  <si>
    <t>863 sales</t>
  </si>
  <si>
    <t>673 sales</t>
  </si>
  <si>
    <t>837 sales</t>
  </si>
  <si>
    <t>532 sales</t>
  </si>
  <si>
    <t>515 sales</t>
  </si>
  <si>
    <t>398 sales</t>
  </si>
  <si>
    <t>250 sales</t>
  </si>
  <si>
    <t>440 sales</t>
  </si>
  <si>
    <t>672 sales</t>
  </si>
  <si>
    <t>743 sales</t>
  </si>
  <si>
    <t>723 sales</t>
  </si>
  <si>
    <t>735 sales</t>
  </si>
  <si>
    <t>319 sales</t>
  </si>
  <si>
    <t>502 sales</t>
  </si>
  <si>
    <t>675 sales</t>
  </si>
  <si>
    <t>667 sales</t>
  </si>
  <si>
    <t>937 sales</t>
  </si>
  <si>
    <t>679 sales</t>
  </si>
  <si>
    <t>736 sales</t>
  </si>
  <si>
    <t>472 sales</t>
  </si>
  <si>
    <t>621 sales</t>
  </si>
  <si>
    <t>DAN7466084372</t>
  </si>
  <si>
    <t>DAN4770871156</t>
  </si>
  <si>
    <t>996 purchases</t>
  </si>
  <si>
    <t>DAN3806285120</t>
  </si>
  <si>
    <t>DAN7220325713</t>
  </si>
  <si>
    <t>DAN6445664825</t>
  </si>
  <si>
    <t>611 purchases</t>
  </si>
  <si>
    <t>DAN1742448872</t>
  </si>
  <si>
    <t>834 purchases</t>
  </si>
  <si>
    <t>DAN2681413303</t>
  </si>
  <si>
    <t>DAN1017751007</t>
  </si>
  <si>
    <t>DAN0424014061</t>
  </si>
  <si>
    <t>719 purchases</t>
  </si>
  <si>
    <t>DAN6350003113</t>
  </si>
  <si>
    <t>979 purchases</t>
  </si>
  <si>
    <t>DAN0463134716</t>
  </si>
  <si>
    <t>DAN8462573534</t>
  </si>
  <si>
    <t>DAN5581710187</t>
  </si>
  <si>
    <t>406 purchases</t>
  </si>
  <si>
    <t>DAN0132842225</t>
  </si>
  <si>
    <t>DAN1401546656</t>
  </si>
  <si>
    <t>355 purchases</t>
  </si>
  <si>
    <t>DAN7346584868</t>
  </si>
  <si>
    <t>459 purchases</t>
  </si>
  <si>
    <t>DAN5217233407</t>
  </si>
  <si>
    <t>570 purchases</t>
  </si>
  <si>
    <t>DAN6531481615</t>
  </si>
  <si>
    <t>370 purchases</t>
  </si>
  <si>
    <t>DAN3754263570</t>
  </si>
  <si>
    <t>974 purchases</t>
  </si>
  <si>
    <t>DAN8148116784</t>
  </si>
  <si>
    <t>DAN2704011810</t>
  </si>
  <si>
    <t>894 purchases</t>
  </si>
  <si>
    <t>DAN2127353071</t>
  </si>
  <si>
    <t>DAN4033675814</t>
  </si>
  <si>
    <t>410 purchases</t>
  </si>
  <si>
    <t>DAN0507823722</t>
  </si>
  <si>
    <t>DAN8570305855</t>
  </si>
  <si>
    <t>782 purchases</t>
  </si>
  <si>
    <t>DAN7478148544</t>
  </si>
  <si>
    <t>DAN6372051773</t>
  </si>
  <si>
    <t>772 purchases</t>
  </si>
  <si>
    <t>DAN8708775333</t>
  </si>
  <si>
    <t>863 purchases</t>
  </si>
  <si>
    <t>DAN5647855840</t>
  </si>
  <si>
    <t>529 purchases</t>
  </si>
  <si>
    <t>DAN6721077012</t>
  </si>
  <si>
    <t>DAN4487781653</t>
  </si>
  <si>
    <t>DAN6407620347</t>
  </si>
  <si>
    <t>577 purchases</t>
  </si>
  <si>
    <t>DAN8157068834</t>
  </si>
  <si>
    <t>853 purchases</t>
  </si>
  <si>
    <t>DAN8483803843</t>
  </si>
  <si>
    <t>DAN3050232746</t>
  </si>
  <si>
    <t>955 purchases</t>
  </si>
  <si>
    <t>DAN1825074537</t>
  </si>
  <si>
    <t>857 purchases</t>
  </si>
  <si>
    <t>DAN4806012565</t>
  </si>
  <si>
    <t>452 purchases</t>
  </si>
  <si>
    <t>DAN2333343724</t>
  </si>
  <si>
    <t>525 purchases</t>
  </si>
  <si>
    <t>DAN5274086675</t>
  </si>
  <si>
    <t>DAN1406063045</t>
  </si>
  <si>
    <t>DAN8867531236</t>
  </si>
  <si>
    <t>985 purchases</t>
  </si>
  <si>
    <t>DAN6586752376</t>
  </si>
  <si>
    <t>DAN2612063524</t>
  </si>
  <si>
    <t>965 purchases</t>
  </si>
  <si>
    <t>DAN3350746588</t>
  </si>
  <si>
    <t>444 purchases</t>
  </si>
  <si>
    <t>DAN6318167408</t>
  </si>
  <si>
    <t>641 purchases</t>
  </si>
  <si>
    <t>DAN2407314080</t>
  </si>
  <si>
    <t>DAV2054817233</t>
  </si>
  <si>
    <t>740 purchases</t>
  </si>
  <si>
    <t>DAV5771632088</t>
  </si>
  <si>
    <t>DAV1463352412</t>
  </si>
  <si>
    <t>532 purchases</t>
  </si>
  <si>
    <t>DAV3405377888</t>
  </si>
  <si>
    <t>DAV4483643431</t>
  </si>
  <si>
    <t>DAV0301328826</t>
  </si>
  <si>
    <t>DAV3554813340</t>
  </si>
  <si>
    <t>DAV5322152270</t>
  </si>
  <si>
    <t>DAV7223535635</t>
  </si>
  <si>
    <t>DAV5203087702</t>
  </si>
  <si>
    <t>966 purchases</t>
  </si>
  <si>
    <t>DAV0127620111</t>
  </si>
  <si>
    <t>415 purchases</t>
  </si>
  <si>
    <t>DAV6112263723</t>
  </si>
  <si>
    <t>625 purchases</t>
  </si>
  <si>
    <t>DAV6472772728</t>
  </si>
  <si>
    <t>DAV2560637584</t>
  </si>
  <si>
    <t>854 purchases</t>
  </si>
  <si>
    <t>DAV4588440372</t>
  </si>
  <si>
    <t>472 purchases</t>
  </si>
  <si>
    <t>DAV7416217355</t>
  </si>
  <si>
    <t>DAV8031070573</t>
  </si>
  <si>
    <t>775 purchases</t>
  </si>
  <si>
    <t>DAV0772066886</t>
  </si>
  <si>
    <t>389 purchases</t>
  </si>
  <si>
    <t>DAV5822382842</t>
  </si>
  <si>
    <t>DAV0231846603</t>
  </si>
  <si>
    <t>DAV6655625882</t>
  </si>
  <si>
    <t>705 purchases</t>
  </si>
  <si>
    <t>DAV3166626405</t>
  </si>
  <si>
    <t>923 purchases</t>
  </si>
  <si>
    <t>DAV8118834338</t>
  </si>
  <si>
    <t>943 purchases</t>
  </si>
  <si>
    <t>DAV1674525213</t>
  </si>
  <si>
    <t>657 purchases</t>
  </si>
  <si>
    <t>DAV2685726105</t>
  </si>
  <si>
    <t>524 purchases</t>
  </si>
  <si>
    <t>DAV6307403157</t>
  </si>
  <si>
    <t>386 purchases</t>
  </si>
  <si>
    <t>DAV3326070211</t>
  </si>
  <si>
    <t>DAV7818854030</t>
  </si>
  <si>
    <t>DAV8826546242</t>
  </si>
  <si>
    <t>DAV7162014266</t>
  </si>
  <si>
    <t>DAV8344754124</t>
  </si>
  <si>
    <t>DAV1400868805</t>
  </si>
  <si>
    <t>682 purchases</t>
  </si>
  <si>
    <t>DAV5447687645</t>
  </si>
  <si>
    <t>DAV8741038265</t>
  </si>
  <si>
    <t>697 purchases</t>
  </si>
  <si>
    <t>DAV4260747364</t>
  </si>
  <si>
    <t>569 purchases</t>
  </si>
  <si>
    <t>DAV7321533211</t>
  </si>
  <si>
    <t>671 purchases</t>
  </si>
  <si>
    <t>DAV7551886107</t>
  </si>
  <si>
    <t>DAV7861401488</t>
  </si>
  <si>
    <t>479 purchases</t>
  </si>
  <si>
    <t>DAV5441701735</t>
  </si>
  <si>
    <t>DAV8431636433</t>
  </si>
  <si>
    <t>DAV0834162048</t>
  </si>
  <si>
    <t>505 purchases</t>
  </si>
  <si>
    <t>DAV7370488471</t>
  </si>
  <si>
    <t>DAV3628351044</t>
  </si>
  <si>
    <t>309 purchases</t>
  </si>
  <si>
    <t>DAV5186856703</t>
  </si>
  <si>
    <t>MAM7503403072</t>
  </si>
  <si>
    <t>MAM2065852716</t>
  </si>
  <si>
    <t>MAM4124655256</t>
  </si>
  <si>
    <t>MAM2270870263</t>
  </si>
  <si>
    <t>MAM3625568240</t>
  </si>
  <si>
    <t>515 purchases</t>
  </si>
  <si>
    <t>MAM1463623823</t>
  </si>
  <si>
    <t>MAM1168002726</t>
  </si>
  <si>
    <t>MAM4585333635</t>
  </si>
  <si>
    <t>MAM0335244162</t>
  </si>
  <si>
    <t>MAM3326045762</t>
  </si>
  <si>
    <t>MAM3275824062</t>
  </si>
  <si>
    <t>419 purchases</t>
  </si>
  <si>
    <t>MAM6375502878</t>
  </si>
  <si>
    <t>397 purchases</t>
  </si>
  <si>
    <t>MAM0100048221</t>
  </si>
  <si>
    <t>MAM2345447674</t>
  </si>
  <si>
    <t>871 purchases</t>
  </si>
  <si>
    <t>MAM6813155338</t>
  </si>
  <si>
    <t>666 purchases</t>
  </si>
  <si>
    <t>MAM0481255721</t>
  </si>
  <si>
    <t>MAM3264602076</t>
  </si>
  <si>
    <t>504 purchases</t>
  </si>
  <si>
    <t>MAM0201310251</t>
  </si>
  <si>
    <t>362 purchases</t>
  </si>
  <si>
    <t>MAM8252814334</t>
  </si>
  <si>
    <t>623 purchases</t>
  </si>
  <si>
    <t>MAM8625855752</t>
  </si>
  <si>
    <t>MAM7187308637</t>
  </si>
  <si>
    <t>832 purchases</t>
  </si>
  <si>
    <t>MAM5206663765</t>
  </si>
  <si>
    <t>MAM8307422113</t>
  </si>
  <si>
    <t>753 purchases</t>
  </si>
  <si>
    <t>MAM2423681277</t>
  </si>
  <si>
    <t>315 purchases</t>
  </si>
  <si>
    <t>MAM4171448010</t>
  </si>
  <si>
    <t>MAM3758283528</t>
  </si>
  <si>
    <t>455 purchases</t>
  </si>
  <si>
    <t>MAM4882830155</t>
  </si>
  <si>
    <t>475 purchases</t>
  </si>
  <si>
    <t>MAM6271280655</t>
  </si>
  <si>
    <t>MAM6743732300</t>
  </si>
  <si>
    <t>456 purchases</t>
  </si>
  <si>
    <t>MAM6633561355</t>
  </si>
  <si>
    <t>324 purchases</t>
  </si>
  <si>
    <t>MAM4683402853</t>
  </si>
  <si>
    <t>784 purchases</t>
  </si>
  <si>
    <t>MAM4226072242</t>
  </si>
  <si>
    <t>MAM1287485608</t>
  </si>
  <si>
    <t>MAM7875586725</t>
  </si>
  <si>
    <t>574 purchases</t>
  </si>
  <si>
    <t>MAM5513622414</t>
  </si>
  <si>
    <t>587 purchases</t>
  </si>
  <si>
    <t>MAM7023317135</t>
  </si>
  <si>
    <t>MAM0623821860</t>
  </si>
  <si>
    <t>936 purchases</t>
  </si>
  <si>
    <t>MAM7553335626</t>
  </si>
  <si>
    <t>461 purchases</t>
  </si>
  <si>
    <t>MAM0666187734</t>
  </si>
  <si>
    <t>360 purchases</t>
  </si>
  <si>
    <t>MAM4365483685</t>
  </si>
  <si>
    <t>MAM5715148623</t>
  </si>
  <si>
    <t>MAM2542244083</t>
  </si>
  <si>
    <t>MAM4240567657</t>
  </si>
  <si>
    <t>MAM1546470778</t>
  </si>
  <si>
    <t>MAM1210213676</t>
  </si>
  <si>
    <t>MAM7632326627</t>
  </si>
  <si>
    <t>864 purchases</t>
  </si>
  <si>
    <t>MAM7756772776</t>
  </si>
  <si>
    <t>MAM1162531487</t>
  </si>
  <si>
    <t>349 purchases</t>
  </si>
  <si>
    <t>MAM6574028168</t>
  </si>
  <si>
    <t>MAM8778286704</t>
  </si>
  <si>
    <t>MAM5130278224</t>
  </si>
  <si>
    <t>591 purchases</t>
  </si>
  <si>
    <t>MAM6541024300</t>
  </si>
  <si>
    <t>MAM5303124488</t>
  </si>
  <si>
    <t>614 purchases</t>
  </si>
  <si>
    <t>MAM2443671656</t>
  </si>
  <si>
    <t>MAM8225553071</t>
  </si>
  <si>
    <t>MAM1023315421</t>
  </si>
  <si>
    <t>MAM2356557245</t>
  </si>
  <si>
    <t>MAM5303166513</t>
  </si>
  <si>
    <t>335 purchases</t>
  </si>
  <si>
    <t>MAM8608561423</t>
  </si>
  <si>
    <t>MAM3233260404</t>
  </si>
  <si>
    <t>MAM5606878663</t>
  </si>
  <si>
    <t>MAM2804753187</t>
  </si>
  <si>
    <t>313 purchases</t>
  </si>
  <si>
    <t>MAM8037472355</t>
  </si>
  <si>
    <t>658 purchases</t>
  </si>
  <si>
    <t>MAM1227644746</t>
  </si>
  <si>
    <t>MAM2682157460</t>
  </si>
  <si>
    <t>423 purchases</t>
  </si>
  <si>
    <t>MAM7074673355</t>
  </si>
  <si>
    <t>MAM4182007267</t>
  </si>
  <si>
    <t>659 purchases</t>
  </si>
  <si>
    <t>MAM1250506304</t>
  </si>
  <si>
    <t>572 purchases</t>
  </si>
  <si>
    <t>MAM2732662143</t>
  </si>
  <si>
    <t>LEA0051612654</t>
  </si>
  <si>
    <t>704 purchases</t>
  </si>
  <si>
    <t>LEA2713453408</t>
  </si>
  <si>
    <t>439 purchases</t>
  </si>
  <si>
    <t>LEA8714857545</t>
  </si>
  <si>
    <t>LEA8007067212</t>
  </si>
  <si>
    <t>LEA1181772452</t>
  </si>
  <si>
    <t>845 purchases</t>
  </si>
  <si>
    <t>LEA5521202314</t>
  </si>
  <si>
    <t>342 purchases</t>
  </si>
  <si>
    <t>LEA0806006000</t>
  </si>
  <si>
    <t>LEA0523758400</t>
  </si>
  <si>
    <t>LEA7500836542</t>
  </si>
  <si>
    <t>528 purchases</t>
  </si>
  <si>
    <t>LEA4545541361</t>
  </si>
  <si>
    <t>LEA8251173062</t>
  </si>
  <si>
    <t>578 purchases</t>
  </si>
  <si>
    <t>LEA1833386733</t>
  </si>
  <si>
    <t>492 purchases</t>
  </si>
  <si>
    <t>LEA0140063546</t>
  </si>
  <si>
    <t>768 purchases</t>
  </si>
  <si>
    <t>LEA3465151375</t>
  </si>
  <si>
    <t>LEA1204536102</t>
  </si>
  <si>
    <t>LEA5208544058</t>
  </si>
  <si>
    <t>712 purchases</t>
  </si>
  <si>
    <t>LEA4835226451</t>
  </si>
  <si>
    <t>872 purchases</t>
  </si>
  <si>
    <t>LEA6755871667</t>
  </si>
  <si>
    <t>839 purchases</t>
  </si>
  <si>
    <t>LEA1541684176</t>
  </si>
  <si>
    <t>LEA7432272828</t>
  </si>
  <si>
    <t>LEA5252182078</t>
  </si>
  <si>
    <t>400 purchases</t>
  </si>
  <si>
    <t>LEA3154060750</t>
  </si>
  <si>
    <t>458 purchases</t>
  </si>
  <si>
    <t>LEA3206327284</t>
  </si>
  <si>
    <t>LEA7844731147</t>
  </si>
  <si>
    <t>LEA2888580830</t>
  </si>
  <si>
    <t>434 purchases</t>
  </si>
  <si>
    <t>LEA8871510303</t>
  </si>
  <si>
    <t>646 purchases</t>
  </si>
  <si>
    <t>LEA0648882458</t>
  </si>
  <si>
    <t>LEA2443640440</t>
  </si>
  <si>
    <t>910 purchases</t>
  </si>
  <si>
    <t>LEA8168737415</t>
  </si>
  <si>
    <t>287 purchases</t>
  </si>
  <si>
    <t>LEA1201264542</t>
  </si>
  <si>
    <t>LEA6013200114</t>
  </si>
  <si>
    <t>482 purchases</t>
  </si>
  <si>
    <t>LEA8140867017</t>
  </si>
  <si>
    <t>LEA2157705145</t>
  </si>
  <si>
    <t>LEA0326124447</t>
  </si>
  <si>
    <t>LEA6752461348</t>
  </si>
  <si>
    <t>LEA3588584735</t>
  </si>
  <si>
    <t>866 purchases</t>
  </si>
  <si>
    <t>LEA6863457321</t>
  </si>
  <si>
    <t>264 purchases</t>
  </si>
  <si>
    <t>LEA6726654451</t>
  </si>
  <si>
    <t>LEA1480416432</t>
  </si>
  <si>
    <t>LEA5362416858</t>
  </si>
  <si>
    <t>LEA5233365511</t>
  </si>
  <si>
    <t>LEA0544260534</t>
  </si>
  <si>
    <t>269 purchases</t>
  </si>
  <si>
    <t>LEA4518521626</t>
  </si>
  <si>
    <t>LEA7303828836</t>
  </si>
  <si>
    <t>633 purchases</t>
  </si>
  <si>
    <t>LEA5008034180</t>
  </si>
  <si>
    <t>LEA8546456070</t>
  </si>
  <si>
    <t>818 purchases</t>
  </si>
  <si>
    <t>LEA4405871738</t>
  </si>
  <si>
    <t>ANT6746834683</t>
  </si>
  <si>
    <t>ANT3684040135</t>
  </si>
  <si>
    <t>ANT1313703572</t>
  </si>
  <si>
    <t>560 purchases</t>
  </si>
  <si>
    <t>ANT1027463418</t>
  </si>
  <si>
    <t>ANT6028182463</t>
  </si>
  <si>
    <t>ANT1867807175</t>
  </si>
  <si>
    <t>ANT6866043105</t>
  </si>
  <si>
    <t>602 purchases</t>
  </si>
  <si>
    <t>ANT4102458724</t>
  </si>
  <si>
    <t>798 purchases</t>
  </si>
  <si>
    <t>ANT4681800710</t>
  </si>
  <si>
    <t>ANT1082668203</t>
  </si>
  <si>
    <t>454 purchases</t>
  </si>
  <si>
    <t>ANT0236760370</t>
  </si>
  <si>
    <t>ANT3780121633</t>
  </si>
  <si>
    <t>ANT4368035126</t>
  </si>
  <si>
    <t>523 purchases</t>
  </si>
  <si>
    <t>ANT3640101085</t>
  </si>
  <si>
    <t>ANT0710722872</t>
  </si>
  <si>
    <t>334 purchases</t>
  </si>
  <si>
    <t>ANT8316634243</t>
  </si>
  <si>
    <t>ANT5530455780</t>
  </si>
  <si>
    <t>ANT2864077561</t>
  </si>
  <si>
    <t>ANT3704210733</t>
  </si>
  <si>
    <t>ANT7376458280</t>
  </si>
  <si>
    <t>ANT5005043440</t>
  </si>
  <si>
    <t>840 purchases</t>
  </si>
  <si>
    <t>ANT7280263460</t>
  </si>
  <si>
    <t>ANT5570764118</t>
  </si>
  <si>
    <t>ANT0101866612</t>
  </si>
  <si>
    <t>ANT7753667520</t>
  </si>
  <si>
    <t>691 purchases</t>
  </si>
  <si>
    <t>ANT6842888721</t>
  </si>
  <si>
    <t>ANT7373412836</t>
  </si>
  <si>
    <t>424 purchases</t>
  </si>
  <si>
    <t>ANT0066201035</t>
  </si>
  <si>
    <t>887 purchases</t>
  </si>
  <si>
    <t>ANT1182152627</t>
  </si>
  <si>
    <t>748 purchases</t>
  </si>
  <si>
    <t>ANT1435574734</t>
  </si>
  <si>
    <t>971 purchases</t>
  </si>
  <si>
    <t>ANT6260664644</t>
  </si>
  <si>
    <t>ANT7661471436</t>
  </si>
  <si>
    <t>ANT6655166802</t>
  </si>
  <si>
    <t>ANT7450250543</t>
  </si>
  <si>
    <t>856 purchases</t>
  </si>
  <si>
    <t>ANT0401837685</t>
  </si>
  <si>
    <t>ANT8558250463</t>
  </si>
  <si>
    <t>ANT3618611382</t>
  </si>
  <si>
    <t>ANT1868783378</t>
  </si>
  <si>
    <t>ANT7135563867</t>
  </si>
  <si>
    <t>703 purchases</t>
  </si>
  <si>
    <t>ANT5100154275</t>
  </si>
  <si>
    <t>DAV0844254127</t>
  </si>
  <si>
    <t>DAV0533484585</t>
  </si>
  <si>
    <t>766 purchases</t>
  </si>
  <si>
    <t>DAV3513764320</t>
  </si>
  <si>
    <t>538 purchases</t>
  </si>
  <si>
    <t>DAV7243757001</t>
  </si>
  <si>
    <t>970 purchases</t>
  </si>
  <si>
    <t>DAV8821576188</t>
  </si>
  <si>
    <t>DAV5186283326</t>
  </si>
  <si>
    <t>737 purchases</t>
  </si>
  <si>
    <t>DAV7700420208</t>
  </si>
  <si>
    <t>977 purchases</t>
  </si>
  <si>
    <t>DAV7724075685</t>
  </si>
  <si>
    <t>DAV3223583076</t>
  </si>
  <si>
    <t>585 purchases</t>
  </si>
  <si>
    <t>DAV5807584227</t>
  </si>
  <si>
    <t>830 purchases</t>
  </si>
  <si>
    <t>DAV6870373221</t>
  </si>
  <si>
    <t>DAV3604124871</t>
  </si>
  <si>
    <t>270 purchases</t>
  </si>
  <si>
    <t>DAV2587720315</t>
  </si>
  <si>
    <t>685 purchases</t>
  </si>
  <si>
    <t>DAV4482854575</t>
  </si>
  <si>
    <t>879 purchases</t>
  </si>
  <si>
    <t>DAV8125706012</t>
  </si>
  <si>
    <t>561 purchases</t>
  </si>
  <si>
    <t>DAV6714112566</t>
  </si>
  <si>
    <t>DAV0816257186</t>
  </si>
  <si>
    <t>DAV7565523868</t>
  </si>
  <si>
    <t>DAV0768433342</t>
  </si>
  <si>
    <t>601 purchases</t>
  </si>
  <si>
    <t>DAV5036005525</t>
  </si>
  <si>
    <t>473 purchases</t>
  </si>
  <si>
    <t>DAV2715658260</t>
  </si>
  <si>
    <t>DAV8561310888</t>
  </si>
  <si>
    <t>DAV6364878220</t>
  </si>
  <si>
    <t>DAV1152361500</t>
  </si>
  <si>
    <t>403 purchases</t>
  </si>
  <si>
    <t>DAV6512478661</t>
  </si>
  <si>
    <t>956 purchases</t>
  </si>
  <si>
    <t>DAV4746014323</t>
  </si>
  <si>
    <t>261 purchases</t>
  </si>
  <si>
    <t>DAV4674376627</t>
  </si>
  <si>
    <t>DAV6766370775</t>
  </si>
  <si>
    <t>DAV6030886373</t>
  </si>
  <si>
    <t>710 purchases</t>
  </si>
  <si>
    <t>DAV8630341518</t>
  </si>
  <si>
    <t>DAV7656301807</t>
  </si>
  <si>
    <t>DAV8337754253</t>
  </si>
  <si>
    <t>DAV8430751628</t>
  </si>
  <si>
    <t>DAV6207852816</t>
  </si>
  <si>
    <t>390 purchases</t>
  </si>
  <si>
    <t>DAV7304613100</t>
  </si>
  <si>
    <t>DAV7703036351</t>
  </si>
  <si>
    <t>DAV1018658117</t>
  </si>
  <si>
    <t>YAW2271126385</t>
  </si>
  <si>
    <t>YAW1883248830</t>
  </si>
  <si>
    <t>YAW7030246806</t>
  </si>
  <si>
    <t>YAW7431216456</t>
  </si>
  <si>
    <t>493 purchases</t>
  </si>
  <si>
    <t>YAW8258581602</t>
  </si>
  <si>
    <t>345 purchases</t>
  </si>
  <si>
    <t>YAW4525722613</t>
  </si>
  <si>
    <t>YAW2688541068</t>
  </si>
  <si>
    <t>YAW5505141562</t>
  </si>
  <si>
    <t>378 purchases</t>
  </si>
  <si>
    <t>YAW4032317717</t>
  </si>
  <si>
    <t>YAW8234106125</t>
  </si>
  <si>
    <t>940 purchases</t>
  </si>
  <si>
    <t>YAW7347180440</t>
  </si>
  <si>
    <t>938 purchases</t>
  </si>
  <si>
    <t>YAW0400565320</t>
  </si>
  <si>
    <t>YAW6275701457</t>
  </si>
  <si>
    <t>YAW7524182205</t>
  </si>
  <si>
    <t>787 purchases</t>
  </si>
  <si>
    <t>YAW5120817624</t>
  </si>
  <si>
    <t>YAW3245375103</t>
  </si>
  <si>
    <t>957 purchases</t>
  </si>
  <si>
    <t>YAW2712622788</t>
  </si>
  <si>
    <t>YAW4664541443</t>
  </si>
  <si>
    <t>YAW6625375584</t>
  </si>
  <si>
    <t>358 purchases</t>
  </si>
  <si>
    <t>YAW7682446386</t>
  </si>
  <si>
    <t>YAW4461778436</t>
  </si>
  <si>
    <t>YAW3512475882</t>
  </si>
  <si>
    <t>YAW7511124168</t>
  </si>
  <si>
    <t>997 purchases</t>
  </si>
  <si>
    <t>YAW7015058148</t>
  </si>
  <si>
    <t>471 purchases</t>
  </si>
  <si>
    <t>YAW4478175823</t>
  </si>
  <si>
    <t>YAW2331115715</t>
  </si>
  <si>
    <t>YAW1588051537</t>
  </si>
  <si>
    <t>788 purchases</t>
  </si>
  <si>
    <t>YAW0001057763</t>
  </si>
  <si>
    <t>YAW8347732516</t>
  </si>
  <si>
    <t>488 purchases</t>
  </si>
  <si>
    <t>YAW2815122403</t>
  </si>
  <si>
    <t>929 purchases</t>
  </si>
  <si>
    <t>YAW1811531245</t>
  </si>
  <si>
    <t>YAW3204022425</t>
  </si>
  <si>
    <t>YAW2654168266</t>
  </si>
  <si>
    <t>618 purchases</t>
  </si>
  <si>
    <t>YAW4411338584</t>
  </si>
  <si>
    <t>YAW7881650187</t>
  </si>
  <si>
    <t>YAW0585232171</t>
  </si>
  <si>
    <t>YAW2163637713</t>
  </si>
  <si>
    <t>YAW8217786553</t>
  </si>
  <si>
    <t>478 purchases</t>
  </si>
  <si>
    <t>YAW5087078062</t>
  </si>
  <si>
    <t>468 purchases</t>
  </si>
  <si>
    <t>YAW3777256416</t>
  </si>
  <si>
    <t>883 purchases</t>
  </si>
  <si>
    <t>YAW1486721050</t>
  </si>
  <si>
    <t>YAW2303075536</t>
  </si>
  <si>
    <t>298 purchases</t>
  </si>
  <si>
    <t>YAW6623210764</t>
  </si>
  <si>
    <t>916 purchases</t>
  </si>
  <si>
    <t>YAW5725473254</t>
  </si>
  <si>
    <t>YAW8866426118</t>
  </si>
  <si>
    <t>YAW6763726714</t>
  </si>
  <si>
    <t>YAW0520327000</t>
  </si>
  <si>
    <t>483 purchases</t>
  </si>
  <si>
    <t>YAW2084852586</t>
  </si>
  <si>
    <t>YAW5726602046</t>
  </si>
  <si>
    <t>645 purchases</t>
  </si>
  <si>
    <t>AKW0536133086</t>
  </si>
  <si>
    <t>AKW7417708875</t>
  </si>
  <si>
    <t>861 purchases</t>
  </si>
  <si>
    <t>AKW8272878686</t>
  </si>
  <si>
    <t>AKW7256273011</t>
  </si>
  <si>
    <t>AKW7805036658</t>
  </si>
  <si>
    <t>464 purchases</t>
  </si>
  <si>
    <t>AKW6744311540</t>
  </si>
  <si>
    <t>AKW3557838650</t>
  </si>
  <si>
    <t>AKW8721100462</t>
  </si>
  <si>
    <t>AKW6018681044</t>
  </si>
  <si>
    <t>297 purchases</t>
  </si>
  <si>
    <t>AKW6150712147</t>
  </si>
  <si>
    <t>807 purchases</t>
  </si>
  <si>
    <t>AKW1173023771</t>
  </si>
  <si>
    <t>AKW1712251177</t>
  </si>
  <si>
    <t>AKW3707680137</t>
  </si>
  <si>
    <t>AKW2144075535</t>
  </si>
  <si>
    <t>553 purchases</t>
  </si>
  <si>
    <t>AKW2831412880</t>
  </si>
  <si>
    <t>285 purchases</t>
  </si>
  <si>
    <t>AKW2825433081</t>
  </si>
  <si>
    <t>AKW6845873425</t>
  </si>
  <si>
    <t>893 purchases</t>
  </si>
  <si>
    <t>AKW7015632246</t>
  </si>
  <si>
    <t>852 purchases</t>
  </si>
  <si>
    <t>AKW3257631061</t>
  </si>
  <si>
    <t>485 purchases</t>
  </si>
  <si>
    <t>AKW3601677580</t>
  </si>
  <si>
    <t>AKW4386535373</t>
  </si>
  <si>
    <t>AKW3838827160</t>
  </si>
  <si>
    <t>402 purchases</t>
  </si>
  <si>
    <t>AKW1121353614</t>
  </si>
  <si>
    <t>AKW2472424126</t>
  </si>
  <si>
    <t>AKW3280633150</t>
  </si>
  <si>
    <t>AKW2447156123</t>
  </si>
  <si>
    <t>967 purchases</t>
  </si>
  <si>
    <t>AKW7603526300</t>
  </si>
  <si>
    <t>563 purchases</t>
  </si>
  <si>
    <t>AKW5338600776</t>
  </si>
  <si>
    <t>AKW7255267551</t>
  </si>
  <si>
    <t>915 purchases</t>
  </si>
  <si>
    <t>AKW1780756512</t>
  </si>
  <si>
    <t>AKW0605742845</t>
  </si>
  <si>
    <t>AKW8157118445</t>
  </si>
  <si>
    <t>AKW5584374150</t>
  </si>
  <si>
    <t>906 purchases</t>
  </si>
  <si>
    <t>AKW0826457366</t>
  </si>
  <si>
    <t>AKW7444140180</t>
  </si>
  <si>
    <t>711 purchases</t>
  </si>
  <si>
    <t>AKW8765410702</t>
  </si>
  <si>
    <t>589 purchases</t>
  </si>
  <si>
    <t>AKW0210688802</t>
  </si>
  <si>
    <t>AKW5507751408</t>
  </si>
  <si>
    <t>AKW4232051671</t>
  </si>
  <si>
    <t>507 purchases</t>
  </si>
  <si>
    <t>AKW2446447678</t>
  </si>
  <si>
    <t>AKW0271858643</t>
  </si>
  <si>
    <t>AKW4030150811</t>
  </si>
  <si>
    <t>696 purchases</t>
  </si>
  <si>
    <t>AKW2267757337</t>
  </si>
  <si>
    <t>AKW1788484141</t>
  </si>
  <si>
    <t>AKW8464742201</t>
  </si>
  <si>
    <t>497 purchases</t>
  </si>
  <si>
    <t>AKW3276401725</t>
  </si>
  <si>
    <t>330 purchases</t>
  </si>
  <si>
    <t>AKW8442880614</t>
  </si>
  <si>
    <t>656 purchases</t>
  </si>
  <si>
    <t>AKW0075627333</t>
  </si>
  <si>
    <t>AKW0766360111</t>
  </si>
  <si>
    <t>AKW2123401804</t>
  </si>
  <si>
    <t>AKW5846858474</t>
  </si>
  <si>
    <t>AKW5222657445</t>
  </si>
  <si>
    <t>AKW0513501088</t>
  </si>
  <si>
    <t>AKW2044406817</t>
  </si>
  <si>
    <t>420 purchases</t>
  </si>
  <si>
    <t>AKW0610805763</t>
  </si>
  <si>
    <t>AKW4481276623</t>
  </si>
  <si>
    <t>AKW8800212505</t>
  </si>
  <si>
    <t>354 purchases</t>
  </si>
  <si>
    <t>AKW2043372132</t>
  </si>
  <si>
    <t>AKW4726218035</t>
  </si>
  <si>
    <t>428 purchases</t>
  </si>
  <si>
    <t>AKW8075724763</t>
  </si>
  <si>
    <t>392 purchases</t>
  </si>
  <si>
    <t>AKW0774444101</t>
  </si>
  <si>
    <t>AKW0615644060</t>
  </si>
  <si>
    <t>AKW8753683127</t>
  </si>
  <si>
    <t>AKW2421072441</t>
  </si>
  <si>
    <t>AKW0502666873</t>
  </si>
  <si>
    <t>835 purchases</t>
  </si>
  <si>
    <t>AKW2737643726</t>
  </si>
  <si>
    <t>AKW6050886303</t>
  </si>
  <si>
    <t>AKW6261107160</t>
  </si>
  <si>
    <t>702 purchases</t>
  </si>
  <si>
    <t>AKW2668777561</t>
  </si>
  <si>
    <t>YAA2014225714</t>
  </si>
  <si>
    <t>YAA0373581055</t>
  </si>
  <si>
    <t>YAA2860811005</t>
  </si>
  <si>
    <t>YAA8858853760</t>
  </si>
  <si>
    <t>YAA0340424661</t>
  </si>
  <si>
    <t>YAA7341434432</t>
  </si>
  <si>
    <t>908 purchases</t>
  </si>
  <si>
    <t>YAA8608666261</t>
  </si>
  <si>
    <t>YAA5584100142</t>
  </si>
  <si>
    <t>YAA0337488167</t>
  </si>
  <si>
    <t>YAA6658741282</t>
  </si>
  <si>
    <t>YAA4085512845</t>
  </si>
  <si>
    <t>YAA8124168280</t>
  </si>
  <si>
    <t>YAA0135478701</t>
  </si>
  <si>
    <t>YAA2441012572</t>
  </si>
  <si>
    <t>YAA6661337773</t>
  </si>
  <si>
    <t>597 purchases</t>
  </si>
  <si>
    <t>YAA5858015670</t>
  </si>
  <si>
    <t>718 purchases</t>
  </si>
  <si>
    <t>YAA8706728307</t>
  </si>
  <si>
    <t>YAA0623235221</t>
  </si>
  <si>
    <t>YAA4623801580</t>
  </si>
  <si>
    <t>YAA7507126530</t>
  </si>
  <si>
    <t>YAA0276125848</t>
  </si>
  <si>
    <t>YAA4361551230</t>
  </si>
  <si>
    <t>YAA0408781118</t>
  </si>
  <si>
    <t>YAA0508361333</t>
  </si>
  <si>
    <t>YAA5440772102</t>
  </si>
  <si>
    <t>YAA0553264323</t>
  </si>
  <si>
    <t>365 purchases</t>
  </si>
  <si>
    <t>YAA1060515526</t>
  </si>
  <si>
    <t>YAA8886371281</t>
  </si>
  <si>
    <t>YAA8404027470</t>
  </si>
  <si>
    <t>373 purchases</t>
  </si>
  <si>
    <t>YAA8258372540</t>
  </si>
  <si>
    <t>YAA4425261501</t>
  </si>
  <si>
    <t>YAA7208752164</t>
  </si>
  <si>
    <t>YAA2013026454</t>
  </si>
  <si>
    <t>686 purchases</t>
  </si>
  <si>
    <t>YAA3680635744</t>
  </si>
  <si>
    <t>332 purchases</t>
  </si>
  <si>
    <t>YAA0627846611</t>
  </si>
  <si>
    <t>600 purchases</t>
  </si>
  <si>
    <t>YAA0404211212</t>
  </si>
  <si>
    <t>YAA3660222102</t>
  </si>
  <si>
    <t>848 purchases</t>
  </si>
  <si>
    <t>YAA5171573632</t>
  </si>
  <si>
    <t>279 purchases</t>
  </si>
  <si>
    <t>YAA8408747802</t>
  </si>
  <si>
    <t>YAA4216238407</t>
  </si>
  <si>
    <t>YAA6005078331</t>
  </si>
  <si>
    <t>654 purchases</t>
  </si>
  <si>
    <t>KWA0366277220</t>
  </si>
  <si>
    <t>KWA1324040553</t>
  </si>
  <si>
    <t>661 purchases</t>
  </si>
  <si>
    <t>KWA7253434081</t>
  </si>
  <si>
    <t>KWA3117016243</t>
  </si>
  <si>
    <t>KWA1180773206</t>
  </si>
  <si>
    <t>277 purchases</t>
  </si>
  <si>
    <t>KWA8173663142</t>
  </si>
  <si>
    <t>KWA8477371367</t>
  </si>
  <si>
    <t>KWA5366311105</t>
  </si>
  <si>
    <t>KWA1255430318</t>
  </si>
  <si>
    <t>KWA6472388727</t>
  </si>
  <si>
    <t>KWA2080418826</t>
  </si>
  <si>
    <t>KWA5666026085</t>
  </si>
  <si>
    <t>KWA2003401236</t>
  </si>
  <si>
    <t>359 purchases</t>
  </si>
  <si>
    <t>KWA7873582422</t>
  </si>
  <si>
    <t>739 purchases</t>
  </si>
  <si>
    <t>KWA3754435860</t>
  </si>
  <si>
    <t>KWA5211514175</t>
  </si>
  <si>
    <t>KWA0338188403</t>
  </si>
  <si>
    <t>KWA0277543667</t>
  </si>
  <si>
    <t>KWA3377660088</t>
  </si>
  <si>
    <t>KWA8236038282</t>
  </si>
  <si>
    <t>KWA1073162585</t>
  </si>
  <si>
    <t>KWA3386614075</t>
  </si>
  <si>
    <t>KWA8653812882</t>
  </si>
  <si>
    <t>371 purchases</t>
  </si>
  <si>
    <t>KWA1231840771</t>
  </si>
  <si>
    <t>958 purchases</t>
  </si>
  <si>
    <t>KWA4037156706</t>
  </si>
  <si>
    <t>KWA7862343003</t>
  </si>
  <si>
    <t>KWA1474106383</t>
  </si>
  <si>
    <t>KWA5418877281</t>
  </si>
  <si>
    <t>KWA3310456541</t>
  </si>
  <si>
    <t>KWA5681371580</t>
  </si>
  <si>
    <t>KWA2381206418</t>
  </si>
  <si>
    <t>KWA5261151360</t>
  </si>
  <si>
    <t>KWA2364746685</t>
  </si>
  <si>
    <t>KWA4707480717</t>
  </si>
  <si>
    <t>368 purchases</t>
  </si>
  <si>
    <t>KWA8503415586</t>
  </si>
  <si>
    <t>263 purchases</t>
  </si>
  <si>
    <t>KWA8347037414</t>
  </si>
  <si>
    <t>KWA8143577382</t>
  </si>
  <si>
    <t>KWA2828356181</t>
  </si>
  <si>
    <t>KWA6771713156</t>
  </si>
  <si>
    <t>KWA8862005730</t>
  </si>
  <si>
    <t>319 purchases</t>
  </si>
  <si>
    <t>KWA1314477105</t>
  </si>
  <si>
    <t>PFMS3401315248</t>
  </si>
  <si>
    <t>934 sales</t>
  </si>
  <si>
    <t>PFMS0144245886</t>
  </si>
  <si>
    <t>PFMS2825663307</t>
  </si>
  <si>
    <t>PFMS0607880344</t>
  </si>
  <si>
    <t>362 sales</t>
  </si>
  <si>
    <t>PFMS1234685824</t>
  </si>
  <si>
    <t>713 sales</t>
  </si>
  <si>
    <t>PFMS5300452132</t>
  </si>
  <si>
    <t>PFMS8606465746</t>
  </si>
  <si>
    <t>PFMS6785731147</t>
  </si>
  <si>
    <t>416 sales</t>
  </si>
  <si>
    <t>PFMS1731206174</t>
  </si>
  <si>
    <t>PFMS2043781384</t>
  </si>
  <si>
    <t>PFMS7284326415</t>
  </si>
  <si>
    <t>PFMS6036140544</t>
  </si>
  <si>
    <t>414 sales</t>
  </si>
  <si>
    <t>PFMS0324421826</t>
  </si>
  <si>
    <t>PFMS5171657872</t>
  </si>
  <si>
    <t>PFMS3066616378</t>
  </si>
  <si>
    <t>267 sales</t>
  </si>
  <si>
    <t>PFMS3427384717</t>
  </si>
  <si>
    <t>PFMS3864625756</t>
  </si>
  <si>
    <t>PFMS5208248058</t>
  </si>
  <si>
    <t>PFMS0642586607</t>
  </si>
  <si>
    <t>PFMS0210862786</t>
  </si>
  <si>
    <t>773 sales</t>
  </si>
  <si>
    <t>PFMS8573118556</t>
  </si>
  <si>
    <t>324 sales</t>
  </si>
  <si>
    <t>PFMS3802552252</t>
  </si>
  <si>
    <t>822 sales</t>
  </si>
  <si>
    <t>PFMS8411752586</t>
  </si>
  <si>
    <t>341 sales</t>
  </si>
  <si>
    <t>PFMS3203538775</t>
  </si>
  <si>
    <t>828 sales</t>
  </si>
  <si>
    <t>PFMS0216186787</t>
  </si>
  <si>
    <t>344 sales</t>
  </si>
  <si>
    <t>PFMS0467106365</t>
  </si>
  <si>
    <t>PFMS5010642854</t>
  </si>
  <si>
    <t>PFMS6545076283</t>
  </si>
  <si>
    <t>783 sales</t>
  </si>
  <si>
    <t>PFMS3875122712</t>
  </si>
  <si>
    <t>PFMS5575350386</t>
  </si>
  <si>
    <t>PFMS5033630136</t>
  </si>
  <si>
    <t>401 sales</t>
  </si>
  <si>
    <t>PFMS6233201041</t>
  </si>
  <si>
    <t>PFMS6575076585</t>
  </si>
  <si>
    <t>PFMS1713301855</t>
  </si>
  <si>
    <t>264 sales</t>
  </si>
  <si>
    <t>PFMS4347673841</t>
  </si>
  <si>
    <t>PFMS5684340231</t>
  </si>
  <si>
    <t>PFMS1013265805</t>
  </si>
  <si>
    <t>525 sales</t>
  </si>
  <si>
    <t>PFMS2781676330</t>
  </si>
  <si>
    <t>PFMS7460402700</t>
  </si>
  <si>
    <t>PFMS4382737233</t>
  </si>
  <si>
    <t>PFMS7705641238</t>
  </si>
  <si>
    <t>PFMS4032723274</t>
  </si>
  <si>
    <t>PFMS4235544070</t>
  </si>
  <si>
    <t>PFMS3516261113</t>
  </si>
  <si>
    <t>417 sales</t>
  </si>
  <si>
    <t>PFMS4338271520</t>
  </si>
  <si>
    <t>PFMS0500062854</t>
  </si>
  <si>
    <t>PFMS8404444048</t>
  </si>
  <si>
    <t>PFMS6360586053</t>
  </si>
  <si>
    <t>PFMS7381231643</t>
  </si>
  <si>
    <t>PFMS1403762313</t>
  </si>
  <si>
    <t>945 sales</t>
  </si>
  <si>
    <t>PFMS8580154656</t>
  </si>
  <si>
    <t>PFMS2401382374</t>
  </si>
  <si>
    <t>PFMS1586470012</t>
  </si>
  <si>
    <t>PFMS0228147735</t>
  </si>
  <si>
    <t>PFMS5714658451</t>
  </si>
  <si>
    <t>PFMS3668373006</t>
  </si>
  <si>
    <t>PFMS5855284353</t>
  </si>
  <si>
    <t>PFMS3210068883</t>
  </si>
  <si>
    <t>PFMS7086518236</t>
  </si>
  <si>
    <t>PFMS4563186661</t>
  </si>
  <si>
    <t>PFMS1614524218</t>
  </si>
  <si>
    <t>PFMS1365323315</t>
  </si>
  <si>
    <t>564 sales</t>
  </si>
  <si>
    <t>PFMS7417158443</t>
  </si>
  <si>
    <t>415 sales</t>
  </si>
  <si>
    <t>PFMS4815365508</t>
  </si>
  <si>
    <t>PFMS8051031163</t>
  </si>
  <si>
    <t>926 sales</t>
  </si>
  <si>
    <t>PFMS6272235166</t>
  </si>
  <si>
    <t>PFMS1677463656</t>
  </si>
  <si>
    <t>PFMS5487373852</t>
  </si>
  <si>
    <t>PFMS4322740665</t>
  </si>
  <si>
    <t>363 sales</t>
  </si>
  <si>
    <t>PFMS7441625337</t>
  </si>
  <si>
    <t>587 sales</t>
  </si>
  <si>
    <t>PFMS4842607047</t>
  </si>
  <si>
    <t>PFMS7460654855</t>
  </si>
  <si>
    <t>261 sales</t>
  </si>
  <si>
    <t>PFMS2881624437</t>
  </si>
  <si>
    <t>PFMS0515152876</t>
  </si>
  <si>
    <t>PFMS1341133378</t>
  </si>
  <si>
    <t>PFMS5580205147</t>
  </si>
  <si>
    <t>311 sales</t>
  </si>
  <si>
    <t>PFMS4388685422</t>
  </si>
  <si>
    <t>888 sales</t>
  </si>
  <si>
    <t>PFMS8018251582</t>
  </si>
  <si>
    <t>PFMS5450141323</t>
  </si>
  <si>
    <t>PFMS8151170410</t>
  </si>
  <si>
    <t>845 sales</t>
  </si>
  <si>
    <t>PFMS6152136068</t>
  </si>
  <si>
    <t>666 sales</t>
  </si>
  <si>
    <t>PFMS3036321081</t>
  </si>
  <si>
    <t>PFMS6083438031</t>
  </si>
  <si>
    <t>PFMS4834252628</t>
  </si>
  <si>
    <t>PFMS0066642060</t>
  </si>
  <si>
    <t>PFMS2255112616</t>
  </si>
  <si>
    <t>438 sales</t>
  </si>
  <si>
    <t>PFMS5565834420</t>
  </si>
  <si>
    <t>568 sales</t>
  </si>
  <si>
    <t>PFMS0552067473</t>
  </si>
  <si>
    <t>PFMS2608086301</t>
  </si>
  <si>
    <t>PFMS3363638157</t>
  </si>
  <si>
    <t>PFMS5566523058</t>
  </si>
  <si>
    <t>423 sales</t>
  </si>
  <si>
    <t>PFMS3310041623</t>
  </si>
  <si>
    <t>PFMS6642521026</t>
  </si>
  <si>
    <t>PFMS1450661335</t>
  </si>
  <si>
    <t>PFMS8805458553</t>
  </si>
  <si>
    <t>PFMS1822285653</t>
  </si>
  <si>
    <t>PFMS3437280114</t>
  </si>
  <si>
    <t>PFMS4505222634</t>
  </si>
  <si>
    <t>624 sales</t>
  </si>
  <si>
    <t>PFMS2516738082</t>
  </si>
  <si>
    <t>PFMS6622488340</t>
  </si>
  <si>
    <t>PFMS5357801453</t>
  </si>
  <si>
    <t>PFMS2210513101</t>
  </si>
  <si>
    <t>709 sales</t>
  </si>
  <si>
    <t>PFMS8418346515</t>
  </si>
  <si>
    <t>PFMS7246663453</t>
  </si>
  <si>
    <t>PFMS7740614754</t>
  </si>
  <si>
    <t>PFMS4605653168</t>
  </si>
  <si>
    <t>PFMS1478783748</t>
  </si>
  <si>
    <t>340 sales</t>
  </si>
  <si>
    <t>PFMS2007326531</t>
  </si>
  <si>
    <t>573 sales</t>
  </si>
  <si>
    <t>PFMS2422014428</t>
  </si>
  <si>
    <t>PFMS2250877126</t>
  </si>
  <si>
    <t>PFMS6166837402</t>
  </si>
  <si>
    <t>PFMS1726360816</t>
  </si>
  <si>
    <t>511 sales</t>
  </si>
  <si>
    <t>PFMS3882358417</t>
  </si>
  <si>
    <t>PFMS4677631455</t>
  </si>
  <si>
    <t>PFMS2486183082</t>
  </si>
  <si>
    <t>886 sales</t>
  </si>
  <si>
    <t>PFMS5366683665</t>
  </si>
  <si>
    <t>PFMS3143055272</t>
  </si>
  <si>
    <t>PFMS5014217415</t>
  </si>
  <si>
    <t>PFMS1104846102</t>
  </si>
  <si>
    <t>PFMS0872353337</t>
  </si>
  <si>
    <t>PFMS0825888100</t>
  </si>
  <si>
    <t>PFMS0577031018</t>
  </si>
  <si>
    <t>PFMS4542201738</t>
  </si>
  <si>
    <t>PFMS6375187864</t>
  </si>
  <si>
    <t>PFMS3756747581</t>
  </si>
  <si>
    <t>762 sales</t>
  </si>
  <si>
    <t>PFMS7502745043</t>
  </si>
  <si>
    <t>PFMS7882628400</t>
  </si>
  <si>
    <t>PFMS8883040550</t>
  </si>
  <si>
    <t>PFMS2588337304</t>
  </si>
  <si>
    <t>PFMS2826276611</t>
  </si>
  <si>
    <t>PFMS7115138005</t>
  </si>
  <si>
    <t>PFMS4321728855</t>
  </si>
  <si>
    <t>PFMS5481054400</t>
  </si>
  <si>
    <t>722 sales</t>
  </si>
  <si>
    <t>PFMS0885570548</t>
  </si>
  <si>
    <t>PFMS3446660700</t>
  </si>
  <si>
    <t>PFMS5532465253</t>
  </si>
  <si>
    <t>PFMS3550336024</t>
  </si>
  <si>
    <t>PFMS6607768823</t>
  </si>
  <si>
    <t>PFMS1064061063</t>
  </si>
  <si>
    <t>492 sales</t>
  </si>
  <si>
    <t>PFMS2066351688</t>
  </si>
  <si>
    <t>PFMS0406062486</t>
  </si>
  <si>
    <t>644 sales</t>
  </si>
  <si>
    <t>PFMS0044238082</t>
  </si>
  <si>
    <t>PFMS7126320747</t>
  </si>
  <si>
    <t>PFMS5827766801</t>
  </si>
  <si>
    <t>436 sales</t>
  </si>
  <si>
    <t>PFMS3178114442</t>
  </si>
  <si>
    <t>PFMS8275754473</t>
  </si>
  <si>
    <t>PFMS5701781622</t>
  </si>
  <si>
    <t>PFMS4476083216</t>
  </si>
  <si>
    <t>779 sales</t>
  </si>
  <si>
    <t>PFMS8548505882</t>
  </si>
  <si>
    <t>343 sales</t>
  </si>
  <si>
    <t>PFMS8826352128</t>
  </si>
  <si>
    <t>PFMS7814580337</t>
  </si>
  <si>
    <t>260 sales</t>
  </si>
  <si>
    <t>PFMS4183078031</t>
  </si>
  <si>
    <t>PFMS7453121076</t>
  </si>
  <si>
    <t>PFMS6587081008</t>
  </si>
  <si>
    <t>PFMS7473555222</t>
  </si>
  <si>
    <t>653 sales</t>
  </si>
  <si>
    <t>PFMS1067107266</t>
  </si>
  <si>
    <t>PFMS2355254245</t>
  </si>
  <si>
    <t>PFMS4403277355</t>
  </si>
  <si>
    <t>PFMS4774181013</t>
  </si>
  <si>
    <t>PFMS0813687068</t>
  </si>
  <si>
    <t>PFMS8804861827</t>
  </si>
  <si>
    <t>PFMS2645740762</t>
  </si>
  <si>
    <t>PFMS6540631442</t>
  </si>
  <si>
    <t>PFMS2306747667</t>
  </si>
  <si>
    <t>PFMS3002674740</t>
  </si>
  <si>
    <t>PFMS0166774057</t>
  </si>
  <si>
    <t>PFMS7883268050</t>
  </si>
  <si>
    <t>PFMS4587005232</t>
  </si>
  <si>
    <t>PFMS0755150755</t>
  </si>
  <si>
    <t>PFMS4348655454</t>
  </si>
  <si>
    <t>PFMS8655476518</t>
  </si>
  <si>
    <t>PFMS7347342588</t>
  </si>
  <si>
    <t>PFMS4705752266</t>
  </si>
  <si>
    <t>PFMS7410214113</t>
  </si>
  <si>
    <t>PFMS1207237048</t>
  </si>
  <si>
    <t>832 sales</t>
  </si>
  <si>
    <t>PFMS6604114256</t>
  </si>
  <si>
    <t>PFMS7348536102</t>
  </si>
  <si>
    <t>PFMS0523243437</t>
  </si>
  <si>
    <t>390 sales</t>
  </si>
  <si>
    <t>PFMS3216328147</t>
  </si>
  <si>
    <t>PFMS4323351280</t>
  </si>
  <si>
    <t>PFMS0368353042</t>
  </si>
  <si>
    <t>PFMS1545683036</t>
  </si>
  <si>
    <t>761 sales</t>
  </si>
  <si>
    <t>PFMS7847305181</t>
  </si>
  <si>
    <t>410 sales</t>
  </si>
  <si>
    <t>PFMS8127430287</t>
  </si>
  <si>
    <t>721 sales</t>
  </si>
  <si>
    <t>PFMS2515270802</t>
  </si>
  <si>
    <t>683 sales</t>
  </si>
  <si>
    <t>PFMS4800523207</t>
  </si>
  <si>
    <t>PFMS3206521048</t>
  </si>
  <si>
    <t>PFMS5721411022</t>
  </si>
  <si>
    <t>PFMS1586363802</t>
  </si>
  <si>
    <t>PFMS8480258145</t>
  </si>
  <si>
    <t>PFMS8764525075</t>
  </si>
  <si>
    <t>718 sales</t>
  </si>
  <si>
    <t>PFMS5601737220</t>
  </si>
  <si>
    <t>PFMS2505717233</t>
  </si>
  <si>
    <t>PFMS5340701683</t>
  </si>
  <si>
    <t>PFMS4217870531</t>
  </si>
  <si>
    <t>PFMS0421462772</t>
  </si>
  <si>
    <t>PFMS5465120821</t>
  </si>
  <si>
    <t>497 sales</t>
  </si>
  <si>
    <t>PFMS8656887263</t>
  </si>
  <si>
    <t>338 sales</t>
  </si>
  <si>
    <t>PFMS4755332185</t>
  </si>
  <si>
    <t>PFMS8417346331</t>
  </si>
  <si>
    <t>PFMS5206011006</t>
  </si>
  <si>
    <t>519 sales</t>
  </si>
  <si>
    <t>PFMS5004813236</t>
  </si>
  <si>
    <t>PFMS3603360336</t>
  </si>
  <si>
    <t>PFMS5413801725</t>
  </si>
  <si>
    <t>496 sales</t>
  </si>
  <si>
    <t>PFMS1607864712</t>
  </si>
  <si>
    <t>PFMS3165452145</t>
  </si>
  <si>
    <t>527 sales</t>
  </si>
  <si>
    <t>PFMS4257026028</t>
  </si>
  <si>
    <t>PFMS4514724010</t>
  </si>
  <si>
    <t>PFMS8484276300</t>
  </si>
  <si>
    <t>PFMS4337362516</t>
  </si>
  <si>
    <t>PFMS8753871358</t>
  </si>
  <si>
    <t>952 sales</t>
  </si>
  <si>
    <t>PFMS3271284035</t>
  </si>
  <si>
    <t>PFMS4332122100</t>
  </si>
  <si>
    <t>PFMS8338868285</t>
  </si>
  <si>
    <t>PFMS6662303500</t>
  </si>
  <si>
    <t>609 sales</t>
  </si>
  <si>
    <t>PFMS8468244083</t>
  </si>
  <si>
    <t>PFMS0436833646</t>
  </si>
  <si>
    <t>366 sales</t>
  </si>
  <si>
    <t>PFMS8311078628</t>
  </si>
  <si>
    <t>PFMS8061360732</t>
  </si>
  <si>
    <t>PFMS6064477451</t>
  </si>
  <si>
    <t>388 sales</t>
  </si>
  <si>
    <t>PFMS7416573031</t>
  </si>
  <si>
    <t>PFMS6077483244</t>
  </si>
  <si>
    <t>PFMS4118656616</t>
  </si>
  <si>
    <t>862 sales</t>
  </si>
  <si>
    <t>PFMS0185856007</t>
  </si>
  <si>
    <t>368 sales</t>
  </si>
  <si>
    <t>PFMS5536617478</t>
  </si>
  <si>
    <t>PFMS6166581205</t>
  </si>
  <si>
    <t>PFMS0162374578</t>
  </si>
  <si>
    <t>PFMS8605787533</t>
  </si>
  <si>
    <t>PFMS8226263628</t>
  </si>
  <si>
    <t>304 sales</t>
  </si>
  <si>
    <t>PFMS8075510058</t>
  </si>
  <si>
    <t>454 sales</t>
  </si>
  <si>
    <t>PFMS7656185681</t>
  </si>
  <si>
    <t>PFMS6160663071</t>
  </si>
  <si>
    <t>PFMS1577176747</t>
  </si>
  <si>
    <t>PFMS8072618624</t>
  </si>
  <si>
    <t>PFMS8855601458</t>
  </si>
  <si>
    <t>PFMS0601623752</t>
  </si>
  <si>
    <t>PFMS4525337150</t>
  </si>
  <si>
    <t>310 sales</t>
  </si>
  <si>
    <t>PFMS7460577373</t>
  </si>
  <si>
    <t>PFMS5363156713</t>
  </si>
  <si>
    <t>PFMS7074582318</t>
  </si>
  <si>
    <t>PFMS5271602161</t>
  </si>
  <si>
    <t>PFMS7354880377</t>
  </si>
  <si>
    <t>PFMS0433635507</t>
  </si>
  <si>
    <t>491 sales</t>
  </si>
  <si>
    <t>PFMS0800805043</t>
  </si>
  <si>
    <t>PFMS5015205406</t>
  </si>
  <si>
    <t>PFMS1837464264</t>
  </si>
  <si>
    <t>PFMS2832523034</t>
  </si>
  <si>
    <t>PFMS8372085048</t>
  </si>
  <si>
    <t>PFMS6062636365</t>
  </si>
  <si>
    <t>PFMS1200646187</t>
  </si>
  <si>
    <t>720 sales</t>
  </si>
  <si>
    <t>PFMS3235366431</t>
  </si>
  <si>
    <t>PFMS4240420217</t>
  </si>
  <si>
    <t>PFMS8222884612</t>
  </si>
  <si>
    <t>PFMS8484410356</t>
  </si>
  <si>
    <t>PFMS0573634340</t>
  </si>
  <si>
    <t>PFMS8776732070</t>
  </si>
  <si>
    <t>895 sales</t>
  </si>
  <si>
    <t>PFMS8523710672</t>
  </si>
  <si>
    <t>PFMS7442746143</t>
  </si>
  <si>
    <t>PFMS5516582887</t>
  </si>
  <si>
    <t>PFMS7713174566</t>
  </si>
  <si>
    <t>PFMS4155283437</t>
  </si>
  <si>
    <t>973 sales</t>
  </si>
  <si>
    <t>PFMS7031375406</t>
  </si>
  <si>
    <t>PFMS5281500032</t>
  </si>
  <si>
    <t>PFMS8737743042</t>
  </si>
  <si>
    <t>PFMS5026734031</t>
  </si>
  <si>
    <t>PFMS5520471310</t>
  </si>
  <si>
    <t>275 sales</t>
  </si>
  <si>
    <t>PFMS4606106377</t>
  </si>
  <si>
    <t>PFMS6884187818</t>
  </si>
  <si>
    <t>PFMS2550851306</t>
  </si>
  <si>
    <t>PFMS0467146803</t>
  </si>
  <si>
    <t>PFMS7701830732</t>
  </si>
  <si>
    <t>PFMS0513637487</t>
  </si>
  <si>
    <t>PFMS2852145267</t>
  </si>
  <si>
    <t>PFMS2372777828</t>
  </si>
  <si>
    <t>PFMS0742375148</t>
  </si>
  <si>
    <t>PFMS3516167053</t>
  </si>
  <si>
    <t>PFMS1163705137</t>
  </si>
  <si>
    <t>PFMS5285306537</t>
  </si>
  <si>
    <t>PFMS7676528562</t>
  </si>
  <si>
    <t>PFMS6566478814</t>
  </si>
  <si>
    <t>788 sales</t>
  </si>
  <si>
    <t>PFMS5453625118</t>
  </si>
  <si>
    <t>PFMS2878465646</t>
  </si>
  <si>
    <t>PFMS7147116338</t>
  </si>
  <si>
    <t>PFMS1203182565</t>
  </si>
  <si>
    <t>501 sales</t>
  </si>
  <si>
    <t>PFMS1612428010</t>
  </si>
  <si>
    <t>PFMS8702724082</t>
  </si>
  <si>
    <t>585 sales</t>
  </si>
  <si>
    <t>PFMS1554207164</t>
  </si>
  <si>
    <t>PFMS4653787578</t>
  </si>
  <si>
    <t>547 sales</t>
  </si>
  <si>
    <t>PFMS5028724518</t>
  </si>
  <si>
    <t>PFMS4425340854</t>
  </si>
  <si>
    <t>PFMS0685320325</t>
  </si>
  <si>
    <t>593 sales</t>
  </si>
  <si>
    <t>PFMS8164427888</t>
  </si>
  <si>
    <t>PFMS3022011652</t>
  </si>
  <si>
    <t>473 sales</t>
  </si>
  <si>
    <t>PFMS7214080681</t>
  </si>
  <si>
    <t>PFMS8070073473</t>
  </si>
  <si>
    <t>PFMS8568353365</t>
  </si>
  <si>
    <t>PFMS8524413073</t>
  </si>
  <si>
    <t>PFMS6014805110</t>
  </si>
  <si>
    <t>PFMS0041025268</t>
  </si>
  <si>
    <t>PFMS5081410005</t>
  </si>
  <si>
    <t>880 sales</t>
  </si>
  <si>
    <t>PFMS7702615164</t>
  </si>
  <si>
    <t>PFMS7288140726</t>
  </si>
  <si>
    <t>PFMS2680221347</t>
  </si>
  <si>
    <t>PFMS7878622064</t>
  </si>
  <si>
    <t>PFMS5858825226</t>
  </si>
  <si>
    <t>PFMS2122808480</t>
  </si>
  <si>
    <t>PFMS1530441727</t>
  </si>
  <si>
    <t>PFMS7718020436</t>
  </si>
  <si>
    <t>PFMS3617684663</t>
  </si>
  <si>
    <t>PFMS6785277548</t>
  </si>
  <si>
    <t>PFMS7781645242</t>
  </si>
  <si>
    <t>394 sales</t>
  </si>
  <si>
    <t>PFMS8437514085</t>
  </si>
  <si>
    <t>PFMS2522257563</t>
  </si>
  <si>
    <t>846 sales</t>
  </si>
  <si>
    <t>PFMS2756754635</t>
  </si>
  <si>
    <t>PFMS5031438655</t>
  </si>
  <si>
    <t>516 sales</t>
  </si>
  <si>
    <t>PFMS1410606130</t>
  </si>
  <si>
    <t>PFMS6666770873</t>
  </si>
  <si>
    <t>PFMS8048660858</t>
  </si>
  <si>
    <t>PFMS1130555255</t>
  </si>
  <si>
    <t>PFMS1550887041</t>
  </si>
  <si>
    <t>PFMS1112306610</t>
  </si>
  <si>
    <t>PFMS2440864263</t>
  </si>
  <si>
    <t>PFMS2824616101</t>
  </si>
  <si>
    <t>PFMS1600331708</t>
  </si>
  <si>
    <t>PFMS4022731337</t>
  </si>
  <si>
    <t>PFMS8656073581</t>
  </si>
  <si>
    <t>PFMS8372843443</t>
  </si>
  <si>
    <t>PFMS3670011353</t>
  </si>
  <si>
    <t>PFMS5387671781</t>
  </si>
  <si>
    <t>375 sales</t>
  </si>
  <si>
    <t>PFMS7458847400</t>
  </si>
  <si>
    <t>PFMS2544813612</t>
  </si>
  <si>
    <t>PFMS4008457872</t>
  </si>
  <si>
    <t>PFMS7374115188</t>
  </si>
  <si>
    <t>791 sales</t>
  </si>
  <si>
    <t>PFMS6734061106</t>
  </si>
  <si>
    <t>PFMS4467887330</t>
  </si>
  <si>
    <t>518 sales</t>
  </si>
  <si>
    <t>PFMS4603353677</t>
  </si>
  <si>
    <t>PFMS7508206058</t>
  </si>
  <si>
    <t>PFMS8134256524</t>
  </si>
  <si>
    <t>PFMS8538267065</t>
  </si>
  <si>
    <t>PFMS2177755484</t>
  </si>
  <si>
    <t>PFMS2214271354</t>
  </si>
  <si>
    <t>PFMS3347644138</t>
  </si>
  <si>
    <t>PFMS5047777164</t>
  </si>
  <si>
    <t>PFMS1118621605</t>
  </si>
  <si>
    <t>PFMS0222172225</t>
  </si>
  <si>
    <t>PFMS4888202508</t>
  </si>
  <si>
    <t>955 sales</t>
  </si>
  <si>
    <t>PFMS0072677216</t>
  </si>
  <si>
    <t>PFMS3110543054</t>
  </si>
  <si>
    <t>503 sales</t>
  </si>
  <si>
    <t>PFMS3472647345</t>
  </si>
  <si>
    <t>PFMS2555845115</t>
  </si>
  <si>
    <t>PFMS0121036408</t>
  </si>
  <si>
    <t>PFMS5070078272</t>
  </si>
  <si>
    <t>747 sales</t>
  </si>
  <si>
    <t>PFMS4382445024</t>
  </si>
  <si>
    <t>PFMS8581874877</t>
  </si>
  <si>
    <t>595 sales</t>
  </si>
  <si>
    <t>PFMS0703022564</t>
  </si>
  <si>
    <t>PFMS0335773454</t>
  </si>
  <si>
    <t>PFMS1223186064</t>
  </si>
  <si>
    <t>PFMS1550565864</t>
  </si>
  <si>
    <t>PFMS3006136085</t>
  </si>
  <si>
    <t>PFMS2352526453</t>
  </si>
  <si>
    <t>654 sales</t>
  </si>
  <si>
    <t>PFMS8842000413</t>
  </si>
  <si>
    <t>808 sales</t>
  </si>
  <si>
    <t>PFMS7636600375</t>
  </si>
  <si>
    <t>293 sales</t>
  </si>
  <si>
    <t>PFMS2741446864</t>
  </si>
  <si>
    <t>PFMS8304756262</t>
  </si>
  <si>
    <t>PFMS5828211623</t>
  </si>
  <si>
    <t>PFMS4652453323</t>
  </si>
  <si>
    <t>PFMS3603300587</t>
  </si>
  <si>
    <t>PFMS6713828166</t>
  </si>
  <si>
    <t>PFMS6466114123</t>
  </si>
  <si>
    <t>PFMS4206082461</t>
  </si>
  <si>
    <t>367 sales</t>
  </si>
  <si>
    <t>PFMS8638882264</t>
  </si>
  <si>
    <t>PFMS1253706582</t>
  </si>
  <si>
    <t>PFMS7605476184</t>
  </si>
  <si>
    <t>PFMS7756288408</t>
  </si>
  <si>
    <t>PFMS6751306862</t>
  </si>
  <si>
    <t>PFMS3216478813</t>
  </si>
  <si>
    <t>PFMS8072335526</t>
  </si>
  <si>
    <t>PFMS5038621284</t>
  </si>
  <si>
    <t>PFMS3641514085</t>
  </si>
  <si>
    <t>PFMS7774861105</t>
  </si>
  <si>
    <t>PFMS5844051706</t>
  </si>
  <si>
    <t>PFMS7576323572</t>
  </si>
  <si>
    <t>PFMS3120457877</t>
  </si>
  <si>
    <t>PFMS4718620816</t>
  </si>
  <si>
    <t>PFMS8521028866</t>
  </si>
  <si>
    <t>PFMS5703235218</t>
  </si>
  <si>
    <t>PFMS1383350018</t>
  </si>
  <si>
    <t>PFMS5722527184</t>
  </si>
  <si>
    <t>PFMS4032024617</t>
  </si>
  <si>
    <t>PFMS2525071686</t>
  </si>
  <si>
    <t>PFMS0362655025</t>
  </si>
  <si>
    <t>824 sales</t>
  </si>
  <si>
    <t>PFMS1418287315</t>
  </si>
  <si>
    <t>PFMS8007083251</t>
  </si>
  <si>
    <t>PFMS0857382077</t>
  </si>
  <si>
    <t>PFMS4284342743</t>
  </si>
  <si>
    <t>PFMS1675600682</t>
  </si>
  <si>
    <t>PFMS7385860007</t>
  </si>
  <si>
    <t>858 sales</t>
  </si>
  <si>
    <t>PFMS7808382000</t>
  </si>
  <si>
    <t>PFMS4743660236</t>
  </si>
  <si>
    <t>PFMS5471418767</t>
  </si>
  <si>
    <t>459 sales</t>
  </si>
  <si>
    <t>PFMS3426388406</t>
  </si>
  <si>
    <t>PFMS6735658042</t>
  </si>
  <si>
    <t>PFMS0237463617</t>
  </si>
  <si>
    <t>PFMS8555624768</t>
  </si>
  <si>
    <t>PFMS1458771633</t>
  </si>
  <si>
    <t>604 sales</t>
  </si>
  <si>
    <t>PFMS4467863665</t>
  </si>
  <si>
    <t>PFMS2284280071</t>
  </si>
  <si>
    <t>815 sales</t>
  </si>
  <si>
    <t>PFMS3734234115</t>
  </si>
  <si>
    <t>PFMS4781000643</t>
  </si>
  <si>
    <t>PFMS3611771372</t>
  </si>
  <si>
    <t>692 sales</t>
  </si>
  <si>
    <t>PFMS6643658556</t>
  </si>
  <si>
    <t>PFMS8414115726</t>
  </si>
  <si>
    <t>269 sales</t>
  </si>
  <si>
    <t>PFMS4684025661</t>
  </si>
  <si>
    <t>PFMS2612482127</t>
  </si>
  <si>
    <t>PFMS2355182682</t>
  </si>
  <si>
    <t>PFMS2607166252</t>
  </si>
  <si>
    <t>PFMS3854321646</t>
  </si>
  <si>
    <t>PFMS2655631700</t>
  </si>
  <si>
    <t>PFMS0188620811</t>
  </si>
  <si>
    <t>591 sales</t>
  </si>
  <si>
    <t>PFMS4038206056</t>
  </si>
  <si>
    <t>PFMS4083683460</t>
  </si>
  <si>
    <t>PFMS0656040500</t>
  </si>
  <si>
    <t>PFMS7185324867</t>
  </si>
  <si>
    <t>PFMS2454333401</t>
  </si>
  <si>
    <t>PFMS7824828504</t>
  </si>
  <si>
    <t>PFMS8255780676</t>
  </si>
  <si>
    <t>PFMS0208221674</t>
  </si>
  <si>
    <t>PFMS3658888683</t>
  </si>
  <si>
    <t>PFMS8034235755</t>
  </si>
  <si>
    <t>PFMS2773801218</t>
  </si>
  <si>
    <t>PFMS6688486570</t>
  </si>
  <si>
    <t>836 sales</t>
  </si>
  <si>
    <t>PFMS6150780823</t>
  </si>
  <si>
    <t>PFMS1704026127</t>
  </si>
  <si>
    <t>PFMS6647501537</t>
  </si>
  <si>
    <t>PFMS4215260278</t>
  </si>
  <si>
    <t>594 sales</t>
  </si>
  <si>
    <t>PFMS7461456684</t>
  </si>
  <si>
    <t>PFMS8807066287</t>
  </si>
  <si>
    <t>PFMS3857641608</t>
  </si>
  <si>
    <t>PFMS6602762634</t>
  </si>
  <si>
    <t>PFMS1028310373</t>
  </si>
  <si>
    <t>PFMS5551126861</t>
  </si>
  <si>
    <t>PFMS5111624823</t>
  </si>
  <si>
    <t>PFMS4167472464</t>
  </si>
  <si>
    <t>985 sales</t>
  </si>
  <si>
    <t>PFMS0612638861</t>
  </si>
  <si>
    <t>PFMS8170506804</t>
  </si>
  <si>
    <t>PFMS4207141055</t>
  </si>
  <si>
    <t>PFMS8117805146</t>
  </si>
  <si>
    <t>478 sales</t>
  </si>
  <si>
    <t>PFMS2342677775</t>
  </si>
  <si>
    <t>PFMS3562848756</t>
  </si>
  <si>
    <t>PFMS8120261562</t>
  </si>
  <si>
    <t>PFMS0633048618</t>
  </si>
  <si>
    <t>PFMS2845678202</t>
  </si>
  <si>
    <t>PFMS0678235482</t>
  </si>
  <si>
    <t>495 sales</t>
  </si>
  <si>
    <t>PFMS1121055135</t>
  </si>
  <si>
    <t>PFMS2105773640</t>
  </si>
  <si>
    <t>PFMS5588443251</t>
  </si>
  <si>
    <t>PFMS3888150407</t>
  </si>
  <si>
    <t>PFMS4467772852</t>
  </si>
  <si>
    <t>PFMS1818000856</t>
  </si>
  <si>
    <t>PFMS7088251276</t>
  </si>
  <si>
    <t>PFMS0050685821</t>
  </si>
  <si>
    <t>PFMS7540112445</t>
  </si>
  <si>
    <t>PFMS0137480178</t>
  </si>
  <si>
    <t>PFMS8588863663</t>
  </si>
  <si>
    <t>517 sales</t>
  </si>
  <si>
    <t>PFMS8231723736</t>
  </si>
  <si>
    <t>PFMS6623326710</t>
  </si>
  <si>
    <t>PFMS6338048242</t>
  </si>
  <si>
    <t>PFMS2424423354</t>
  </si>
  <si>
    <t>PFMS1267337862</t>
  </si>
  <si>
    <t>PFMS6156771238</t>
  </si>
  <si>
    <t>PFMS3872357836</t>
  </si>
  <si>
    <t>PFMS2247100534</t>
  </si>
  <si>
    <t>PFMS8073684711</t>
  </si>
  <si>
    <t>774 sales</t>
  </si>
  <si>
    <t>PFMS2350880083</t>
  </si>
  <si>
    <t>PFMS4725446836</t>
  </si>
  <si>
    <t>PFMS0386465606</t>
  </si>
  <si>
    <t>PFMS2726615462</t>
  </si>
  <si>
    <t>970 sales</t>
  </si>
  <si>
    <t>PFMS0522210322</t>
  </si>
  <si>
    <t>PFMS8045720734</t>
  </si>
  <si>
    <t>354 sales</t>
  </si>
  <si>
    <t>PFMS5444565867</t>
  </si>
  <si>
    <t>PFMS6367271402</t>
  </si>
  <si>
    <t>PFMS5354563855</t>
  </si>
  <si>
    <t>865 sales</t>
  </si>
  <si>
    <t>PFMS7616068321</t>
  </si>
  <si>
    <t>PFMS8005726382</t>
  </si>
  <si>
    <t>PFMS2230443784</t>
  </si>
  <si>
    <t>PFMS5202307548</t>
  </si>
  <si>
    <t>PFMS6123804642</t>
  </si>
  <si>
    <t>PFMS4768275665</t>
  </si>
  <si>
    <t>PFMS2178624670</t>
  </si>
  <si>
    <t>PFMS7307546474</t>
  </si>
  <si>
    <t>PFMS5886326005</t>
  </si>
  <si>
    <t>488 sales</t>
  </si>
  <si>
    <t>PFMS8517053040</t>
  </si>
  <si>
    <t>PFMS5214156177</t>
  </si>
  <si>
    <t>PFMS0264214105</t>
  </si>
  <si>
    <t>PFMS3631135162</t>
  </si>
  <si>
    <t>443 sales</t>
  </si>
  <si>
    <t>PFMS5263403145</t>
  </si>
  <si>
    <t>PFMS3057840640</t>
  </si>
  <si>
    <t>797 sales</t>
  </si>
  <si>
    <t>PFMS2232481763</t>
  </si>
  <si>
    <t>PFMS3444655226</t>
  </si>
  <si>
    <t>PFMS2427724231</t>
  </si>
  <si>
    <t>PFMS6384113038</t>
  </si>
  <si>
    <t>PFMS0657426813</t>
  </si>
  <si>
    <t>PFMS7771060387</t>
  </si>
  <si>
    <t>PFMS1421668414</t>
  </si>
  <si>
    <t>PFMS3126272572</t>
  </si>
  <si>
    <t>PFMS0367741865</t>
  </si>
  <si>
    <t>685 sales</t>
  </si>
  <si>
    <t>PFMS1871605241</t>
  </si>
  <si>
    <t>PFMS4134187055</t>
  </si>
  <si>
    <t>PFMS6065336207</t>
  </si>
  <si>
    <t>PFMS1663676715</t>
  </si>
  <si>
    <t>771 sales</t>
  </si>
  <si>
    <t>PFMS7848181452</t>
  </si>
  <si>
    <t>PFMS7116117857</t>
  </si>
  <si>
    <t>PFMS4340311078</t>
  </si>
  <si>
    <t>PFMS4885565634</t>
  </si>
  <si>
    <t>PFMS5202164412</t>
  </si>
  <si>
    <t>PFMS6470185637</t>
  </si>
  <si>
    <t>PFMS3603514434</t>
  </si>
  <si>
    <t>PFMS4472110820</t>
  </si>
  <si>
    <t>PFMS5172273811</t>
  </si>
  <si>
    <t>PFMS5885582543</t>
  </si>
  <si>
    <t>PFMS7283872046</t>
  </si>
  <si>
    <t>PFMS5668855571</t>
  </si>
  <si>
    <t>PFMS4013045408</t>
  </si>
  <si>
    <t>PFMS8323101802</t>
  </si>
  <si>
    <t>PFMS6554781112</t>
  </si>
  <si>
    <t>PFMS6504678010</t>
  </si>
  <si>
    <t>339 sales</t>
  </si>
  <si>
    <t>PFMS3143125237</t>
  </si>
  <si>
    <t>PFMS6382475126</t>
  </si>
  <si>
    <t>PFMS6484154403</t>
  </si>
  <si>
    <t>PFMS8735452043</t>
  </si>
  <si>
    <t>PFMS5144135854</t>
  </si>
  <si>
    <t>PFMS1351710821</t>
  </si>
  <si>
    <t>PFMS3048423576</t>
  </si>
  <si>
    <t>PFMS0714807423</t>
  </si>
  <si>
    <t>PFMS8023231885</t>
  </si>
  <si>
    <t>405 sales</t>
  </si>
  <si>
    <t>PFMS5577022806</t>
  </si>
  <si>
    <t>PFMS8652812886</t>
  </si>
  <si>
    <t>PFMS6822041518</t>
  </si>
  <si>
    <t>PFMS7667134703</t>
  </si>
  <si>
    <t>PFMS4013517018</t>
  </si>
  <si>
    <t>PFMS7600281876</t>
  </si>
  <si>
    <t>933 sales</t>
  </si>
  <si>
    <t>PFMS5883888121</t>
  </si>
  <si>
    <t>PFMS6802268463</t>
  </si>
  <si>
    <t>PFMS3577283555</t>
  </si>
  <si>
    <t>617 sales</t>
  </si>
  <si>
    <t>PFMS1577772206</t>
  </si>
  <si>
    <t>PFMS2645035418</t>
  </si>
  <si>
    <t>PFMS4288801445</t>
  </si>
  <si>
    <t>540 sales</t>
  </si>
  <si>
    <t>PFMS7521423448</t>
  </si>
  <si>
    <t>PFMS4881761734</t>
  </si>
  <si>
    <t>PFMS7234725525</t>
  </si>
  <si>
    <t>PFMS4323064314</t>
  </si>
  <si>
    <t>PFMS6431573525</t>
  </si>
  <si>
    <t>PFMS4630068233</t>
  </si>
  <si>
    <t>513 sales</t>
  </si>
  <si>
    <t>PFMS8042651088</t>
  </si>
  <si>
    <t>PFMS4701421233</t>
  </si>
  <si>
    <t>PFMS2653881402</t>
  </si>
  <si>
    <t>466 sales</t>
  </si>
  <si>
    <t>PFMS4622348881</t>
  </si>
  <si>
    <t>PFMS4408140373</t>
  </si>
  <si>
    <t>PFMS1752242255</t>
  </si>
  <si>
    <t>PFMS7152815506</t>
  </si>
  <si>
    <t>PFMS2543236468</t>
  </si>
  <si>
    <t>PFMS6713878341</t>
  </si>
  <si>
    <t>PFMS7062680574</t>
  </si>
  <si>
    <t>PFMS0302061834</t>
  </si>
  <si>
    <t>PFMS4248116036</t>
  </si>
  <si>
    <t>PFMS1361263833</t>
  </si>
  <si>
    <t>PFMS1001776060</t>
  </si>
  <si>
    <t>PFMS0671871032</t>
  </si>
  <si>
    <t>PFMS6422602824</t>
  </si>
  <si>
    <t>PFMS5226802310</t>
  </si>
  <si>
    <t>PFMS1365555870</t>
  </si>
  <si>
    <t>PFMS3634616750</t>
  </si>
  <si>
    <t>PFMS5628815447</t>
  </si>
  <si>
    <t>282 sales</t>
  </si>
  <si>
    <t>PFMS0863040760</t>
  </si>
  <si>
    <t>PFMS8025480115</t>
  </si>
  <si>
    <t>PFMS0783432481</t>
  </si>
  <si>
    <t>966 sales</t>
  </si>
  <si>
    <t>PFMS8358633211</t>
  </si>
  <si>
    <t>PFMS1868365067</t>
  </si>
  <si>
    <t>PFMS4053821434</t>
  </si>
  <si>
    <t>986 sales</t>
  </si>
  <si>
    <t>PFMS6720218562</t>
  </si>
  <si>
    <t>PFMS1246134506</t>
  </si>
  <si>
    <t>PFMS6858044568</t>
  </si>
  <si>
    <t>PFMS2876766416</t>
  </si>
  <si>
    <t>PFMS8028063556</t>
  </si>
  <si>
    <t>PFMS0301151830</t>
  </si>
  <si>
    <t>PFMS3154738241</t>
  </si>
  <si>
    <t>PFMS3650318526</t>
  </si>
  <si>
    <t>PFMS4277715668</t>
  </si>
  <si>
    <t>PFMS5311665777</t>
  </si>
  <si>
    <t>PFMS3007085817</t>
  </si>
  <si>
    <t>PFMS2625151371</t>
  </si>
  <si>
    <t>PFMS5225783834</t>
  </si>
  <si>
    <t>PFMS2455653140</t>
  </si>
  <si>
    <t>PFMS8336370865</t>
  </si>
  <si>
    <t>PFMS1467214716</t>
  </si>
  <si>
    <t>PFMS5840236771</t>
  </si>
  <si>
    <t>PFMS5336630666</t>
  </si>
  <si>
    <t>PFMS1150233070</t>
  </si>
  <si>
    <t>PFMS4226284315</t>
  </si>
  <si>
    <t>861 sales</t>
  </si>
  <si>
    <t>PFMS8473070254</t>
  </si>
  <si>
    <t>PFMS7283356465</t>
  </si>
  <si>
    <t>PFMS2341748746</t>
  </si>
  <si>
    <t>402 sales</t>
  </si>
  <si>
    <t>PFMS1847108850</t>
  </si>
  <si>
    <t>PFMS8517076733</t>
  </si>
  <si>
    <t>PFMS2401414246</t>
  </si>
  <si>
    <t>988 sales</t>
  </si>
  <si>
    <t>PFMS0052164747</t>
  </si>
  <si>
    <t>371 sales</t>
  </si>
  <si>
    <t>PFMS2688724755</t>
  </si>
  <si>
    <t>PFMS1676584185</t>
  </si>
  <si>
    <t>PFMS8834766145</t>
  </si>
  <si>
    <t>PFMS5721311808</t>
  </si>
  <si>
    <t>914 sales</t>
  </si>
  <si>
    <t>PFMS2671483652</t>
  </si>
  <si>
    <t>PFMS8331855331</t>
  </si>
  <si>
    <t>PFMS7376540121</t>
  </si>
  <si>
    <t>PFMS5802071656</t>
  </si>
  <si>
    <t>PFMS2513432661</t>
  </si>
  <si>
    <t>PFMS3328482317</t>
  </si>
  <si>
    <t>PFMS8024842144</t>
  </si>
  <si>
    <t>PFMS5005043780</t>
  </si>
  <si>
    <t>PFMS5248444517</t>
  </si>
  <si>
    <t>PFMS6678783104</t>
  </si>
  <si>
    <t>PFMS2370030058</t>
  </si>
  <si>
    <t>PFMS1773430367</t>
  </si>
  <si>
    <t>PFMS5137527806</t>
  </si>
  <si>
    <t>PFMS3051341082</t>
  </si>
  <si>
    <t>PFMS5445281132</t>
  </si>
  <si>
    <t>PFMS8316805381</t>
  </si>
  <si>
    <t>PFMS3262483561</t>
  </si>
  <si>
    <t>PFMS3200676858</t>
  </si>
  <si>
    <t>PFMS5475510458</t>
  </si>
  <si>
    <t>PFMS2250773323</t>
  </si>
  <si>
    <t>PFMS4613867661</t>
  </si>
  <si>
    <t>PFMS7060340056</t>
  </si>
  <si>
    <t>PFMS7144855385</t>
  </si>
  <si>
    <t>PFMS4471734576</t>
  </si>
  <si>
    <t>PFMS5257801528</t>
  </si>
  <si>
    <t>PFMS5008658706</t>
  </si>
  <si>
    <t>PFMS5607874585</t>
  </si>
  <si>
    <t>PFMS7266861222</t>
  </si>
  <si>
    <t>PFMS1008178486</t>
  </si>
  <si>
    <t>PFMS3010730556</t>
  </si>
  <si>
    <t>PFMS1071305704</t>
  </si>
  <si>
    <t>PFMS5216762055</t>
  </si>
  <si>
    <t>PFMS1230873414</t>
  </si>
  <si>
    <t>PFMS7188033038</t>
  </si>
  <si>
    <t>PFMS8845383546</t>
  </si>
  <si>
    <t>PFMS8576247056</t>
  </si>
  <si>
    <t>PFMS2655558026</t>
  </si>
  <si>
    <t>PFMS5787661048</t>
  </si>
  <si>
    <t>795 sales</t>
  </si>
  <si>
    <t>PFMS8010662372</t>
  </si>
  <si>
    <t>255 sales</t>
  </si>
  <si>
    <t>PFMS2242746267</t>
  </si>
  <si>
    <t>PFMS1461011838</t>
  </si>
  <si>
    <t>PFMS5678470780</t>
  </si>
  <si>
    <t>PFMS3806010310</t>
  </si>
  <si>
    <t>PFMS7206374842</t>
  </si>
  <si>
    <t>PFMS6507488626</t>
  </si>
  <si>
    <t>PFMS6067865260</t>
  </si>
  <si>
    <t>PFMS6032408053</t>
  </si>
  <si>
    <t>PFMS6138257747</t>
  </si>
  <si>
    <t>PFMS4132885840</t>
  </si>
  <si>
    <t>PFMS5703254363</t>
  </si>
  <si>
    <t>PFMS6227351780</t>
  </si>
  <si>
    <t>PFMS6787314085</t>
  </si>
  <si>
    <t>PFMS6103730255</t>
  </si>
  <si>
    <t>PFMS5705404415</t>
  </si>
  <si>
    <t>PFMS5487221136</t>
  </si>
  <si>
    <t>PFMS6617148206</t>
  </si>
  <si>
    <t>PFMS6033285658</t>
  </si>
  <si>
    <t>PFMS4447120632</t>
  </si>
  <si>
    <t>PFMS7284741153</t>
  </si>
  <si>
    <t>PFMS8587311636</t>
  </si>
  <si>
    <t>PFMS1531303785</t>
  </si>
  <si>
    <t>982 sales</t>
  </si>
  <si>
    <t>PFMS1786353546</t>
  </si>
  <si>
    <t>PFMS4276055887</t>
  </si>
  <si>
    <t>PFMS6331260213</t>
  </si>
  <si>
    <t>PFMS5403207106</t>
  </si>
  <si>
    <t>PFMS5412766757</t>
  </si>
  <si>
    <t>967 sales</t>
  </si>
  <si>
    <t>PFMS3632258107</t>
  </si>
  <si>
    <t>PFMS8578534755</t>
  </si>
  <si>
    <t>PFMS6667275658</t>
  </si>
  <si>
    <t>PFMS5410356273</t>
  </si>
  <si>
    <t>PFMS0771256413</t>
  </si>
  <si>
    <t>PFMS5154413478</t>
  </si>
  <si>
    <t>PFMS1602883747</t>
  </si>
  <si>
    <t>PFMS3381356317</t>
  </si>
  <si>
    <t>PFMS4678502126</t>
  </si>
  <si>
    <t>643 sales</t>
  </si>
  <si>
    <t>PFMS1478586672</t>
  </si>
  <si>
    <t>PFMS8004252622</t>
  </si>
  <si>
    <t>PFMS5014256260</t>
  </si>
  <si>
    <t>PFMS3782115470</t>
  </si>
  <si>
    <t>PFMS4672402455</t>
  </si>
  <si>
    <t>PFMS2454228645</t>
  </si>
  <si>
    <t>699 sales</t>
  </si>
  <si>
    <t>PFMS3185481522</t>
  </si>
  <si>
    <t>PFMS8700501672</t>
  </si>
  <si>
    <t>PFMS6673271274</t>
  </si>
  <si>
    <t>PFMS7534700476</t>
  </si>
  <si>
    <t>PFMS8434706050</t>
  </si>
  <si>
    <t>885 sales</t>
  </si>
  <si>
    <t>PFMS7861256621</t>
  </si>
  <si>
    <t>446 sales</t>
  </si>
  <si>
    <t>PFMS7026013787</t>
  </si>
  <si>
    <t>PFMS4747881835</t>
  </si>
  <si>
    <t>PFMS5307138111</t>
  </si>
  <si>
    <t>PFMS7840648334</t>
  </si>
  <si>
    <t>PFMS6031080832</t>
  </si>
  <si>
    <t>PFMS3007725068</t>
  </si>
  <si>
    <t>932 sales</t>
  </si>
  <si>
    <t>PFMS6767062625</t>
  </si>
  <si>
    <t>687 sales</t>
  </si>
  <si>
    <t>PFMS4760567163</t>
  </si>
  <si>
    <t>PFMS5430610682</t>
  </si>
  <si>
    <t>PFMS3076283078</t>
  </si>
  <si>
    <t>636 sales</t>
  </si>
  <si>
    <t>PFMS2134527856</t>
  </si>
  <si>
    <t>PFMS4500443430</t>
  </si>
  <si>
    <t>PFMS2186664406</t>
  </si>
  <si>
    <t>PFMS1283815684</t>
  </si>
  <si>
    <t>901 sales</t>
  </si>
  <si>
    <t>PFMS6734113513</t>
  </si>
  <si>
    <t>PFMS5514773663</t>
  </si>
  <si>
    <t>PFMS8346406456</t>
  </si>
  <si>
    <t>753 sales</t>
  </si>
  <si>
    <t>PFMS2324081327</t>
  </si>
  <si>
    <t>PFMS1666075530</t>
  </si>
  <si>
    <t>PFMS5524661650</t>
  </si>
  <si>
    <t>331 sales</t>
  </si>
  <si>
    <t>PFMS3335736132</t>
  </si>
  <si>
    <t>PFMS1502875427</t>
  </si>
  <si>
    <t>PFMS2615864222</t>
  </si>
  <si>
    <t>PFMS0544558343</t>
  </si>
  <si>
    <t>PFMS0063564823</t>
  </si>
  <si>
    <t>PFMS8202366620</t>
  </si>
  <si>
    <t>PFMS3056463336</t>
  </si>
  <si>
    <t>746 sales</t>
  </si>
  <si>
    <t>PFMS8253642713</t>
  </si>
  <si>
    <t>PFMS4257881884</t>
  </si>
  <si>
    <t>PFMS4554876250</t>
  </si>
  <si>
    <t>PFMS3370156530</t>
  </si>
  <si>
    <t>PFMS7701034638</t>
  </si>
  <si>
    <t>PFMS3811774452</t>
  </si>
  <si>
    <t>PFMS7705603572</t>
  </si>
  <si>
    <t>PFMS2875038830</t>
  </si>
  <si>
    <t>PFMS6853771440</t>
  </si>
  <si>
    <t>PFMS0138574187</t>
  </si>
  <si>
    <t>PFMS3414161567</t>
  </si>
  <si>
    <t>907 sales</t>
  </si>
  <si>
    <t>PFMS7027301772</t>
  </si>
  <si>
    <t>PFMS2682131011</t>
  </si>
  <si>
    <t>PFMS6326188867</t>
  </si>
  <si>
    <t>PFMS6852810485</t>
  </si>
  <si>
    <t>PFMS0817668658</t>
  </si>
  <si>
    <t>665 sales</t>
  </si>
  <si>
    <t>PFMS6402037273</t>
  </si>
  <si>
    <t>PFMS1233336573</t>
  </si>
  <si>
    <t>526 sales</t>
  </si>
  <si>
    <t>PFMS2071473448</t>
  </si>
  <si>
    <t>PFMS8286470836</t>
  </si>
  <si>
    <t>PFMS3837383634</t>
  </si>
  <si>
    <t>610 sales</t>
  </si>
  <si>
    <t>PFMS1064328818</t>
  </si>
  <si>
    <t>PFMS3621445222</t>
  </si>
  <si>
    <t>962 sales</t>
  </si>
  <si>
    <t>PFMS7510521266</t>
  </si>
  <si>
    <t>PFMS8200665751</t>
  </si>
  <si>
    <t>PFMS8868018765</t>
  </si>
  <si>
    <t>PFMS8444774376</t>
  </si>
  <si>
    <t>PFMS5777325716</t>
  </si>
  <si>
    <t>647 sales</t>
  </si>
  <si>
    <t>PFMS5888403508</t>
  </si>
  <si>
    <t>PFMS4627011804</t>
  </si>
  <si>
    <t>PFMS2556562404</t>
  </si>
  <si>
    <t>PFMS5028038188</t>
  </si>
  <si>
    <t>PFMS6526071607</t>
  </si>
  <si>
    <t>PFMS3252672881</t>
  </si>
  <si>
    <t>PFMS8757112336</t>
  </si>
  <si>
    <t>PFMS2701358385</t>
  </si>
  <si>
    <t>PFMS1411230748</t>
  </si>
  <si>
    <t>PFMS1241867856</t>
  </si>
  <si>
    <t>PFMS8132078160</t>
  </si>
  <si>
    <t>PFMS4107171804</t>
  </si>
  <si>
    <t>PFMS7845546840</t>
  </si>
  <si>
    <t>PFMS5855734076</t>
  </si>
  <si>
    <t>254 sales</t>
  </si>
  <si>
    <t>PFMS1132303534</t>
  </si>
  <si>
    <t>PFMS3322357033</t>
  </si>
  <si>
    <t>PFMS3728734828</t>
  </si>
  <si>
    <t>PFMS2270421032</t>
  </si>
  <si>
    <t>PFMS3566520378</t>
  </si>
  <si>
    <t>PFMS0075753264</t>
  </si>
  <si>
    <t>PFMS1121430775</t>
  </si>
  <si>
    <t>702 sales</t>
  </si>
  <si>
    <t>PFMS8533013835</t>
  </si>
  <si>
    <t>PFMS4380282385</t>
  </si>
  <si>
    <t>PFMS5456661767</t>
  </si>
  <si>
    <t>259 sales</t>
  </si>
  <si>
    <t>PFMS4320846380</t>
  </si>
  <si>
    <t>PFMS6582468530</t>
  </si>
  <si>
    <t>PFMS5342805848</t>
  </si>
  <si>
    <t>PFMS7726721338</t>
  </si>
  <si>
    <t>PFMS2576744518</t>
  </si>
  <si>
    <t>PFMS2618323376</t>
  </si>
  <si>
    <t>PFMS5540337710</t>
  </si>
  <si>
    <t>PFMS8476236044</t>
  </si>
  <si>
    <t>PFMS0722354114</t>
  </si>
  <si>
    <t>PFMS7647776806</t>
  </si>
  <si>
    <t>PFMS1775383271</t>
  </si>
  <si>
    <t>929 sales</t>
  </si>
  <si>
    <t>PFMS3857506035</t>
  </si>
  <si>
    <t>PFMS1065780354</t>
  </si>
  <si>
    <t>PFMS0373723881</t>
  </si>
  <si>
    <t>PFMS2675553664</t>
  </si>
  <si>
    <t>PFMS6545186460</t>
  </si>
  <si>
    <t>PFMS7278565635</t>
  </si>
  <si>
    <t>PFMS3183560143</t>
  </si>
  <si>
    <t>PFMS5333647110</t>
  </si>
  <si>
    <t>PFMS8327600740</t>
  </si>
  <si>
    <t>PFMS7054606084</t>
  </si>
  <si>
    <t>PFMS7847541786</t>
  </si>
  <si>
    <t>PFMS6878581805</t>
  </si>
  <si>
    <t>PFMS6772142083</t>
  </si>
  <si>
    <t>PFMS4702688300</t>
  </si>
  <si>
    <t>PFMS1471053881</t>
  </si>
  <si>
    <t>PFMS2460733871</t>
  </si>
  <si>
    <t>PFMS8807746524</t>
  </si>
  <si>
    <t>PFMS1425103610</t>
  </si>
  <si>
    <t>PFMS7803333381</t>
  </si>
  <si>
    <t>PFMS2046222028</t>
  </si>
  <si>
    <t>PFMS4887317822</t>
  </si>
  <si>
    <t>PFMS6388323565</t>
  </si>
  <si>
    <t>PFMS6262008677</t>
  </si>
  <si>
    <t>PFMS1503587667</t>
  </si>
  <si>
    <t>PFMS8480506063</t>
  </si>
  <si>
    <t>PFMS5024888710</t>
  </si>
  <si>
    <t>804 sales</t>
  </si>
  <si>
    <t>PFMS2663175171</t>
  </si>
  <si>
    <t>PFMS5108256517</t>
  </si>
  <si>
    <t>PFMS8750543171</t>
  </si>
  <si>
    <t>PFMS7173727281</t>
  </si>
  <si>
    <t>PFMS0432335151</t>
  </si>
  <si>
    <t>PFMS3028238562</t>
  </si>
  <si>
    <t>PFMS0326724164</t>
  </si>
  <si>
    <t>PFMS1544731052</t>
  </si>
  <si>
    <t>PFMS4160510354</t>
  </si>
  <si>
    <t>PFMS1677825453</t>
  </si>
  <si>
    <t>PFMS2127447450</t>
  </si>
  <si>
    <t>490 sales</t>
  </si>
  <si>
    <t>PFMS6417555202</t>
  </si>
  <si>
    <t>PFMS1878000217</t>
  </si>
  <si>
    <t>PFMS8631655370</t>
  </si>
  <si>
    <t>257 sales</t>
  </si>
  <si>
    <t>PFMS6576756644</t>
  </si>
  <si>
    <t>PFMS6167074500</t>
  </si>
  <si>
    <t>PFMS2855140577</t>
  </si>
  <si>
    <t>PFMS6700737050</t>
  </si>
  <si>
    <t>PFMS1643780644</t>
  </si>
  <si>
    <t>PFMS6020201340</t>
  </si>
  <si>
    <t>PFMS7382248688</t>
  </si>
  <si>
    <t>PFMS1166462234</t>
  </si>
  <si>
    <t>PFMS5325727125</t>
  </si>
  <si>
    <t>395 sales</t>
  </si>
  <si>
    <t>PFMS5641372630</t>
  </si>
  <si>
    <t>PFMS5345785876</t>
  </si>
  <si>
    <t>PFMS2135765423</t>
  </si>
  <si>
    <t>PFMS6353853642</t>
  </si>
  <si>
    <t>PFMS2216782062</t>
  </si>
  <si>
    <t>PFMS5505366781</t>
  </si>
  <si>
    <t>PFMS2848166562</t>
  </si>
  <si>
    <t>893 sales</t>
  </si>
  <si>
    <t>PFMS3273336274</t>
  </si>
  <si>
    <t>PFMS8084540042</t>
  </si>
  <si>
    <t>PFMS4484571872</t>
  </si>
  <si>
    <t>KWA ADDRESS</t>
  </si>
  <si>
    <t>KOJ ADDRESS</t>
  </si>
  <si>
    <t>AND ADDRESS</t>
  </si>
  <si>
    <t>ART ADDRESS</t>
  </si>
  <si>
    <t>AGY ADDRESS</t>
  </si>
  <si>
    <t>EST ADDRESS</t>
  </si>
  <si>
    <t>DAV ADDRESS</t>
  </si>
  <si>
    <t>AFI ADDRESS</t>
  </si>
  <si>
    <t>AKW ADDRESS</t>
  </si>
  <si>
    <t>EVA ADDRESS</t>
  </si>
  <si>
    <t>YAW ADDRESS</t>
  </si>
  <si>
    <t>YAA ADDRESS</t>
  </si>
  <si>
    <t>LEA ADDRESS</t>
  </si>
  <si>
    <t>MAM ADDRESS</t>
  </si>
  <si>
    <t>FEL ADDRESS</t>
  </si>
  <si>
    <t>ANT ADDRESS</t>
  </si>
  <si>
    <t>TUT ADDRESS</t>
  </si>
  <si>
    <t>KOF ADDRESS</t>
  </si>
  <si>
    <t>OPO ADDRESS</t>
  </si>
  <si>
    <t>KOB ADDRESS</t>
  </si>
  <si>
    <t>Total</t>
  </si>
  <si>
    <t>Month</t>
  </si>
  <si>
    <t>Number</t>
  </si>
  <si>
    <t>January</t>
  </si>
  <si>
    <t>February</t>
  </si>
  <si>
    <t>March</t>
  </si>
  <si>
    <t>April</t>
  </si>
  <si>
    <t>May</t>
  </si>
  <si>
    <t>June</t>
  </si>
  <si>
    <t>July</t>
  </si>
  <si>
    <t>August</t>
  </si>
  <si>
    <t>September</t>
  </si>
  <si>
    <t>October</t>
  </si>
  <si>
    <t>November</t>
  </si>
  <si>
    <t>December</t>
  </si>
  <si>
    <t>Grand Total</t>
  </si>
  <si>
    <t>Sum of Quantity</t>
  </si>
  <si>
    <t>Year</t>
  </si>
  <si>
    <t>For Drop Down Selections (Form Controls)</t>
  </si>
  <si>
    <t>Selected Item (Form Controls)</t>
  </si>
  <si>
    <t>Selected Month</t>
  </si>
  <si>
    <t>For header text</t>
  </si>
  <si>
    <t>Sales</t>
  </si>
  <si>
    <t>Selected Sales/Purchase criterion(top 5 or worst 5)</t>
  </si>
  <si>
    <t>Top 5</t>
  </si>
  <si>
    <t>Worst 5</t>
  </si>
  <si>
    <t>Sales Rank</t>
  </si>
  <si>
    <t>Purchases Rank</t>
  </si>
  <si>
    <t>Purchases</t>
  </si>
  <si>
    <t>Sales and Purchases by clients grouped by Name, Category, Month</t>
  </si>
  <si>
    <t>Top and worst 5 sales</t>
  </si>
  <si>
    <t>Top and worst 5 purchases</t>
  </si>
  <si>
    <t>Top and worst 5 sales and purchases by clients</t>
  </si>
  <si>
    <t>Pen One Total</t>
  </si>
  <si>
    <t>Pen Two Total</t>
  </si>
  <si>
    <t>Pen Three Total</t>
  </si>
  <si>
    <t>Pen Four Total</t>
  </si>
  <si>
    <t>Pen Five Total</t>
  </si>
  <si>
    <t>Pen Six Total</t>
  </si>
  <si>
    <t>Pen Seven Total</t>
  </si>
  <si>
    <t>Eggs quantity grouped by pen house and month</t>
  </si>
  <si>
    <t>Eggs Quantity by Pen House</t>
  </si>
  <si>
    <t>Search functionality</t>
  </si>
  <si>
    <t>10 cement purchases</t>
  </si>
  <si>
    <t>Revenue</t>
  </si>
  <si>
    <t>Eggs</t>
  </si>
  <si>
    <t>Total Eggs</t>
  </si>
  <si>
    <t>Birds</t>
  </si>
  <si>
    <t>Total Birds</t>
  </si>
  <si>
    <t>Customer</t>
  </si>
  <si>
    <t>Rank</t>
  </si>
  <si>
    <t>01</t>
  </si>
  <si>
    <t>02</t>
  </si>
  <si>
    <t>03</t>
  </si>
  <si>
    <t>04</t>
  </si>
  <si>
    <t>05</t>
  </si>
  <si>
    <t>06</t>
  </si>
  <si>
    <t>07</t>
  </si>
  <si>
    <t>08</t>
  </si>
  <si>
    <t>09</t>
  </si>
  <si>
    <t>Top 10 Customers by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</si>
</sst>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0,,&quot;M&quot;"/>
    <numFmt numFmtId="166" formatCode="#,##0,&quot;K&quot;;\ \(#,##0,&quot;K&quot;\)"/>
  </numFmts>
  <fonts count="16" x14ac:knownFonts="1">
    <font>
      <sz val="11"/>
      <color theme="1"/>
      <name val="Calibri"/>
      <family val="2"/>
      <scheme val="minor"/>
    </font>
    <font>
      <b/>
      <sz val="11"/>
      <color theme="0"/>
      <name val="Calibri"/>
      <family val="2"/>
      <scheme val="minor"/>
    </font>
    <font>
      <sz val="8"/>
      <name val="Calibri"/>
      <family val="2"/>
      <scheme val="minor"/>
    </font>
    <font>
      <sz val="11"/>
      <color theme="1"/>
      <name val="Calibri"/>
      <family val="2"/>
      <scheme val="minor"/>
    </font>
    <font>
      <sz val="8"/>
      <color rgb="FF000000"/>
      <name val="Segoe UI"/>
      <family val="2"/>
    </font>
    <font>
      <b/>
      <sz val="11"/>
      <color theme="1"/>
      <name val="Calibri"/>
      <family val="2"/>
      <scheme val="minor"/>
    </font>
    <font>
      <b/>
      <sz val="12"/>
      <name val="Calibri"/>
      <family val="2"/>
      <scheme val="minor"/>
    </font>
    <font>
      <b/>
      <sz val="11"/>
      <color rgb="FFFF3300"/>
      <name val="Calibri"/>
      <family val="2"/>
      <scheme val="minor"/>
    </font>
    <font>
      <b/>
      <sz val="14"/>
      <color theme="0"/>
      <name val="Calibri"/>
      <family val="2"/>
      <scheme val="minor"/>
    </font>
    <font>
      <b/>
      <sz val="14"/>
      <name val="Calibri"/>
      <family val="2"/>
      <scheme val="minor"/>
    </font>
    <font>
      <sz val="11"/>
      <color theme="0"/>
      <name val="Calibri"/>
      <family val="2"/>
      <scheme val="minor"/>
    </font>
    <font>
      <b/>
      <sz val="12"/>
      <color theme="0"/>
      <name val="Calibri"/>
      <family val="2"/>
      <scheme val="minor"/>
    </font>
    <font>
      <b/>
      <sz val="11"/>
      <color rgb="FFCED0D0"/>
      <name val="Calibri"/>
      <family val="2"/>
      <scheme val="minor"/>
    </font>
    <font>
      <sz val="11"/>
      <color rgb="FFCED0D0"/>
      <name val="Calibri"/>
      <family val="2"/>
      <scheme val="minor"/>
    </font>
    <font>
      <b/>
      <sz val="11"/>
      <color theme="8"/>
      <name val="Calibri"/>
      <family val="2"/>
      <scheme val="minor"/>
    </font>
    <font>
      <sz val="11"/>
      <name val="Calibri"/>
      <family val="2"/>
      <scheme val="minor"/>
    </font>
  </fonts>
  <fills count="6">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rgb="FF111213"/>
        <bgColor indexed="64"/>
      </patternFill>
    </fill>
    <fill>
      <patternFill patternType="solid">
        <fgColor rgb="FF18181A"/>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43" fontId="3" fillId="0" borderId="0" applyFont="0" applyFill="0" applyBorder="0" applyAlignment="0" applyProtection="0"/>
  </cellStyleXfs>
  <cellXfs count="51">
    <xf numFmtId="0" fontId="0" fillId="0" borderId="0" xfId="0"/>
    <xf numFmtId="0" fontId="1" fillId="2" borderId="0" xfId="0" applyFont="1" applyFill="1"/>
    <xf numFmtId="3" fontId="0" fillId="0" borderId="0" xfId="0" applyNumberFormat="1"/>
    <xf numFmtId="49" fontId="0" fillId="0" borderId="0" xfId="0" applyNumberFormat="1"/>
    <xf numFmtId="49" fontId="1" fillId="2" borderId="0" xfId="0" applyNumberFormat="1" applyFont="1" applyFill="1"/>
    <xf numFmtId="14" fontId="0" fillId="0" borderId="0" xfId="0" applyNumberFormat="1"/>
    <xf numFmtId="20" fontId="0" fillId="0" borderId="0" xfId="0" applyNumberFormat="1"/>
    <xf numFmtId="0" fontId="0" fillId="0" borderId="0" xfId="0" applyNumberFormat="1"/>
    <xf numFmtId="164" fontId="0" fillId="0" borderId="0" xfId="1" applyNumberFormat="1"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164" fontId="1" fillId="2" borderId="0" xfId="0" applyNumberFormat="1" applyFont="1" applyFill="1" applyAlignment="1"/>
    <xf numFmtId="0" fontId="1" fillId="2" borderId="0" xfId="0" applyFont="1" applyFill="1" applyAlignment="1"/>
    <xf numFmtId="0" fontId="0" fillId="0" borderId="0" xfId="0" pivotButton="1"/>
    <xf numFmtId="1" fontId="0" fillId="0" borderId="0" xfId="0" applyNumberFormat="1"/>
    <xf numFmtId="0" fontId="1" fillId="2" borderId="0" xfId="0" applyFont="1" applyFill="1" applyAlignment="1">
      <alignment horizontal="right"/>
    </xf>
    <xf numFmtId="164" fontId="0" fillId="0" borderId="0" xfId="1" applyNumberFormat="1" applyFont="1" applyAlignment="1">
      <alignment horizontal="right"/>
    </xf>
    <xf numFmtId="164" fontId="1" fillId="2" borderId="0" xfId="1" applyNumberFormat="1" applyFont="1" applyFill="1"/>
    <xf numFmtId="0" fontId="0" fillId="3" borderId="0" xfId="0" applyFill="1"/>
    <xf numFmtId="0" fontId="0" fillId="3" borderId="0" xfId="0" applyFill="1" applyBorder="1"/>
    <xf numFmtId="0" fontId="6" fillId="3" borderId="0" xfId="0" applyFont="1" applyFill="1"/>
    <xf numFmtId="0" fontId="6" fillId="3" borderId="0" xfId="0" applyFont="1" applyFill="1" applyAlignment="1">
      <alignment horizontal="left"/>
    </xf>
    <xf numFmtId="0" fontId="5" fillId="3" borderId="0" xfId="0" applyFont="1" applyFill="1" applyBorder="1"/>
    <xf numFmtId="0" fontId="7" fillId="3" borderId="0" xfId="0" applyFont="1" applyFill="1" applyBorder="1"/>
    <xf numFmtId="0" fontId="9" fillId="3" borderId="0" xfId="0" applyFont="1" applyFill="1" applyBorder="1"/>
    <xf numFmtId="0" fontId="8" fillId="3" borderId="0" xfId="0" applyFont="1" applyFill="1"/>
    <xf numFmtId="0" fontId="8" fillId="3" borderId="0" xfId="0" applyFont="1" applyFill="1" applyBorder="1"/>
    <xf numFmtId="0" fontId="0" fillId="0" borderId="0" xfId="0" applyAlignment="1">
      <alignment horizontal="right"/>
    </xf>
    <xf numFmtId="165" fontId="0" fillId="0" borderId="0" xfId="1" applyNumberFormat="1" applyFont="1"/>
    <xf numFmtId="166" fontId="0" fillId="0" borderId="0" xfId="1" applyNumberFormat="1" applyFont="1"/>
    <xf numFmtId="0" fontId="0" fillId="4" borderId="0" xfId="0" applyFill="1"/>
    <xf numFmtId="0" fontId="11" fillId="4" borderId="0" xfId="0" applyFont="1" applyFill="1"/>
    <xf numFmtId="0" fontId="10" fillId="4" borderId="0" xfId="0" applyFont="1" applyFill="1"/>
    <xf numFmtId="0" fontId="0" fillId="0" borderId="0" xfId="0" applyFill="1"/>
    <xf numFmtId="0" fontId="13" fillId="0" borderId="0" xfId="0" applyFont="1" applyFill="1"/>
    <xf numFmtId="0" fontId="14" fillId="5" borderId="0" xfId="0" applyFont="1" applyFill="1" applyBorder="1"/>
    <xf numFmtId="0" fontId="14" fillId="5" borderId="0" xfId="0" applyFont="1" applyFill="1" applyBorder="1" applyAlignment="1">
      <alignment horizontal="right"/>
    </xf>
    <xf numFmtId="0" fontId="12" fillId="5" borderId="0" xfId="0" applyFont="1" applyFill="1" applyBorder="1"/>
    <xf numFmtId="164" fontId="12" fillId="5" borderId="0" xfId="1" applyNumberFormat="1" applyFont="1" applyFill="1" applyBorder="1"/>
    <xf numFmtId="0" fontId="15" fillId="0" borderId="0" xfId="0" applyFont="1" applyFill="1"/>
    <xf numFmtId="166" fontId="0" fillId="0" borderId="0" xfId="0" applyNumberFormat="1"/>
    <xf numFmtId="0" fontId="1" fillId="0" borderId="0" xfId="0" applyFont="1" applyFill="1"/>
    <xf numFmtId="0" fontId="12" fillId="5" borderId="0" xfId="0" applyFont="1" applyFill="1" applyBorder="1" applyAlignment="1">
      <alignment horizontal="center"/>
    </xf>
  </cellXfs>
  <cellStyles count="2">
    <cellStyle name="Comma" xfId="1" builtinId="3"/>
    <cellStyle name="Normal" xfId="0" builtinId="0"/>
  </cellStyles>
  <dxfs count="17">
    <dxf>
      <numFmt numFmtId="0" formatCode="General"/>
    </dxf>
    <dxf>
      <numFmt numFmtId="0" formatCode="General"/>
    </dxf>
    <dxf>
      <numFmt numFmtId="25" formatCode="hh:mm"/>
    </dxf>
    <dxf>
      <numFmt numFmtId="19" formatCode="dd/mm/yy"/>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4" formatCode="_(* #,##0_);_(* \(#,##0\);_(* &quot;-&quot;??_);_(@_)"/>
    </dxf>
    <dxf>
      <font>
        <b/>
        <color theme="0"/>
      </font>
      <fill>
        <patternFill patternType="solid">
          <fgColor indexed="64"/>
          <bgColor rgb="FF002060"/>
        </patternFill>
      </fill>
      <alignment horizontal="general" vertical="bottom" textRotation="0" wrapText="0" indent="0" justifyLastLine="0" shrinkToFit="0" readingOrder="0"/>
    </dxf>
    <dxf>
      <font>
        <b/>
        <color theme="0"/>
      </font>
      <fill>
        <patternFill patternType="solid">
          <fgColor indexed="64"/>
          <bgColor rgb="FF002060"/>
        </patternFill>
      </fill>
      <alignment horizontal="general" vertical="bottom" textRotation="0" wrapText="0" indent="0" justifyLastLine="0" shrinkToFit="0" readingOrder="0"/>
    </dxf>
    <dxf>
      <font>
        <b/>
        <color theme="0"/>
      </font>
      <fill>
        <patternFill patternType="solid">
          <fgColor indexed="64"/>
          <bgColor rgb="FF002060"/>
        </patternFill>
      </fill>
    </dxf>
    <dxf>
      <font>
        <b/>
        <color theme="0"/>
      </font>
      <fill>
        <patternFill patternType="solid">
          <fgColor indexed="64"/>
          <bgColor rgb="FF002060"/>
        </patternFill>
      </fill>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0" formatCode="General"/>
    </dxf>
    <dxf>
      <numFmt numFmtId="19" formatCode="dd/mm/yy"/>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font>
        <b/>
        <i val="0"/>
      </font>
    </dxf>
    <dxf>
      <fill>
        <patternFill>
          <bgColor theme="0"/>
        </patternFill>
      </fill>
    </dxf>
  </dxfs>
  <tableStyles count="1" defaultTableStyle="TableStyleMedium2" defaultPivotStyle="PivotStyleLight16">
    <tableStyle name="Custom" pivot="0" table="0" count="10" xr9:uid="{648FC04C-06F4-46CE-ABC7-3E4786CA618A}">
      <tableStyleElement type="wholeTable" dxfId="16"/>
      <tableStyleElement type="headerRow" dxfId="15"/>
    </tableStyle>
  </tableStyles>
  <colors>
    <mruColors>
      <color rgb="FFCED0D0"/>
      <color rgb="FFDC0000"/>
      <color rgb="FF18181A"/>
      <color rgb="FF181806"/>
      <color rgb="FF28749D"/>
      <color rgb="FF248C35"/>
      <color rgb="FFFFFFFF"/>
      <color rgb="FF111213"/>
      <color rgb="FF2A3C62"/>
      <color rgb="FFFF3300"/>
    </mruColors>
  </colors>
  <extLst>
    <ext xmlns:x14="http://schemas.microsoft.com/office/spreadsheetml/2009/9/main" uri="{46F421CA-312F-682f-3DD2-61675219B42D}">
      <x14:dxfs count="8">
        <dxf>
          <font>
            <b/>
            <i val="0"/>
          </font>
          <fill>
            <patternFill>
              <bgColor rgb="FF00B0F0"/>
            </patternFill>
          </fill>
          <border diagonalUp="0" diagonalDown="0">
            <left style="thin">
              <color auto="1"/>
            </left>
            <right style="thin">
              <color auto="1"/>
            </right>
            <top style="thin">
              <color auto="1"/>
            </top>
            <bottom style="thin">
              <color auto="1"/>
            </bottom>
            <vertical/>
            <horizontal/>
          </border>
        </dxf>
        <dxf>
          <font>
            <b/>
            <i val="0"/>
          </font>
          <fill>
            <patternFill>
              <bgColor rgb="FF00B0F0"/>
            </patternFill>
          </fill>
          <border diagonalUp="0" diagonalDown="0">
            <left style="thin">
              <color auto="1"/>
            </left>
            <right style="thin">
              <color auto="1"/>
            </right>
            <top style="thin">
              <color auto="1"/>
            </top>
            <bottom style="thin">
              <color auto="1"/>
            </bottom>
            <vertical/>
            <horizontal/>
          </border>
        </dxf>
        <dxf>
          <font>
            <b/>
            <i val="0"/>
          </font>
          <fill>
            <patternFill>
              <bgColor rgb="FF00B0F0"/>
            </patternFill>
          </fill>
          <border diagonalUp="0" diagonalDown="0">
            <left style="thin">
              <color auto="1"/>
            </left>
            <right style="thin">
              <color auto="1"/>
            </right>
            <top style="thin">
              <color auto="1"/>
            </top>
            <bottom style="thin">
              <color auto="1"/>
            </bottom>
            <vertical/>
            <horizontal/>
          </border>
        </dxf>
        <dxf>
          <font>
            <b/>
            <i val="0"/>
          </font>
          <fill>
            <patternFill>
              <bgColor rgb="FF00B0F0"/>
            </patternFill>
          </fill>
          <border diagonalUp="0" diagonalDown="0">
            <left style="thin">
              <color auto="1"/>
            </left>
            <right style="thin">
              <color auto="1"/>
            </right>
            <top style="thin">
              <color auto="1"/>
            </top>
            <bottom style="thin">
              <color auto="1"/>
            </bottom>
            <vertical/>
            <horizontal/>
          </border>
        </dxf>
        <dxf>
          <font>
            <b/>
            <i val="0"/>
          </font>
          <fill>
            <patternFill>
              <bgColor theme="4" tint="0.59996337778862885"/>
            </patternFill>
          </fill>
          <border diagonalUp="0" diagonalDown="0">
            <left style="thin">
              <color rgb="FF002060"/>
            </left>
            <right style="thin">
              <color rgb="FF002060"/>
            </right>
            <top style="thin">
              <color rgb="FF002060"/>
            </top>
            <bottom style="thin">
              <color rgb="FF002060"/>
            </bottom>
            <vertical/>
            <horizontal/>
          </border>
        </dxf>
        <dxf>
          <font>
            <b/>
            <i val="0"/>
            <color theme="0"/>
          </font>
          <fill>
            <patternFill patternType="solid">
              <bgColor rgb="FF002060"/>
            </patternFill>
          </fill>
          <border diagonalUp="0" diagonalDown="0">
            <left style="thin">
              <color auto="1"/>
            </left>
            <right style="thin">
              <color auto="1"/>
            </right>
            <top style="thin">
              <color auto="1"/>
            </top>
            <bottom style="thin">
              <color auto="1"/>
            </bottom>
            <vertical/>
            <horizontal/>
          </border>
        </dxf>
        <dxf>
          <font>
            <b/>
            <i val="0"/>
          </font>
          <fill>
            <patternFill>
              <bgColor theme="4" tint="0.79998168889431442"/>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horizontal/>
          </border>
        </dxf>
        <dxf>
          <font>
            <b/>
            <i val="0"/>
          </font>
          <fill>
            <patternFill>
              <bgColor theme="4" tint="0.79998168889431442"/>
            </patternFill>
          </fill>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2060"/>
            </a:solidFill>
            <a:ln>
              <a:noFill/>
            </a:ln>
            <a:effectLst/>
          </c:spPr>
          <c:invertIfNegative val="0"/>
          <c:dLbls>
            <c:spPr>
              <a:noFill/>
              <a:ln>
                <a:noFill/>
                <a:round/>
              </a:ln>
              <a:effectLst/>
            </c:spPr>
            <c:txPr>
              <a:bodyPr rot="0" spcFirstLastPara="1" vertOverflow="ellipsis" vert="horz" wrap="square" lIns="38100" tIns="19050" rIns="38100" bIns="19050" anchor="t" anchorCtr="0">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preparation'!$AC$17:$AC$21</c:f>
              <c:strCache>
                <c:ptCount val="5"/>
                <c:pt idx="0">
                  <c:v>Kofi Koo</c:v>
                </c:pt>
                <c:pt idx="1">
                  <c:v>Agyemang Stephen</c:v>
                </c:pt>
                <c:pt idx="2">
                  <c:v>Kobby Bi</c:v>
                </c:pt>
                <c:pt idx="3">
                  <c:v>Kwaku Appiah</c:v>
                </c:pt>
                <c:pt idx="4">
                  <c:v>Esther Agyemang</c:v>
                </c:pt>
              </c:strCache>
            </c:strRef>
          </c:cat>
          <c:val>
            <c:numRef>
              <c:f>'data preparation'!$AD$17:$AD$21</c:f>
              <c:numCache>
                <c:formatCode>_(* #,##0_);_(* \(#,##0\);_(* "-"??_);_(@_)</c:formatCode>
                <c:ptCount val="5"/>
                <c:pt idx="0">
                  <c:v>533321.47</c:v>
                </c:pt>
                <c:pt idx="1">
                  <c:v>561884.88</c:v>
                </c:pt>
                <c:pt idx="2">
                  <c:v>630076.27</c:v>
                </c:pt>
                <c:pt idx="3">
                  <c:v>703047.80999999982</c:v>
                </c:pt>
                <c:pt idx="4">
                  <c:v>968447.87000000011</c:v>
                </c:pt>
              </c:numCache>
            </c:numRef>
          </c:val>
          <c:extLst>
            <c:ext xmlns:c16="http://schemas.microsoft.com/office/drawing/2014/chart" uri="{C3380CC4-5D6E-409C-BE32-E72D297353CC}">
              <c16:uniqueId val="{00000000-830E-43D9-BA2C-4452320967A7}"/>
            </c:ext>
          </c:extLst>
        </c:ser>
        <c:dLbls>
          <c:dLblPos val="outEnd"/>
          <c:showLegendKey val="0"/>
          <c:showVal val="1"/>
          <c:showCatName val="0"/>
          <c:showSerName val="0"/>
          <c:showPercent val="0"/>
          <c:showBubbleSize val="0"/>
        </c:dLbls>
        <c:gapWidth val="35"/>
        <c:axId val="467067584"/>
        <c:axId val="616717968"/>
      </c:barChart>
      <c:catAx>
        <c:axId val="467067584"/>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16717968"/>
        <c:crosses val="autoZero"/>
        <c:auto val="1"/>
        <c:lblAlgn val="ctr"/>
        <c:lblOffset val="100"/>
        <c:noMultiLvlLbl val="0"/>
      </c:catAx>
      <c:valAx>
        <c:axId val="616717968"/>
        <c:scaling>
          <c:orientation val="minMax"/>
        </c:scaling>
        <c:delete val="1"/>
        <c:axPos val="b"/>
        <c:numFmt formatCode="_(* #,##0_);_(* \(#,##0\);_(* &quot;-&quot;??_);_(@_)" sourceLinked="1"/>
        <c:majorTickMark val="none"/>
        <c:minorTickMark val="none"/>
        <c:tickLblPos val="nextTo"/>
        <c:crossAx val="46706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preparation'!$AG$17:$AG$21</c:f>
              <c:strCache>
                <c:ptCount val="5"/>
                <c:pt idx="0">
                  <c:v>Akwasi Boo</c:v>
                </c:pt>
                <c:pt idx="1">
                  <c:v>Mamittah Opoku Mensah</c:v>
                </c:pt>
                <c:pt idx="2">
                  <c:v>Anthony Mensah</c:v>
                </c:pt>
                <c:pt idx="3">
                  <c:v>Leah Opii Birago</c:v>
                </c:pt>
                <c:pt idx="4">
                  <c:v>Yaa Attaa</c:v>
                </c:pt>
              </c:strCache>
            </c:strRef>
          </c:cat>
          <c:val>
            <c:numRef>
              <c:f>'data preparation'!$AH$17:$AH$21</c:f>
              <c:numCache>
                <c:formatCode>_(* #,##0_);_(* \(#,##0\);_(* "-"??_);_(@_)</c:formatCode>
                <c:ptCount val="5"/>
                <c:pt idx="0">
                  <c:v>350366.7</c:v>
                </c:pt>
                <c:pt idx="1">
                  <c:v>358643.48999999993</c:v>
                </c:pt>
                <c:pt idx="2">
                  <c:v>410302.0199999999</c:v>
                </c:pt>
                <c:pt idx="3">
                  <c:v>483634.05999999994</c:v>
                </c:pt>
                <c:pt idx="4">
                  <c:v>520671.27</c:v>
                </c:pt>
              </c:numCache>
            </c:numRef>
          </c:val>
          <c:extLst>
            <c:ext xmlns:c16="http://schemas.microsoft.com/office/drawing/2014/chart" uri="{C3380CC4-5D6E-409C-BE32-E72D297353CC}">
              <c16:uniqueId val="{00000000-1778-434E-B431-48619558B693}"/>
            </c:ext>
          </c:extLst>
        </c:ser>
        <c:dLbls>
          <c:dLblPos val="outEnd"/>
          <c:showLegendKey val="0"/>
          <c:showVal val="1"/>
          <c:showCatName val="0"/>
          <c:showSerName val="0"/>
          <c:showPercent val="0"/>
          <c:showBubbleSize val="0"/>
        </c:dLbls>
        <c:gapWidth val="35"/>
        <c:axId val="538846080"/>
        <c:axId val="673309152"/>
      </c:barChart>
      <c:catAx>
        <c:axId val="538846080"/>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73309152"/>
        <c:crosses val="autoZero"/>
        <c:auto val="1"/>
        <c:lblAlgn val="ctr"/>
        <c:lblOffset val="100"/>
        <c:noMultiLvlLbl val="0"/>
      </c:catAx>
      <c:valAx>
        <c:axId val="673309152"/>
        <c:scaling>
          <c:orientation val="minMax"/>
        </c:scaling>
        <c:delete val="1"/>
        <c:axPos val="b"/>
        <c:numFmt formatCode="_(* #,##0_);_(* \(#,##0\);_(* &quot;-&quot;??_);_(@_)" sourceLinked="1"/>
        <c:majorTickMark val="none"/>
        <c:minorTickMark val="none"/>
        <c:tickLblPos val="nextTo"/>
        <c:crossAx val="53884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 preparation'!$AM$4</c:f>
              <c:strCache>
                <c:ptCount val="1"/>
                <c:pt idx="0">
                  <c:v>Quantity</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preparation'!$AL$5:$AL$11</c:f>
              <c:strCache>
                <c:ptCount val="7"/>
                <c:pt idx="0">
                  <c:v>Pen One</c:v>
                </c:pt>
                <c:pt idx="1">
                  <c:v>Pen Two</c:v>
                </c:pt>
                <c:pt idx="2">
                  <c:v>Pen Three</c:v>
                </c:pt>
                <c:pt idx="3">
                  <c:v>Pen Four</c:v>
                </c:pt>
                <c:pt idx="4">
                  <c:v>Pen Five</c:v>
                </c:pt>
                <c:pt idx="5">
                  <c:v>Pen Six</c:v>
                </c:pt>
                <c:pt idx="6">
                  <c:v>Pen Seven</c:v>
                </c:pt>
              </c:strCache>
            </c:strRef>
          </c:cat>
          <c:val>
            <c:numRef>
              <c:f>'data preparation'!$AM$5:$AM$11</c:f>
              <c:numCache>
                <c:formatCode>_(* #,##0_);_(* \(#,##0\);_(* "-"??_);_(@_)</c:formatCode>
                <c:ptCount val="7"/>
                <c:pt idx="0">
                  <c:v>3800</c:v>
                </c:pt>
                <c:pt idx="1">
                  <c:v>3106</c:v>
                </c:pt>
                <c:pt idx="2">
                  <c:v>4717</c:v>
                </c:pt>
                <c:pt idx="3">
                  <c:v>1882</c:v>
                </c:pt>
                <c:pt idx="4">
                  <c:v>2508</c:v>
                </c:pt>
                <c:pt idx="5">
                  <c:v>2155</c:v>
                </c:pt>
                <c:pt idx="6">
                  <c:v>2078</c:v>
                </c:pt>
              </c:numCache>
            </c:numRef>
          </c:val>
          <c:extLst>
            <c:ext xmlns:c16="http://schemas.microsoft.com/office/drawing/2014/chart" uri="{C3380CC4-5D6E-409C-BE32-E72D297353CC}">
              <c16:uniqueId val="{00000000-3BB9-46E0-876B-81D549BA6EAB}"/>
            </c:ext>
          </c:extLst>
        </c:ser>
        <c:dLbls>
          <c:dLblPos val="outEnd"/>
          <c:showLegendKey val="0"/>
          <c:showVal val="1"/>
          <c:showCatName val="0"/>
          <c:showSerName val="0"/>
          <c:showPercent val="0"/>
          <c:showBubbleSize val="0"/>
        </c:dLbls>
        <c:gapWidth val="35"/>
        <c:overlap val="-27"/>
        <c:axId val="608875088"/>
        <c:axId val="605418432"/>
      </c:barChart>
      <c:catAx>
        <c:axId val="608875088"/>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05418432"/>
        <c:crosses val="autoZero"/>
        <c:auto val="1"/>
        <c:lblAlgn val="ctr"/>
        <c:lblOffset val="100"/>
        <c:noMultiLvlLbl val="0"/>
      </c:catAx>
      <c:valAx>
        <c:axId val="605418432"/>
        <c:scaling>
          <c:orientation val="minMax"/>
        </c:scaling>
        <c:delete val="1"/>
        <c:axPos val="l"/>
        <c:numFmt formatCode="_(* #,##0_);_(* \(#,##0\);_(* &quot;-&quot;??_);_(@_)" sourceLinked="1"/>
        <c:majorTickMark val="none"/>
        <c:minorTickMark val="none"/>
        <c:tickLblPos val="nextTo"/>
        <c:crossAx val="608875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r>
              <a:rPr lang="en-US" b="1">
                <a:solidFill>
                  <a:srgbClr val="CED0D0"/>
                </a:solidFill>
              </a:rPr>
              <a:t>Revenue by Month</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endParaRPr lang="en-US"/>
        </a:p>
      </c:txPr>
    </c:title>
    <c:autoTitleDeleted val="0"/>
    <c:plotArea>
      <c:layout/>
      <c:areaChart>
        <c:grouping val="standard"/>
        <c:varyColors val="0"/>
        <c:ser>
          <c:idx val="0"/>
          <c:order val="0"/>
          <c:tx>
            <c:strRef>
              <c:f>calculations!$G$9</c:f>
              <c:strCache>
                <c:ptCount val="1"/>
                <c:pt idx="0">
                  <c:v>Revenue</c:v>
                </c:pt>
              </c:strCache>
            </c:strRef>
          </c:tx>
          <c:spPr>
            <a:solidFill>
              <a:schemeClr val="accent5">
                <a:alpha val="35000"/>
              </a:schemeClr>
            </a:solidFill>
            <a:ln w="25400">
              <a:noFill/>
            </a:ln>
            <a:effectLst/>
          </c:spPr>
          <c:cat>
            <c:strRef>
              <c:f>calculations!$D$10:$D$20</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calculations!$G$10:$G$20</c:f>
              <c:numCache>
                <c:formatCode>#,##0,,"M"</c:formatCode>
                <c:ptCount val="11"/>
                <c:pt idx="0">
                  <c:v>4931086.370000001</c:v>
                </c:pt>
                <c:pt idx="1">
                  <c:v>988261.15999999875</c:v>
                </c:pt>
                <c:pt idx="2">
                  <c:v>1356562.2900000024</c:v>
                </c:pt>
                <c:pt idx="3">
                  <c:v>3030005.3199999994</c:v>
                </c:pt>
                <c:pt idx="4">
                  <c:v>3483152.6900000027</c:v>
                </c:pt>
                <c:pt idx="5">
                  <c:v>4242619.33</c:v>
                </c:pt>
                <c:pt idx="6">
                  <c:v>2850287.9499999983</c:v>
                </c:pt>
                <c:pt idx="7">
                  <c:v>2381190.6100000008</c:v>
                </c:pt>
                <c:pt idx="8">
                  <c:v>795365.55999999959</c:v>
                </c:pt>
                <c:pt idx="9">
                  <c:v>1834804.8399999971</c:v>
                </c:pt>
                <c:pt idx="10">
                  <c:v>1208775.3200000017</c:v>
                </c:pt>
              </c:numCache>
            </c:numRef>
          </c:val>
          <c:extLst>
            <c:ext xmlns:c16="http://schemas.microsoft.com/office/drawing/2014/chart" uri="{C3380CC4-5D6E-409C-BE32-E72D297353CC}">
              <c16:uniqueId val="{00000000-54FB-4EBE-8B72-D95F13C1D757}"/>
            </c:ext>
          </c:extLst>
        </c:ser>
        <c:dLbls>
          <c:showLegendKey val="0"/>
          <c:showVal val="0"/>
          <c:showCatName val="0"/>
          <c:showSerName val="0"/>
          <c:showPercent val="0"/>
          <c:showBubbleSize val="0"/>
        </c:dLbls>
        <c:axId val="393866400"/>
        <c:axId val="398021920"/>
      </c:areaChart>
      <c:lineChart>
        <c:grouping val="standard"/>
        <c:varyColors val="0"/>
        <c:ser>
          <c:idx val="1"/>
          <c:order val="1"/>
          <c:tx>
            <c:strRef>
              <c:f>calculations!$D$10:$D$20</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tx>
          <c:spPr>
            <a:ln w="28575" cap="rnd">
              <a:solidFill>
                <a:schemeClr val="accent5">
                  <a:alpha val="50000"/>
                </a:schemeClr>
              </a:solidFill>
              <a:round/>
            </a:ln>
            <a:effectLst/>
          </c:spPr>
          <c:marker>
            <c:symbol val="none"/>
          </c:marker>
          <c:val>
            <c:numRef>
              <c:f>calculations!$G$10:$G$20</c:f>
              <c:numCache>
                <c:formatCode>#,##0,,"M"</c:formatCode>
                <c:ptCount val="11"/>
                <c:pt idx="0">
                  <c:v>4931086.370000001</c:v>
                </c:pt>
                <c:pt idx="1">
                  <c:v>988261.15999999875</c:v>
                </c:pt>
                <c:pt idx="2">
                  <c:v>1356562.2900000024</c:v>
                </c:pt>
                <c:pt idx="3">
                  <c:v>3030005.3199999994</c:v>
                </c:pt>
                <c:pt idx="4">
                  <c:v>3483152.6900000027</c:v>
                </c:pt>
                <c:pt idx="5">
                  <c:v>4242619.33</c:v>
                </c:pt>
                <c:pt idx="6">
                  <c:v>2850287.9499999983</c:v>
                </c:pt>
                <c:pt idx="7">
                  <c:v>2381190.6100000008</c:v>
                </c:pt>
                <c:pt idx="8">
                  <c:v>795365.55999999959</c:v>
                </c:pt>
                <c:pt idx="9">
                  <c:v>1834804.8399999971</c:v>
                </c:pt>
                <c:pt idx="10">
                  <c:v>1208775.3200000017</c:v>
                </c:pt>
              </c:numCache>
            </c:numRef>
          </c:val>
          <c:smooth val="0"/>
          <c:extLst>
            <c:ext xmlns:c16="http://schemas.microsoft.com/office/drawing/2014/chart" uri="{C3380CC4-5D6E-409C-BE32-E72D297353CC}">
              <c16:uniqueId val="{00000001-54FB-4EBE-8B72-D95F13C1D757}"/>
            </c:ext>
          </c:extLst>
        </c:ser>
        <c:dLbls>
          <c:showLegendKey val="0"/>
          <c:showVal val="0"/>
          <c:showCatName val="0"/>
          <c:showSerName val="0"/>
          <c:showPercent val="0"/>
          <c:showBubbleSize val="0"/>
        </c:dLbls>
        <c:marker val="1"/>
        <c:smooth val="0"/>
        <c:axId val="393866400"/>
        <c:axId val="398021920"/>
      </c:lineChart>
      <c:catAx>
        <c:axId val="393866400"/>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CED0D0"/>
                </a:solidFill>
                <a:latin typeface="+mn-lt"/>
                <a:ea typeface="+mn-ea"/>
                <a:cs typeface="+mn-cs"/>
              </a:defRPr>
            </a:pPr>
            <a:endParaRPr lang="en-US"/>
          </a:p>
        </c:txPr>
        <c:crossAx val="398021920"/>
        <c:crosses val="autoZero"/>
        <c:auto val="1"/>
        <c:lblAlgn val="ctr"/>
        <c:lblOffset val="100"/>
        <c:noMultiLvlLbl val="0"/>
      </c:catAx>
      <c:valAx>
        <c:axId val="398021920"/>
        <c:scaling>
          <c:orientation val="minMax"/>
        </c:scaling>
        <c:delete val="0"/>
        <c:axPos val="l"/>
        <c:numFmt formatCode="#,##0,,&quot;M&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CED0D0"/>
                </a:solidFill>
                <a:latin typeface="+mn-lt"/>
                <a:ea typeface="+mn-ea"/>
                <a:cs typeface="+mn-cs"/>
              </a:defRPr>
            </a:pPr>
            <a:endParaRPr lang="en-US"/>
          </a:p>
        </c:txPr>
        <c:crossAx val="3938664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8181A"/>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r>
              <a:rPr lang="en-US" b="1">
                <a:solidFill>
                  <a:srgbClr val="CED0D0"/>
                </a:solidFill>
              </a:rPr>
              <a:t>Eggs</a:t>
            </a:r>
            <a:r>
              <a:rPr lang="en-US" b="1" baseline="0">
                <a:solidFill>
                  <a:srgbClr val="CED0D0"/>
                </a:solidFill>
              </a:rPr>
              <a:t> by Time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endParaRPr lang="en-US"/>
        </a:p>
      </c:txPr>
    </c:title>
    <c:autoTitleDeleted val="0"/>
    <c:plotArea>
      <c:layout/>
      <c:doughnutChart>
        <c:varyColors val="1"/>
        <c:ser>
          <c:idx val="0"/>
          <c:order val="0"/>
          <c:tx>
            <c:strRef>
              <c:f>calculations!$P$7</c:f>
              <c:strCache>
                <c:ptCount val="1"/>
                <c:pt idx="0">
                  <c:v>Total Eggs</c:v>
                </c:pt>
              </c:strCache>
            </c:strRef>
          </c:tx>
          <c:spPr>
            <a:ln>
              <a:solidFill>
                <a:srgbClr val="18181A"/>
              </a:solidFill>
            </a:ln>
          </c:spPr>
          <c:dPt>
            <c:idx val="0"/>
            <c:bubble3D val="0"/>
            <c:spPr>
              <a:solidFill>
                <a:schemeClr val="accent5"/>
              </a:solidFill>
              <a:ln w="19050">
                <a:solidFill>
                  <a:srgbClr val="18181A"/>
                </a:solidFill>
              </a:ln>
              <a:effectLst/>
            </c:spPr>
            <c:extLst>
              <c:ext xmlns:c16="http://schemas.microsoft.com/office/drawing/2014/chart" uri="{C3380CC4-5D6E-409C-BE32-E72D297353CC}">
                <c16:uniqueId val="{00000001-35A3-4F93-BD5C-31741E0E0411}"/>
              </c:ext>
            </c:extLst>
          </c:dPt>
          <c:dPt>
            <c:idx val="1"/>
            <c:bubble3D val="0"/>
            <c:spPr>
              <a:solidFill>
                <a:schemeClr val="accent2"/>
              </a:solidFill>
              <a:ln w="19050">
                <a:solidFill>
                  <a:srgbClr val="18181A"/>
                </a:solidFill>
              </a:ln>
              <a:effectLst/>
            </c:spPr>
            <c:extLst>
              <c:ext xmlns:c16="http://schemas.microsoft.com/office/drawing/2014/chart" uri="{C3380CC4-5D6E-409C-BE32-E72D297353CC}">
                <c16:uniqueId val="{00000003-35A3-4F93-BD5C-31741E0E0411}"/>
              </c:ext>
            </c:extLst>
          </c:dPt>
          <c:dPt>
            <c:idx val="2"/>
            <c:bubble3D val="0"/>
            <c:spPr>
              <a:solidFill>
                <a:schemeClr val="accent3"/>
              </a:solidFill>
              <a:ln w="19050">
                <a:solidFill>
                  <a:srgbClr val="18181A"/>
                </a:solidFill>
              </a:ln>
              <a:effectLst/>
            </c:spPr>
            <c:extLst>
              <c:ext xmlns:c16="http://schemas.microsoft.com/office/drawing/2014/chart" uri="{C3380CC4-5D6E-409C-BE32-E72D297353CC}">
                <c16:uniqueId val="{00000005-35A3-4F93-BD5C-31741E0E0411}"/>
              </c:ext>
            </c:extLst>
          </c:dPt>
          <c:dLbls>
            <c:dLbl>
              <c:idx val="0"/>
              <c:layout>
                <c:manualLayout>
                  <c:x val="0.12324926347463523"/>
                  <c:y val="-3.3200531208499334E-2"/>
                </c:manualLayout>
              </c:layout>
              <c:tx>
                <c:rich>
                  <a:bodyPr/>
                  <a:lstStyle/>
                  <a:p>
                    <a:fld id="{075BF9E5-CFCF-498C-9830-E1D5C879226A}" type="CATEGORYNAME">
                      <a:rPr lang="en-US">
                        <a:solidFill>
                          <a:schemeClr val="accent5"/>
                        </a:solidFill>
                      </a:rPr>
                      <a:pPr/>
                      <a:t>[CATEGORY NAME]</a:t>
                    </a:fld>
                    <a:r>
                      <a:rPr lang="en-US" baseline="0">
                        <a:solidFill>
                          <a:schemeClr val="accent5"/>
                        </a:solidFill>
                      </a:rPr>
                      <a:t>
</a:t>
                    </a:r>
                    <a:fld id="{9327825A-200A-47F1-BAB6-937A6B35996A}" type="PERCENTAGE">
                      <a:rPr lang="en-US" baseline="0">
                        <a:solidFill>
                          <a:schemeClr val="accent5"/>
                        </a:solidFill>
                      </a:rPr>
                      <a:pPr/>
                      <a:t>[PERCENTAGE]</a:t>
                    </a:fld>
                    <a:endParaRPr lang="en-US" baseline="0">
                      <a:solidFill>
                        <a:schemeClr val="accent5"/>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35A3-4F93-BD5C-31741E0E0411}"/>
                </c:ext>
              </c:extLst>
            </c:dLbl>
            <c:dLbl>
              <c:idx val="1"/>
              <c:layout>
                <c:manualLayout>
                  <c:x val="0.22782439611978014"/>
                  <c:y val="8.7961661042369618E-2"/>
                </c:manualLayout>
              </c:layout>
              <c:tx>
                <c:rich>
                  <a:bodyPr/>
                  <a:lstStyle/>
                  <a:p>
                    <a:fld id="{6D81E865-FAFC-4B42-9BBF-A6A175140705}" type="CATEGORYNAME">
                      <a:rPr lang="en-US">
                        <a:solidFill>
                          <a:schemeClr val="accent2"/>
                        </a:solidFill>
                      </a:rPr>
                      <a:pPr/>
                      <a:t>[CATEGORY NAME]</a:t>
                    </a:fld>
                    <a:r>
                      <a:rPr lang="en-US" baseline="0">
                        <a:solidFill>
                          <a:schemeClr val="accent2"/>
                        </a:solidFill>
                      </a:rPr>
                      <a:t>
</a:t>
                    </a:r>
                    <a:fld id="{57975A1C-2F91-4043-B6B1-AE12969BCA43}" type="PERCENTAGE">
                      <a:rPr lang="en-US" baseline="0">
                        <a:solidFill>
                          <a:schemeClr val="accent2"/>
                        </a:solidFill>
                      </a:rPr>
                      <a:pPr/>
                      <a:t>[PERCENTAGE]</a:t>
                    </a:fld>
                    <a:endParaRPr lang="en-US" baseline="0">
                      <a:solidFill>
                        <a:schemeClr val="accent2"/>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5A3-4F93-BD5C-31741E0E0411}"/>
                </c:ext>
              </c:extLst>
            </c:dLbl>
            <c:dLbl>
              <c:idx val="2"/>
              <c:layout>
                <c:manualLayout>
                  <c:x val="-0.13818856813822739"/>
                  <c:y val="-2.2133687472332943E-2"/>
                </c:manualLayout>
              </c:layout>
              <c:tx>
                <c:rich>
                  <a:bodyPr/>
                  <a:lstStyle/>
                  <a:p>
                    <a:fld id="{9FDB59D9-EA18-40F3-BDC8-12D1275F9CE7}" type="CATEGORYNAME">
                      <a:rPr lang="en-US">
                        <a:solidFill>
                          <a:schemeClr val="accent3"/>
                        </a:solidFill>
                      </a:rPr>
                      <a:pPr/>
                      <a:t>[CATEGORY NAME]</a:t>
                    </a:fld>
                    <a:r>
                      <a:rPr lang="en-US" baseline="0">
                        <a:solidFill>
                          <a:schemeClr val="accent3"/>
                        </a:solidFill>
                      </a:rPr>
                      <a:t>
</a:t>
                    </a:r>
                    <a:fld id="{BDF06026-6A27-4281-8D04-BA56CFFF484A}" type="PERCENTAGE">
                      <a:rPr lang="en-US" baseline="0">
                        <a:solidFill>
                          <a:schemeClr val="accent3"/>
                        </a:solidFill>
                      </a:rPr>
                      <a:pPr/>
                      <a:t>[PERCENTAGE]</a:t>
                    </a:fld>
                    <a:endParaRPr lang="en-US" baseline="0">
                      <a:solidFill>
                        <a:schemeClr val="accent3"/>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35A3-4F93-BD5C-31741E0E041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ED0D0"/>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numRef>
              <c:f>calculations!$O$8:$O$10</c:f>
              <c:numCache>
                <c:formatCode>h:mm</c:formatCode>
                <c:ptCount val="3"/>
                <c:pt idx="0">
                  <c:v>0.35416666666666669</c:v>
                </c:pt>
                <c:pt idx="1">
                  <c:v>0.52083333333333337</c:v>
                </c:pt>
                <c:pt idx="2">
                  <c:v>0.6875</c:v>
                </c:pt>
              </c:numCache>
            </c:numRef>
          </c:cat>
          <c:val>
            <c:numRef>
              <c:f>calculations!$P$8:$P$10</c:f>
              <c:numCache>
                <c:formatCode>_(* #,##0_);_(* \(#,##0\);_(* "-"??_);_(@_)</c:formatCode>
                <c:ptCount val="3"/>
                <c:pt idx="0">
                  <c:v>7024</c:v>
                </c:pt>
                <c:pt idx="1">
                  <c:v>6334</c:v>
                </c:pt>
                <c:pt idx="2">
                  <c:v>6651</c:v>
                </c:pt>
              </c:numCache>
            </c:numRef>
          </c:val>
          <c:extLst>
            <c:ext xmlns:c16="http://schemas.microsoft.com/office/drawing/2014/chart" uri="{C3380CC4-5D6E-409C-BE32-E72D297353CC}">
              <c16:uniqueId val="{00000006-35A3-4F93-BD5C-31741E0E0411}"/>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8181A"/>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r>
              <a:rPr lang="en-US" b="1">
                <a:solidFill>
                  <a:srgbClr val="CED0D0"/>
                </a:solidFill>
              </a:rPr>
              <a:t>Eggs by Pen House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CED0D0"/>
              </a:solidFill>
              <a:latin typeface="+mn-lt"/>
              <a:ea typeface="+mn-ea"/>
              <a:cs typeface="+mn-cs"/>
            </a:defRPr>
          </a:pPr>
          <a:endParaRPr lang="en-US"/>
        </a:p>
      </c:txPr>
    </c:title>
    <c:autoTitleDeleted val="0"/>
    <c:plotArea>
      <c:layout/>
      <c:barChart>
        <c:barDir val="col"/>
        <c:grouping val="clustered"/>
        <c:varyColors val="1"/>
        <c:ser>
          <c:idx val="0"/>
          <c:order val="0"/>
          <c:tx>
            <c:strRef>
              <c:f>calculations!$L$16</c:f>
              <c:strCache>
                <c:ptCount val="1"/>
                <c:pt idx="0">
                  <c:v>Total Eggs</c:v>
                </c:pt>
              </c:strCache>
            </c:strRef>
          </c:tx>
          <c:invertIfNegative val="0"/>
          <c:dPt>
            <c:idx val="0"/>
            <c:invertIfNegative val="0"/>
            <c:bubble3D val="0"/>
            <c:spPr>
              <a:solidFill>
                <a:schemeClr val="accent1">
                  <a:shade val="47000"/>
                </a:schemeClr>
              </a:solidFill>
              <a:ln>
                <a:noFill/>
              </a:ln>
              <a:effectLst/>
            </c:spPr>
            <c:extLst>
              <c:ext xmlns:c16="http://schemas.microsoft.com/office/drawing/2014/chart" uri="{C3380CC4-5D6E-409C-BE32-E72D297353CC}">
                <c16:uniqueId val="{00000001-63A5-452A-A7DB-07997BA2CE03}"/>
              </c:ext>
            </c:extLst>
          </c:dPt>
          <c:dPt>
            <c:idx val="1"/>
            <c:invertIfNegative val="0"/>
            <c:bubble3D val="0"/>
            <c:spPr>
              <a:solidFill>
                <a:schemeClr val="accent1">
                  <a:shade val="65000"/>
                </a:schemeClr>
              </a:solidFill>
              <a:ln>
                <a:noFill/>
              </a:ln>
              <a:effectLst/>
            </c:spPr>
            <c:extLst>
              <c:ext xmlns:c16="http://schemas.microsoft.com/office/drawing/2014/chart" uri="{C3380CC4-5D6E-409C-BE32-E72D297353CC}">
                <c16:uniqueId val="{00000003-63A5-452A-A7DB-07997BA2CE03}"/>
              </c:ext>
            </c:extLst>
          </c:dPt>
          <c:dPt>
            <c:idx val="2"/>
            <c:invertIfNegative val="0"/>
            <c:bubble3D val="0"/>
            <c:spPr>
              <a:solidFill>
                <a:schemeClr val="accent1">
                  <a:shade val="82000"/>
                </a:schemeClr>
              </a:solidFill>
              <a:ln>
                <a:noFill/>
              </a:ln>
              <a:effectLst/>
            </c:spPr>
            <c:extLst>
              <c:ext xmlns:c16="http://schemas.microsoft.com/office/drawing/2014/chart" uri="{C3380CC4-5D6E-409C-BE32-E72D297353CC}">
                <c16:uniqueId val="{00000005-63A5-452A-A7DB-07997BA2CE03}"/>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63A5-452A-A7DB-07997BA2CE03}"/>
              </c:ext>
            </c:extLst>
          </c:dPt>
          <c:dPt>
            <c:idx val="4"/>
            <c:invertIfNegative val="0"/>
            <c:bubble3D val="0"/>
            <c:spPr>
              <a:solidFill>
                <a:schemeClr val="accent1">
                  <a:tint val="83000"/>
                </a:schemeClr>
              </a:solidFill>
              <a:ln>
                <a:noFill/>
              </a:ln>
              <a:effectLst/>
            </c:spPr>
            <c:extLst>
              <c:ext xmlns:c16="http://schemas.microsoft.com/office/drawing/2014/chart" uri="{C3380CC4-5D6E-409C-BE32-E72D297353CC}">
                <c16:uniqueId val="{00000009-63A5-452A-A7DB-07997BA2CE03}"/>
              </c:ext>
            </c:extLst>
          </c:dPt>
          <c:dPt>
            <c:idx val="5"/>
            <c:invertIfNegative val="0"/>
            <c:bubble3D val="0"/>
            <c:spPr>
              <a:solidFill>
                <a:schemeClr val="accent1">
                  <a:tint val="65000"/>
                </a:schemeClr>
              </a:solidFill>
              <a:ln>
                <a:noFill/>
              </a:ln>
              <a:effectLst/>
            </c:spPr>
            <c:extLst>
              <c:ext xmlns:c16="http://schemas.microsoft.com/office/drawing/2014/chart" uri="{C3380CC4-5D6E-409C-BE32-E72D297353CC}">
                <c16:uniqueId val="{0000000B-63A5-452A-A7DB-07997BA2CE03}"/>
              </c:ext>
            </c:extLst>
          </c:dPt>
          <c:dPt>
            <c:idx val="6"/>
            <c:invertIfNegative val="0"/>
            <c:bubble3D val="0"/>
            <c:spPr>
              <a:solidFill>
                <a:schemeClr val="accent1">
                  <a:tint val="48000"/>
                </a:schemeClr>
              </a:solidFill>
              <a:ln>
                <a:noFill/>
              </a:ln>
              <a:effectLst/>
            </c:spPr>
            <c:extLst>
              <c:ext xmlns:c16="http://schemas.microsoft.com/office/drawing/2014/chart" uri="{C3380CC4-5D6E-409C-BE32-E72D297353CC}">
                <c16:uniqueId val="{0000000D-63A5-452A-A7DB-07997BA2CE03}"/>
              </c:ext>
            </c:extLst>
          </c:dPt>
          <c:cat>
            <c:strRef>
              <c:f>calculations!$K$17:$K$23</c:f>
              <c:strCache>
                <c:ptCount val="7"/>
                <c:pt idx="0">
                  <c:v>Pen Three</c:v>
                </c:pt>
                <c:pt idx="1">
                  <c:v>Pen Six</c:v>
                </c:pt>
                <c:pt idx="2">
                  <c:v>Pen Five</c:v>
                </c:pt>
                <c:pt idx="3">
                  <c:v>Pen Seven</c:v>
                </c:pt>
                <c:pt idx="4">
                  <c:v>Pen Four</c:v>
                </c:pt>
                <c:pt idx="5">
                  <c:v>Pen Two</c:v>
                </c:pt>
                <c:pt idx="6">
                  <c:v>Pen One</c:v>
                </c:pt>
              </c:strCache>
            </c:strRef>
          </c:cat>
          <c:val>
            <c:numRef>
              <c:f>calculations!$L$17:$L$23</c:f>
              <c:numCache>
                <c:formatCode>#,##0,"K";\ \(#,##0,"K"\)</c:formatCode>
                <c:ptCount val="7"/>
                <c:pt idx="0">
                  <c:v>3934</c:v>
                </c:pt>
                <c:pt idx="1">
                  <c:v>3693</c:v>
                </c:pt>
                <c:pt idx="2">
                  <c:v>3369</c:v>
                </c:pt>
                <c:pt idx="3">
                  <c:v>2769</c:v>
                </c:pt>
                <c:pt idx="4">
                  <c:v>2351</c:v>
                </c:pt>
                <c:pt idx="5">
                  <c:v>2189</c:v>
                </c:pt>
                <c:pt idx="6">
                  <c:v>1704</c:v>
                </c:pt>
              </c:numCache>
            </c:numRef>
          </c:val>
          <c:extLst>
            <c:ext xmlns:c16="http://schemas.microsoft.com/office/drawing/2014/chart" uri="{C3380CC4-5D6E-409C-BE32-E72D297353CC}">
              <c16:uniqueId val="{00000000-68E9-4E66-83F6-02F60E578B90}"/>
            </c:ext>
          </c:extLst>
        </c:ser>
        <c:dLbls>
          <c:showLegendKey val="0"/>
          <c:showVal val="0"/>
          <c:showCatName val="0"/>
          <c:showSerName val="0"/>
          <c:showPercent val="0"/>
          <c:showBubbleSize val="0"/>
        </c:dLbls>
        <c:gapWidth val="30"/>
        <c:overlap val="100"/>
        <c:axId val="700118800"/>
        <c:axId val="523337200"/>
      </c:barChart>
      <c:catAx>
        <c:axId val="7001188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CED0D0"/>
                </a:solidFill>
                <a:latin typeface="+mn-lt"/>
                <a:ea typeface="+mn-ea"/>
                <a:cs typeface="+mn-cs"/>
              </a:defRPr>
            </a:pPr>
            <a:endParaRPr lang="en-US"/>
          </a:p>
        </c:txPr>
        <c:crossAx val="523337200"/>
        <c:crosses val="autoZero"/>
        <c:auto val="1"/>
        <c:lblAlgn val="ctr"/>
        <c:lblOffset val="100"/>
        <c:noMultiLvlLbl val="0"/>
      </c:catAx>
      <c:valAx>
        <c:axId val="523337200"/>
        <c:scaling>
          <c:orientation val="minMax"/>
        </c:scaling>
        <c:delete val="0"/>
        <c:axPos val="l"/>
        <c:numFmt formatCode="#,##0,&quot;K&quot;;\ \(#,##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CED0D0"/>
                </a:solidFill>
                <a:latin typeface="+mn-lt"/>
                <a:ea typeface="+mn-ea"/>
                <a:cs typeface="+mn-cs"/>
              </a:defRPr>
            </a:pPr>
            <a:endParaRPr lang="en-US"/>
          </a:p>
        </c:txPr>
        <c:crossAx val="70011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8181A"/>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2" dropStyle="combo" dx="22" fmlaLink="'data preparation'!$N$4" fmlaRange="'data preparation'!$M$15:$M$26" noThreeD="1" sel="7" val="0"/>
</file>

<file path=xl/ctrlProps/ctrlProp2.xml><?xml version="1.0" encoding="utf-8"?>
<formControlPr xmlns="http://schemas.microsoft.com/office/spreadsheetml/2009/9/main" objectType="Radio" checked="Checked" firstButton="1" fmlaLink="'data preparation'!$N$5"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Drop" dropLines="12" dropStyle="combo" dx="22" fmlaLink="calculations!$AA$3" fmlaRange="calculations!$Z$11:$Z$22" noThreeD="1" sel="3" val="0"/>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5.emf"/><Relationship Id="rId1" Type="http://schemas.openxmlformats.org/officeDocument/2006/relationships/chart" Target="../charts/chart4.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4</xdr:col>
      <xdr:colOff>647699</xdr:colOff>
      <xdr:row>0</xdr:row>
      <xdr:rowOff>66675</xdr:rowOff>
    </xdr:from>
    <xdr:to>
      <xdr:col>6</xdr:col>
      <xdr:colOff>219075</xdr:colOff>
      <xdr:row>3</xdr:row>
      <xdr:rowOff>178689</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2295524" y="66675"/>
          <a:ext cx="2371726" cy="654939"/>
          <a:chOff x="2914649" y="38100"/>
          <a:chExt cx="2371726" cy="654939"/>
        </a:xfrm>
      </xdr:grpSpPr>
      <xdr:sp macro="" textlink="'data preparation'!F7">
        <xdr:nvSpPr>
          <xdr:cNvPr id="2" name="TextBox 1">
            <a:extLst>
              <a:ext uri="{FF2B5EF4-FFF2-40B4-BE49-F238E27FC236}">
                <a16:creationId xmlns:a16="http://schemas.microsoft.com/office/drawing/2014/main" id="{00000000-0008-0000-0200-000002000000}"/>
              </a:ext>
            </a:extLst>
          </xdr:cNvPr>
          <xdr:cNvSpPr txBox="1"/>
        </xdr:nvSpPr>
        <xdr:spPr>
          <a:xfrm>
            <a:off x="2914649" y="409575"/>
            <a:ext cx="2368296" cy="2834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CDE576F-9A2A-42C6-87B2-0C8E864AF973}" type="TxLink">
              <a:rPr lang="en-US" sz="1200" b="1" i="0" u="none" strike="noStrike">
                <a:solidFill>
                  <a:schemeClr val="accent6">
                    <a:lumMod val="75000"/>
                  </a:schemeClr>
                </a:solidFill>
                <a:latin typeface="Calibri"/>
              </a:rPr>
              <a:pPr algn="ctr"/>
              <a:t> 5,799,914 </a:t>
            </a:fld>
            <a:endParaRPr lang="en-US" sz="1200" b="1">
              <a:solidFill>
                <a:schemeClr val="accent6">
                  <a:lumMod val="75000"/>
                </a:schemeClr>
              </a:solidFill>
            </a:endParaRPr>
          </a:p>
        </xdr:txBody>
      </xdr:sp>
      <xdr:sp macro="" textlink="'data preparation'!S4">
        <xdr:nvSpPr>
          <xdr:cNvPr id="4" name="TextBox 3">
            <a:extLst>
              <a:ext uri="{FF2B5EF4-FFF2-40B4-BE49-F238E27FC236}">
                <a16:creationId xmlns:a16="http://schemas.microsoft.com/office/drawing/2014/main" id="{00000000-0008-0000-0200-000004000000}"/>
              </a:ext>
            </a:extLst>
          </xdr:cNvPr>
          <xdr:cNvSpPr txBox="1"/>
        </xdr:nvSpPr>
        <xdr:spPr>
          <a:xfrm>
            <a:off x="2914649" y="38100"/>
            <a:ext cx="2371726"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A1BDEE9-8B10-49CA-8C71-88C36BB71F76}" type="TxLink">
              <a:rPr lang="en-US" sz="1200" b="1" i="0" u="none" strike="noStrike">
                <a:solidFill>
                  <a:schemeClr val="accent6">
                    <a:lumMod val="75000"/>
                  </a:schemeClr>
                </a:solidFill>
                <a:latin typeface="Calibri"/>
              </a:rPr>
              <a:pPr algn="ctr"/>
              <a:t>Total sales for July</a:t>
            </a:fld>
            <a:endParaRPr lang="en-US" sz="1200" b="1">
              <a:solidFill>
                <a:schemeClr val="accent6">
                  <a:lumMod val="75000"/>
                </a:schemeClr>
              </a:solidFill>
            </a:endParaRPr>
          </a:p>
        </xdr:txBody>
      </xdr:sp>
    </xdr:grpSp>
    <xdr:clientData/>
  </xdr:twoCellAnchor>
  <xdr:twoCellAnchor editAs="absolute">
    <xdr:from>
      <xdr:col>8</xdr:col>
      <xdr:colOff>647699</xdr:colOff>
      <xdr:row>1</xdr:row>
      <xdr:rowOff>9525</xdr:rowOff>
    </xdr:from>
    <xdr:to>
      <xdr:col>11</xdr:col>
      <xdr:colOff>352425</xdr:colOff>
      <xdr:row>4</xdr:row>
      <xdr:rowOff>7239</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219824" y="133350"/>
          <a:ext cx="2790826" cy="645414"/>
          <a:chOff x="7810499" y="114300"/>
          <a:chExt cx="2790826" cy="645414"/>
        </a:xfrm>
      </xdr:grpSpPr>
      <xdr:sp macro="" textlink="'data preparation'!F8">
        <xdr:nvSpPr>
          <xdr:cNvPr id="3" name="TextBox 2">
            <a:extLst>
              <a:ext uri="{FF2B5EF4-FFF2-40B4-BE49-F238E27FC236}">
                <a16:creationId xmlns:a16="http://schemas.microsoft.com/office/drawing/2014/main" id="{00000000-0008-0000-0200-000003000000}"/>
              </a:ext>
            </a:extLst>
          </xdr:cNvPr>
          <xdr:cNvSpPr txBox="1"/>
        </xdr:nvSpPr>
        <xdr:spPr>
          <a:xfrm>
            <a:off x="7810499" y="476250"/>
            <a:ext cx="2788920" cy="2834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4B623F7-BE3E-4C0E-8B3D-EC9E07198A03}" type="TxLink">
              <a:rPr lang="en-US" sz="1200" b="1" i="0" u="none" strike="noStrike">
                <a:solidFill>
                  <a:srgbClr val="C00000"/>
                </a:solidFill>
                <a:latin typeface="Calibri"/>
              </a:rPr>
              <a:pPr algn="ctr"/>
              <a:t> 2,949,626 </a:t>
            </a:fld>
            <a:endParaRPr lang="en-US" sz="1200" b="1">
              <a:solidFill>
                <a:srgbClr val="C00000"/>
              </a:solidFill>
            </a:endParaRPr>
          </a:p>
        </xdr:txBody>
      </xdr:sp>
      <xdr:sp macro="" textlink="'data preparation'!S5">
        <xdr:nvSpPr>
          <xdr:cNvPr id="5" name="TextBox 4">
            <a:extLst>
              <a:ext uri="{FF2B5EF4-FFF2-40B4-BE49-F238E27FC236}">
                <a16:creationId xmlns:a16="http://schemas.microsoft.com/office/drawing/2014/main" id="{00000000-0008-0000-0200-000005000000}"/>
              </a:ext>
            </a:extLst>
          </xdr:cNvPr>
          <xdr:cNvSpPr txBox="1"/>
        </xdr:nvSpPr>
        <xdr:spPr>
          <a:xfrm>
            <a:off x="7810499" y="114300"/>
            <a:ext cx="2790826" cy="2834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2CB8A4-A77F-4DA9-8AD9-C89EB67AE32B}" type="TxLink">
              <a:rPr lang="en-US" sz="1200" b="1" i="0" u="none" strike="noStrike">
                <a:solidFill>
                  <a:srgbClr val="C00000"/>
                </a:solidFill>
                <a:latin typeface="Calibri"/>
              </a:rPr>
              <a:pPr algn="ctr"/>
              <a:t>Total purchases for July</a:t>
            </a:fld>
            <a:endParaRPr lang="en-US" sz="1200" b="1">
              <a:solidFill>
                <a:srgbClr val="C00000"/>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2</xdr:col>
          <xdr:colOff>9525</xdr:colOff>
          <xdr:row>2</xdr:row>
          <xdr:rowOff>28575</xdr:rowOff>
        </xdr:from>
        <xdr:to>
          <xdr:col>4</xdr:col>
          <xdr:colOff>0</xdr:colOff>
          <xdr:row>3</xdr:row>
          <xdr:rowOff>38100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266699</xdr:colOff>
      <xdr:row>5</xdr:row>
      <xdr:rowOff>104774</xdr:rowOff>
    </xdr:from>
    <xdr:to>
      <xdr:col>6</xdr:col>
      <xdr:colOff>819149</xdr:colOff>
      <xdr:row>17</xdr:row>
      <xdr:rowOff>104774</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152401</xdr:colOff>
          <xdr:row>7</xdr:row>
          <xdr:rowOff>76199</xdr:rowOff>
        </xdr:from>
        <xdr:to>
          <xdr:col>2</xdr:col>
          <xdr:colOff>316231</xdr:colOff>
          <xdr:row>10</xdr:row>
          <xdr:rowOff>121920</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361951" y="1628774"/>
              <a:ext cx="687705" cy="617221"/>
              <a:chOff x="552451" y="1428749"/>
              <a:chExt cx="640080" cy="617221"/>
            </a:xfrm>
            <a:solidFill>
              <a:schemeClr val="tx1"/>
            </a:solidFill>
          </xdr:grpSpPr>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552451" y="1428749"/>
                <a:ext cx="640080" cy="2743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B05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Top 5</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552451" y="1771650"/>
                <a:ext cx="640080" cy="2743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B05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Worst 5</a:t>
                </a:r>
              </a:p>
            </xdr:txBody>
          </xdr:sp>
        </xdr:grpSp>
        <xdr:clientData/>
      </xdr:twoCellAnchor>
    </mc:Choice>
    <mc:Fallback/>
  </mc:AlternateContent>
  <xdr:twoCellAnchor editAs="absolute">
    <xdr:from>
      <xdr:col>7</xdr:col>
      <xdr:colOff>205740</xdr:colOff>
      <xdr:row>5</xdr:row>
      <xdr:rowOff>104774</xdr:rowOff>
    </xdr:from>
    <xdr:to>
      <xdr:col>12</xdr:col>
      <xdr:colOff>211455</xdr:colOff>
      <xdr:row>17</xdr:row>
      <xdr:rowOff>104774</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xdr:colOff>
      <xdr:row>20</xdr:row>
      <xdr:rowOff>38100</xdr:rowOff>
    </xdr:from>
    <xdr:to>
      <xdr:col>12</xdr:col>
      <xdr:colOff>209550</xdr:colOff>
      <xdr:row>30</xdr:row>
      <xdr:rowOff>133350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5581650" y="4067175"/>
          <a:ext cx="3895725" cy="2000250"/>
          <a:chOff x="5581650" y="4067175"/>
          <a:chExt cx="3895725" cy="2231136"/>
        </a:xfrm>
      </xdr:grpSpPr>
      <xdr:grpSp>
        <xdr:nvGrpSpPr>
          <xdr:cNvPr id="8" name="Group 7">
            <a:extLst>
              <a:ext uri="{FF2B5EF4-FFF2-40B4-BE49-F238E27FC236}">
                <a16:creationId xmlns:a16="http://schemas.microsoft.com/office/drawing/2014/main" id="{00000000-0008-0000-0200-000008000000}"/>
              </a:ext>
            </a:extLst>
          </xdr:cNvPr>
          <xdr:cNvGrpSpPr/>
        </xdr:nvGrpSpPr>
        <xdr:grpSpPr>
          <a:xfrm>
            <a:off x="5581650" y="4067175"/>
            <a:ext cx="2352675" cy="2228850"/>
            <a:chOff x="7648575" y="4743450"/>
            <a:chExt cx="2066925" cy="2000250"/>
          </a:xfrm>
        </xdr:grpSpPr>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7648575" y="4743450"/>
              <a:ext cx="2066925" cy="2000250"/>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2" name="Picture 11">
                  <a:extLst>
                    <a:ext uri="{FF2B5EF4-FFF2-40B4-BE49-F238E27FC236}">
                      <a16:creationId xmlns:a16="http://schemas.microsoft.com/office/drawing/2014/main" id="{00000000-0008-0000-0200-00000C000000}"/>
                    </a:ext>
                  </a:extLst>
                </xdr:cNvPr>
                <xdr:cNvPicPr>
                  <a:picLocks noChangeAspect="1" noChangeArrowheads="1"/>
                  <a:extLst>
                    <a:ext uri="{84589F7E-364E-4C9E-8A38-B11213B215E9}">
                      <a14:cameraTool cellRange="'data preparation'!$AL$4:$AM$12" spid="_x0000_s1279"/>
                    </a:ext>
                  </a:extLst>
                </xdr:cNvPicPr>
              </xdr:nvPicPr>
              <xdr:blipFill>
                <a:blip xmlns:r="http://schemas.openxmlformats.org/officeDocument/2006/relationships" r:embed="rId3"/>
                <a:srcRect/>
                <a:stretch>
                  <a:fillRect/>
                </a:stretch>
              </xdr:blipFill>
              <xdr:spPr bwMode="auto">
                <a:xfrm>
                  <a:off x="7877174" y="4886325"/>
                  <a:ext cx="1625013" cy="1714500"/>
                </a:xfrm>
                <a:prstGeom prst="rect">
                  <a:avLst/>
                </a:prstGeom>
                <a:solidFill>
                  <a:srgbClr val="FFFFFF" mc:Ignorable="a14" a14:legacySpreadsheetColorIndex="9"/>
                </a:solidFill>
                <a:ln w="9525">
                  <a:noFill/>
                  <a:miter lim="800000"/>
                  <a:headEnd/>
                  <a:tailEnd/>
                </a:ln>
              </xdr:spPr>
            </xdr:pic>
          </mc:Choice>
          <mc:Fallback xmlns=""/>
        </mc:AlternateContent>
      </xdr:grpSp>
      <xdr:grpSp>
        <xdr:nvGrpSpPr>
          <xdr:cNvPr id="17" name="Group 16">
            <a:extLst>
              <a:ext uri="{FF2B5EF4-FFF2-40B4-BE49-F238E27FC236}">
                <a16:creationId xmlns:a16="http://schemas.microsoft.com/office/drawing/2014/main" id="{00000000-0008-0000-0200-000011000000}"/>
              </a:ext>
            </a:extLst>
          </xdr:cNvPr>
          <xdr:cNvGrpSpPr/>
        </xdr:nvGrpSpPr>
        <xdr:grpSpPr>
          <a:xfrm>
            <a:off x="8010525" y="4067175"/>
            <a:ext cx="1466850" cy="2231136"/>
            <a:chOff x="9696450" y="4848224"/>
            <a:chExt cx="1905000" cy="2002536"/>
          </a:xfrm>
        </xdr:grpSpPr>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9696450" y="4848224"/>
              <a:ext cx="1905000" cy="2002536"/>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tx1"/>
                </a:solidFill>
              </a:endParaRPr>
            </a:p>
          </xdr:txBody>
        </xdr:sp>
        <mc:AlternateContent xmlns:mc="http://schemas.openxmlformats.org/markup-compatibility/2006" xmlns:a14="http://schemas.microsoft.com/office/drawing/2010/main">
          <mc:Choice Requires="a14">
            <xdr:graphicFrame macro="">
              <xdr:nvGraphicFramePr>
                <xdr:cNvPr id="13" name="Time">
                  <a:extLst>
                    <a:ext uri="{FF2B5EF4-FFF2-40B4-BE49-F238E27FC236}">
                      <a16:creationId xmlns:a16="http://schemas.microsoft.com/office/drawing/2014/main" id="{00000000-0008-0000-0200-00000D000000}"/>
                    </a:ext>
                  </a:extLst>
                </xdr:cNvPr>
                <xdr:cNvGraphicFramePr/>
              </xdr:nvGraphicFramePr>
              <xdr:xfrm>
                <a:off x="9807781" y="4933950"/>
                <a:ext cx="1719448" cy="1819275"/>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8096250" y="4152803"/>
                  <a:ext cx="1323975" cy="18171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editAs="absolute">
    <xdr:from>
      <xdr:col>3</xdr:col>
      <xdr:colOff>266699</xdr:colOff>
      <xdr:row>20</xdr:row>
      <xdr:rowOff>28575</xdr:rowOff>
    </xdr:from>
    <xdr:to>
      <xdr:col>6</xdr:col>
      <xdr:colOff>819149</xdr:colOff>
      <xdr:row>30</xdr:row>
      <xdr:rowOff>173011</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xdr:colOff>
          <xdr:row>29</xdr:row>
          <xdr:rowOff>95250</xdr:rowOff>
        </xdr:from>
        <xdr:to>
          <xdr:col>2</xdr:col>
          <xdr:colOff>200025</xdr:colOff>
          <xdr:row>1048575</xdr:row>
          <xdr:rowOff>95250</xdr:rowOff>
        </xdr:to>
        <xdr:sp macro="" textlink="">
          <xdr:nvSpPr>
            <xdr:cNvPr id="1166" name="back_btn" hidden="1">
              <a:extLst>
                <a:ext uri="{63B3BB69-23CF-44E3-9099-C40C66FF867C}">
                  <a14:compatExt spid="_x0000_s1166"/>
                </a:ext>
                <a:ext uri="{FF2B5EF4-FFF2-40B4-BE49-F238E27FC236}">
                  <a16:creationId xmlns:a16="http://schemas.microsoft.com/office/drawing/2014/main" id="{00000000-0008-0000-0200-00008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19050</xdr:colOff>
          <xdr:row>2</xdr:row>
          <xdr:rowOff>19050</xdr:rowOff>
        </xdr:from>
        <xdr:to>
          <xdr:col>3</xdr:col>
          <xdr:colOff>190500</xdr:colOff>
          <xdr:row>3</xdr:row>
          <xdr:rowOff>28575</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27</xdr:row>
          <xdr:rowOff>0</xdr:rowOff>
        </xdr:from>
        <xdr:to>
          <xdr:col>2</xdr:col>
          <xdr:colOff>247650</xdr:colOff>
          <xdr:row>28</xdr:row>
          <xdr:rowOff>95250</xdr:rowOff>
        </xdr:to>
        <xdr:sp macro="" textlink="">
          <xdr:nvSpPr>
            <xdr:cNvPr id="5191" name="back_button" hidden="1">
              <a:extLst>
                <a:ext uri="{63B3BB69-23CF-44E3-9099-C40C66FF867C}">
                  <a14:compatExt spid="_x0000_s5191"/>
                </a:ext>
                <a:ext uri="{FF2B5EF4-FFF2-40B4-BE49-F238E27FC236}">
                  <a16:creationId xmlns:a16="http://schemas.microsoft.com/office/drawing/2014/main" id="{1F5962EB-68A8-425E-9E68-FC538317FF5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323850</xdr:colOff>
      <xdr:row>0</xdr:row>
      <xdr:rowOff>19050</xdr:rowOff>
    </xdr:from>
    <xdr:to>
      <xdr:col>20</xdr:col>
      <xdr:colOff>533399</xdr:colOff>
      <xdr:row>28</xdr:row>
      <xdr:rowOff>112395</xdr:rowOff>
    </xdr:to>
    <xdr:grpSp>
      <xdr:nvGrpSpPr>
        <xdr:cNvPr id="30" name="Group 29">
          <a:extLst>
            <a:ext uri="{FF2B5EF4-FFF2-40B4-BE49-F238E27FC236}">
              <a16:creationId xmlns:a16="http://schemas.microsoft.com/office/drawing/2014/main" id="{00000000-0008-0000-0400-00001E000000}"/>
            </a:ext>
          </a:extLst>
        </xdr:cNvPr>
        <xdr:cNvGrpSpPr/>
      </xdr:nvGrpSpPr>
      <xdr:grpSpPr>
        <a:xfrm>
          <a:off x="1752600" y="19050"/>
          <a:ext cx="10153649" cy="5379720"/>
          <a:chOff x="1752600" y="19050"/>
          <a:chExt cx="10153649" cy="5370195"/>
        </a:xfrm>
      </xdr:grpSpPr>
      <xdr:grpSp>
        <xdr:nvGrpSpPr>
          <xdr:cNvPr id="23" name="Group 22">
            <a:extLst>
              <a:ext uri="{FF2B5EF4-FFF2-40B4-BE49-F238E27FC236}">
                <a16:creationId xmlns:a16="http://schemas.microsoft.com/office/drawing/2014/main" id="{00000000-0008-0000-0400-000017000000}"/>
              </a:ext>
            </a:extLst>
          </xdr:cNvPr>
          <xdr:cNvGrpSpPr/>
        </xdr:nvGrpSpPr>
        <xdr:grpSpPr>
          <a:xfrm>
            <a:off x="1752600" y="19050"/>
            <a:ext cx="10149840" cy="2743200"/>
            <a:chOff x="1752600" y="19050"/>
            <a:chExt cx="9867900" cy="2743200"/>
          </a:xfrm>
          <a:solidFill>
            <a:srgbClr val="18181A"/>
          </a:solidFill>
        </xdr:grpSpPr>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1752600" y="19050"/>
            <a:ext cx="6038849" cy="2743200"/>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20" name="Group 19">
              <a:extLst>
                <a:ext uri="{FF2B5EF4-FFF2-40B4-BE49-F238E27FC236}">
                  <a16:creationId xmlns:a16="http://schemas.microsoft.com/office/drawing/2014/main" id="{00000000-0008-0000-0400-000014000000}"/>
                </a:ext>
              </a:extLst>
            </xdr:cNvPr>
            <xdr:cNvGrpSpPr/>
          </xdr:nvGrpSpPr>
          <xdr:grpSpPr>
            <a:xfrm>
              <a:off x="7867650" y="19050"/>
              <a:ext cx="3752850" cy="2743200"/>
              <a:chOff x="7905750" y="190499"/>
              <a:chExt cx="3752850" cy="2278380"/>
            </a:xfrm>
            <a:grpFill/>
          </xdr:grpSpPr>
          <xdr:grpSp>
            <xdr:nvGrpSpPr>
              <xdr:cNvPr id="18" name="Group 17">
                <a:extLst>
                  <a:ext uri="{FF2B5EF4-FFF2-40B4-BE49-F238E27FC236}">
                    <a16:creationId xmlns:a16="http://schemas.microsoft.com/office/drawing/2014/main" id="{00000000-0008-0000-0400-000012000000}"/>
                  </a:ext>
                </a:extLst>
              </xdr:cNvPr>
              <xdr:cNvGrpSpPr/>
            </xdr:nvGrpSpPr>
            <xdr:grpSpPr>
              <a:xfrm>
                <a:off x="7905750" y="190500"/>
                <a:ext cx="1828800" cy="2278379"/>
                <a:chOff x="7610475" y="28575"/>
                <a:chExt cx="1645920" cy="2278379"/>
              </a:xfrm>
              <a:grpFill/>
            </xdr:grpSpPr>
            <xdr:grpSp>
              <xdr:nvGrpSpPr>
                <xdr:cNvPr id="17" name="Group 16">
                  <a:extLst>
                    <a:ext uri="{FF2B5EF4-FFF2-40B4-BE49-F238E27FC236}">
                      <a16:creationId xmlns:a16="http://schemas.microsoft.com/office/drawing/2014/main" id="{00000000-0008-0000-0400-000011000000}"/>
                    </a:ext>
                  </a:extLst>
                </xdr:cNvPr>
                <xdr:cNvGrpSpPr/>
              </xdr:nvGrpSpPr>
              <xdr:grpSpPr>
                <a:xfrm>
                  <a:off x="7610475" y="28575"/>
                  <a:ext cx="1645920" cy="1097280"/>
                  <a:chOff x="7267575" y="152401"/>
                  <a:chExt cx="1645920" cy="727709"/>
                </a:xfrm>
                <a:grpFill/>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7267575" y="152401"/>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248C35"/>
                        </a:solidFill>
                        <a:latin typeface="+mn-lt"/>
                      </a:rPr>
                      <a:t>Sales</a:t>
                    </a:r>
                  </a:p>
                </xdr:txBody>
              </xdr:sp>
              <xdr:sp macro="" textlink="calculations!E5">
                <xdr:nvSpPr>
                  <xdr:cNvPr id="4" name="TextBox 3">
                    <a:extLst>
                      <a:ext uri="{FF2B5EF4-FFF2-40B4-BE49-F238E27FC236}">
                        <a16:creationId xmlns:a16="http://schemas.microsoft.com/office/drawing/2014/main" id="{00000000-0008-0000-0400-000004000000}"/>
                      </a:ext>
                    </a:extLst>
                  </xdr:cNvPr>
                  <xdr:cNvSpPr txBox="1"/>
                </xdr:nvSpPr>
                <xdr:spPr>
                  <a:xfrm>
                    <a:off x="7267575" y="514350"/>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02F577A-E7DA-46D2-90D6-3B1DB5004E16}" type="TxLink">
                      <a:rPr lang="en-US" sz="2400" b="1" i="0" u="none" strike="noStrike">
                        <a:solidFill>
                          <a:srgbClr val="248C35"/>
                        </a:solidFill>
                        <a:latin typeface="+mn-lt"/>
                      </a:rPr>
                      <a:pPr algn="ctr"/>
                      <a:t> 65,483,021 </a:t>
                    </a:fld>
                    <a:endParaRPr lang="en-US" sz="2400" b="1">
                      <a:solidFill>
                        <a:srgbClr val="248C35"/>
                      </a:solidFill>
                      <a:latin typeface="+mn-lt"/>
                    </a:endParaRPr>
                  </a:p>
                </xdr:txBody>
              </xdr:sp>
            </xdr:grpSp>
            <xdr:grpSp>
              <xdr:nvGrpSpPr>
                <xdr:cNvPr id="16" name="Group 15">
                  <a:extLst>
                    <a:ext uri="{FF2B5EF4-FFF2-40B4-BE49-F238E27FC236}">
                      <a16:creationId xmlns:a16="http://schemas.microsoft.com/office/drawing/2014/main" id="{00000000-0008-0000-0400-000010000000}"/>
                    </a:ext>
                  </a:extLst>
                </xdr:cNvPr>
                <xdr:cNvGrpSpPr/>
              </xdr:nvGrpSpPr>
              <xdr:grpSpPr>
                <a:xfrm>
                  <a:off x="7610475" y="1209674"/>
                  <a:ext cx="1645920" cy="1097280"/>
                  <a:chOff x="9544050" y="76200"/>
                  <a:chExt cx="1645920" cy="718185"/>
                </a:xfrm>
                <a:grpFill/>
              </xdr:grpSpPr>
              <xdr:sp macro="" textlink="calculations!E6">
                <xdr:nvSpPr>
                  <xdr:cNvPr id="9" name="TextBox 8">
                    <a:extLst>
                      <a:ext uri="{FF2B5EF4-FFF2-40B4-BE49-F238E27FC236}">
                        <a16:creationId xmlns:a16="http://schemas.microsoft.com/office/drawing/2014/main" id="{00000000-0008-0000-0400-000009000000}"/>
                      </a:ext>
                    </a:extLst>
                  </xdr:cNvPr>
                  <xdr:cNvSpPr txBox="1"/>
                </xdr:nvSpPr>
                <xdr:spPr>
                  <a:xfrm>
                    <a:off x="9544050" y="428625"/>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8528A04-63B8-464B-8939-B9AF2EBE3C2E}" type="TxLink">
                      <a:rPr lang="en-US" sz="2400" b="1" i="0" u="none" strike="noStrike">
                        <a:solidFill>
                          <a:srgbClr val="DC0000"/>
                        </a:solidFill>
                        <a:latin typeface="+mn-lt"/>
                      </a:rPr>
                      <a:pPr algn="ctr"/>
                      <a:t> 38,380,909 </a:t>
                    </a:fld>
                    <a:endParaRPr lang="en-US" sz="2400" b="1">
                      <a:solidFill>
                        <a:srgbClr val="DC0000"/>
                      </a:solidFill>
                      <a:latin typeface="+mn-lt"/>
                    </a:endParaRPr>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9544050" y="76200"/>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DC0000"/>
                        </a:solidFill>
                        <a:latin typeface="+mn-lt"/>
                      </a:rPr>
                      <a:t>Purchases</a:t>
                    </a:r>
                  </a:p>
                </xdr:txBody>
              </xdr:sp>
            </xdr:grpSp>
          </xdr:grpSp>
          <xdr:grpSp>
            <xdr:nvGrpSpPr>
              <xdr:cNvPr id="19" name="Group 18">
                <a:extLst>
                  <a:ext uri="{FF2B5EF4-FFF2-40B4-BE49-F238E27FC236}">
                    <a16:creationId xmlns:a16="http://schemas.microsoft.com/office/drawing/2014/main" id="{00000000-0008-0000-0400-000013000000}"/>
                  </a:ext>
                </a:extLst>
              </xdr:cNvPr>
              <xdr:cNvGrpSpPr/>
            </xdr:nvGrpSpPr>
            <xdr:grpSpPr>
              <a:xfrm>
                <a:off x="9829800" y="190499"/>
                <a:ext cx="1828800" cy="2254645"/>
                <a:chOff x="9829800" y="190499"/>
                <a:chExt cx="1645920" cy="2254645"/>
              </a:xfrm>
              <a:grpFill/>
            </xdr:grpSpPr>
            <xdr:grpSp>
              <xdr:nvGrpSpPr>
                <xdr:cNvPr id="5" name="Group 4">
                  <a:extLst>
                    <a:ext uri="{FF2B5EF4-FFF2-40B4-BE49-F238E27FC236}">
                      <a16:creationId xmlns:a16="http://schemas.microsoft.com/office/drawing/2014/main" id="{00000000-0008-0000-0400-000005000000}"/>
                    </a:ext>
                  </a:extLst>
                </xdr:cNvPr>
                <xdr:cNvGrpSpPr/>
              </xdr:nvGrpSpPr>
              <xdr:grpSpPr>
                <a:xfrm>
                  <a:off x="9829800" y="1371598"/>
                  <a:ext cx="1645920" cy="1073546"/>
                  <a:chOff x="7229475" y="1685925"/>
                  <a:chExt cx="1645920" cy="721289"/>
                </a:xfrm>
                <a:grpFill/>
              </xdr:grpSpPr>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7229475" y="1685925"/>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CED0D0"/>
                        </a:solidFill>
                        <a:latin typeface="+mn-lt"/>
                      </a:rPr>
                      <a:t>Eggs</a:t>
                    </a:r>
                  </a:p>
                </xdr:txBody>
              </xdr:sp>
              <xdr:sp macro="" textlink="calculations!L4">
                <xdr:nvSpPr>
                  <xdr:cNvPr id="12" name="TextBox 11">
                    <a:extLst>
                      <a:ext uri="{FF2B5EF4-FFF2-40B4-BE49-F238E27FC236}">
                        <a16:creationId xmlns:a16="http://schemas.microsoft.com/office/drawing/2014/main" id="{00000000-0008-0000-0400-00000C000000}"/>
                      </a:ext>
                    </a:extLst>
                  </xdr:cNvPr>
                  <xdr:cNvSpPr txBox="1"/>
                </xdr:nvSpPr>
                <xdr:spPr>
                  <a:xfrm>
                    <a:off x="7229475" y="2041454"/>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B98073-6C25-4080-901D-0FFC2D7576D2}" type="TxLink">
                      <a:rPr lang="en-US" sz="2400" b="1" i="0" u="none" strike="noStrike">
                        <a:solidFill>
                          <a:srgbClr val="CED0D0"/>
                        </a:solidFill>
                        <a:latin typeface="+mn-lt"/>
                      </a:rPr>
                      <a:pPr algn="ctr"/>
                      <a:t> 222,809 </a:t>
                    </a:fld>
                    <a:endParaRPr lang="en-US" sz="2400" b="1">
                      <a:solidFill>
                        <a:srgbClr val="CED0D0"/>
                      </a:solidFill>
                      <a:latin typeface="+mn-lt"/>
                    </a:endParaRPr>
                  </a:p>
                </xdr:txBody>
              </xdr:sp>
            </xdr:grpSp>
            <xdr:grpSp>
              <xdr:nvGrpSpPr>
                <xdr:cNvPr id="15" name="Group 14">
                  <a:extLst>
                    <a:ext uri="{FF2B5EF4-FFF2-40B4-BE49-F238E27FC236}">
                      <a16:creationId xmlns:a16="http://schemas.microsoft.com/office/drawing/2014/main" id="{00000000-0008-0000-0400-00000F000000}"/>
                    </a:ext>
                  </a:extLst>
                </xdr:cNvPr>
                <xdr:cNvGrpSpPr/>
              </xdr:nvGrpSpPr>
              <xdr:grpSpPr>
                <a:xfrm>
                  <a:off x="9829800" y="190499"/>
                  <a:ext cx="1645920" cy="1089369"/>
                  <a:chOff x="9134475" y="1085850"/>
                  <a:chExt cx="1645920" cy="731920"/>
                </a:xfrm>
                <a:grpFill/>
              </xdr:grpSpPr>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9134475" y="1085850"/>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CED0D0"/>
                        </a:solidFill>
                        <a:latin typeface="+mn-lt"/>
                      </a:rPr>
                      <a:t>Birds</a:t>
                    </a:r>
                  </a:p>
                </xdr:txBody>
              </xdr:sp>
              <xdr:sp macro="" textlink="calculations!T4">
                <xdr:nvSpPr>
                  <xdr:cNvPr id="14" name="TextBox 13">
                    <a:extLst>
                      <a:ext uri="{FF2B5EF4-FFF2-40B4-BE49-F238E27FC236}">
                        <a16:creationId xmlns:a16="http://schemas.microsoft.com/office/drawing/2014/main" id="{00000000-0008-0000-0400-00000E000000}"/>
                      </a:ext>
                    </a:extLst>
                  </xdr:cNvPr>
                  <xdr:cNvSpPr txBox="1"/>
                </xdr:nvSpPr>
                <xdr:spPr>
                  <a:xfrm>
                    <a:off x="9134475" y="1452010"/>
                    <a:ext cx="1645920" cy="36576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DD939FB-FA54-42AA-A7F7-EDF99C009496}" type="TxLink">
                      <a:rPr lang="en-US" sz="2400" b="1" i="0" u="none" strike="noStrike">
                        <a:solidFill>
                          <a:srgbClr val="CED0D0"/>
                        </a:solidFill>
                        <a:latin typeface="+mn-lt"/>
                      </a:rPr>
                      <a:pPr algn="ctr"/>
                      <a:t> 4,695 </a:t>
                    </a:fld>
                    <a:endParaRPr lang="en-US" sz="2400" b="1">
                      <a:solidFill>
                        <a:srgbClr val="CED0D0"/>
                      </a:solidFill>
                      <a:latin typeface="+mn-lt"/>
                    </a:endParaRPr>
                  </a:p>
                </xdr:txBody>
              </xdr:sp>
            </xdr:grpSp>
          </xdr:grpSp>
        </xdr:grpSp>
      </xdr:grpSp>
      <xdr:grpSp>
        <xdr:nvGrpSpPr>
          <xdr:cNvPr id="29" name="Group 28">
            <a:extLst>
              <a:ext uri="{FF2B5EF4-FFF2-40B4-BE49-F238E27FC236}">
                <a16:creationId xmlns:a16="http://schemas.microsoft.com/office/drawing/2014/main" id="{00000000-0008-0000-0400-00001D000000}"/>
              </a:ext>
            </a:extLst>
          </xdr:cNvPr>
          <xdr:cNvGrpSpPr/>
        </xdr:nvGrpSpPr>
        <xdr:grpSpPr>
          <a:xfrm>
            <a:off x="1752600" y="2828925"/>
            <a:ext cx="10153649" cy="2560320"/>
            <a:chOff x="1748791" y="2847975"/>
            <a:chExt cx="10153649" cy="2560320"/>
          </a:xfrm>
        </xdr:grpSpPr>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0000000-0008-0000-0400-00001A000000}"/>
                    </a:ext>
                  </a:extLst>
                </xdr:cNvPr>
                <xdr:cNvPicPr>
                  <a:picLocks noChangeAspect="1" noChangeArrowheads="1"/>
                  <a:extLst>
                    <a:ext uri="{84589F7E-364E-4C9E-8A38-B11213B215E9}">
                      <a14:cameraTool cellRange="calculations!$H$57:$I$68" spid="_x0000_s5193"/>
                    </a:ext>
                  </a:extLst>
                </xdr:cNvPicPr>
              </xdr:nvPicPr>
              <xdr:blipFill>
                <a:blip xmlns:r="http://schemas.openxmlformats.org/officeDocument/2006/relationships" r:embed="rId2"/>
                <a:srcRect/>
                <a:stretch>
                  <a:fillRect/>
                </a:stretch>
              </xdr:blipFill>
              <xdr:spPr bwMode="auto">
                <a:xfrm>
                  <a:off x="1748791" y="2847975"/>
                  <a:ext cx="3019424" cy="2560320"/>
                </a:xfrm>
                <a:prstGeom prst="rect">
                  <a:avLst/>
                </a:prstGeom>
                <a:noFill/>
                <a:ln w="57150">
                  <a:noFill/>
                  <a:miter lim="800000"/>
                  <a:headEnd/>
                  <a:tailEnd/>
                </a:ln>
              </xdr:spPr>
            </xdr:pic>
          </mc:Choice>
          <mc:Fallback xmlns=""/>
        </mc:AlternateContent>
        <xdr:graphicFrame macro="">
          <xdr:nvGraphicFramePr>
            <xdr:cNvPr id="27" name="Chart 26">
              <a:extLst>
                <a:ext uri="{FF2B5EF4-FFF2-40B4-BE49-F238E27FC236}">
                  <a16:creationId xmlns:a16="http://schemas.microsoft.com/office/drawing/2014/main" id="{00000000-0008-0000-0400-00001B000000}"/>
                </a:ext>
              </a:extLst>
            </xdr:cNvPr>
            <xdr:cNvGraphicFramePr>
              <a:graphicFrameLocks/>
            </xdr:cNvGraphicFramePr>
          </xdr:nvGraphicFramePr>
          <xdr:xfrm>
            <a:off x="8473440" y="2847975"/>
            <a:ext cx="3429000" cy="256032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400-000021000000}"/>
                </a:ext>
              </a:extLst>
            </xdr:cNvPr>
            <xdr:cNvGraphicFramePr>
              <a:graphicFrameLocks/>
            </xdr:cNvGraphicFramePr>
          </xdr:nvGraphicFramePr>
          <xdr:xfrm>
            <a:off x="4828603" y="2847975"/>
            <a:ext cx="3584448" cy="2560320"/>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ANDPA-SENIOR" refreshedDate="44442.738110300925" createdVersion="6" refreshedVersion="6" minRefreshableVersion="3" recordCount="1330" xr:uid="{5C23E3AF-63C3-4640-92C0-38200C262083}">
  <cacheSource type="worksheet">
    <worksheetSource name="sp_tbl"/>
  </cacheSource>
  <cacheFields count="11">
    <cacheField name="Name" numFmtId="0">
      <sharedItems count="27">
        <s v="Kwasi Aidoo"/>
        <s v="Kojo Manu"/>
        <s v="Andy Koo"/>
        <s v="Kojo Afrifa"/>
        <s v="Arthur Mensah"/>
        <s v="Agyemang Stephen"/>
        <s v="Esther Agyemang"/>
        <s v="Kwame Adu"/>
        <s v="David Sarpong"/>
        <s v="Afia Agyeiwaa"/>
        <s v="Akwasi Boo"/>
        <s v="Evans Mensah"/>
        <s v="Davis Ampah"/>
        <s v="Yaw Mensah"/>
        <s v="Yaa Attaa"/>
        <s v="Leah Opii Birago"/>
        <s v="Mamittah Opoku Mensah"/>
        <s v="Kwaku Appiah"/>
        <s v="Felix Manu"/>
        <s v="Yaw Kwaah"/>
        <s v="Anthony Mensah"/>
        <s v="Tutu Gyau"/>
        <s v="Yaw Baah"/>
        <s v="Kofi Koo"/>
        <s v="Daniel Afriyie"/>
        <s v="Opoku Francis"/>
        <s v="Kobby Bi"/>
      </sharedItems>
    </cacheField>
    <cacheField name="Phone" numFmtId="0">
      <sharedItems containsSemiMixedTypes="0" containsString="0" containsNumber="1" containsInteger="1" minValue="188071775" maxValue="8745522113" count="27">
        <n v="311634371"/>
        <n v="3282355067"/>
        <n v="6354702575"/>
        <n v="4026667576"/>
        <n v="6666605463"/>
        <n v="1758841168"/>
        <n v="775755755"/>
        <n v="7465830315"/>
        <n v="8367072738"/>
        <n v="7728733734"/>
        <n v="6874331704"/>
        <n v="6810221217"/>
        <n v="1007202752"/>
        <n v="4520285782"/>
        <n v="542822521"/>
        <n v="7715186250"/>
        <n v="188071775"/>
        <n v="8745522113"/>
        <n v="1683762345"/>
        <n v="8238078287"/>
        <n v="2438825543"/>
        <n v="238375314"/>
        <n v="3820016237"/>
        <n v="6441743474"/>
        <n v="8687656127"/>
        <n v="517576661"/>
        <n v="6860185571"/>
      </sharedItems>
    </cacheField>
    <cacheField name="Address" numFmtId="0">
      <sharedItems/>
    </cacheField>
    <cacheField name="Category" numFmtId="0">
      <sharedItems count="2">
        <s v="Purchase"/>
        <s v="Sale"/>
      </sharedItems>
    </cacheField>
    <cacheField name="Date" numFmtId="14">
      <sharedItems containsSemiMixedTypes="0" containsNonDate="0" containsDate="1" containsString="0" minDate="2019-01-01T00:00:00" maxDate="2019-11-30T00:00:00" count="315">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2-01T00:00:00"/>
        <d v="2019-02-02T00:00:00"/>
        <d v="2019-02-03T00:00:00"/>
        <d v="2019-02-04T00:00:00"/>
        <d v="2019-02-05T00:00:00"/>
        <d v="2019-02-06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1-01T00:00:00"/>
        <d v="2019-11-02T00:00:00"/>
        <d v="2019-11-03T00:00:00"/>
        <d v="2019-11-04T00:00:00"/>
        <d v="2019-11-05T00:00:00"/>
        <d v="2019-11-06T00:00:00"/>
        <d v="2019-11-07T00:00:00"/>
        <d v="2019-11-08T00:00:00"/>
        <d v="2019-11-09T00:00:00"/>
        <d v="2019-11-10T00:00:00"/>
        <d v="2019-11-11T00:00:00"/>
        <d v="2019-11-12T00:00:00"/>
        <d v="2019-11-13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sharedItems>
    </cacheField>
    <cacheField name="Invoice No." numFmtId="0">
      <sharedItems/>
    </cacheField>
    <cacheField name="Quantity" numFmtId="0">
      <sharedItems containsSemiMixedTypes="0" containsString="0" containsNumber="1" containsInteger="1" minValue="250" maxValue="999"/>
    </cacheField>
    <cacheField name="Unit Price" numFmtId="0">
      <sharedItems containsSemiMixedTypes="0" containsString="0" containsNumber="1" minValue="0.02" maxValue="474"/>
    </cacheField>
    <cacheField name="Amount" numFmtId="0">
      <sharedItems containsSemiMixedTypes="0" containsString="0" containsNumber="1" minValue="5.0999999999999996" maxValue="454092"/>
    </cacheField>
    <cacheField name="Description" numFmtId="0">
      <sharedItems count="872">
        <s v="982 cement purchases"/>
        <s v="457 sales"/>
        <s v="745 sales"/>
        <s v="952 sales"/>
        <s v="886 sales"/>
        <s v="771 sales"/>
        <s v="917 sales"/>
        <s v="944 sales"/>
        <s v="526 sales"/>
        <s v="641 purchases"/>
        <s v="479 purchases"/>
        <s v="803 sales"/>
        <s v="812 purchases"/>
        <s v="711 purchases"/>
        <s v="267 sales"/>
        <s v="834 sales"/>
        <s v="651 sales"/>
        <s v="640 sales"/>
        <s v="270 purchases"/>
        <s v="997 purchases"/>
        <s v="258 purchases"/>
        <s v="594 sales"/>
        <s v="299 sales"/>
        <s v="934 sales"/>
        <s v="845 purchases"/>
        <s v="754 purchases"/>
        <s v="311 sales"/>
        <s v="775 sales"/>
        <s v="570 sales"/>
        <s v="721 purchases"/>
        <s v="650 purchases"/>
        <s v="274 purchases"/>
        <s v="893 purchases"/>
        <s v="970 purchases"/>
        <s v="927 purchases"/>
        <s v="722 sales"/>
        <s v="282 sales"/>
        <s v="525 sales"/>
        <s v="476 sales"/>
        <s v="625 purchases"/>
        <s v="685 purchases"/>
        <s v="318 sales"/>
        <s v="279 sales"/>
        <s v="488 sales"/>
        <s v="656 purchases"/>
        <s v="307 purchases"/>
        <s v="385 purchases"/>
        <s v="937 sales"/>
        <s v="485 sales"/>
        <s v="266 sales"/>
        <s v="958 sales"/>
        <s v="524 purchases"/>
        <s v="582 sales"/>
        <s v="744 sales"/>
        <s v="460 sales"/>
        <s v="520 sales"/>
        <s v="421 sales"/>
        <s v="980 sales"/>
        <s v="564 sales"/>
        <s v="302 sales"/>
        <s v="972 sales"/>
        <s v="634 purchases"/>
        <s v="277 purchases"/>
        <s v="754 sales"/>
        <s v="735 sales"/>
        <s v="329 purchases"/>
        <s v="624 sales"/>
        <s v="535 sales"/>
        <s v="428 sales"/>
        <s v="691 purchases"/>
        <s v="781 sales"/>
        <s v="767 sales"/>
        <s v="721 sales"/>
        <s v="728 sales"/>
        <s v="663 purchases"/>
        <s v="472 purchases"/>
        <s v="358 purchases"/>
        <s v="852 purchases"/>
        <s v="863 sales"/>
        <s v="420 sales"/>
        <s v="492 purchases"/>
        <s v="957 purchases"/>
        <s v="258 sales"/>
        <s v="861 sales"/>
        <s v="901 sales"/>
        <s v="508 purchases"/>
        <s v="700 sales"/>
        <s v="546 sales"/>
        <s v="500 sales"/>
        <s v="909 sales"/>
        <s v="532 sales"/>
        <s v="529 purchases"/>
        <s v="519 purchases"/>
        <s v="507 purchases"/>
        <s v="940 sales"/>
        <s v="596 sales"/>
        <s v="676 purchases"/>
        <s v="392 sales"/>
        <s v="471 sales"/>
        <s v="662 sales"/>
        <s v="835 sales"/>
        <s v="373 sales"/>
        <s v="468 sales"/>
        <s v="799 sales"/>
        <s v="467 purchases"/>
        <s v="966 purchases"/>
        <s v="965 sales"/>
        <s v="363 sales"/>
        <s v="343 sales"/>
        <s v="736 sales"/>
        <s v="784 sales"/>
        <s v="604 sales"/>
        <s v="402 sales"/>
        <s v="976 sales"/>
        <s v="813 purchases"/>
        <s v="926 sales"/>
        <s v="666 sales"/>
        <s v="959 sales"/>
        <s v="720 sales"/>
        <s v="899 sales"/>
        <s v="797 sales"/>
        <s v="974 purchases"/>
        <s v="558 purchases"/>
        <s v="300 purchases"/>
        <s v="431 sales"/>
        <s v="566 sales"/>
        <s v="999 purchases"/>
        <s v="352 purchases"/>
        <s v="264 sales"/>
        <s v="632 purchases"/>
        <s v="719 purchases"/>
        <s v="570 purchases"/>
        <s v="471 purchases"/>
        <s v="436 sales"/>
        <s v="478 sales"/>
        <s v="803 purchases"/>
        <s v="490 purchases"/>
        <s v="572 purchases"/>
        <s v="368 purchases"/>
        <s v="955 sales"/>
        <s v="815 sales"/>
        <s v="912 purchases"/>
        <s v="568 sales"/>
        <s v="676 sales"/>
        <s v="541 sales"/>
        <s v="898 purchases"/>
        <s v="264 purchases"/>
        <s v="671 sales"/>
        <s v="819 sales"/>
        <s v="399 sales"/>
        <s v="459 purchases"/>
        <s v="816 sales"/>
        <s v="729 sales"/>
        <s v="386 sales"/>
        <s v="353 purchases"/>
        <s v="956 purchases"/>
        <s v="580 sales"/>
        <s v="552 sales"/>
        <s v="923 purchases"/>
        <s v="528 purchases"/>
        <s v="414 sales"/>
        <s v="382 sales"/>
        <s v="548 sales"/>
        <s v="304 sales"/>
        <s v="715 sales"/>
        <s v="557 purchases"/>
        <s v="614 purchases"/>
        <s v="303 purchases"/>
        <s v="279 purchases"/>
        <s v="820 sales"/>
        <s v="699 sales"/>
        <s v="289 purchases"/>
        <s v="910 purchases"/>
        <s v="306 purchases"/>
        <s v="560 purchases"/>
        <s v="391 purchases"/>
        <s v="587 sales"/>
        <s v="888 sales"/>
        <s v="430 sales"/>
        <s v="608 sales"/>
        <s v="341 sales"/>
        <s v="344 sales"/>
        <s v="912 sales"/>
        <s v="383 sales"/>
        <s v="687 sales"/>
        <s v="770 sales"/>
        <s v="589 sales"/>
        <s v="983 purchases"/>
        <s v="510 sales"/>
        <s v="360 sales"/>
        <s v="913 sales"/>
        <s v="576 purchases"/>
        <s v="644 purchases"/>
        <s v="454 sales"/>
        <s v="452 sales"/>
        <s v="949 sales"/>
        <s v="631 sales"/>
        <s v="746 sales"/>
        <s v="664 purchases"/>
        <s v="515 sales"/>
        <s v="390 sales"/>
        <s v="764 sales"/>
        <s v="732 purchases"/>
        <s v="373 purchases"/>
        <s v="595 sales"/>
        <s v="856 sales"/>
        <s v="423 purchases"/>
        <s v="807 purchases"/>
        <s v="398 sales"/>
        <s v="833 sales"/>
        <s v="652 sales"/>
        <s v="787 sales"/>
        <s v="315 purchases"/>
        <s v="563 purchases"/>
        <s v="401 sales"/>
        <s v="930 sales"/>
        <s v="497 sales"/>
        <s v="612 purchases"/>
        <s v="760 purchases"/>
        <s v="884 sales"/>
        <s v="889 purchases"/>
        <s v="561 purchases"/>
        <s v="919 sales"/>
        <s v="841 sales"/>
        <s v="865 sales"/>
        <s v="617 sales"/>
        <s v="682 purchases"/>
        <s v="464 sales"/>
        <s v="506 sales"/>
        <s v="346 sales"/>
        <s v="707 sales"/>
        <s v="434 sales"/>
        <s v="459 sales"/>
        <s v="694 sales"/>
        <s v="371 sales"/>
        <s v="873 purchases"/>
        <s v="501 sales"/>
        <s v="661 purchases"/>
        <s v="922 purchases"/>
        <s v="573 purchases"/>
        <s v="931 purchases"/>
        <s v="718 sales"/>
        <s v="560 sales"/>
        <s v="713 sales"/>
        <s v="904 sales"/>
        <s v="967 purchases"/>
        <s v="768 sales"/>
        <s v="811 sales"/>
        <s v="450 purchases"/>
        <s v="421 purchases"/>
        <s v="393 sales"/>
        <s v="462 sales"/>
        <s v="269 sales"/>
        <s v="718 purchases"/>
        <s v="971 sales"/>
        <s v="442 sales"/>
        <s v="283 sales"/>
        <s v="378 sales"/>
        <s v="469 sales"/>
        <s v="461 purchases"/>
        <s v="416 sales"/>
        <s v="573 sales"/>
        <s v="660 sales"/>
        <s v="965 purchases"/>
        <s v="885 sales"/>
        <s v="890 purchases"/>
        <s v="359 purchases"/>
        <s v="585 sales"/>
        <s v="777 purchases"/>
        <s v="908 purchases"/>
        <s v="332 sales"/>
        <s v="615 sales"/>
        <s v="710 sales"/>
        <s v="985 purchases"/>
        <s v="430 purchases"/>
        <s v="748 sales"/>
        <s v="250 purchases"/>
        <s v="773 sales"/>
        <s v="654 purchases"/>
        <s v="252 sales"/>
        <s v="874 sales"/>
        <s v="853 sales"/>
        <s v="908 sales"/>
        <s v="571 purchases"/>
        <s v="488 purchases"/>
        <s v="333 purchases"/>
        <s v="482 sales"/>
        <s v="756 sales"/>
        <s v="882 sales"/>
        <s v="599 sales"/>
        <s v="366 sales"/>
        <s v="955 purchases"/>
        <s v="360 purchases"/>
        <s v="546 purchases"/>
        <s v="340 sales"/>
        <s v="569 purchases"/>
        <s v="395 purchases"/>
        <s v="574 purchases"/>
        <s v="607 sales"/>
        <s v="310 sales"/>
        <s v="828 sales"/>
        <s v="839 purchases"/>
        <s v="743 sales"/>
        <s v="838 sales"/>
        <s v="670 sales"/>
        <s v="495 sales"/>
        <s v="871 purchases"/>
        <s v="411 sales"/>
        <s v="887 purchases"/>
        <s v="353 sales"/>
        <s v="977 purchases"/>
        <s v="787 purchases"/>
        <s v="427 sales"/>
        <s v="921 sales"/>
        <s v="517 sales"/>
        <s v="943 purchases"/>
        <s v="626 purchases"/>
        <s v="970 sales"/>
        <s v="848 sales"/>
        <s v="779 sales"/>
        <s v="717 sales"/>
        <s v="417 sales"/>
        <s v="881 sales"/>
        <s v="704 purchases"/>
        <s v="464 purchases"/>
        <s v="290 sales"/>
        <s v="979 purchases"/>
        <s v="600 purchases"/>
        <s v="857 sales"/>
        <s v="498 sales"/>
        <s v="309 purchases"/>
        <s v="775 purchases"/>
        <s v="534 sales"/>
        <s v="294 sales"/>
        <s v="316 purchases"/>
        <s v="744 purchases"/>
        <s v="432 purchases"/>
        <s v="791 sales"/>
        <s v="659 sales"/>
        <s v="889 sales"/>
        <s v="618 purchases"/>
        <s v="420 purchases"/>
        <s v="681 sales"/>
        <s v="324 purchases"/>
        <s v="377 purchases"/>
        <s v="872 purchases"/>
        <s v="440 sales"/>
        <s v="466 sales"/>
        <s v="795 sales"/>
        <s v="250 sales"/>
        <s v="761 sales"/>
        <s v="527 sales"/>
        <s v="858 sales"/>
        <s v="685 sales"/>
        <s v="753 sales"/>
        <s v="254 sales"/>
        <s v="905 purchases"/>
        <s v="692 purchases"/>
        <s v="827 sales"/>
        <s v="611 sales"/>
        <s v="361 sales"/>
        <s v="559 purchases"/>
        <s v="302 purchases"/>
        <s v="911 sales"/>
        <s v="586 sales"/>
        <s v="793 purchases"/>
        <s v="846 sales"/>
        <s v="338 sales"/>
        <s v="672 sales"/>
        <s v="748 purchases"/>
        <s v="438 purchases"/>
        <s v="843 sales"/>
        <s v="903 sales"/>
        <s v="439 purchases"/>
        <s v="698 sales"/>
        <s v="792 sales"/>
        <s v="800 sales"/>
        <s v="549 sales"/>
        <s v="452 purchases"/>
        <s v="565 purchases"/>
        <s v="300 sales"/>
        <s v="472 sales"/>
        <s v="854 purchases"/>
        <s v="351 purchases"/>
        <s v="467 sales"/>
        <s v="982 sales"/>
        <s v="333 sales"/>
        <s v="878 sales"/>
        <s v="665 sales"/>
        <s v="883 sales"/>
        <s v="732 sales"/>
        <s v="444 purchases"/>
        <s v="910 sales"/>
        <s v="834 purchases"/>
        <s v="447 sales"/>
        <s v="415 sales"/>
        <s v="931 sales"/>
        <s v="509 sales"/>
        <s v="293 sales"/>
        <s v="810 sales"/>
        <s v="641 sales"/>
        <s v="458 purchases"/>
        <s v="275 sales"/>
        <s v="814 sales"/>
        <s v="253 sales"/>
        <s v="788 purchases"/>
        <s v="303 sales"/>
        <s v="525 purchases"/>
        <s v="740 purchases"/>
        <s v="602 purchases"/>
        <s v="441 purchases"/>
        <s v="504 purchases"/>
        <s v="709 sales"/>
        <s v="731 sales"/>
        <s v="716 sales"/>
        <s v="584 sales"/>
        <s v="875 sales"/>
        <s v="778 sales"/>
        <s v="576 sales"/>
        <s v="864 sales"/>
        <s v="337 sales"/>
        <s v="633 purchases"/>
        <s v="895 sales"/>
        <s v="818 purchases"/>
        <s v="688 purchases"/>
        <s v="796 sales"/>
        <s v="704 sales"/>
        <s v="419 purchases"/>
        <s v="609 sales"/>
        <s v="405 sales"/>
        <s v="801 sales"/>
        <s v="864 purchases"/>
        <s v="879 purchases"/>
        <s v="688 sales"/>
        <s v="866 sales"/>
        <s v="375 sales"/>
        <s v="933 sales"/>
        <s v="628 sales"/>
        <s v="531 purchases"/>
        <s v="998 sales"/>
        <s v="726 sales"/>
        <s v="632 sales"/>
        <s v="847 sales"/>
        <s v="675 sales"/>
        <s v="643 sales"/>
        <s v="611 purchases"/>
        <s v="737 purchases"/>
        <s v="653 sales"/>
        <s v="327 sales"/>
        <s v="537 sales"/>
        <s v="936 purchases"/>
        <s v="274 sales"/>
        <s v="301 sales"/>
        <s v="516 purchases"/>
        <s v="299 purchases"/>
        <s v="971 purchases"/>
        <s v="774 sales"/>
        <s v="765 purchases"/>
        <s v="505 purchases"/>
        <s v="963 purchases"/>
        <s v="538 purchases"/>
        <s v="829 purchases"/>
        <s v="468 purchases"/>
        <s v="388 sales"/>
        <s v="654 sales"/>
        <s v="358 sales"/>
        <s v="644 sales"/>
        <s v="406 purchases"/>
        <s v="986 purchases"/>
        <s v="932 purchases"/>
        <s v="636 sales"/>
        <s v="485 purchases"/>
        <s v="345 sales"/>
        <s v="559 sales"/>
        <s v="466 purchases"/>
        <s v="892 sales"/>
        <s v="297 purchases"/>
        <s v="881 purchases"/>
        <s v="995 sales"/>
        <s v="355 sales"/>
        <s v="897 sales"/>
        <s v="680 sales"/>
        <s v="645 sales"/>
        <s v="701 sales"/>
        <s v="451 sales"/>
        <s v="518 purchases"/>
        <s v="831 sales"/>
        <s v="769 purchases"/>
        <s v="877 purchases"/>
        <s v="798 purchases"/>
        <s v="334 sales"/>
        <s v="454 purchases"/>
        <s v="942 sales"/>
        <s v="263 purchases"/>
        <s v="663 sales"/>
        <s v="315 sales"/>
        <s v="331 sales"/>
        <s v="766 sales"/>
        <s v="692 sales"/>
        <s v="543 purchases"/>
        <s v="669 purchases"/>
        <s v="362 sales"/>
        <s v="856 purchases"/>
        <s v="664 sales"/>
        <s v="808 sales"/>
        <s v="932 sales"/>
        <s v="836 purchases"/>
        <s v="981 purchases"/>
        <s v="702 purchases"/>
        <s v="365 purchases"/>
        <s v="669 sales"/>
        <s v="946 sales"/>
        <s v="255 sales"/>
        <s v="591 purchases"/>
        <s v="728 purchases"/>
        <s v="389 sales"/>
        <s v="951 sales"/>
        <s v="900 sales"/>
        <s v="832 purchases"/>
        <s v="719 sales"/>
        <s v="974 sales"/>
        <s v="997 sales"/>
        <s v="702 sales"/>
        <s v="587 purchases"/>
        <s v="580 purchases"/>
        <s v="578 purchases"/>
        <s v="601 purchases"/>
        <s v="311 purchases"/>
        <s v="514 sales"/>
        <s v="364 sales"/>
        <s v="522 purchases"/>
        <s v="368 sales"/>
        <s v="370 sales"/>
        <s v="658 sales"/>
        <s v="871 sales"/>
        <s v="287 purchases"/>
        <s v="852 sales"/>
        <s v="262 sales"/>
        <s v="296 purchases"/>
        <s v="370 purchases"/>
        <s v="830 purchases"/>
        <s v="733 sales"/>
        <s v="298 sales"/>
        <s v="538 sales"/>
        <s v="813 sales"/>
        <s v="712 purchases"/>
        <s v="407 purchases"/>
        <s v="848 purchases"/>
        <s v="845 sales"/>
        <s v="684 sales"/>
        <s v="730 sales"/>
        <s v="547 sales"/>
        <s v="683 sales"/>
        <s v="798 sales"/>
        <s v="475 purchases"/>
        <s v="330 purchases"/>
        <s v="334 purchases"/>
        <s v="840 purchases"/>
        <s v="661 sales"/>
        <s v="491 sales"/>
        <s v="518 sales"/>
        <s v="738 sales"/>
        <s v="949 purchases"/>
        <s v="657 purchases"/>
        <s v="806 purchases"/>
        <s v="640 purchases"/>
        <s v="677 sales"/>
        <s v="512 sales"/>
        <s v="708 sales"/>
        <s v="822 sales"/>
        <s v="292 sales"/>
        <s v="540 sales"/>
        <s v="747 sales"/>
        <s v="390 purchases"/>
        <s v="729 purchases"/>
        <s v="763 sales"/>
        <s v="482 purchases"/>
        <s v="332 purchases"/>
        <s v="793 sales"/>
        <s v="725 sales"/>
        <s v="736 purchases"/>
        <s v="824 sales"/>
        <s v="674 sales"/>
        <s v="862 sales"/>
        <s v="762 sales"/>
        <s v="496 sales"/>
        <s v="487 purchases"/>
        <s v="882 purchases"/>
        <s v="648 purchases"/>
        <s v="894 purchases"/>
        <s v="601 sales"/>
        <s v="861 purchases"/>
        <s v="759 sales"/>
        <s v="456 purchases"/>
        <s v="361 purchases"/>
        <s v="364 purchases"/>
        <s v="812 sales"/>
        <s v="522 sales"/>
        <s v="473 sales"/>
        <s v="863 purchases"/>
        <s v="826 sales"/>
        <s v="968 sales"/>
        <s v="295 sales"/>
        <s v="722 purchases"/>
        <s v="879 sales"/>
        <s v="985 sales"/>
        <s v="668 sales"/>
        <s v="261 sales"/>
        <s v="369 sales"/>
        <s v="914 sales"/>
        <s v="649 sales"/>
        <s v="873 sales"/>
        <s v="400 purchases"/>
        <s v="502 sales"/>
        <s v="783 sales"/>
        <s v="286 sales"/>
        <s v="496 purchases"/>
        <s v="589 purchases"/>
        <s v="453 sales"/>
        <s v="590 sales"/>
        <s v="832 sales"/>
        <s v="915 purchases"/>
        <s v="428 purchases"/>
        <s v="605 sales"/>
        <s v="734 sales"/>
        <s v="410 purchases"/>
        <s v="768 purchases"/>
        <s v="923 sales"/>
        <s v="941 purchases"/>
        <s v="304 purchases"/>
        <s v="419 sales"/>
        <s v="355 purchases"/>
        <s v="600 sales"/>
        <s v="331 purchases"/>
        <s v="954 sales"/>
        <s v="605 purchases"/>
        <s v="532 purchases"/>
        <s v="342 purchases"/>
        <s v="938 purchases"/>
        <s v="635 purchases"/>
        <s v="319 sales"/>
        <s v="394 sales"/>
        <s v="988 sales"/>
        <s v="964 sales"/>
        <s v="723 sales"/>
        <s v="285 purchases"/>
        <s v="857 purchases"/>
        <s v="977 sales"/>
        <s v="996 purchases"/>
        <s v="349 purchases"/>
        <s v="628 purchases"/>
        <s v="312 purchases"/>
        <s v="880 sales"/>
        <s v="489 sales"/>
        <s v="789 sales"/>
        <s v="710 purchases"/>
        <s v="645 purchases"/>
        <s v="697 purchases"/>
        <s v="424 purchases"/>
        <s v="606 sales"/>
        <s v="386 purchases"/>
        <s v="646 purchases"/>
        <s v="530 sales"/>
        <s v="612 sales"/>
        <s v="477 sales"/>
        <s v="794 sales"/>
        <s v="503 sales"/>
        <s v="402 purchases"/>
        <s v="776 sales"/>
        <s v="769 sales"/>
        <s v="659 purchases"/>
        <s v="539 sales"/>
        <s v="588 sales"/>
        <s v="284 sales"/>
        <s v="465 sales"/>
        <s v="916 purchases"/>
        <s v="658 purchases"/>
        <s v="836 sales"/>
        <s v="291 sales"/>
        <s v="616 sales"/>
        <s v="433 purchases"/>
        <s v="581 sales"/>
        <s v="278 sales"/>
        <s v="516 sales"/>
        <s v="335 sales"/>
        <s v="349 sales"/>
        <s v="553 purchases"/>
        <s v="324 sales"/>
        <s v="698 purchases"/>
        <s v="973 sales"/>
        <s v="443 sales"/>
        <s v="705 sales"/>
        <s v="902 purchases"/>
        <s v="922 sales"/>
        <s v="737 sales"/>
        <s v="410 sales"/>
        <s v="868 sales"/>
        <s v="583 sales"/>
        <s v="929 sales"/>
        <s v="313 purchases"/>
        <s v="492 sales"/>
        <s v="967 sales"/>
        <s v="603 sales"/>
        <s v="523 purchases"/>
        <s v="966 sales"/>
        <s v="648 sales"/>
        <s v="705 purchases"/>
        <s v="751 purchases"/>
        <s v="929 purchases"/>
        <s v="943 sales"/>
        <s v="455 purchases"/>
        <s v="835 purchases"/>
        <s v="519 sales"/>
        <s v="964 purchases"/>
        <s v="772 purchases"/>
        <s v="305 sales"/>
        <s v="547 purchases"/>
        <s v="691 sales"/>
        <s v="507 sales"/>
        <s v="446 sales"/>
        <s v="766 purchases"/>
        <s v="753 purchases"/>
        <s v="739 purchases"/>
        <s v="805 sales"/>
        <s v="556 sales"/>
        <s v="259 sales"/>
        <s v="487 sales"/>
        <s v="455 sales"/>
        <s v="780 sales"/>
        <s v="352 sales"/>
        <s v="362 purchases"/>
        <s v="345 purchases"/>
        <s v="497 purchases"/>
        <s v="627 sales"/>
        <s v="585 purchases"/>
        <s v="545 sales"/>
        <s v="448 purchases"/>
        <s v="526 purchases"/>
        <s v="623 purchases"/>
        <s v="741 purchases"/>
        <s v="314 sales"/>
        <s v="666 purchases"/>
        <s v="591 sales"/>
        <s v="850 sales"/>
        <s v="493 purchases"/>
        <s v="478 purchases"/>
        <s v="986 sales"/>
        <s v="490 sales"/>
        <s v="593 sales"/>
        <s v="983 sales"/>
        <s v="567 purchases"/>
        <s v="322 purchases"/>
        <s v="655 sales"/>
        <s v="269 purchases"/>
        <s v="952 purchases"/>
        <s v="875 purchases"/>
        <s v="415 purchases"/>
        <s v="380 purchases"/>
        <s v="486 sales"/>
        <s v="515 purchases"/>
        <s v="503 purchases"/>
        <s v="588 purchases"/>
        <s v="434 purchases"/>
        <s v="461 sales"/>
        <s v="354 sales"/>
        <s v="976 purchases"/>
        <s v="893 sales"/>
        <s v="788 sales"/>
        <s v="378 purchases"/>
        <s v="392 purchases"/>
        <s v="444 sales"/>
        <s v="906 purchases"/>
        <s v="741 sales"/>
        <s v="348 sales"/>
        <s v="261 purchases"/>
        <s v="429 sales"/>
        <s v="425 sales"/>
        <s v="907 sales"/>
        <s v="825 purchases"/>
        <s v="484 purchases"/>
        <s v="667 sales"/>
        <s v="339 sales"/>
        <s v="298 purchases"/>
        <s v="511 sales"/>
        <s v="513 sales"/>
        <s v="534 purchases"/>
        <s v="854 sales"/>
        <s v="260 sales"/>
        <s v="441 sales"/>
        <s v="711 sales"/>
        <s v="703 purchases"/>
        <s v="677 purchases"/>
        <s v="630 sales"/>
        <s v="860 sales"/>
        <s v="499 purchases"/>
        <s v="272 sales"/>
        <s v="621 sales"/>
        <s v="610 sales"/>
        <s v="853 purchases"/>
        <s v="917 purchases"/>
        <s v="597 purchases"/>
        <s v="890 sales"/>
        <s v="833 purchases"/>
        <s v="252 purchases"/>
        <s v="844 sales"/>
        <s v="374 sales"/>
        <s v="770 purchases"/>
        <s v="940 purchases"/>
        <s v="945 sales"/>
        <s v="695 sales"/>
        <s v="738 purchases"/>
        <s v="686 purchases"/>
        <s v="592 sales"/>
        <s v="398 purchases"/>
        <s v="389 purchases"/>
        <s v="448 sales"/>
        <s v="335 purchases"/>
        <s v="354 purchases"/>
        <s v="962 sales"/>
        <s v="325 sales"/>
        <s v="445 purchases"/>
        <s v="671 purchases"/>
        <s v="842 purchases"/>
        <s v="629 purchases"/>
        <s v="397 purchases"/>
        <s v="328 sales"/>
        <s v="350 sales"/>
        <s v="679 sales"/>
        <s v="463 sales"/>
        <s v="958 purchases"/>
        <s v="423 sales"/>
        <s v="477 purchases"/>
        <s v="473 purchases"/>
        <s v="391 sales"/>
        <s v="387 sales"/>
        <s v="417 purchases"/>
        <s v="747 purchases"/>
        <s v="607 purchases"/>
        <s v="432 sales"/>
        <s v="784 purchases"/>
        <s v="280 purchases"/>
        <s v="991 sales"/>
        <s v="837 sales"/>
        <s v="437 purchases"/>
        <s v="403 purchases"/>
        <s v="673 sales"/>
        <s v="804 sales"/>
        <s v="320 sales"/>
        <s v="703 sales"/>
        <s v="696 purchases"/>
        <s v="504 sales"/>
        <s v="647 sales"/>
        <s v="577 purchases"/>
        <s v="276 purchases"/>
        <s v="563 sales"/>
        <s v="782 purchases"/>
        <s v="808 purchases"/>
        <s v="257 sales"/>
        <s v="883 purchases"/>
        <s v="887 sales"/>
        <s v="562 sales"/>
        <s v="395 sales"/>
        <s v="500 purchases"/>
        <s v="438 sales"/>
        <s v="802 sales"/>
        <s v="866 purchases"/>
        <s v="371 purchases"/>
        <s v="319 purchases"/>
        <s v="367 sales"/>
        <s v="909 purchases"/>
        <s v="613 sales"/>
        <s v="483 purchases"/>
      </sharedItems>
    </cacheField>
    <cacheField name="Month" numFmtId="0">
      <sharedItems count="11">
        <s v="January"/>
        <s v="February"/>
        <s v="March"/>
        <s v="April"/>
        <s v="May"/>
        <s v="June"/>
        <s v="July"/>
        <s v="August"/>
        <s v="September"/>
        <s v="October"/>
        <s v="November"/>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ANDPA-SENIOR" refreshedDate="44444.514530902779" createdVersion="6" refreshedVersion="6" minRefreshableVersion="3" recordCount="683" xr:uid="{BFFE0A4A-36AE-464F-A278-AF7A6313E2F5}">
  <cacheSource type="worksheet">
    <worksheetSource name="eggs_tbl"/>
  </cacheSource>
  <cacheFields count="7">
    <cacheField name="Pen House" numFmtId="0">
      <sharedItems containsSemiMixedTypes="0" containsString="0" containsNumber="1" containsInteger="1" minValue="1" maxValue="7"/>
    </cacheField>
    <cacheField name="Date" numFmtId="14">
      <sharedItems containsSemiMixedTypes="0" containsNonDate="0" containsDate="1" containsString="0" minDate="2019-01-01T00:00:00" maxDate="2019-11-30T00:00:00"/>
    </cacheField>
    <cacheField name="Time" numFmtId="20">
      <sharedItems containsSemiMixedTypes="0" containsNonDate="0" containsDate="1" containsString="0" minDate="1899-12-30T08:30:00" maxDate="1899-12-30T16:30:00" count="3">
        <d v="1899-12-30T08:30:00"/>
        <d v="1899-12-30T12:30:00"/>
        <d v="1899-12-30T16:30:00"/>
      </sharedItems>
    </cacheField>
    <cacheField name="Quantity" numFmtId="0">
      <sharedItems containsSemiMixedTypes="0" containsString="0" containsNumber="1" containsInteger="1" minValue="151" maxValue="499"/>
    </cacheField>
    <cacheField name="Month" numFmtId="0">
      <sharedItems count="11">
        <s v="January"/>
        <s v="February"/>
        <s v="March"/>
        <s v="April"/>
        <s v="May"/>
        <s v="June"/>
        <s v="July"/>
        <s v="August"/>
        <s v="September"/>
        <s v="October"/>
        <s v="November"/>
      </sharedItems>
    </cacheField>
    <cacheField name="Pen Name" numFmtId="0">
      <sharedItems count="7">
        <s v="Pen Six"/>
        <s v="Pen Seven"/>
        <s v="Pen Three"/>
        <s v="Pen Two"/>
        <s v="Pen Five"/>
        <s v="Pen One"/>
        <s v="Pen Four"/>
      </sharedItems>
    </cacheField>
    <cacheField name="Change" numFmtId="0" formula=" 0" databaseField="0"/>
  </cacheFields>
  <extLst>
    <ext xmlns:x14="http://schemas.microsoft.com/office/spreadsheetml/2009/9/main" uri="{725AE2AE-9491-48be-B2B4-4EB974FC3084}">
      <x14:pivotCacheDefinition pivotCacheId="1296301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0">
  <r>
    <x v="0"/>
    <x v="0"/>
    <s v="KWA ADDRESS"/>
    <x v="0"/>
    <x v="0"/>
    <s v="KWA8143577382"/>
    <n v="982"/>
    <n v="192"/>
    <n v="188760"/>
    <x v="0"/>
    <x v="0"/>
  </r>
  <r>
    <x v="1"/>
    <x v="1"/>
    <s v="KOJ ADDRESS"/>
    <x v="1"/>
    <x v="0"/>
    <s v="PFMS3157376610"/>
    <n v="457"/>
    <n v="180.8"/>
    <n v="82625.600000000006"/>
    <x v="1"/>
    <x v="0"/>
  </r>
  <r>
    <x v="1"/>
    <x v="1"/>
    <s v="KOJ ADDRESS"/>
    <x v="1"/>
    <x v="0"/>
    <s v="PFMS4815365508"/>
    <n v="745"/>
    <n v="280.57"/>
    <n v="209024.65"/>
    <x v="2"/>
    <x v="0"/>
  </r>
  <r>
    <x v="2"/>
    <x v="2"/>
    <s v="AND ADDRESS"/>
    <x v="1"/>
    <x v="0"/>
    <s v="PFMS8753871358"/>
    <n v="952"/>
    <n v="124.49"/>
    <n v="118514.48"/>
    <x v="3"/>
    <x v="0"/>
  </r>
  <r>
    <x v="3"/>
    <x v="3"/>
    <s v="KOJ ADDRESS"/>
    <x v="1"/>
    <x v="0"/>
    <s v="PFMS4743660236"/>
    <n v="886"/>
    <n v="49.28"/>
    <n v="43662.080000000002"/>
    <x v="4"/>
    <x v="0"/>
  </r>
  <r>
    <x v="4"/>
    <x v="4"/>
    <s v="ART ADDRESS"/>
    <x v="1"/>
    <x v="0"/>
    <s v="PFMS1663676715"/>
    <n v="771"/>
    <n v="161.31"/>
    <n v="124370.01"/>
    <x v="5"/>
    <x v="0"/>
  </r>
  <r>
    <x v="5"/>
    <x v="5"/>
    <s v="AGY ADDRESS"/>
    <x v="1"/>
    <x v="0"/>
    <s v="PFMS5883888121"/>
    <n v="917"/>
    <n v="26.54"/>
    <n v="24337.18"/>
    <x v="6"/>
    <x v="0"/>
  </r>
  <r>
    <x v="6"/>
    <x v="6"/>
    <s v="EST ADDRESS"/>
    <x v="1"/>
    <x v="0"/>
    <s v="PFMS5257801528"/>
    <n v="944"/>
    <n v="142.52000000000001"/>
    <n v="134538.88"/>
    <x v="7"/>
    <x v="0"/>
  </r>
  <r>
    <x v="7"/>
    <x v="7"/>
    <s v="KWA ADDRESS"/>
    <x v="1"/>
    <x v="1"/>
    <s v="PFMS1233336573"/>
    <n v="526"/>
    <n v="208.58"/>
    <n v="109713.08"/>
    <x v="8"/>
    <x v="0"/>
  </r>
  <r>
    <x v="8"/>
    <x v="8"/>
    <s v="DAV ADDRESS"/>
    <x v="0"/>
    <x v="2"/>
    <s v="DAV3554813340"/>
    <n v="641"/>
    <n v="301.58"/>
    <n v="193312.78"/>
    <x v="9"/>
    <x v="0"/>
  </r>
  <r>
    <x v="8"/>
    <x v="8"/>
    <s v="DAV ADDRESS"/>
    <x v="0"/>
    <x v="2"/>
    <s v="DAV7861401488"/>
    <n v="479"/>
    <n v="21.33"/>
    <n v="10217.07"/>
    <x v="10"/>
    <x v="0"/>
  </r>
  <r>
    <x v="9"/>
    <x v="9"/>
    <s v="AFI ADDRESS"/>
    <x v="1"/>
    <x v="2"/>
    <s v="PFMS5010642854"/>
    <n v="803"/>
    <n v="19.850000000000001"/>
    <n v="15939.55"/>
    <x v="11"/>
    <x v="0"/>
  </r>
  <r>
    <x v="8"/>
    <x v="8"/>
    <s v="DAV ADDRESS"/>
    <x v="0"/>
    <x v="3"/>
    <s v="DAV7223535635"/>
    <n v="812"/>
    <n v="16"/>
    <n v="12992"/>
    <x v="12"/>
    <x v="0"/>
  </r>
  <r>
    <x v="10"/>
    <x v="10"/>
    <s v="AKW ADDRESS"/>
    <x v="0"/>
    <x v="3"/>
    <s v="AKW7444140180"/>
    <n v="711"/>
    <n v="137.29"/>
    <n v="97613.19"/>
    <x v="13"/>
    <x v="0"/>
  </r>
  <r>
    <x v="9"/>
    <x v="9"/>
    <s v="AFI ADDRESS"/>
    <x v="1"/>
    <x v="3"/>
    <s v="PFMS3066616378"/>
    <n v="267"/>
    <n v="106.26"/>
    <n v="28371.42"/>
    <x v="14"/>
    <x v="0"/>
  </r>
  <r>
    <x v="11"/>
    <x v="11"/>
    <s v="EVA ADDRESS"/>
    <x v="1"/>
    <x v="3"/>
    <s v="PFMS8805458553"/>
    <n v="834"/>
    <n v="48.8"/>
    <n v="40699.199999999997"/>
    <x v="15"/>
    <x v="0"/>
  </r>
  <r>
    <x v="5"/>
    <x v="5"/>
    <s v="AGY ADDRESS"/>
    <x v="1"/>
    <x v="3"/>
    <s v="PFMS1752242255"/>
    <n v="651"/>
    <n v="96.71"/>
    <n v="62958.21"/>
    <x v="16"/>
    <x v="0"/>
  </r>
  <r>
    <x v="7"/>
    <x v="7"/>
    <s v="KWA ADDRESS"/>
    <x v="1"/>
    <x v="3"/>
    <s v="PFMS3728734828"/>
    <n v="640"/>
    <n v="247.76"/>
    <n v="158566.39999999999"/>
    <x v="17"/>
    <x v="0"/>
  </r>
  <r>
    <x v="12"/>
    <x v="12"/>
    <s v="DAV ADDRESS"/>
    <x v="0"/>
    <x v="4"/>
    <s v="DAV3604124871"/>
    <n v="270"/>
    <n v="35.520000000000003"/>
    <n v="9590.4"/>
    <x v="18"/>
    <x v="0"/>
  </r>
  <r>
    <x v="13"/>
    <x v="13"/>
    <s v="YAW ADDRESS"/>
    <x v="0"/>
    <x v="4"/>
    <s v="YAW7511124168"/>
    <n v="997"/>
    <n v="263.61"/>
    <n v="262819.17"/>
    <x v="19"/>
    <x v="0"/>
  </r>
  <r>
    <x v="14"/>
    <x v="14"/>
    <s v="YAA ADDRESS"/>
    <x v="0"/>
    <x v="4"/>
    <s v="YAA5440772102"/>
    <n v="258"/>
    <n v="343.79"/>
    <n v="88697.82"/>
    <x v="20"/>
    <x v="0"/>
  </r>
  <r>
    <x v="3"/>
    <x v="3"/>
    <s v="KOJ ADDRESS"/>
    <x v="1"/>
    <x v="4"/>
    <s v="PFMS4215260278"/>
    <n v="594"/>
    <n v="168.4"/>
    <n v="100029.6"/>
    <x v="21"/>
    <x v="0"/>
  </r>
  <r>
    <x v="6"/>
    <x v="6"/>
    <s v="EST ADDRESS"/>
    <x v="1"/>
    <x v="4"/>
    <s v="PFMS8336370865"/>
    <n v="299"/>
    <n v="32.090000000000003"/>
    <n v="9594.91"/>
    <x v="22"/>
    <x v="0"/>
  </r>
  <r>
    <x v="9"/>
    <x v="9"/>
    <s v="AFI ADDRESS"/>
    <x v="1"/>
    <x v="5"/>
    <s v="PFMS3401315248"/>
    <n v="934"/>
    <n v="335.37"/>
    <n v="313235.58"/>
    <x v="23"/>
    <x v="0"/>
  </r>
  <r>
    <x v="15"/>
    <x v="15"/>
    <s v="LEA ADDRESS"/>
    <x v="0"/>
    <x v="6"/>
    <s v="LEA1181772452"/>
    <n v="845"/>
    <n v="91.24"/>
    <n v="77097.8"/>
    <x v="24"/>
    <x v="0"/>
  </r>
  <r>
    <x v="10"/>
    <x v="10"/>
    <s v="AKW ADDRESS"/>
    <x v="0"/>
    <x v="6"/>
    <s v="AKW7256273011"/>
    <n v="754"/>
    <n v="422.48"/>
    <n v="318549.92"/>
    <x v="25"/>
    <x v="0"/>
  </r>
  <r>
    <x v="11"/>
    <x v="11"/>
    <s v="EVA ADDRESS"/>
    <x v="1"/>
    <x v="6"/>
    <s v="PFMS5580205147"/>
    <n v="311"/>
    <n v="312.02"/>
    <n v="97038.22"/>
    <x v="26"/>
    <x v="0"/>
  </r>
  <r>
    <x v="11"/>
    <x v="11"/>
    <s v="EVA ADDRESS"/>
    <x v="1"/>
    <x v="6"/>
    <s v="PFMS2588337304"/>
    <n v="775"/>
    <n v="164.67"/>
    <n v="127619.25"/>
    <x v="27"/>
    <x v="0"/>
  </r>
  <r>
    <x v="5"/>
    <x v="5"/>
    <s v="AGY ADDRESS"/>
    <x v="1"/>
    <x v="6"/>
    <s v="PFMS0863040760"/>
    <n v="570"/>
    <n v="413.72"/>
    <n v="235820.4"/>
    <x v="28"/>
    <x v="0"/>
  </r>
  <r>
    <x v="16"/>
    <x v="16"/>
    <s v="MAM ADDRESS"/>
    <x v="0"/>
    <x v="7"/>
    <s v="MAM5206663765"/>
    <n v="721"/>
    <n v="19.02"/>
    <n v="13713.42"/>
    <x v="29"/>
    <x v="0"/>
  </r>
  <r>
    <x v="15"/>
    <x v="15"/>
    <s v="LEA ADDRESS"/>
    <x v="0"/>
    <x v="7"/>
    <s v="LEA6752461348"/>
    <n v="650"/>
    <n v="40.909999999999997"/>
    <n v="26591.5"/>
    <x v="30"/>
    <x v="0"/>
  </r>
  <r>
    <x v="10"/>
    <x v="10"/>
    <s v="AKW ADDRESS"/>
    <x v="0"/>
    <x v="7"/>
    <s v="AKW8721100462"/>
    <n v="274"/>
    <n v="180.71"/>
    <n v="49514.54"/>
    <x v="31"/>
    <x v="0"/>
  </r>
  <r>
    <x v="10"/>
    <x v="10"/>
    <s v="AKW ADDRESS"/>
    <x v="0"/>
    <x v="7"/>
    <s v="AKW6845873425"/>
    <n v="893"/>
    <n v="61.91"/>
    <n v="55285.63"/>
    <x v="32"/>
    <x v="0"/>
  </r>
  <r>
    <x v="10"/>
    <x v="10"/>
    <s v="AKW ADDRESS"/>
    <x v="0"/>
    <x v="7"/>
    <s v="AKW1121353614"/>
    <n v="970"/>
    <n v="236.77"/>
    <n v="229666.9"/>
    <x v="33"/>
    <x v="0"/>
  </r>
  <r>
    <x v="0"/>
    <x v="0"/>
    <s v="KWA ADDRESS"/>
    <x v="0"/>
    <x v="7"/>
    <s v="KWA3386614075"/>
    <n v="927"/>
    <n v="3.24"/>
    <n v="3003.48"/>
    <x v="34"/>
    <x v="0"/>
  </r>
  <r>
    <x v="17"/>
    <x v="17"/>
    <s v="KWA ADDRESS"/>
    <x v="1"/>
    <x v="7"/>
    <s v="PFMS8304756262"/>
    <n v="722"/>
    <n v="34.44"/>
    <n v="24865.68"/>
    <x v="35"/>
    <x v="0"/>
  </r>
  <r>
    <x v="6"/>
    <x v="6"/>
    <s v="EST ADDRESS"/>
    <x v="1"/>
    <x v="7"/>
    <s v="PFMS5137527806"/>
    <n v="282"/>
    <n v="76.75"/>
    <n v="21643.5"/>
    <x v="36"/>
    <x v="0"/>
  </r>
  <r>
    <x v="18"/>
    <x v="18"/>
    <s v="FEL ADDRESS"/>
    <x v="1"/>
    <x v="7"/>
    <s v="PFMS4672402455"/>
    <n v="525"/>
    <n v="114.94"/>
    <n v="60343.5"/>
    <x v="37"/>
    <x v="0"/>
  </r>
  <r>
    <x v="7"/>
    <x v="7"/>
    <s v="KWA ADDRESS"/>
    <x v="1"/>
    <x v="7"/>
    <s v="PFMS5540337710"/>
    <n v="476"/>
    <n v="307.42"/>
    <n v="146331.92000000001"/>
    <x v="38"/>
    <x v="0"/>
  </r>
  <r>
    <x v="8"/>
    <x v="8"/>
    <s v="DAV ADDRESS"/>
    <x v="0"/>
    <x v="8"/>
    <s v="DAV6112263723"/>
    <n v="625"/>
    <n v="88.99"/>
    <n v="55618.75"/>
    <x v="39"/>
    <x v="0"/>
  </r>
  <r>
    <x v="13"/>
    <x v="13"/>
    <s v="YAW ADDRESS"/>
    <x v="0"/>
    <x v="8"/>
    <s v="YAW1883248830"/>
    <n v="685"/>
    <n v="26.8"/>
    <n v="18358"/>
    <x v="40"/>
    <x v="0"/>
  </r>
  <r>
    <x v="11"/>
    <x v="11"/>
    <s v="EVA ADDRESS"/>
    <x v="1"/>
    <x v="8"/>
    <s v="PFMS3036321081"/>
    <n v="318"/>
    <n v="61.37"/>
    <n v="19515.66"/>
    <x v="41"/>
    <x v="0"/>
  </r>
  <r>
    <x v="2"/>
    <x v="2"/>
    <s v="AND ADDRESS"/>
    <x v="1"/>
    <x v="8"/>
    <s v="PFMS7348536102"/>
    <n v="279"/>
    <n v="144.34"/>
    <n v="40270.86"/>
    <x v="42"/>
    <x v="0"/>
  </r>
  <r>
    <x v="4"/>
    <x v="4"/>
    <s v="ART ADDRESS"/>
    <x v="1"/>
    <x v="8"/>
    <s v="PFMS5886326005"/>
    <n v="488"/>
    <n v="340.48"/>
    <n v="166154.23999999999"/>
    <x v="43"/>
    <x v="0"/>
  </r>
  <r>
    <x v="10"/>
    <x v="10"/>
    <s v="AKW ADDRESS"/>
    <x v="0"/>
    <x v="9"/>
    <s v="AKW8442880614"/>
    <n v="656"/>
    <n v="19.899999999999999"/>
    <n v="13054.4"/>
    <x v="44"/>
    <x v="0"/>
  </r>
  <r>
    <x v="19"/>
    <x v="19"/>
    <s v="YAW ADDRESS"/>
    <x v="1"/>
    <x v="10"/>
    <s v="PFMS5481054400"/>
    <n v="722"/>
    <n v="5.44"/>
    <n v="3927.68"/>
    <x v="35"/>
    <x v="0"/>
  </r>
  <r>
    <x v="20"/>
    <x v="20"/>
    <s v="ANT ADDRESS"/>
    <x v="0"/>
    <x v="11"/>
    <s v="ANT3618611382"/>
    <n v="307"/>
    <n v="411.85"/>
    <n v="126437.95"/>
    <x v="45"/>
    <x v="0"/>
  </r>
  <r>
    <x v="10"/>
    <x v="10"/>
    <s v="AKW ADDRESS"/>
    <x v="0"/>
    <x v="11"/>
    <s v="AKW1712251177"/>
    <n v="385"/>
    <n v="40.69"/>
    <n v="15665.65"/>
    <x v="46"/>
    <x v="0"/>
  </r>
  <r>
    <x v="11"/>
    <x v="11"/>
    <s v="EVA ADDRESS"/>
    <x v="1"/>
    <x v="11"/>
    <s v="PFMS1104846102"/>
    <n v="937"/>
    <n v="100.23"/>
    <n v="93915.51"/>
    <x v="47"/>
    <x v="0"/>
  </r>
  <r>
    <x v="21"/>
    <x v="21"/>
    <s v="TUT ADDRESS"/>
    <x v="1"/>
    <x v="11"/>
    <s v="PFMS8468244083"/>
    <n v="485"/>
    <n v="34.31"/>
    <n v="16640.349999999999"/>
    <x v="48"/>
    <x v="0"/>
  </r>
  <r>
    <x v="7"/>
    <x v="7"/>
    <s v="KWA ADDRESS"/>
    <x v="1"/>
    <x v="11"/>
    <s v="PFMS2270421032"/>
    <n v="266"/>
    <n v="101.56"/>
    <n v="27014.959999999999"/>
    <x v="49"/>
    <x v="0"/>
  </r>
  <r>
    <x v="7"/>
    <x v="7"/>
    <s v="KWA ADDRESS"/>
    <x v="1"/>
    <x v="11"/>
    <s v="PFMS7847541786"/>
    <n v="958"/>
    <n v="474"/>
    <n v="454092"/>
    <x v="50"/>
    <x v="0"/>
  </r>
  <r>
    <x v="13"/>
    <x v="13"/>
    <s v="YAW ADDRESS"/>
    <x v="0"/>
    <x v="12"/>
    <s v="YAW6763726714"/>
    <n v="524"/>
    <n v="43.21"/>
    <n v="22642.04"/>
    <x v="51"/>
    <x v="0"/>
  </r>
  <r>
    <x v="6"/>
    <x v="6"/>
    <s v="EST ADDRESS"/>
    <x v="1"/>
    <x v="12"/>
    <s v="PFMS5311665777"/>
    <n v="582"/>
    <n v="35.950000000000003"/>
    <n v="20922.900000000001"/>
    <x v="52"/>
    <x v="0"/>
  </r>
  <r>
    <x v="7"/>
    <x v="7"/>
    <s v="KWA ADDRESS"/>
    <x v="1"/>
    <x v="12"/>
    <s v="PFMS8444774376"/>
    <n v="744"/>
    <n v="291.86"/>
    <n v="217143.84"/>
    <x v="53"/>
    <x v="0"/>
  </r>
  <r>
    <x v="22"/>
    <x v="22"/>
    <s v="YAW ADDRESS"/>
    <x v="1"/>
    <x v="12"/>
    <s v="PFMS8807746524"/>
    <n v="460"/>
    <n v="406.97"/>
    <n v="187206.2"/>
    <x v="54"/>
    <x v="0"/>
  </r>
  <r>
    <x v="17"/>
    <x v="17"/>
    <s v="KWA ADDRESS"/>
    <x v="1"/>
    <x v="13"/>
    <s v="PFMS1223186064"/>
    <n v="744"/>
    <n v="43.9"/>
    <n v="32661.599999999999"/>
    <x v="53"/>
    <x v="0"/>
  </r>
  <r>
    <x v="4"/>
    <x v="4"/>
    <s v="ART ADDRESS"/>
    <x v="1"/>
    <x v="13"/>
    <s v="PFMS5444565867"/>
    <n v="520"/>
    <n v="258.02999999999997"/>
    <n v="134175.6"/>
    <x v="55"/>
    <x v="0"/>
  </r>
  <r>
    <x v="5"/>
    <x v="5"/>
    <s v="AGY ADDRESS"/>
    <x v="1"/>
    <x v="13"/>
    <s v="PFMS0714807423"/>
    <n v="421"/>
    <n v="70.459999999999994"/>
    <n v="29663.66"/>
    <x v="56"/>
    <x v="0"/>
  </r>
  <r>
    <x v="18"/>
    <x v="18"/>
    <s v="FEL ADDRESS"/>
    <x v="1"/>
    <x v="13"/>
    <s v="PFMS6033285658"/>
    <n v="980"/>
    <n v="161.84"/>
    <n v="158603.20000000001"/>
    <x v="57"/>
    <x v="0"/>
  </r>
  <r>
    <x v="1"/>
    <x v="1"/>
    <s v="KOJ ADDRESS"/>
    <x v="1"/>
    <x v="14"/>
    <s v="PFMS1365323315"/>
    <n v="564"/>
    <n v="140.88"/>
    <n v="79456.320000000007"/>
    <x v="58"/>
    <x v="0"/>
  </r>
  <r>
    <x v="11"/>
    <x v="11"/>
    <s v="EVA ADDRESS"/>
    <x v="1"/>
    <x v="14"/>
    <s v="PFMS8018251582"/>
    <n v="302"/>
    <n v="16.440000000000001"/>
    <n v="4964.88"/>
    <x v="59"/>
    <x v="0"/>
  </r>
  <r>
    <x v="5"/>
    <x v="5"/>
    <s v="AGY ADDRESS"/>
    <x v="1"/>
    <x v="14"/>
    <s v="PFMS1868365067"/>
    <n v="972"/>
    <n v="35.76"/>
    <n v="34758.720000000001"/>
    <x v="60"/>
    <x v="0"/>
  </r>
  <r>
    <x v="8"/>
    <x v="8"/>
    <s v="DAV ADDRESS"/>
    <x v="0"/>
    <x v="15"/>
    <s v="DAV8431636433"/>
    <n v="634"/>
    <n v="240.69"/>
    <n v="152597.46"/>
    <x v="61"/>
    <x v="0"/>
  </r>
  <r>
    <x v="0"/>
    <x v="0"/>
    <s v="KWA ADDRESS"/>
    <x v="0"/>
    <x v="15"/>
    <s v="KWA1180773206"/>
    <n v="277"/>
    <n v="39.18"/>
    <n v="10852.86"/>
    <x v="62"/>
    <x v="0"/>
  </r>
  <r>
    <x v="11"/>
    <x v="11"/>
    <s v="EVA ADDRESS"/>
    <x v="1"/>
    <x v="15"/>
    <s v="PFMS4677631455"/>
    <n v="754"/>
    <n v="8.84"/>
    <n v="6665.36"/>
    <x v="63"/>
    <x v="0"/>
  </r>
  <r>
    <x v="3"/>
    <x v="3"/>
    <s v="KOJ ADDRESS"/>
    <x v="1"/>
    <x v="15"/>
    <s v="PFMS8555624768"/>
    <n v="735"/>
    <n v="81.02"/>
    <n v="59549.7"/>
    <x v="64"/>
    <x v="0"/>
  </r>
  <r>
    <x v="12"/>
    <x v="12"/>
    <s v="DAV ADDRESS"/>
    <x v="0"/>
    <x v="16"/>
    <s v="DAV7565523868"/>
    <n v="329"/>
    <n v="242.5"/>
    <n v="79782.5"/>
    <x v="65"/>
    <x v="0"/>
  </r>
  <r>
    <x v="11"/>
    <x v="11"/>
    <s v="EVA ADDRESS"/>
    <x v="1"/>
    <x v="16"/>
    <s v="PFMS4505222634"/>
    <n v="624"/>
    <n v="15.32"/>
    <n v="9559.68"/>
    <x v="66"/>
    <x v="0"/>
  </r>
  <r>
    <x v="11"/>
    <x v="11"/>
    <s v="EVA ADDRESS"/>
    <x v="1"/>
    <x v="16"/>
    <s v="PFMS7882628400"/>
    <n v="640"/>
    <n v="19.39"/>
    <n v="12409.6"/>
    <x v="17"/>
    <x v="0"/>
  </r>
  <r>
    <x v="21"/>
    <x v="21"/>
    <s v="TUT ADDRESS"/>
    <x v="1"/>
    <x v="16"/>
    <s v="PFMS4240420217"/>
    <n v="535"/>
    <n v="283.61"/>
    <n v="151731.35"/>
    <x v="67"/>
    <x v="0"/>
  </r>
  <r>
    <x v="23"/>
    <x v="23"/>
    <s v="KOF ADDRESS"/>
    <x v="1"/>
    <x v="16"/>
    <s v="PFMS0742375148"/>
    <n v="428"/>
    <n v="122.96"/>
    <n v="52626.879999999997"/>
    <x v="68"/>
    <x v="0"/>
  </r>
  <r>
    <x v="20"/>
    <x v="20"/>
    <s v="ANT ADDRESS"/>
    <x v="0"/>
    <x v="17"/>
    <s v="ANT7753667520"/>
    <n v="691"/>
    <n v="16.489999999999998"/>
    <n v="11394.59"/>
    <x v="69"/>
    <x v="0"/>
  </r>
  <r>
    <x v="9"/>
    <x v="9"/>
    <s v="AFI ADDRESS"/>
    <x v="1"/>
    <x v="17"/>
    <s v="PFMS3427384717"/>
    <n v="781"/>
    <n v="65.36"/>
    <n v="51046.16"/>
    <x v="70"/>
    <x v="0"/>
  </r>
  <r>
    <x v="4"/>
    <x v="4"/>
    <s v="ART ADDRESS"/>
    <x v="1"/>
    <x v="17"/>
    <s v="PFMS7540112445"/>
    <n v="767"/>
    <n v="29.86"/>
    <n v="22902.62"/>
    <x v="71"/>
    <x v="0"/>
  </r>
  <r>
    <x v="5"/>
    <x v="5"/>
    <s v="AGY ADDRESS"/>
    <x v="1"/>
    <x v="17"/>
    <s v="PFMS4248116036"/>
    <n v="721"/>
    <n v="42.19"/>
    <n v="30418.99"/>
    <x v="72"/>
    <x v="0"/>
  </r>
  <r>
    <x v="18"/>
    <x v="18"/>
    <s v="FEL ADDRESS"/>
    <x v="1"/>
    <x v="17"/>
    <s v="PFMS8587311636"/>
    <n v="728"/>
    <n v="102.11"/>
    <n v="74336.08"/>
    <x v="73"/>
    <x v="0"/>
  </r>
  <r>
    <x v="16"/>
    <x v="16"/>
    <s v="MAM ADDRESS"/>
    <x v="0"/>
    <x v="18"/>
    <s v="MAM4240567657"/>
    <n v="663"/>
    <n v="89.17"/>
    <n v="59119.71"/>
    <x v="74"/>
    <x v="0"/>
  </r>
  <r>
    <x v="12"/>
    <x v="12"/>
    <s v="DAV ADDRESS"/>
    <x v="0"/>
    <x v="18"/>
    <s v="DAV6870373221"/>
    <n v="385"/>
    <n v="9.94"/>
    <n v="3826.9"/>
    <x v="46"/>
    <x v="0"/>
  </r>
  <r>
    <x v="0"/>
    <x v="0"/>
    <s v="KWA ADDRESS"/>
    <x v="0"/>
    <x v="18"/>
    <s v="KWA0338188403"/>
    <n v="472"/>
    <n v="44.56"/>
    <n v="21032.32"/>
    <x v="75"/>
    <x v="0"/>
  </r>
  <r>
    <x v="13"/>
    <x v="13"/>
    <s v="YAW ADDRESS"/>
    <x v="0"/>
    <x v="19"/>
    <s v="YAW6625375584"/>
    <n v="358"/>
    <n v="45.23"/>
    <n v="16192.34"/>
    <x v="76"/>
    <x v="0"/>
  </r>
  <r>
    <x v="10"/>
    <x v="10"/>
    <s v="AKW ADDRESS"/>
    <x v="0"/>
    <x v="19"/>
    <s v="AKW7015632246"/>
    <n v="852"/>
    <n v="39.35"/>
    <n v="33526.199999999997"/>
    <x v="77"/>
    <x v="0"/>
  </r>
  <r>
    <x v="1"/>
    <x v="1"/>
    <s v="KOJ ADDRESS"/>
    <x v="1"/>
    <x v="19"/>
    <s v="PFMS5855284353"/>
    <n v="863"/>
    <n v="191.68"/>
    <n v="165419.84"/>
    <x v="78"/>
    <x v="0"/>
  </r>
  <r>
    <x v="7"/>
    <x v="7"/>
    <s v="KWA ADDRESS"/>
    <x v="1"/>
    <x v="19"/>
    <s v="PFMS2556562404"/>
    <n v="420"/>
    <n v="223.34"/>
    <n v="93802.8"/>
    <x v="79"/>
    <x v="0"/>
  </r>
  <r>
    <x v="15"/>
    <x v="15"/>
    <s v="LEA ADDRESS"/>
    <x v="0"/>
    <x v="20"/>
    <s v="LEA1833386733"/>
    <n v="492"/>
    <n v="112.41"/>
    <n v="55305.72"/>
    <x v="80"/>
    <x v="0"/>
  </r>
  <r>
    <x v="13"/>
    <x v="13"/>
    <s v="YAW ADDRESS"/>
    <x v="0"/>
    <x v="20"/>
    <s v="YAW3245375103"/>
    <n v="957"/>
    <n v="255.32"/>
    <n v="244341.24"/>
    <x v="81"/>
    <x v="0"/>
  </r>
  <r>
    <x v="5"/>
    <x v="5"/>
    <s v="AGY ADDRESS"/>
    <x v="1"/>
    <x v="20"/>
    <s v="PFMS1001776060"/>
    <n v="258"/>
    <n v="91.07"/>
    <n v="23496.06"/>
    <x v="82"/>
    <x v="0"/>
  </r>
  <r>
    <x v="6"/>
    <x v="6"/>
    <s v="EST ADDRESS"/>
    <x v="1"/>
    <x v="20"/>
    <s v="PFMS4226284315"/>
    <n v="861"/>
    <n v="32.18"/>
    <n v="27706.98"/>
    <x v="83"/>
    <x v="0"/>
  </r>
  <r>
    <x v="22"/>
    <x v="22"/>
    <s v="YAW ADDRESS"/>
    <x v="1"/>
    <x v="20"/>
    <s v="PFMS7803333381"/>
    <n v="901"/>
    <n v="125.81"/>
    <n v="113354.81"/>
    <x v="84"/>
    <x v="0"/>
  </r>
  <r>
    <x v="0"/>
    <x v="0"/>
    <s v="KWA ADDRESS"/>
    <x v="0"/>
    <x v="21"/>
    <s v="KWA6771713156"/>
    <n v="508"/>
    <n v="43.21"/>
    <n v="21950.68"/>
    <x v="85"/>
    <x v="0"/>
  </r>
  <r>
    <x v="19"/>
    <x v="19"/>
    <s v="YAW ADDRESS"/>
    <x v="1"/>
    <x v="21"/>
    <s v="PFMS4183078031"/>
    <n v="700"/>
    <n v="26.91"/>
    <n v="18837"/>
    <x v="86"/>
    <x v="0"/>
  </r>
  <r>
    <x v="2"/>
    <x v="2"/>
    <s v="AND ADDRESS"/>
    <x v="1"/>
    <x v="21"/>
    <s v="PFMS2505717233"/>
    <n v="546"/>
    <n v="193.27"/>
    <n v="105525.42"/>
    <x v="87"/>
    <x v="0"/>
  </r>
  <r>
    <x v="17"/>
    <x v="17"/>
    <s v="KWA ADDRESS"/>
    <x v="1"/>
    <x v="21"/>
    <s v="PFMS3347644138"/>
    <n v="500"/>
    <n v="382.35"/>
    <n v="191175"/>
    <x v="88"/>
    <x v="0"/>
  </r>
  <r>
    <x v="4"/>
    <x v="4"/>
    <s v="ART ADDRESS"/>
    <x v="1"/>
    <x v="21"/>
    <s v="PFMS6123804642"/>
    <n v="909"/>
    <n v="231.13"/>
    <n v="210097.17"/>
    <x v="89"/>
    <x v="0"/>
  </r>
  <r>
    <x v="18"/>
    <x v="18"/>
    <s v="FEL ADDRESS"/>
    <x v="1"/>
    <x v="21"/>
    <s v="PFMS1786353546"/>
    <n v="532"/>
    <n v="185.68"/>
    <n v="98781.759999999995"/>
    <x v="90"/>
    <x v="0"/>
  </r>
  <r>
    <x v="24"/>
    <x v="24"/>
    <s v="DAN ADDRESS"/>
    <x v="0"/>
    <x v="22"/>
    <s v="DAN5647855840"/>
    <n v="529"/>
    <n v="158.66"/>
    <n v="83931.14"/>
    <x v="91"/>
    <x v="0"/>
  </r>
  <r>
    <x v="14"/>
    <x v="14"/>
    <s v="YAA ADDRESS"/>
    <x v="0"/>
    <x v="22"/>
    <s v="YAA7507126530"/>
    <n v="519"/>
    <n v="53.24"/>
    <n v="27631.56"/>
    <x v="92"/>
    <x v="0"/>
  </r>
  <r>
    <x v="14"/>
    <x v="14"/>
    <s v="YAA ADDRESS"/>
    <x v="0"/>
    <x v="22"/>
    <s v="YAA8886371281"/>
    <n v="507"/>
    <n v="18.29"/>
    <n v="9273.0300000000007"/>
    <x v="93"/>
    <x v="0"/>
  </r>
  <r>
    <x v="6"/>
    <x v="6"/>
    <s v="EST ADDRESS"/>
    <x v="1"/>
    <x v="22"/>
    <s v="PFMS3262483561"/>
    <n v="940"/>
    <n v="24.82"/>
    <n v="23330.799999999999"/>
    <x v="94"/>
    <x v="0"/>
  </r>
  <r>
    <x v="23"/>
    <x v="23"/>
    <s v="KOF ADDRESS"/>
    <x v="1"/>
    <x v="23"/>
    <s v="PFMS2878465646"/>
    <n v="596"/>
    <n v="281.38"/>
    <n v="167702.48000000001"/>
    <x v="95"/>
    <x v="0"/>
  </r>
  <r>
    <x v="16"/>
    <x v="16"/>
    <s v="MAM ADDRESS"/>
    <x v="0"/>
    <x v="24"/>
    <s v="MAM1023315421"/>
    <n v="676"/>
    <n v="62.58"/>
    <n v="42304.08"/>
    <x v="96"/>
    <x v="0"/>
  </r>
  <r>
    <x v="2"/>
    <x v="2"/>
    <s v="AND ADDRESS"/>
    <x v="1"/>
    <x v="24"/>
    <s v="PFMS4323351280"/>
    <n v="392"/>
    <n v="61.09"/>
    <n v="23947.279999999999"/>
    <x v="97"/>
    <x v="0"/>
  </r>
  <r>
    <x v="4"/>
    <x v="4"/>
    <s v="ART ADDRESS"/>
    <x v="1"/>
    <x v="24"/>
    <s v="PFMS0050685821"/>
    <n v="471"/>
    <n v="210.01"/>
    <n v="98914.71"/>
    <x v="98"/>
    <x v="0"/>
  </r>
  <r>
    <x v="17"/>
    <x v="17"/>
    <s v="KWA ADDRESS"/>
    <x v="1"/>
    <x v="25"/>
    <s v="PFMS6713828166"/>
    <n v="662"/>
    <n v="94.05"/>
    <n v="62261.1"/>
    <x v="99"/>
    <x v="0"/>
  </r>
  <r>
    <x v="6"/>
    <x v="6"/>
    <s v="EST ADDRESS"/>
    <x v="1"/>
    <x v="25"/>
    <s v="PFMS3154738241"/>
    <n v="835"/>
    <n v="25.46"/>
    <n v="21259.1"/>
    <x v="100"/>
    <x v="0"/>
  </r>
  <r>
    <x v="6"/>
    <x v="6"/>
    <s v="EST ADDRESS"/>
    <x v="1"/>
    <x v="25"/>
    <s v="PFMS5225783834"/>
    <n v="373"/>
    <n v="27.34"/>
    <n v="10197.82"/>
    <x v="101"/>
    <x v="0"/>
  </r>
  <r>
    <x v="18"/>
    <x v="18"/>
    <s v="FEL ADDRESS"/>
    <x v="1"/>
    <x v="25"/>
    <s v="PFMS7026013787"/>
    <n v="468"/>
    <n v="315.83999999999997"/>
    <n v="147813.12"/>
    <x v="102"/>
    <x v="0"/>
  </r>
  <r>
    <x v="22"/>
    <x v="22"/>
    <s v="YAW ADDRESS"/>
    <x v="1"/>
    <x v="25"/>
    <s v="PFMS2216782062"/>
    <n v="799"/>
    <n v="164.92"/>
    <n v="131771.07999999999"/>
    <x v="103"/>
    <x v="0"/>
  </r>
  <r>
    <x v="15"/>
    <x v="15"/>
    <s v="LEA ADDRESS"/>
    <x v="0"/>
    <x v="26"/>
    <s v="LEA1201264542"/>
    <n v="467"/>
    <n v="48.61"/>
    <n v="22700.87"/>
    <x v="104"/>
    <x v="0"/>
  </r>
  <r>
    <x v="14"/>
    <x v="14"/>
    <s v="YAA ADDRESS"/>
    <x v="0"/>
    <x v="26"/>
    <s v="YAA8858853760"/>
    <n v="966"/>
    <n v="45.79"/>
    <n v="44233.14"/>
    <x v="105"/>
    <x v="0"/>
  </r>
  <r>
    <x v="9"/>
    <x v="9"/>
    <s v="AFI ADDRESS"/>
    <x v="1"/>
    <x v="26"/>
    <s v="PFMS5575350386"/>
    <n v="965"/>
    <n v="253.45"/>
    <n v="244579.25"/>
    <x v="106"/>
    <x v="0"/>
  </r>
  <r>
    <x v="1"/>
    <x v="1"/>
    <s v="KOJ ADDRESS"/>
    <x v="1"/>
    <x v="26"/>
    <s v="PFMS4322740665"/>
    <n v="363"/>
    <n v="38.97"/>
    <n v="14146.11"/>
    <x v="107"/>
    <x v="0"/>
  </r>
  <r>
    <x v="23"/>
    <x v="23"/>
    <s v="KOF ADDRESS"/>
    <x v="1"/>
    <x v="26"/>
    <s v="PFMS6884187818"/>
    <n v="343"/>
    <n v="281.58"/>
    <n v="96581.94"/>
    <x v="108"/>
    <x v="0"/>
  </r>
  <r>
    <x v="7"/>
    <x v="7"/>
    <s v="KWA ADDRESS"/>
    <x v="1"/>
    <x v="26"/>
    <s v="PFMS7510521266"/>
    <n v="736"/>
    <n v="336.36"/>
    <n v="247560.95999999999"/>
    <x v="109"/>
    <x v="0"/>
  </r>
  <r>
    <x v="19"/>
    <x v="19"/>
    <s v="YAW ADDRESS"/>
    <x v="1"/>
    <x v="27"/>
    <s v="PFMS1067107266"/>
    <n v="784"/>
    <n v="60.33"/>
    <n v="47298.720000000001"/>
    <x v="110"/>
    <x v="0"/>
  </r>
  <r>
    <x v="3"/>
    <x v="3"/>
    <s v="KOJ ADDRESS"/>
    <x v="1"/>
    <x v="27"/>
    <s v="PFMS1458771633"/>
    <n v="604"/>
    <n v="54.1"/>
    <n v="32676.400000000001"/>
    <x v="111"/>
    <x v="0"/>
  </r>
  <r>
    <x v="6"/>
    <x v="6"/>
    <s v="EST ADDRESS"/>
    <x v="1"/>
    <x v="27"/>
    <s v="PFMS2341748746"/>
    <n v="402"/>
    <n v="285.18"/>
    <n v="114642.36"/>
    <x v="112"/>
    <x v="0"/>
  </r>
  <r>
    <x v="22"/>
    <x v="22"/>
    <s v="YAW ADDRESS"/>
    <x v="1"/>
    <x v="27"/>
    <s v="PFMS0326724164"/>
    <n v="976"/>
    <n v="233.85"/>
    <n v="228237.6"/>
    <x v="113"/>
    <x v="0"/>
  </r>
  <r>
    <x v="16"/>
    <x v="16"/>
    <s v="MAM ADDRESS"/>
    <x v="0"/>
    <x v="28"/>
    <s v="MAM1227644746"/>
    <n v="813"/>
    <n v="22.25"/>
    <n v="18089.25"/>
    <x v="114"/>
    <x v="0"/>
  </r>
  <r>
    <x v="1"/>
    <x v="1"/>
    <s v="KOJ ADDRESS"/>
    <x v="1"/>
    <x v="28"/>
    <s v="PFMS8051031163"/>
    <n v="926"/>
    <n v="118.96"/>
    <n v="110156.96"/>
    <x v="115"/>
    <x v="0"/>
  </r>
  <r>
    <x v="11"/>
    <x v="11"/>
    <s v="EVA ADDRESS"/>
    <x v="1"/>
    <x v="28"/>
    <s v="PFMS6152136068"/>
    <n v="666"/>
    <n v="20.149999999999999"/>
    <n v="13419.9"/>
    <x v="116"/>
    <x v="0"/>
  </r>
  <r>
    <x v="19"/>
    <x v="19"/>
    <s v="YAW ADDRESS"/>
    <x v="1"/>
    <x v="28"/>
    <s v="PFMS0813687068"/>
    <n v="959"/>
    <n v="129.4"/>
    <n v="124094.6"/>
    <x v="117"/>
    <x v="0"/>
  </r>
  <r>
    <x v="21"/>
    <x v="21"/>
    <s v="TUT ADDRESS"/>
    <x v="1"/>
    <x v="28"/>
    <s v="PFMS1200646187"/>
    <n v="720"/>
    <n v="11.49"/>
    <n v="8272.7999999999993"/>
    <x v="118"/>
    <x v="0"/>
  </r>
  <r>
    <x v="23"/>
    <x v="23"/>
    <s v="KOF ADDRESS"/>
    <x v="1"/>
    <x v="28"/>
    <s v="PFMS5285306537"/>
    <n v="899"/>
    <n v="314.37"/>
    <n v="282618.63"/>
    <x v="119"/>
    <x v="0"/>
  </r>
  <r>
    <x v="4"/>
    <x v="4"/>
    <s v="ART ADDRESS"/>
    <x v="1"/>
    <x v="28"/>
    <s v="PFMS3057840640"/>
    <n v="797"/>
    <n v="247.12"/>
    <n v="196954.64"/>
    <x v="120"/>
    <x v="0"/>
  </r>
  <r>
    <x v="24"/>
    <x v="24"/>
    <s v="DAN ADDRESS"/>
    <x v="0"/>
    <x v="29"/>
    <s v="DAN3754263570"/>
    <n v="974"/>
    <n v="33.44"/>
    <n v="32570.560000000001"/>
    <x v="121"/>
    <x v="1"/>
  </r>
  <r>
    <x v="15"/>
    <x v="15"/>
    <s v="LEA ADDRESS"/>
    <x v="0"/>
    <x v="29"/>
    <s v="LEA8007067212"/>
    <n v="558"/>
    <n v="341.85"/>
    <n v="190752.3"/>
    <x v="122"/>
    <x v="1"/>
  </r>
  <r>
    <x v="13"/>
    <x v="13"/>
    <s v="YAW ADDRESS"/>
    <x v="0"/>
    <x v="29"/>
    <s v="YAW2331115715"/>
    <n v="300"/>
    <n v="148.1"/>
    <n v="44430"/>
    <x v="123"/>
    <x v="1"/>
  </r>
  <r>
    <x v="9"/>
    <x v="9"/>
    <s v="AFI ADDRESS"/>
    <x v="1"/>
    <x v="29"/>
    <s v="PFMS1731206174"/>
    <n v="431"/>
    <n v="6.24"/>
    <n v="2689.44"/>
    <x v="124"/>
    <x v="1"/>
  </r>
  <r>
    <x v="5"/>
    <x v="5"/>
    <s v="AGY ADDRESS"/>
    <x v="1"/>
    <x v="29"/>
    <s v="PFMS0302061834"/>
    <n v="566"/>
    <n v="20.98"/>
    <n v="11874.68"/>
    <x v="125"/>
    <x v="1"/>
  </r>
  <r>
    <x v="16"/>
    <x v="16"/>
    <s v="MAM ADDRESS"/>
    <x v="0"/>
    <x v="30"/>
    <s v="MAM1287485608"/>
    <n v="999"/>
    <n v="226.12"/>
    <n v="225893.88"/>
    <x v="126"/>
    <x v="1"/>
  </r>
  <r>
    <x v="15"/>
    <x v="15"/>
    <s v="LEA ADDRESS"/>
    <x v="0"/>
    <x v="30"/>
    <s v="LEA0806006000"/>
    <n v="352"/>
    <n v="134.30000000000001"/>
    <n v="47273.599999999999"/>
    <x v="127"/>
    <x v="1"/>
  </r>
  <r>
    <x v="21"/>
    <x v="21"/>
    <s v="TUT ADDRESS"/>
    <x v="1"/>
    <x v="30"/>
    <s v="PFMS1577176747"/>
    <n v="886"/>
    <n v="43.69"/>
    <n v="38709.339999999997"/>
    <x v="4"/>
    <x v="1"/>
  </r>
  <r>
    <x v="6"/>
    <x v="6"/>
    <s v="EST ADDRESS"/>
    <x v="1"/>
    <x v="30"/>
    <s v="PFMS3200676858"/>
    <n v="264"/>
    <n v="24.07"/>
    <n v="6354.48"/>
    <x v="128"/>
    <x v="1"/>
  </r>
  <r>
    <x v="16"/>
    <x v="16"/>
    <s v="MAM ADDRESS"/>
    <x v="0"/>
    <x v="31"/>
    <s v="MAM1210213676"/>
    <n v="632"/>
    <n v="62.87"/>
    <n v="39733.839999999997"/>
    <x v="129"/>
    <x v="1"/>
  </r>
  <r>
    <x v="15"/>
    <x v="15"/>
    <s v="LEA ADDRESS"/>
    <x v="0"/>
    <x v="31"/>
    <s v="LEA0523758400"/>
    <n v="719"/>
    <n v="327.93"/>
    <n v="235781.67"/>
    <x v="130"/>
    <x v="1"/>
  </r>
  <r>
    <x v="14"/>
    <x v="14"/>
    <s v="YAA ADDRESS"/>
    <x v="0"/>
    <x v="31"/>
    <s v="YAA2014225714"/>
    <n v="570"/>
    <n v="47.81"/>
    <n v="27251.7"/>
    <x v="131"/>
    <x v="1"/>
  </r>
  <r>
    <x v="4"/>
    <x v="4"/>
    <s v="ART ADDRESS"/>
    <x v="1"/>
    <x v="31"/>
    <s v="PFMS6623326710"/>
    <n v="799"/>
    <n v="68.040000000000006"/>
    <n v="54363.96"/>
    <x v="103"/>
    <x v="1"/>
  </r>
  <r>
    <x v="13"/>
    <x v="13"/>
    <s v="YAW ADDRESS"/>
    <x v="0"/>
    <x v="32"/>
    <s v="YAW7015058148"/>
    <n v="471"/>
    <n v="119.47"/>
    <n v="56270.37"/>
    <x v="132"/>
    <x v="1"/>
  </r>
  <r>
    <x v="19"/>
    <x v="19"/>
    <s v="YAW ADDRESS"/>
    <x v="1"/>
    <x v="32"/>
    <s v="PFMS5827766801"/>
    <n v="436"/>
    <n v="50.12"/>
    <n v="21852.32"/>
    <x v="133"/>
    <x v="1"/>
  </r>
  <r>
    <x v="3"/>
    <x v="3"/>
    <s v="KOJ ADDRESS"/>
    <x v="1"/>
    <x v="32"/>
    <s v="PFMS8117805146"/>
    <n v="478"/>
    <n v="22.42"/>
    <n v="10716.76"/>
    <x v="134"/>
    <x v="1"/>
  </r>
  <r>
    <x v="4"/>
    <x v="4"/>
    <s v="ART ADDRESS"/>
    <x v="1"/>
    <x v="32"/>
    <s v="PFMS1421668414"/>
    <n v="917"/>
    <n v="61.02"/>
    <n v="55955.34"/>
    <x v="6"/>
    <x v="1"/>
  </r>
  <r>
    <x v="8"/>
    <x v="8"/>
    <s v="DAV ADDRESS"/>
    <x v="0"/>
    <x v="33"/>
    <s v="DAV5447687645"/>
    <n v="803"/>
    <n v="200.13"/>
    <n v="160704.39000000001"/>
    <x v="135"/>
    <x v="1"/>
  </r>
  <r>
    <x v="15"/>
    <x v="15"/>
    <s v="LEA ADDRESS"/>
    <x v="0"/>
    <x v="33"/>
    <s v="LEA1204536102"/>
    <n v="490"/>
    <n v="14.57"/>
    <n v="7139.3"/>
    <x v="136"/>
    <x v="1"/>
  </r>
  <r>
    <x v="14"/>
    <x v="14"/>
    <s v="YAA ADDRESS"/>
    <x v="0"/>
    <x v="33"/>
    <s v="YAA8408747802"/>
    <n v="572"/>
    <n v="22.64"/>
    <n v="12950.08"/>
    <x v="137"/>
    <x v="1"/>
  </r>
  <r>
    <x v="0"/>
    <x v="0"/>
    <s v="KWA ADDRESS"/>
    <x v="0"/>
    <x v="33"/>
    <s v="KWA4707480717"/>
    <n v="368"/>
    <n v="6.99"/>
    <n v="2572.3200000000002"/>
    <x v="138"/>
    <x v="1"/>
  </r>
  <r>
    <x v="5"/>
    <x v="5"/>
    <s v="AGY ADDRESS"/>
    <x v="1"/>
    <x v="33"/>
    <s v="PFMS4340311078"/>
    <n v="955"/>
    <n v="47.55"/>
    <n v="45410.25"/>
    <x v="139"/>
    <x v="1"/>
  </r>
  <r>
    <x v="18"/>
    <x v="18"/>
    <s v="FEL ADDRESS"/>
    <x v="1"/>
    <x v="33"/>
    <s v="PFMS6227351780"/>
    <n v="815"/>
    <n v="34.299999999999997"/>
    <n v="27954.5"/>
    <x v="140"/>
    <x v="1"/>
  </r>
  <r>
    <x v="10"/>
    <x v="10"/>
    <s v="AKW ADDRESS"/>
    <x v="0"/>
    <x v="34"/>
    <s v="AKW0271858643"/>
    <n v="912"/>
    <n v="25.69"/>
    <n v="23429.279999999999"/>
    <x v="141"/>
    <x v="1"/>
  </r>
  <r>
    <x v="11"/>
    <x v="11"/>
    <s v="EVA ADDRESS"/>
    <x v="1"/>
    <x v="34"/>
    <s v="PFMS5565834420"/>
    <n v="568"/>
    <n v="188.2"/>
    <n v="106897.60000000001"/>
    <x v="142"/>
    <x v="1"/>
  </r>
  <r>
    <x v="6"/>
    <x v="6"/>
    <s v="EST ADDRESS"/>
    <x v="1"/>
    <x v="34"/>
    <s v="PFMS3007085817"/>
    <n v="676"/>
    <n v="55.34"/>
    <n v="37409.839999999997"/>
    <x v="143"/>
    <x v="1"/>
  </r>
  <r>
    <x v="6"/>
    <x v="6"/>
    <s v="EST ADDRESS"/>
    <x v="1"/>
    <x v="34"/>
    <s v="PFMS2625151371"/>
    <n v="541"/>
    <n v="6.09"/>
    <n v="3294.69"/>
    <x v="144"/>
    <x v="1"/>
  </r>
  <r>
    <x v="24"/>
    <x v="24"/>
    <s v="DAN ADDRESS"/>
    <x v="0"/>
    <x v="35"/>
    <s v="DAN7478148544"/>
    <n v="898"/>
    <n v="384.27"/>
    <n v="345074.46"/>
    <x v="145"/>
    <x v="1"/>
  </r>
  <r>
    <x v="16"/>
    <x v="16"/>
    <s v="MAM ADDRESS"/>
    <x v="0"/>
    <x v="35"/>
    <s v="MAM6574028168"/>
    <n v="625"/>
    <n v="5.94"/>
    <n v="3712.5"/>
    <x v="39"/>
    <x v="1"/>
  </r>
  <r>
    <x v="15"/>
    <x v="15"/>
    <s v="LEA ADDRESS"/>
    <x v="0"/>
    <x v="35"/>
    <s v="LEA6863457321"/>
    <n v="264"/>
    <n v="226.56"/>
    <n v="59811.839999999997"/>
    <x v="146"/>
    <x v="1"/>
  </r>
  <r>
    <x v="9"/>
    <x v="9"/>
    <s v="AFI ADDRESS"/>
    <x v="1"/>
    <x v="35"/>
    <s v="PFMS3864625756"/>
    <n v="671"/>
    <n v="240.98"/>
    <n v="161697.57999999999"/>
    <x v="147"/>
    <x v="1"/>
  </r>
  <r>
    <x v="23"/>
    <x v="23"/>
    <s v="KOF ADDRESS"/>
    <x v="1"/>
    <x v="35"/>
    <s v="PFMS8524413073"/>
    <n v="819"/>
    <n v="15.64"/>
    <n v="12809.16"/>
    <x v="148"/>
    <x v="1"/>
  </r>
  <r>
    <x v="3"/>
    <x v="3"/>
    <s v="KOJ ADDRESS"/>
    <x v="1"/>
    <x v="35"/>
    <s v="PFMS2284280071"/>
    <n v="815"/>
    <n v="55.21"/>
    <n v="44996.15"/>
    <x v="140"/>
    <x v="1"/>
  </r>
  <r>
    <x v="18"/>
    <x v="18"/>
    <s v="FEL ADDRESS"/>
    <x v="1"/>
    <x v="35"/>
    <s v="PFMS5487221136"/>
    <n v="728"/>
    <n v="245.79"/>
    <n v="178935.12"/>
    <x v="73"/>
    <x v="1"/>
  </r>
  <r>
    <x v="25"/>
    <x v="25"/>
    <s v="OPO ADDRESS"/>
    <x v="1"/>
    <x v="36"/>
    <s v="PFMS2682131011"/>
    <n v="399"/>
    <n v="18.29"/>
    <n v="7297.71"/>
    <x v="149"/>
    <x v="1"/>
  </r>
  <r>
    <x v="24"/>
    <x v="24"/>
    <s v="DAN ADDRESS"/>
    <x v="0"/>
    <x v="37"/>
    <s v="DAN7346584868"/>
    <n v="459"/>
    <n v="240.8"/>
    <n v="110527.2"/>
    <x v="150"/>
    <x v="1"/>
  </r>
  <r>
    <x v="19"/>
    <x v="19"/>
    <s v="YAW ADDRESS"/>
    <x v="1"/>
    <x v="38"/>
    <s v="PFMS7115138005"/>
    <n v="816"/>
    <n v="89.78"/>
    <n v="73260.479999999996"/>
    <x v="151"/>
    <x v="1"/>
  </r>
  <r>
    <x v="19"/>
    <x v="19"/>
    <s v="YAW ADDRESS"/>
    <x v="1"/>
    <x v="38"/>
    <s v="PFMS3550336024"/>
    <n v="729"/>
    <n v="22.96"/>
    <n v="16737.84"/>
    <x v="152"/>
    <x v="1"/>
  </r>
  <r>
    <x v="3"/>
    <x v="3"/>
    <s v="KOJ ADDRESS"/>
    <x v="1"/>
    <x v="38"/>
    <s v="PFMS8255780676"/>
    <n v="386"/>
    <n v="7.63"/>
    <n v="2945.18"/>
    <x v="153"/>
    <x v="1"/>
  </r>
  <r>
    <x v="3"/>
    <x v="3"/>
    <s v="KOJ ADDRESS"/>
    <x v="1"/>
    <x v="38"/>
    <s v="PFMS2773801218"/>
    <n v="343"/>
    <n v="96.05"/>
    <n v="32945.15"/>
    <x v="108"/>
    <x v="1"/>
  </r>
  <r>
    <x v="4"/>
    <x v="4"/>
    <s v="ART ADDRESS"/>
    <x v="1"/>
    <x v="38"/>
    <s v="PFMS6384113038"/>
    <n v="835"/>
    <n v="132.24"/>
    <n v="110420.4"/>
    <x v="100"/>
    <x v="1"/>
  </r>
  <r>
    <x v="7"/>
    <x v="7"/>
    <s v="KWA ADDRESS"/>
    <x v="1"/>
    <x v="38"/>
    <s v="PFMS1471053881"/>
    <n v="799"/>
    <n v="26.92"/>
    <n v="21509.08"/>
    <x v="103"/>
    <x v="1"/>
  </r>
  <r>
    <x v="12"/>
    <x v="12"/>
    <s v="DAV ADDRESS"/>
    <x v="0"/>
    <x v="39"/>
    <s v="DAV8821576188"/>
    <n v="353"/>
    <n v="6.93"/>
    <n v="2446.29"/>
    <x v="154"/>
    <x v="1"/>
  </r>
  <r>
    <x v="12"/>
    <x v="12"/>
    <s v="DAV ADDRESS"/>
    <x v="0"/>
    <x v="40"/>
    <s v="DAV6512478661"/>
    <n v="956"/>
    <n v="16.190000000000001"/>
    <n v="15477.64"/>
    <x v="155"/>
    <x v="1"/>
  </r>
  <r>
    <x v="23"/>
    <x v="23"/>
    <s v="KOF ADDRESS"/>
    <x v="1"/>
    <x v="40"/>
    <s v="PFMS5281500032"/>
    <n v="580"/>
    <n v="72.66"/>
    <n v="42142.8"/>
    <x v="156"/>
    <x v="1"/>
  </r>
  <r>
    <x v="23"/>
    <x v="23"/>
    <s v="KOF ADDRESS"/>
    <x v="1"/>
    <x v="40"/>
    <s v="PFMS6785277548"/>
    <n v="552"/>
    <n v="196.11"/>
    <n v="108252.72"/>
    <x v="157"/>
    <x v="1"/>
  </r>
  <r>
    <x v="8"/>
    <x v="8"/>
    <s v="DAV ADDRESS"/>
    <x v="0"/>
    <x v="41"/>
    <s v="DAV3166626405"/>
    <n v="923"/>
    <n v="193.61"/>
    <n v="178702.03"/>
    <x v="158"/>
    <x v="1"/>
  </r>
  <r>
    <x v="15"/>
    <x v="15"/>
    <s v="LEA ADDRESS"/>
    <x v="0"/>
    <x v="41"/>
    <s v="LEA7500836542"/>
    <n v="528"/>
    <n v="139.44"/>
    <n v="73624.320000000007"/>
    <x v="159"/>
    <x v="1"/>
  </r>
  <r>
    <x v="9"/>
    <x v="9"/>
    <s v="AFI ADDRESS"/>
    <x v="1"/>
    <x v="41"/>
    <s v="PFMS6036140544"/>
    <n v="414"/>
    <n v="78.27"/>
    <n v="32403.78"/>
    <x v="160"/>
    <x v="1"/>
  </r>
  <r>
    <x v="9"/>
    <x v="9"/>
    <s v="AFI ADDRESS"/>
    <x v="1"/>
    <x v="41"/>
    <s v="PFMS5171657872"/>
    <n v="382"/>
    <n v="316.08999999999997"/>
    <n v="120746.38"/>
    <x v="161"/>
    <x v="1"/>
  </r>
  <r>
    <x v="11"/>
    <x v="11"/>
    <s v="EVA ADDRESS"/>
    <x v="1"/>
    <x v="41"/>
    <s v="PFMS5357801453"/>
    <n v="548"/>
    <n v="16"/>
    <n v="8768"/>
    <x v="162"/>
    <x v="1"/>
  </r>
  <r>
    <x v="21"/>
    <x v="21"/>
    <s v="TUT ADDRESS"/>
    <x v="1"/>
    <x v="41"/>
    <s v="PFMS8226263628"/>
    <n v="304"/>
    <n v="128.04"/>
    <n v="38924.160000000003"/>
    <x v="163"/>
    <x v="1"/>
  </r>
  <r>
    <x v="3"/>
    <x v="3"/>
    <s v="KOJ ADDRESS"/>
    <x v="1"/>
    <x v="41"/>
    <s v="PFMS1028310373"/>
    <n v="715"/>
    <n v="155.35"/>
    <n v="111075.25"/>
    <x v="164"/>
    <x v="1"/>
  </r>
  <r>
    <x v="8"/>
    <x v="8"/>
    <s v="DAV ADDRESS"/>
    <x v="0"/>
    <x v="42"/>
    <s v="DAV8344754124"/>
    <n v="557"/>
    <n v="201.39"/>
    <n v="112174.23"/>
    <x v="165"/>
    <x v="1"/>
  </r>
  <r>
    <x v="20"/>
    <x v="20"/>
    <s v="ANT ADDRESS"/>
    <x v="0"/>
    <x v="42"/>
    <s v="ANT6746834683"/>
    <n v="614"/>
    <n v="168.76"/>
    <n v="103618.64"/>
    <x v="166"/>
    <x v="1"/>
  </r>
  <r>
    <x v="12"/>
    <x v="12"/>
    <s v="DAV ADDRESS"/>
    <x v="0"/>
    <x v="42"/>
    <s v="DAV0816257186"/>
    <n v="303"/>
    <n v="11.07"/>
    <n v="3354.21"/>
    <x v="167"/>
    <x v="1"/>
  </r>
  <r>
    <x v="14"/>
    <x v="14"/>
    <s v="YAA ADDRESS"/>
    <x v="0"/>
    <x v="42"/>
    <s v="YAA5171573632"/>
    <n v="279"/>
    <n v="89.35"/>
    <n v="24928.65"/>
    <x v="168"/>
    <x v="1"/>
  </r>
  <r>
    <x v="1"/>
    <x v="1"/>
    <s v="KOJ ADDRESS"/>
    <x v="1"/>
    <x v="42"/>
    <s v="PFMS4032723274"/>
    <n v="820"/>
    <n v="33.74"/>
    <n v="27666.799999999999"/>
    <x v="169"/>
    <x v="1"/>
  </r>
  <r>
    <x v="18"/>
    <x v="18"/>
    <s v="FEL ADDRESS"/>
    <x v="1"/>
    <x v="42"/>
    <s v="PFMS2454228645"/>
    <n v="699"/>
    <n v="208.62"/>
    <n v="145825.38"/>
    <x v="170"/>
    <x v="1"/>
  </r>
  <r>
    <x v="13"/>
    <x v="13"/>
    <s v="YAW ADDRESS"/>
    <x v="0"/>
    <x v="43"/>
    <s v="YAW0400565320"/>
    <n v="289"/>
    <n v="177.76"/>
    <n v="51372.639999999999"/>
    <x v="171"/>
    <x v="1"/>
  </r>
  <r>
    <x v="0"/>
    <x v="0"/>
    <s v="KWA ADDRESS"/>
    <x v="0"/>
    <x v="43"/>
    <s v="KWA2080418826"/>
    <n v="910"/>
    <n v="58.37"/>
    <n v="53116.7"/>
    <x v="172"/>
    <x v="1"/>
  </r>
  <r>
    <x v="0"/>
    <x v="0"/>
    <s v="KWA ADDRESS"/>
    <x v="0"/>
    <x v="43"/>
    <s v="KWA3377660088"/>
    <n v="306"/>
    <n v="386.29"/>
    <n v="118204.74"/>
    <x v="173"/>
    <x v="1"/>
  </r>
  <r>
    <x v="20"/>
    <x v="20"/>
    <s v="ANT ADDRESS"/>
    <x v="0"/>
    <x v="44"/>
    <s v="ANT1313703572"/>
    <n v="560"/>
    <n v="231.36"/>
    <n v="129561.60000000001"/>
    <x v="174"/>
    <x v="1"/>
  </r>
  <r>
    <x v="10"/>
    <x v="10"/>
    <s v="AKW ADDRESS"/>
    <x v="0"/>
    <x v="44"/>
    <s v="AKW6050886303"/>
    <n v="391"/>
    <n v="456.38"/>
    <n v="178444.58"/>
    <x v="175"/>
    <x v="1"/>
  </r>
  <r>
    <x v="1"/>
    <x v="1"/>
    <s v="KOJ ADDRESS"/>
    <x v="1"/>
    <x v="44"/>
    <s v="PFMS7441625337"/>
    <n v="587"/>
    <n v="10.42"/>
    <n v="6116.54"/>
    <x v="176"/>
    <x v="1"/>
  </r>
  <r>
    <x v="11"/>
    <x v="11"/>
    <s v="EVA ADDRESS"/>
    <x v="1"/>
    <x v="44"/>
    <s v="PFMS4388685422"/>
    <n v="888"/>
    <n v="8.52"/>
    <n v="7565.76"/>
    <x v="177"/>
    <x v="1"/>
  </r>
  <r>
    <x v="23"/>
    <x v="23"/>
    <s v="KOF ADDRESS"/>
    <x v="1"/>
    <x v="44"/>
    <s v="PFMS8437514085"/>
    <n v="302"/>
    <n v="349.69"/>
    <n v="105606.38"/>
    <x v="59"/>
    <x v="1"/>
  </r>
  <r>
    <x v="4"/>
    <x v="4"/>
    <s v="ART ADDRESS"/>
    <x v="1"/>
    <x v="44"/>
    <s v="PFMS7771060387"/>
    <n v="430"/>
    <n v="133.88999999999999"/>
    <n v="57572.7"/>
    <x v="178"/>
    <x v="1"/>
  </r>
  <r>
    <x v="6"/>
    <x v="6"/>
    <s v="EST ADDRESS"/>
    <x v="1"/>
    <x v="44"/>
    <s v="PFMS5008658706"/>
    <n v="608"/>
    <n v="1.5"/>
    <n v="912"/>
    <x v="179"/>
    <x v="1"/>
  </r>
  <r>
    <x v="9"/>
    <x v="9"/>
    <s v="AFI ADDRESS"/>
    <x v="1"/>
    <x v="45"/>
    <s v="PFMS8411752586"/>
    <n v="341"/>
    <n v="21.84"/>
    <n v="7447.44"/>
    <x v="180"/>
    <x v="1"/>
  </r>
  <r>
    <x v="11"/>
    <x v="11"/>
    <s v="EVA ADDRESS"/>
    <x v="1"/>
    <x v="45"/>
    <s v="PFMS3882358417"/>
    <n v="344"/>
    <n v="26.28"/>
    <n v="9040.32"/>
    <x v="181"/>
    <x v="1"/>
  </r>
  <r>
    <x v="17"/>
    <x v="17"/>
    <s v="KWA ADDRESS"/>
    <x v="1"/>
    <x v="45"/>
    <s v="PFMS8048660858"/>
    <n v="912"/>
    <n v="221.04"/>
    <n v="201588.48000000001"/>
    <x v="182"/>
    <x v="1"/>
  </r>
  <r>
    <x v="3"/>
    <x v="3"/>
    <s v="KOJ ADDRESS"/>
    <x v="1"/>
    <x v="45"/>
    <s v="PFMS7808382000"/>
    <n v="383"/>
    <n v="191.98"/>
    <n v="73528.34"/>
    <x v="183"/>
    <x v="1"/>
  </r>
  <r>
    <x v="18"/>
    <x v="18"/>
    <s v="FEL ADDRESS"/>
    <x v="1"/>
    <x v="45"/>
    <s v="PFMS6767062625"/>
    <n v="687"/>
    <n v="38.119999999999997"/>
    <n v="26188.44"/>
    <x v="184"/>
    <x v="1"/>
  </r>
  <r>
    <x v="25"/>
    <x v="25"/>
    <s v="OPO ADDRESS"/>
    <x v="1"/>
    <x v="46"/>
    <s v="PFMS6853771440"/>
    <n v="770"/>
    <n v="222.26"/>
    <n v="171140.2"/>
    <x v="185"/>
    <x v="1"/>
  </r>
  <r>
    <x v="7"/>
    <x v="7"/>
    <s v="KWA ADDRESS"/>
    <x v="1"/>
    <x v="46"/>
    <s v="PFMS6402037273"/>
    <n v="958"/>
    <n v="52.53"/>
    <n v="50323.74"/>
    <x v="50"/>
    <x v="1"/>
  </r>
  <r>
    <x v="7"/>
    <x v="7"/>
    <s v="KWA ADDRESS"/>
    <x v="1"/>
    <x v="46"/>
    <s v="PFMS8200665751"/>
    <n v="589"/>
    <n v="75.180000000000007"/>
    <n v="44281.02"/>
    <x v="186"/>
    <x v="1"/>
  </r>
  <r>
    <x v="24"/>
    <x v="24"/>
    <s v="DAN ADDRESS"/>
    <x v="0"/>
    <x v="47"/>
    <s v="DAN7220325713"/>
    <n v="983"/>
    <n v="55.94"/>
    <n v="54989.02"/>
    <x v="187"/>
    <x v="1"/>
  </r>
  <r>
    <x v="3"/>
    <x v="3"/>
    <s v="KOJ ADDRESS"/>
    <x v="1"/>
    <x v="47"/>
    <s v="PFMS7461456684"/>
    <n v="510"/>
    <n v="121.49"/>
    <n v="61959.9"/>
    <x v="188"/>
    <x v="1"/>
  </r>
  <r>
    <x v="6"/>
    <x v="6"/>
    <s v="EST ADDRESS"/>
    <x v="1"/>
    <x v="48"/>
    <s v="PFMS2455653140"/>
    <n v="360"/>
    <n v="115.29"/>
    <n v="41504.400000000001"/>
    <x v="189"/>
    <x v="1"/>
  </r>
  <r>
    <x v="22"/>
    <x v="22"/>
    <s v="YAW ADDRESS"/>
    <x v="1"/>
    <x v="48"/>
    <s v="PFMS6262008677"/>
    <n v="913"/>
    <n v="62.18"/>
    <n v="56770.34"/>
    <x v="190"/>
    <x v="1"/>
  </r>
  <r>
    <x v="16"/>
    <x v="16"/>
    <s v="MAM ADDRESS"/>
    <x v="0"/>
    <x v="49"/>
    <s v="MAM0335244162"/>
    <n v="576"/>
    <n v="98.11"/>
    <n v="56511.360000000001"/>
    <x v="191"/>
    <x v="1"/>
  </r>
  <r>
    <x v="20"/>
    <x v="20"/>
    <s v="ANT ADDRESS"/>
    <x v="0"/>
    <x v="49"/>
    <s v="ANT7661471436"/>
    <n v="644"/>
    <n v="21.22"/>
    <n v="13665.68"/>
    <x v="192"/>
    <x v="1"/>
  </r>
  <r>
    <x v="21"/>
    <x v="21"/>
    <s v="TUT ADDRESS"/>
    <x v="1"/>
    <x v="49"/>
    <s v="PFMS8075510058"/>
    <n v="454"/>
    <n v="24.1"/>
    <n v="10941.4"/>
    <x v="193"/>
    <x v="1"/>
  </r>
  <r>
    <x v="23"/>
    <x v="23"/>
    <s v="KOF ADDRESS"/>
    <x v="1"/>
    <x v="49"/>
    <s v="PFMS4606106377"/>
    <n v="976"/>
    <n v="22.31"/>
    <n v="21774.560000000001"/>
    <x v="113"/>
    <x v="1"/>
  </r>
  <r>
    <x v="17"/>
    <x v="17"/>
    <s v="KWA ADDRESS"/>
    <x v="1"/>
    <x v="49"/>
    <s v="PFMS1112306610"/>
    <n v="452"/>
    <n v="106.02"/>
    <n v="47921.04"/>
    <x v="194"/>
    <x v="1"/>
  </r>
  <r>
    <x v="17"/>
    <x v="17"/>
    <s v="KWA ADDRESS"/>
    <x v="1"/>
    <x v="49"/>
    <s v="PFMS8134256524"/>
    <n v="888"/>
    <n v="3.99"/>
    <n v="3543.12"/>
    <x v="177"/>
    <x v="1"/>
  </r>
  <r>
    <x v="1"/>
    <x v="1"/>
    <s v="KOJ ADDRESS"/>
    <x v="1"/>
    <x v="50"/>
    <s v="PFMS5714658451"/>
    <n v="460"/>
    <n v="105.2"/>
    <n v="48392"/>
    <x v="54"/>
    <x v="1"/>
  </r>
  <r>
    <x v="5"/>
    <x v="5"/>
    <s v="AGY ADDRESS"/>
    <x v="1"/>
    <x v="50"/>
    <s v="PFMS3634616750"/>
    <n v="949"/>
    <n v="99.14"/>
    <n v="94083.86"/>
    <x v="195"/>
    <x v="1"/>
  </r>
  <r>
    <x v="18"/>
    <x v="18"/>
    <s v="FEL ADDRESS"/>
    <x v="1"/>
    <x v="50"/>
    <s v="PFMS2655558026"/>
    <n v="631"/>
    <n v="284.63"/>
    <n v="179601.53"/>
    <x v="196"/>
    <x v="1"/>
  </r>
  <r>
    <x v="18"/>
    <x v="18"/>
    <s v="FEL ADDRESS"/>
    <x v="1"/>
    <x v="50"/>
    <s v="PFMS6032408053"/>
    <n v="520"/>
    <n v="42.84"/>
    <n v="22276.799999999999"/>
    <x v="55"/>
    <x v="1"/>
  </r>
  <r>
    <x v="25"/>
    <x v="25"/>
    <s v="OPO ADDRESS"/>
    <x v="1"/>
    <x v="50"/>
    <s v="PFMS3056463336"/>
    <n v="746"/>
    <n v="446.89"/>
    <n v="333379.94"/>
    <x v="197"/>
    <x v="1"/>
  </r>
  <r>
    <x v="0"/>
    <x v="0"/>
    <s v="KWA ADDRESS"/>
    <x v="0"/>
    <x v="51"/>
    <s v="KWA6472388727"/>
    <n v="664"/>
    <n v="175.35"/>
    <n v="116432.4"/>
    <x v="198"/>
    <x v="1"/>
  </r>
  <r>
    <x v="19"/>
    <x v="19"/>
    <s v="YAW ADDRESS"/>
    <x v="1"/>
    <x v="51"/>
    <s v="PFMS2645740762"/>
    <n v="515"/>
    <n v="181.86"/>
    <n v="93657.9"/>
    <x v="199"/>
    <x v="1"/>
  </r>
  <r>
    <x v="26"/>
    <x v="26"/>
    <s v="KOB ADDRESS"/>
    <x v="1"/>
    <x v="51"/>
    <s v="PFMS8521028866"/>
    <n v="390"/>
    <n v="11.25"/>
    <n v="4387.5"/>
    <x v="200"/>
    <x v="1"/>
  </r>
  <r>
    <x v="3"/>
    <x v="3"/>
    <s v="KOJ ADDRESS"/>
    <x v="1"/>
    <x v="51"/>
    <s v="PFMS5588443251"/>
    <n v="764"/>
    <n v="122.41"/>
    <n v="93521.24"/>
    <x v="201"/>
    <x v="1"/>
  </r>
  <r>
    <x v="20"/>
    <x v="20"/>
    <s v="ANT ADDRESS"/>
    <x v="0"/>
    <x v="52"/>
    <s v="ANT8558250463"/>
    <n v="732"/>
    <n v="290.35000000000002"/>
    <n v="212536.2"/>
    <x v="202"/>
    <x v="1"/>
  </r>
  <r>
    <x v="14"/>
    <x v="14"/>
    <s v="YAA ADDRESS"/>
    <x v="0"/>
    <x v="52"/>
    <s v="YAA8404027470"/>
    <n v="373"/>
    <n v="9.8699999999999992"/>
    <n v="3681.51"/>
    <x v="203"/>
    <x v="1"/>
  </r>
  <r>
    <x v="17"/>
    <x v="17"/>
    <s v="KWA ADDRESS"/>
    <x v="1"/>
    <x v="52"/>
    <s v="PFMS8581874877"/>
    <n v="595"/>
    <n v="233.78"/>
    <n v="139099.1"/>
    <x v="204"/>
    <x v="1"/>
  </r>
  <r>
    <x v="3"/>
    <x v="3"/>
    <s v="KOJ ADDRESS"/>
    <x v="1"/>
    <x v="52"/>
    <s v="PFMS3658888683"/>
    <n v="856"/>
    <n v="23.02"/>
    <n v="19705.12"/>
    <x v="205"/>
    <x v="1"/>
  </r>
  <r>
    <x v="16"/>
    <x v="16"/>
    <s v="MAM ADDRESS"/>
    <x v="0"/>
    <x v="53"/>
    <s v="MAM2682157460"/>
    <n v="423"/>
    <n v="6.6"/>
    <n v="2791.8"/>
    <x v="206"/>
    <x v="1"/>
  </r>
  <r>
    <x v="10"/>
    <x v="10"/>
    <s v="AKW ADDRESS"/>
    <x v="0"/>
    <x v="53"/>
    <s v="AKW6150712147"/>
    <n v="807"/>
    <n v="26.35"/>
    <n v="21264.45"/>
    <x v="207"/>
    <x v="1"/>
  </r>
  <r>
    <x v="2"/>
    <x v="2"/>
    <s v="AND ADDRESS"/>
    <x v="1"/>
    <x v="53"/>
    <s v="PFMS0523243437"/>
    <n v="390"/>
    <n v="29.84"/>
    <n v="11637.6"/>
    <x v="200"/>
    <x v="1"/>
  </r>
  <r>
    <x v="2"/>
    <x v="2"/>
    <s v="AND ADDRESS"/>
    <x v="1"/>
    <x v="53"/>
    <s v="PFMS1586363802"/>
    <n v="398"/>
    <n v="132.19999999999999"/>
    <n v="52615.6"/>
    <x v="208"/>
    <x v="1"/>
  </r>
  <r>
    <x v="23"/>
    <x v="23"/>
    <s v="KOF ADDRESS"/>
    <x v="1"/>
    <x v="53"/>
    <s v="PFMS8568353365"/>
    <n v="833"/>
    <n v="183.53"/>
    <n v="152880.49"/>
    <x v="209"/>
    <x v="1"/>
  </r>
  <r>
    <x v="3"/>
    <x v="3"/>
    <s v="KOJ ADDRESS"/>
    <x v="1"/>
    <x v="53"/>
    <s v="PFMS2355182682"/>
    <n v="652"/>
    <n v="136.91999999999999"/>
    <n v="89271.84"/>
    <x v="210"/>
    <x v="1"/>
  </r>
  <r>
    <x v="6"/>
    <x v="6"/>
    <s v="EST ADDRESS"/>
    <x v="1"/>
    <x v="53"/>
    <s v="PFMS8316805381"/>
    <n v="787"/>
    <n v="64.16"/>
    <n v="50493.919999999998"/>
    <x v="211"/>
    <x v="1"/>
  </r>
  <r>
    <x v="16"/>
    <x v="16"/>
    <s v="MAM ADDRESS"/>
    <x v="0"/>
    <x v="54"/>
    <s v="MAM2423681277"/>
    <n v="315"/>
    <n v="16.93"/>
    <n v="5332.95"/>
    <x v="212"/>
    <x v="1"/>
  </r>
  <r>
    <x v="10"/>
    <x v="10"/>
    <s v="AKW ADDRESS"/>
    <x v="0"/>
    <x v="54"/>
    <s v="AKW2043372132"/>
    <n v="563"/>
    <n v="371.49"/>
    <n v="209148.87"/>
    <x v="213"/>
    <x v="1"/>
  </r>
  <r>
    <x v="9"/>
    <x v="9"/>
    <s v="AFI ADDRESS"/>
    <x v="1"/>
    <x v="54"/>
    <s v="PFMS5033630136"/>
    <n v="401"/>
    <n v="31.78"/>
    <n v="12743.78"/>
    <x v="214"/>
    <x v="1"/>
  </r>
  <r>
    <x v="1"/>
    <x v="1"/>
    <s v="KOJ ADDRESS"/>
    <x v="1"/>
    <x v="54"/>
    <s v="PFMS7381231643"/>
    <n v="930"/>
    <n v="29.39"/>
    <n v="27332.7"/>
    <x v="215"/>
    <x v="1"/>
  </r>
  <r>
    <x v="2"/>
    <x v="2"/>
    <s v="AND ADDRESS"/>
    <x v="1"/>
    <x v="54"/>
    <s v="PFMS5465120821"/>
    <n v="497"/>
    <n v="309.36"/>
    <n v="153751.92000000001"/>
    <x v="216"/>
    <x v="1"/>
  </r>
  <r>
    <x v="2"/>
    <x v="2"/>
    <s v="AND ADDRESS"/>
    <x v="1"/>
    <x v="54"/>
    <s v="PFMS4257026028"/>
    <n v="934"/>
    <n v="51.52"/>
    <n v="48119.68"/>
    <x v="23"/>
    <x v="1"/>
  </r>
  <r>
    <x v="13"/>
    <x v="13"/>
    <s v="YAW ADDRESS"/>
    <x v="0"/>
    <x v="55"/>
    <s v="YAW8866426118"/>
    <n v="612"/>
    <n v="214.16"/>
    <n v="131065.92"/>
    <x v="217"/>
    <x v="2"/>
  </r>
  <r>
    <x v="10"/>
    <x v="10"/>
    <s v="AKW ADDRESS"/>
    <x v="0"/>
    <x v="55"/>
    <s v="AKW0766360111"/>
    <n v="760"/>
    <n v="67.62"/>
    <n v="51391.199999999997"/>
    <x v="218"/>
    <x v="2"/>
  </r>
  <r>
    <x v="3"/>
    <x v="3"/>
    <s v="KOJ ADDRESS"/>
    <x v="1"/>
    <x v="55"/>
    <s v="PFMS2607166252"/>
    <n v="884"/>
    <n v="336.98"/>
    <n v="297890.32"/>
    <x v="219"/>
    <x v="2"/>
  </r>
  <r>
    <x v="8"/>
    <x v="8"/>
    <s v="DAV ADDRESS"/>
    <x v="0"/>
    <x v="56"/>
    <s v="DAV5771632088"/>
    <n v="889"/>
    <n v="332.7"/>
    <n v="295770.3"/>
    <x v="220"/>
    <x v="2"/>
  </r>
  <r>
    <x v="0"/>
    <x v="0"/>
    <s v="KWA ADDRESS"/>
    <x v="0"/>
    <x v="56"/>
    <s v="KWA4037156706"/>
    <n v="561"/>
    <n v="73.099999999999994"/>
    <n v="41009.1"/>
    <x v="221"/>
    <x v="2"/>
  </r>
  <r>
    <x v="23"/>
    <x v="23"/>
    <s v="KOF ADDRESS"/>
    <x v="1"/>
    <x v="56"/>
    <s v="PFMS1410606130"/>
    <n v="919"/>
    <n v="266.89"/>
    <n v="245271.91"/>
    <x v="222"/>
    <x v="2"/>
  </r>
  <r>
    <x v="17"/>
    <x v="17"/>
    <s v="KWA ADDRESS"/>
    <x v="1"/>
    <x v="56"/>
    <s v="PFMS8538267065"/>
    <n v="841"/>
    <n v="57.86"/>
    <n v="48660.26"/>
    <x v="223"/>
    <x v="2"/>
  </r>
  <r>
    <x v="5"/>
    <x v="5"/>
    <s v="AGY ADDRESS"/>
    <x v="1"/>
    <x v="56"/>
    <s v="PFMS4408140373"/>
    <n v="865"/>
    <n v="299.77999999999997"/>
    <n v="259309.7"/>
    <x v="224"/>
    <x v="2"/>
  </r>
  <r>
    <x v="6"/>
    <x v="6"/>
    <s v="EST ADDRESS"/>
    <x v="1"/>
    <x v="56"/>
    <s v="PFMS3328482317"/>
    <n v="617"/>
    <n v="47.3"/>
    <n v="29184.1"/>
    <x v="225"/>
    <x v="2"/>
  </r>
  <r>
    <x v="25"/>
    <x v="25"/>
    <s v="OPO ADDRESS"/>
    <x v="1"/>
    <x v="56"/>
    <s v="PFMS4500443430"/>
    <n v="497"/>
    <n v="212.17"/>
    <n v="105448.49"/>
    <x v="216"/>
    <x v="2"/>
  </r>
  <r>
    <x v="8"/>
    <x v="8"/>
    <s v="DAV ADDRESS"/>
    <x v="0"/>
    <x v="57"/>
    <s v="DAV1400868805"/>
    <n v="682"/>
    <n v="18.39"/>
    <n v="12541.98"/>
    <x v="226"/>
    <x v="2"/>
  </r>
  <r>
    <x v="21"/>
    <x v="21"/>
    <s v="TUT ADDRESS"/>
    <x v="1"/>
    <x v="57"/>
    <s v="PFMS8372085048"/>
    <n v="767"/>
    <n v="54.4"/>
    <n v="41724.800000000003"/>
    <x v="71"/>
    <x v="2"/>
  </r>
  <r>
    <x v="4"/>
    <x v="4"/>
    <s v="ART ADDRESS"/>
    <x v="1"/>
    <x v="57"/>
    <s v="PFMS3872357836"/>
    <n v="464"/>
    <n v="24.27"/>
    <n v="11261.28"/>
    <x v="227"/>
    <x v="2"/>
  </r>
  <r>
    <x v="18"/>
    <x v="18"/>
    <s v="FEL ADDRESS"/>
    <x v="1"/>
    <x v="57"/>
    <s v="PFMS5014256260"/>
    <n v="506"/>
    <n v="40.03"/>
    <n v="20255.18"/>
    <x v="228"/>
    <x v="2"/>
  </r>
  <r>
    <x v="18"/>
    <x v="18"/>
    <s v="FEL ADDRESS"/>
    <x v="1"/>
    <x v="57"/>
    <s v="PFMS6031080832"/>
    <n v="346"/>
    <n v="71.650000000000006"/>
    <n v="24790.9"/>
    <x v="229"/>
    <x v="2"/>
  </r>
  <r>
    <x v="23"/>
    <x v="23"/>
    <s v="KOF ADDRESS"/>
    <x v="1"/>
    <x v="58"/>
    <s v="PFMS7442746143"/>
    <n v="707"/>
    <n v="11.74"/>
    <n v="8300.18"/>
    <x v="230"/>
    <x v="2"/>
  </r>
  <r>
    <x v="26"/>
    <x v="26"/>
    <s v="KOB ADDRESS"/>
    <x v="1"/>
    <x v="58"/>
    <s v="PFMS3641514085"/>
    <n v="434"/>
    <n v="357.24"/>
    <n v="155042.16"/>
    <x v="231"/>
    <x v="2"/>
  </r>
  <r>
    <x v="3"/>
    <x v="3"/>
    <s v="KOJ ADDRESS"/>
    <x v="1"/>
    <x v="58"/>
    <s v="PFMS5471418767"/>
    <n v="459"/>
    <n v="18.05"/>
    <n v="8284.9500000000007"/>
    <x v="232"/>
    <x v="2"/>
  </r>
  <r>
    <x v="18"/>
    <x v="18"/>
    <s v="FEL ADDRESS"/>
    <x v="1"/>
    <x v="58"/>
    <s v="PFMS3381356317"/>
    <n v="694"/>
    <n v="157.91999999999999"/>
    <n v="109596.48"/>
    <x v="233"/>
    <x v="2"/>
  </r>
  <r>
    <x v="22"/>
    <x v="22"/>
    <s v="YAW ADDRESS"/>
    <x v="1"/>
    <x v="58"/>
    <s v="PFMS2046222028"/>
    <n v="371"/>
    <n v="53.48"/>
    <n v="19841.080000000002"/>
    <x v="234"/>
    <x v="2"/>
  </r>
  <r>
    <x v="8"/>
    <x v="8"/>
    <s v="DAV ADDRESS"/>
    <x v="0"/>
    <x v="59"/>
    <s v="DAV7818854030"/>
    <n v="873"/>
    <n v="60.39"/>
    <n v="52720.47"/>
    <x v="235"/>
    <x v="2"/>
  </r>
  <r>
    <x v="23"/>
    <x v="23"/>
    <s v="KOF ADDRESS"/>
    <x v="1"/>
    <x v="59"/>
    <s v="PFMS1203182565"/>
    <n v="501"/>
    <n v="322.79000000000002"/>
    <n v="161717.79"/>
    <x v="236"/>
    <x v="2"/>
  </r>
  <r>
    <x v="8"/>
    <x v="8"/>
    <s v="DAV ADDRESS"/>
    <x v="0"/>
    <x v="60"/>
    <s v="DAV5441701735"/>
    <n v="966"/>
    <n v="192.88"/>
    <n v="186322.08"/>
    <x v="105"/>
    <x v="2"/>
  </r>
  <r>
    <x v="0"/>
    <x v="0"/>
    <s v="KWA ADDRESS"/>
    <x v="0"/>
    <x v="60"/>
    <s v="KWA1324040553"/>
    <n v="661"/>
    <n v="45.48"/>
    <n v="30062.28"/>
    <x v="237"/>
    <x v="2"/>
  </r>
  <r>
    <x v="1"/>
    <x v="1"/>
    <s v="KOJ ADDRESS"/>
    <x v="1"/>
    <x v="60"/>
    <s v="PFMS1586470012"/>
    <n v="819"/>
    <n v="6.05"/>
    <n v="4954.95"/>
    <x v="148"/>
    <x v="2"/>
  </r>
  <r>
    <x v="16"/>
    <x v="16"/>
    <s v="MAM ADDRESS"/>
    <x v="0"/>
    <x v="61"/>
    <s v="MAM8778286704"/>
    <n v="922"/>
    <n v="33.229999999999997"/>
    <n v="30638.06"/>
    <x v="238"/>
    <x v="2"/>
  </r>
  <r>
    <x v="12"/>
    <x v="12"/>
    <s v="DAV ADDRESS"/>
    <x v="0"/>
    <x v="61"/>
    <s v="DAV7656301807"/>
    <n v="573"/>
    <n v="50.61"/>
    <n v="28999.53"/>
    <x v="239"/>
    <x v="2"/>
  </r>
  <r>
    <x v="0"/>
    <x v="0"/>
    <s v="KWA ADDRESS"/>
    <x v="0"/>
    <x v="61"/>
    <s v="KWA8173663142"/>
    <n v="931"/>
    <n v="86.42"/>
    <n v="80457.02"/>
    <x v="240"/>
    <x v="2"/>
  </r>
  <r>
    <x v="2"/>
    <x v="2"/>
    <s v="AND ADDRESS"/>
    <x v="1"/>
    <x v="61"/>
    <s v="PFMS8764525075"/>
    <n v="718"/>
    <n v="152.38999999999999"/>
    <n v="109416.02"/>
    <x v="241"/>
    <x v="2"/>
  </r>
  <r>
    <x v="18"/>
    <x v="18"/>
    <s v="FEL ADDRESS"/>
    <x v="1"/>
    <x v="61"/>
    <s v="PFMS4132885840"/>
    <n v="560"/>
    <n v="71.45"/>
    <n v="40012"/>
    <x v="242"/>
    <x v="2"/>
  </r>
  <r>
    <x v="9"/>
    <x v="9"/>
    <s v="AFI ADDRESS"/>
    <x v="1"/>
    <x v="62"/>
    <s v="PFMS1234685824"/>
    <n v="713"/>
    <n v="166.25"/>
    <n v="118536.25"/>
    <x v="243"/>
    <x v="2"/>
  </r>
  <r>
    <x v="17"/>
    <x v="17"/>
    <s v="KWA ADDRESS"/>
    <x v="1"/>
    <x v="62"/>
    <s v="PFMS4652453323"/>
    <n v="904"/>
    <n v="95.59"/>
    <n v="86413.36"/>
    <x v="244"/>
    <x v="2"/>
  </r>
  <r>
    <x v="10"/>
    <x v="10"/>
    <s v="AKW ADDRESS"/>
    <x v="0"/>
    <x v="63"/>
    <s v="AKW0774444101"/>
    <n v="967"/>
    <n v="189.31"/>
    <n v="183062.77"/>
    <x v="245"/>
    <x v="2"/>
  </r>
  <r>
    <x v="11"/>
    <x v="11"/>
    <s v="EVA ADDRESS"/>
    <x v="1"/>
    <x v="63"/>
    <s v="PFMS2826276611"/>
    <n v="919"/>
    <n v="88.89"/>
    <n v="81689.91"/>
    <x v="222"/>
    <x v="2"/>
  </r>
  <r>
    <x v="19"/>
    <x v="19"/>
    <s v="YAW ADDRESS"/>
    <x v="1"/>
    <x v="63"/>
    <s v="PFMS6540631442"/>
    <n v="768"/>
    <n v="83.06"/>
    <n v="63790.080000000002"/>
    <x v="246"/>
    <x v="2"/>
  </r>
  <r>
    <x v="21"/>
    <x v="21"/>
    <s v="TUT ADDRESS"/>
    <x v="1"/>
    <x v="63"/>
    <s v="PFMS7416573031"/>
    <n v="811"/>
    <n v="62.68"/>
    <n v="50833.48"/>
    <x v="247"/>
    <x v="2"/>
  </r>
  <r>
    <x v="5"/>
    <x v="5"/>
    <s v="AGY ADDRESS"/>
    <x v="1"/>
    <x v="63"/>
    <s v="PFMS0671871032"/>
    <n v="820"/>
    <n v="34.68"/>
    <n v="28437.599999999999"/>
    <x v="169"/>
    <x v="2"/>
  </r>
  <r>
    <x v="7"/>
    <x v="7"/>
    <s v="KWA ADDRESS"/>
    <x v="1"/>
    <x v="63"/>
    <s v="PFMS8286470836"/>
    <n v="525"/>
    <n v="71.33"/>
    <n v="37448.25"/>
    <x v="37"/>
    <x v="2"/>
  </r>
  <r>
    <x v="24"/>
    <x v="24"/>
    <s v="DAN ADDRESS"/>
    <x v="0"/>
    <x v="64"/>
    <s v="DAN2407314080"/>
    <n v="450"/>
    <n v="207.34"/>
    <n v="93303"/>
    <x v="248"/>
    <x v="2"/>
  </r>
  <r>
    <x v="16"/>
    <x v="16"/>
    <s v="MAM ADDRESS"/>
    <x v="0"/>
    <x v="64"/>
    <s v="MAM7503403072"/>
    <n v="421"/>
    <n v="9.4499999999999993"/>
    <n v="3978.45"/>
    <x v="249"/>
    <x v="2"/>
  </r>
  <r>
    <x v="2"/>
    <x v="2"/>
    <s v="AND ADDRESS"/>
    <x v="1"/>
    <x v="64"/>
    <s v="PFMS5721411022"/>
    <n v="393"/>
    <n v="123.45"/>
    <n v="48515.85"/>
    <x v="250"/>
    <x v="2"/>
  </r>
  <r>
    <x v="2"/>
    <x v="2"/>
    <s v="AND ADDRESS"/>
    <x v="1"/>
    <x v="64"/>
    <s v="PFMS3271284035"/>
    <n v="462"/>
    <n v="55.46"/>
    <n v="25622.52"/>
    <x v="251"/>
    <x v="2"/>
  </r>
  <r>
    <x v="3"/>
    <x v="3"/>
    <s v="KOJ ADDRESS"/>
    <x v="1"/>
    <x v="64"/>
    <s v="PFMS8414115726"/>
    <n v="269"/>
    <n v="64.52"/>
    <n v="17355.88"/>
    <x v="252"/>
    <x v="2"/>
  </r>
  <r>
    <x v="6"/>
    <x v="6"/>
    <s v="EST ADDRESS"/>
    <x v="1"/>
    <x v="64"/>
    <s v="PFMS1773430367"/>
    <n v="787"/>
    <n v="272.95999999999998"/>
    <n v="214819.52"/>
    <x v="211"/>
    <x v="2"/>
  </r>
  <r>
    <x v="14"/>
    <x v="14"/>
    <s v="YAA ADDRESS"/>
    <x v="0"/>
    <x v="65"/>
    <s v="YAA5858015670"/>
    <n v="718"/>
    <n v="137.16999999999999"/>
    <n v="98488.06"/>
    <x v="253"/>
    <x v="2"/>
  </r>
  <r>
    <x v="11"/>
    <x v="11"/>
    <s v="EVA ADDRESS"/>
    <x v="1"/>
    <x v="65"/>
    <s v="PFMS6166837402"/>
    <n v="971"/>
    <n v="35.979999999999997"/>
    <n v="34936.58"/>
    <x v="254"/>
    <x v="2"/>
  </r>
  <r>
    <x v="19"/>
    <x v="19"/>
    <s v="YAW ADDRESS"/>
    <x v="1"/>
    <x v="65"/>
    <s v="PFMS8826352128"/>
    <n v="442"/>
    <n v="226.47"/>
    <n v="100099.74"/>
    <x v="255"/>
    <x v="2"/>
  </r>
  <r>
    <x v="23"/>
    <x v="23"/>
    <s v="KOF ADDRESS"/>
    <x v="1"/>
    <x v="65"/>
    <s v="PFMS2122808480"/>
    <n v="283"/>
    <n v="314.98"/>
    <n v="89139.34"/>
    <x v="256"/>
    <x v="2"/>
  </r>
  <r>
    <x v="3"/>
    <x v="3"/>
    <s v="KOJ ADDRESS"/>
    <x v="1"/>
    <x v="65"/>
    <s v="PFMS4684025661"/>
    <n v="378"/>
    <n v="1.26"/>
    <n v="476.28"/>
    <x v="257"/>
    <x v="2"/>
  </r>
  <r>
    <x v="22"/>
    <x v="22"/>
    <s v="YAW ADDRESS"/>
    <x v="1"/>
    <x v="65"/>
    <s v="PFMS6388323565"/>
    <n v="469"/>
    <n v="105.5"/>
    <n v="49479.5"/>
    <x v="258"/>
    <x v="2"/>
  </r>
  <r>
    <x v="14"/>
    <x v="14"/>
    <s v="YAA ADDRESS"/>
    <x v="0"/>
    <x v="66"/>
    <s v="YAA8706728307"/>
    <n v="461"/>
    <n v="141.84"/>
    <n v="65388.24"/>
    <x v="259"/>
    <x v="2"/>
  </r>
  <r>
    <x v="0"/>
    <x v="0"/>
    <s v="KWA ADDRESS"/>
    <x v="0"/>
    <x v="66"/>
    <s v="KWA3117016243"/>
    <n v="614"/>
    <n v="159.52000000000001"/>
    <n v="97945.279999999999"/>
    <x v="166"/>
    <x v="2"/>
  </r>
  <r>
    <x v="9"/>
    <x v="9"/>
    <s v="AFI ADDRESS"/>
    <x v="1"/>
    <x v="66"/>
    <s v="PFMS6785731147"/>
    <n v="416"/>
    <n v="13.49"/>
    <n v="5611.84"/>
    <x v="260"/>
    <x v="2"/>
  </r>
  <r>
    <x v="23"/>
    <x v="23"/>
    <s v="KOF ADDRESS"/>
    <x v="1"/>
    <x v="66"/>
    <s v="PFMS8222884612"/>
    <n v="573"/>
    <n v="21.82"/>
    <n v="12502.86"/>
    <x v="261"/>
    <x v="2"/>
  </r>
  <r>
    <x v="7"/>
    <x v="7"/>
    <s v="KWA ADDRESS"/>
    <x v="1"/>
    <x v="66"/>
    <s v="PFMS7647776806"/>
    <n v="660"/>
    <n v="10.15"/>
    <n v="6699"/>
    <x v="262"/>
    <x v="2"/>
  </r>
  <r>
    <x v="24"/>
    <x v="24"/>
    <s v="DAN ADDRESS"/>
    <x v="0"/>
    <x v="67"/>
    <s v="DAN2612063524"/>
    <n v="965"/>
    <n v="163.09"/>
    <n v="157381.85"/>
    <x v="263"/>
    <x v="2"/>
  </r>
  <r>
    <x v="15"/>
    <x v="15"/>
    <s v="LEA ADDRESS"/>
    <x v="0"/>
    <x v="67"/>
    <s v="LEA4405871738"/>
    <n v="572"/>
    <n v="259.89"/>
    <n v="148657.07999999999"/>
    <x v="137"/>
    <x v="2"/>
  </r>
  <r>
    <x v="6"/>
    <x v="6"/>
    <s v="EST ADDRESS"/>
    <x v="1"/>
    <x v="67"/>
    <s v="PFMS8024842144"/>
    <n v="662"/>
    <n v="6.76"/>
    <n v="4475.12"/>
    <x v="99"/>
    <x v="2"/>
  </r>
  <r>
    <x v="25"/>
    <x v="25"/>
    <s v="OPO ADDRESS"/>
    <x v="1"/>
    <x v="67"/>
    <s v="PFMS0063564823"/>
    <n v="885"/>
    <n v="40.5"/>
    <n v="35842.5"/>
    <x v="264"/>
    <x v="2"/>
  </r>
  <r>
    <x v="8"/>
    <x v="8"/>
    <s v="DAV ADDRESS"/>
    <x v="0"/>
    <x v="68"/>
    <s v="DAV8826546242"/>
    <n v="890"/>
    <n v="58.58"/>
    <n v="52136.2"/>
    <x v="265"/>
    <x v="2"/>
  </r>
  <r>
    <x v="0"/>
    <x v="0"/>
    <s v="KWA ADDRESS"/>
    <x v="0"/>
    <x v="68"/>
    <s v="KWA2003401236"/>
    <n v="359"/>
    <n v="5.79"/>
    <n v="2078.61"/>
    <x v="266"/>
    <x v="2"/>
  </r>
  <r>
    <x v="7"/>
    <x v="7"/>
    <s v="KWA ADDRESS"/>
    <x v="1"/>
    <x v="68"/>
    <s v="PFMS4702688300"/>
    <n v="585"/>
    <n v="15.6"/>
    <n v="9126"/>
    <x v="267"/>
    <x v="2"/>
  </r>
  <r>
    <x v="24"/>
    <x v="24"/>
    <s v="DAN ADDRESS"/>
    <x v="0"/>
    <x v="69"/>
    <s v="DAN5217233407"/>
    <n v="570"/>
    <n v="333.24"/>
    <n v="189946.8"/>
    <x v="131"/>
    <x v="2"/>
  </r>
  <r>
    <x v="20"/>
    <x v="20"/>
    <s v="ANT ADDRESS"/>
    <x v="0"/>
    <x v="69"/>
    <s v="ANT5570764118"/>
    <n v="777"/>
    <n v="73.569999999999993"/>
    <n v="57163.89"/>
    <x v="268"/>
    <x v="2"/>
  </r>
  <r>
    <x v="14"/>
    <x v="14"/>
    <s v="YAA ADDRESS"/>
    <x v="0"/>
    <x v="69"/>
    <s v="YAA7341434432"/>
    <n v="908"/>
    <n v="248.09"/>
    <n v="225265.72"/>
    <x v="269"/>
    <x v="2"/>
  </r>
  <r>
    <x v="21"/>
    <x v="21"/>
    <s v="TUT ADDRESS"/>
    <x v="1"/>
    <x v="69"/>
    <s v="PFMS8061360732"/>
    <n v="332"/>
    <n v="128.16999999999999"/>
    <n v="42552.44"/>
    <x v="270"/>
    <x v="2"/>
  </r>
  <r>
    <x v="26"/>
    <x v="26"/>
    <s v="KOB ADDRESS"/>
    <x v="1"/>
    <x v="69"/>
    <s v="PFMS1675600682"/>
    <n v="615"/>
    <n v="8.9499999999999993"/>
    <n v="5504.25"/>
    <x v="271"/>
    <x v="2"/>
  </r>
  <r>
    <x v="5"/>
    <x v="5"/>
    <s v="AGY ADDRESS"/>
    <x v="1"/>
    <x v="70"/>
    <s v="PFMS4622348881"/>
    <n v="710"/>
    <n v="164.69"/>
    <n v="116929.9"/>
    <x v="272"/>
    <x v="2"/>
  </r>
  <r>
    <x v="24"/>
    <x v="24"/>
    <s v="DAN ADDRESS"/>
    <x v="0"/>
    <x v="71"/>
    <s v="DAN8867531236"/>
    <n v="985"/>
    <n v="346.33"/>
    <n v="341135.05"/>
    <x v="273"/>
    <x v="2"/>
  </r>
  <r>
    <x v="15"/>
    <x v="15"/>
    <s v="LEA ADDRESS"/>
    <x v="0"/>
    <x v="71"/>
    <s v="LEA6726654451"/>
    <n v="430"/>
    <n v="76.41"/>
    <n v="32856.300000000003"/>
    <x v="274"/>
    <x v="2"/>
  </r>
  <r>
    <x v="25"/>
    <x v="25"/>
    <s v="OPO ADDRESS"/>
    <x v="1"/>
    <x v="71"/>
    <s v="PFMS6326188867"/>
    <n v="748"/>
    <n v="51.39"/>
    <n v="38439.72"/>
    <x v="275"/>
    <x v="2"/>
  </r>
  <r>
    <x v="0"/>
    <x v="0"/>
    <s v="KWA ADDRESS"/>
    <x v="0"/>
    <x v="72"/>
    <s v="KWA2828356181"/>
    <n v="250"/>
    <n v="455.36"/>
    <n v="113840"/>
    <x v="276"/>
    <x v="2"/>
  </r>
  <r>
    <x v="23"/>
    <x v="23"/>
    <s v="KOF ADDRESS"/>
    <x v="1"/>
    <x v="72"/>
    <s v="PFMS7713174566"/>
    <n v="392"/>
    <n v="29.01"/>
    <n v="11371.92"/>
    <x v="97"/>
    <x v="2"/>
  </r>
  <r>
    <x v="5"/>
    <x v="5"/>
    <s v="AGY ADDRESS"/>
    <x v="1"/>
    <x v="72"/>
    <s v="PFMS6802268463"/>
    <n v="773"/>
    <n v="49.69"/>
    <n v="38410.370000000003"/>
    <x v="277"/>
    <x v="2"/>
  </r>
  <r>
    <x v="14"/>
    <x v="14"/>
    <s v="YAA ADDRESS"/>
    <x v="0"/>
    <x v="73"/>
    <s v="YAA6005078331"/>
    <n v="654"/>
    <n v="265.75"/>
    <n v="173800.5"/>
    <x v="278"/>
    <x v="2"/>
  </r>
  <r>
    <x v="7"/>
    <x v="7"/>
    <s v="KWA ADDRESS"/>
    <x v="1"/>
    <x v="73"/>
    <s v="PFMS1411230748"/>
    <n v="252"/>
    <n v="93.16"/>
    <n v="23476.32"/>
    <x v="279"/>
    <x v="2"/>
  </r>
  <r>
    <x v="21"/>
    <x v="21"/>
    <s v="TUT ADDRESS"/>
    <x v="1"/>
    <x v="74"/>
    <s v="PFMS6077483244"/>
    <n v="729"/>
    <n v="317.14"/>
    <n v="231195.06"/>
    <x v="152"/>
    <x v="2"/>
  </r>
  <r>
    <x v="3"/>
    <x v="3"/>
    <s v="KOJ ADDRESS"/>
    <x v="1"/>
    <x v="74"/>
    <s v="PFMS4467863665"/>
    <n v="874"/>
    <n v="50.09"/>
    <n v="43778.66"/>
    <x v="280"/>
    <x v="2"/>
  </r>
  <r>
    <x v="3"/>
    <x v="3"/>
    <s v="KOJ ADDRESS"/>
    <x v="1"/>
    <x v="74"/>
    <s v="PFMS8034235755"/>
    <n v="853"/>
    <n v="110.93"/>
    <n v="94623.29"/>
    <x v="281"/>
    <x v="2"/>
  </r>
  <r>
    <x v="4"/>
    <x v="4"/>
    <s v="ART ADDRESS"/>
    <x v="1"/>
    <x v="74"/>
    <s v="PFMS4134187055"/>
    <n v="908"/>
    <n v="21.84"/>
    <n v="19830.72"/>
    <x v="282"/>
    <x v="2"/>
  </r>
  <r>
    <x v="24"/>
    <x v="24"/>
    <s v="DAN ADDRESS"/>
    <x v="0"/>
    <x v="75"/>
    <s v="DAN8462573534"/>
    <n v="571"/>
    <n v="171.67"/>
    <n v="98023.57"/>
    <x v="283"/>
    <x v="2"/>
  </r>
  <r>
    <x v="13"/>
    <x v="13"/>
    <s v="YAW ADDRESS"/>
    <x v="0"/>
    <x v="75"/>
    <s v="YAW8347732516"/>
    <n v="488"/>
    <n v="47.49"/>
    <n v="23175.119999999999"/>
    <x v="284"/>
    <x v="2"/>
  </r>
  <r>
    <x v="0"/>
    <x v="0"/>
    <s v="KWA ADDRESS"/>
    <x v="0"/>
    <x v="75"/>
    <s v="KWA5681371580"/>
    <n v="333"/>
    <n v="10.99"/>
    <n v="3659.67"/>
    <x v="285"/>
    <x v="2"/>
  </r>
  <r>
    <x v="4"/>
    <x v="4"/>
    <s v="ART ADDRESS"/>
    <x v="1"/>
    <x v="75"/>
    <s v="PFMS0522210322"/>
    <n v="482"/>
    <n v="223.14"/>
    <n v="107553.48"/>
    <x v="286"/>
    <x v="2"/>
  </r>
  <r>
    <x v="18"/>
    <x v="18"/>
    <s v="FEL ADDRESS"/>
    <x v="1"/>
    <x v="75"/>
    <s v="PFMS7206374842"/>
    <n v="756"/>
    <n v="115.34"/>
    <n v="87197.04"/>
    <x v="287"/>
    <x v="2"/>
  </r>
  <r>
    <x v="22"/>
    <x v="22"/>
    <s v="YAW ADDRESS"/>
    <x v="1"/>
    <x v="75"/>
    <s v="PFMS6020201340"/>
    <n v="882"/>
    <n v="242.17"/>
    <n v="213593.94"/>
    <x v="288"/>
    <x v="2"/>
  </r>
  <r>
    <x v="11"/>
    <x v="11"/>
    <s v="EVA ADDRESS"/>
    <x v="1"/>
    <x v="76"/>
    <s v="PFMS2250877126"/>
    <n v="599"/>
    <n v="177.04"/>
    <n v="106046.96"/>
    <x v="289"/>
    <x v="2"/>
  </r>
  <r>
    <x v="21"/>
    <x v="21"/>
    <s v="TUT ADDRESS"/>
    <x v="1"/>
    <x v="76"/>
    <s v="PFMS0436833646"/>
    <n v="366"/>
    <n v="142.72999999999999"/>
    <n v="52239.18"/>
    <x v="290"/>
    <x v="2"/>
  </r>
  <r>
    <x v="24"/>
    <x v="24"/>
    <s v="DAN ADDRESS"/>
    <x v="0"/>
    <x v="77"/>
    <s v="DAN3050232746"/>
    <n v="955"/>
    <n v="2.09"/>
    <n v="1995.95"/>
    <x v="291"/>
    <x v="2"/>
  </r>
  <r>
    <x v="16"/>
    <x v="16"/>
    <s v="MAM ADDRESS"/>
    <x v="0"/>
    <x v="77"/>
    <s v="MAM0666187734"/>
    <n v="360"/>
    <n v="120.51"/>
    <n v="43383.6"/>
    <x v="292"/>
    <x v="2"/>
  </r>
  <r>
    <x v="12"/>
    <x v="12"/>
    <s v="DAV ADDRESS"/>
    <x v="0"/>
    <x v="77"/>
    <s v="DAV8337754253"/>
    <n v="546"/>
    <n v="17.3"/>
    <n v="9445.7999999999993"/>
    <x v="293"/>
    <x v="2"/>
  </r>
  <r>
    <x v="3"/>
    <x v="3"/>
    <s v="KOJ ADDRESS"/>
    <x v="1"/>
    <x v="77"/>
    <s v="PFMS4038206056"/>
    <n v="340"/>
    <n v="67.3"/>
    <n v="22882"/>
    <x v="294"/>
    <x v="2"/>
  </r>
  <r>
    <x v="7"/>
    <x v="7"/>
    <s v="KWA ADDRESS"/>
    <x v="1"/>
    <x v="77"/>
    <s v="PFMS7845546840"/>
    <n v="652"/>
    <n v="195.68"/>
    <n v="127583.36"/>
    <x v="210"/>
    <x v="2"/>
  </r>
  <r>
    <x v="8"/>
    <x v="8"/>
    <s v="DAV ADDRESS"/>
    <x v="0"/>
    <x v="78"/>
    <s v="DAV4260747364"/>
    <n v="569"/>
    <n v="147.5"/>
    <n v="83927.5"/>
    <x v="295"/>
    <x v="2"/>
  </r>
  <r>
    <x v="16"/>
    <x v="16"/>
    <s v="MAM ADDRESS"/>
    <x v="0"/>
    <x v="78"/>
    <s v="MAM4226072242"/>
    <n v="395"/>
    <n v="82.2"/>
    <n v="32469"/>
    <x v="296"/>
    <x v="2"/>
  </r>
  <r>
    <x v="16"/>
    <x v="16"/>
    <s v="MAM ADDRESS"/>
    <x v="0"/>
    <x v="78"/>
    <s v="MAM7875586725"/>
    <n v="574"/>
    <n v="1.35"/>
    <n v="774.9"/>
    <x v="297"/>
    <x v="2"/>
  </r>
  <r>
    <x v="6"/>
    <x v="6"/>
    <s v="EST ADDRESS"/>
    <x v="1"/>
    <x v="78"/>
    <s v="PFMS6678783104"/>
    <n v="607"/>
    <n v="166.2"/>
    <n v="100883.4"/>
    <x v="298"/>
    <x v="2"/>
  </r>
  <r>
    <x v="18"/>
    <x v="18"/>
    <s v="FEL ADDRESS"/>
    <x v="1"/>
    <x v="78"/>
    <s v="PFMS7284741153"/>
    <n v="310"/>
    <n v="9.9499999999999993"/>
    <n v="3084.5"/>
    <x v="299"/>
    <x v="2"/>
  </r>
  <r>
    <x v="9"/>
    <x v="9"/>
    <s v="AFI ADDRESS"/>
    <x v="1"/>
    <x v="79"/>
    <s v="PFMS3203538775"/>
    <n v="828"/>
    <n v="96.9"/>
    <n v="80233.2"/>
    <x v="300"/>
    <x v="2"/>
  </r>
  <r>
    <x v="1"/>
    <x v="1"/>
    <s v="KOJ ADDRESS"/>
    <x v="1"/>
    <x v="79"/>
    <s v="PFMS4382737233"/>
    <n v="944"/>
    <n v="303.26"/>
    <n v="286277.44"/>
    <x v="7"/>
    <x v="2"/>
  </r>
  <r>
    <x v="15"/>
    <x v="15"/>
    <s v="LEA ADDRESS"/>
    <x v="0"/>
    <x v="80"/>
    <s v="LEA7844731147"/>
    <n v="839"/>
    <n v="49.63"/>
    <n v="41639.57"/>
    <x v="301"/>
    <x v="2"/>
  </r>
  <r>
    <x v="4"/>
    <x v="4"/>
    <s v="ART ADDRESS"/>
    <x v="1"/>
    <x v="80"/>
    <s v="PFMS4768275665"/>
    <n v="743"/>
    <n v="309.45999999999998"/>
    <n v="229928.78"/>
    <x v="302"/>
    <x v="2"/>
  </r>
  <r>
    <x v="5"/>
    <x v="5"/>
    <s v="AGY ADDRESS"/>
    <x v="1"/>
    <x v="80"/>
    <s v="PFMS8323101802"/>
    <n v="838"/>
    <n v="22.57"/>
    <n v="18913.66"/>
    <x v="303"/>
    <x v="2"/>
  </r>
  <r>
    <x v="18"/>
    <x v="18"/>
    <s v="FEL ADDRESS"/>
    <x v="1"/>
    <x v="80"/>
    <s v="PFMS7534700476"/>
    <n v="670"/>
    <n v="39.94"/>
    <n v="26759.8"/>
    <x v="304"/>
    <x v="2"/>
  </r>
  <r>
    <x v="7"/>
    <x v="7"/>
    <s v="KWA ADDRESS"/>
    <x v="1"/>
    <x v="80"/>
    <s v="PFMS8132078160"/>
    <n v="495"/>
    <n v="131.25"/>
    <n v="64968.75"/>
    <x v="305"/>
    <x v="2"/>
  </r>
  <r>
    <x v="20"/>
    <x v="20"/>
    <s v="ANT ADDRESS"/>
    <x v="0"/>
    <x v="81"/>
    <s v="ANT7280263460"/>
    <n v="871"/>
    <n v="71.06"/>
    <n v="61893.26"/>
    <x v="306"/>
    <x v="2"/>
  </r>
  <r>
    <x v="7"/>
    <x v="7"/>
    <s v="KWA ADDRESS"/>
    <x v="1"/>
    <x v="81"/>
    <s v="PFMS6852810485"/>
    <n v="411"/>
    <n v="173.29"/>
    <n v="71222.19"/>
    <x v="307"/>
    <x v="2"/>
  </r>
  <r>
    <x v="10"/>
    <x v="10"/>
    <s v="AKW ADDRESS"/>
    <x v="0"/>
    <x v="82"/>
    <s v="AKW2446447678"/>
    <n v="887"/>
    <n v="311.26"/>
    <n v="276087.62"/>
    <x v="308"/>
    <x v="2"/>
  </r>
  <r>
    <x v="1"/>
    <x v="1"/>
    <s v="KOJ ADDRESS"/>
    <x v="1"/>
    <x v="82"/>
    <s v="PFMS4842607047"/>
    <n v="353"/>
    <n v="59.5"/>
    <n v="21003.5"/>
    <x v="309"/>
    <x v="2"/>
  </r>
  <r>
    <x v="12"/>
    <x v="12"/>
    <s v="DAV ADDRESS"/>
    <x v="0"/>
    <x v="83"/>
    <s v="DAV7700420208"/>
    <n v="977"/>
    <n v="173.25"/>
    <n v="169265.25"/>
    <x v="310"/>
    <x v="2"/>
  </r>
  <r>
    <x v="4"/>
    <x v="4"/>
    <s v="ART ADDRESS"/>
    <x v="1"/>
    <x v="83"/>
    <s v="PFMS5354563855"/>
    <n v="865"/>
    <n v="81.400000000000006"/>
    <n v="70411"/>
    <x v="224"/>
    <x v="2"/>
  </r>
  <r>
    <x v="20"/>
    <x v="20"/>
    <s v="ANT ADDRESS"/>
    <x v="0"/>
    <x v="84"/>
    <s v="ANT0066201035"/>
    <n v="887"/>
    <n v="110.98"/>
    <n v="98439.26"/>
    <x v="308"/>
    <x v="3"/>
  </r>
  <r>
    <x v="0"/>
    <x v="0"/>
    <s v="KWA ADDRESS"/>
    <x v="0"/>
    <x v="84"/>
    <s v="KWA1474106383"/>
    <n v="787"/>
    <n v="23.45"/>
    <n v="18455.150000000001"/>
    <x v="311"/>
    <x v="3"/>
  </r>
  <r>
    <x v="2"/>
    <x v="2"/>
    <s v="AND ADDRESS"/>
    <x v="1"/>
    <x v="84"/>
    <s v="PFMS4514724010"/>
    <n v="427"/>
    <n v="310.52999999999997"/>
    <n v="132596.31"/>
    <x v="312"/>
    <x v="3"/>
  </r>
  <r>
    <x v="21"/>
    <x v="21"/>
    <s v="TUT ADDRESS"/>
    <x v="1"/>
    <x v="84"/>
    <s v="PFMS0601623752"/>
    <n v="976"/>
    <n v="134.9"/>
    <n v="131662.39999999999"/>
    <x v="113"/>
    <x v="3"/>
  </r>
  <r>
    <x v="3"/>
    <x v="3"/>
    <s v="KOJ ADDRESS"/>
    <x v="1"/>
    <x v="84"/>
    <s v="PFMS2612482127"/>
    <n v="921"/>
    <n v="152.32"/>
    <n v="140286.72"/>
    <x v="313"/>
    <x v="3"/>
  </r>
  <r>
    <x v="4"/>
    <x v="4"/>
    <s v="ART ADDRESS"/>
    <x v="1"/>
    <x v="84"/>
    <s v="PFMS8588863663"/>
    <n v="517"/>
    <n v="275.89999999999998"/>
    <n v="142640.29999999999"/>
    <x v="314"/>
    <x v="3"/>
  </r>
  <r>
    <x v="4"/>
    <x v="4"/>
    <s v="ART ADDRESS"/>
    <x v="1"/>
    <x v="84"/>
    <s v="PFMS2424423354"/>
    <n v="819"/>
    <n v="62.68"/>
    <n v="51334.92"/>
    <x v="148"/>
    <x v="3"/>
  </r>
  <r>
    <x v="25"/>
    <x v="25"/>
    <s v="OPO ADDRESS"/>
    <x v="1"/>
    <x v="84"/>
    <s v="PFMS0544558343"/>
    <n v="402"/>
    <n v="9.4600000000000009"/>
    <n v="3802.92"/>
    <x v="112"/>
    <x v="3"/>
  </r>
  <r>
    <x v="8"/>
    <x v="8"/>
    <s v="DAV ADDRESS"/>
    <x v="0"/>
    <x v="85"/>
    <s v="DAV8118834338"/>
    <n v="943"/>
    <n v="332.06"/>
    <n v="313132.58"/>
    <x v="315"/>
    <x v="3"/>
  </r>
  <r>
    <x v="13"/>
    <x v="13"/>
    <s v="YAW ADDRESS"/>
    <x v="0"/>
    <x v="85"/>
    <s v="YAW0001057763"/>
    <n v="626"/>
    <n v="245.72"/>
    <n v="153820.72"/>
    <x v="316"/>
    <x v="3"/>
  </r>
  <r>
    <x v="4"/>
    <x v="4"/>
    <s v="ART ADDRESS"/>
    <x v="1"/>
    <x v="85"/>
    <s v="PFMS2726615462"/>
    <n v="970"/>
    <n v="353.64"/>
    <n v="343030.8"/>
    <x v="317"/>
    <x v="3"/>
  </r>
  <r>
    <x v="22"/>
    <x v="22"/>
    <s v="YAW ADDRESS"/>
    <x v="1"/>
    <x v="85"/>
    <s v="PFMS3273336274"/>
    <n v="767"/>
    <n v="4.6100000000000003"/>
    <n v="3535.87"/>
    <x v="71"/>
    <x v="3"/>
  </r>
  <r>
    <x v="1"/>
    <x v="1"/>
    <s v="KOJ ADDRESS"/>
    <x v="1"/>
    <x v="86"/>
    <s v="PFMS3668373006"/>
    <n v="848"/>
    <n v="168.86"/>
    <n v="143193.28"/>
    <x v="318"/>
    <x v="3"/>
  </r>
  <r>
    <x v="19"/>
    <x v="19"/>
    <s v="YAW ADDRESS"/>
    <x v="1"/>
    <x v="86"/>
    <s v="PFMS4476083216"/>
    <n v="779"/>
    <n v="188.82"/>
    <n v="147090.78"/>
    <x v="319"/>
    <x v="3"/>
  </r>
  <r>
    <x v="6"/>
    <x v="6"/>
    <s v="EST ADDRESS"/>
    <x v="1"/>
    <x v="87"/>
    <s v="PFMS4613867661"/>
    <n v="717"/>
    <n v="178.4"/>
    <n v="127912.8"/>
    <x v="320"/>
    <x v="3"/>
  </r>
  <r>
    <x v="1"/>
    <x v="1"/>
    <s v="KOJ ADDRESS"/>
    <x v="1"/>
    <x v="88"/>
    <s v="PFMS3516261113"/>
    <n v="417"/>
    <n v="16.34"/>
    <n v="6813.78"/>
    <x v="321"/>
    <x v="3"/>
  </r>
  <r>
    <x v="3"/>
    <x v="3"/>
    <s v="KOJ ADDRESS"/>
    <x v="1"/>
    <x v="88"/>
    <s v="PFMS8120261562"/>
    <n v="881"/>
    <n v="351.62"/>
    <n v="309777.21999999997"/>
    <x v="322"/>
    <x v="3"/>
  </r>
  <r>
    <x v="5"/>
    <x v="5"/>
    <s v="AGY ADDRESS"/>
    <x v="1"/>
    <x v="88"/>
    <s v="PFMS2543236468"/>
    <n v="816"/>
    <n v="2.75"/>
    <n v="2244"/>
    <x v="151"/>
    <x v="3"/>
  </r>
  <r>
    <x v="15"/>
    <x v="15"/>
    <s v="LEA ADDRESS"/>
    <x v="0"/>
    <x v="89"/>
    <s v="LEA0051612654"/>
    <n v="704"/>
    <n v="86.5"/>
    <n v="60896"/>
    <x v="323"/>
    <x v="3"/>
  </r>
  <r>
    <x v="10"/>
    <x v="10"/>
    <s v="AKW ADDRESS"/>
    <x v="0"/>
    <x v="89"/>
    <s v="AKW7805036658"/>
    <n v="464"/>
    <n v="19.309999999999999"/>
    <n v="8959.84"/>
    <x v="324"/>
    <x v="3"/>
  </r>
  <r>
    <x v="23"/>
    <x v="23"/>
    <s v="KOF ADDRESS"/>
    <x v="1"/>
    <x v="89"/>
    <s v="PFMS8702724082"/>
    <n v="585"/>
    <n v="71.62"/>
    <n v="41897.699999999997"/>
    <x v="267"/>
    <x v="3"/>
  </r>
  <r>
    <x v="18"/>
    <x v="18"/>
    <s v="FEL ADDRESS"/>
    <x v="1"/>
    <x v="89"/>
    <s v="PFMS8700501672"/>
    <n v="290"/>
    <n v="354.38"/>
    <n v="102770.2"/>
    <x v="325"/>
    <x v="3"/>
  </r>
  <r>
    <x v="24"/>
    <x v="24"/>
    <s v="DAN ADDRESS"/>
    <x v="0"/>
    <x v="90"/>
    <s v="DAN6350003113"/>
    <n v="979"/>
    <n v="41.22"/>
    <n v="40354.379999999997"/>
    <x v="326"/>
    <x v="3"/>
  </r>
  <r>
    <x v="14"/>
    <x v="14"/>
    <s v="YAA ADDRESS"/>
    <x v="0"/>
    <x v="90"/>
    <s v="YAA0627846611"/>
    <n v="600"/>
    <n v="73.23"/>
    <n v="43938"/>
    <x v="327"/>
    <x v="3"/>
  </r>
  <r>
    <x v="1"/>
    <x v="1"/>
    <s v="KOJ ADDRESS"/>
    <x v="1"/>
    <x v="90"/>
    <s v="PFMS2881624437"/>
    <n v="299"/>
    <n v="170.02"/>
    <n v="50835.98"/>
    <x v="22"/>
    <x v="3"/>
  </r>
  <r>
    <x v="23"/>
    <x v="23"/>
    <s v="KOF ADDRESS"/>
    <x v="1"/>
    <x v="90"/>
    <s v="PFMS7718020436"/>
    <n v="857"/>
    <n v="1.78"/>
    <n v="1525.46"/>
    <x v="328"/>
    <x v="3"/>
  </r>
  <r>
    <x v="4"/>
    <x v="4"/>
    <s v="ART ADDRESS"/>
    <x v="1"/>
    <x v="90"/>
    <s v="PFMS1267337862"/>
    <n v="498"/>
    <n v="86.09"/>
    <n v="42872.82"/>
    <x v="329"/>
    <x v="3"/>
  </r>
  <r>
    <x v="22"/>
    <x v="22"/>
    <s v="YAW ADDRESS"/>
    <x v="1"/>
    <x v="90"/>
    <s v="PFMS4484571872"/>
    <n v="520"/>
    <n v="2"/>
    <n v="1040"/>
    <x v="55"/>
    <x v="3"/>
  </r>
  <r>
    <x v="8"/>
    <x v="8"/>
    <s v="DAV ADDRESS"/>
    <x v="0"/>
    <x v="91"/>
    <s v="DAV3628351044"/>
    <n v="309"/>
    <n v="121.57"/>
    <n v="37565.129999999997"/>
    <x v="330"/>
    <x v="3"/>
  </r>
  <r>
    <x v="16"/>
    <x v="16"/>
    <s v="MAM ADDRESS"/>
    <x v="0"/>
    <x v="91"/>
    <s v="MAM6271280655"/>
    <n v="775"/>
    <n v="24.76"/>
    <n v="19189"/>
    <x v="331"/>
    <x v="3"/>
  </r>
  <r>
    <x v="2"/>
    <x v="2"/>
    <s v="AND ADDRESS"/>
    <x v="1"/>
    <x v="91"/>
    <s v="PFMS7883268050"/>
    <n v="534"/>
    <n v="52.17"/>
    <n v="27858.78"/>
    <x v="332"/>
    <x v="3"/>
  </r>
  <r>
    <x v="17"/>
    <x v="17"/>
    <s v="KWA ADDRESS"/>
    <x v="1"/>
    <x v="91"/>
    <s v="PFMS3472647345"/>
    <n v="294"/>
    <n v="181.47"/>
    <n v="53352.18"/>
    <x v="333"/>
    <x v="3"/>
  </r>
  <r>
    <x v="16"/>
    <x v="16"/>
    <s v="MAM ADDRESS"/>
    <x v="0"/>
    <x v="92"/>
    <s v="MAM2356557245"/>
    <n v="316"/>
    <n v="307.89999999999998"/>
    <n v="97296.4"/>
    <x v="334"/>
    <x v="3"/>
  </r>
  <r>
    <x v="16"/>
    <x v="16"/>
    <s v="MAM ADDRESS"/>
    <x v="0"/>
    <x v="92"/>
    <s v="MAM2732662143"/>
    <n v="744"/>
    <n v="136.96"/>
    <n v="101898.24000000001"/>
    <x v="335"/>
    <x v="3"/>
  </r>
  <r>
    <x v="14"/>
    <x v="14"/>
    <s v="YAA ADDRESS"/>
    <x v="0"/>
    <x v="92"/>
    <s v="YAA0135478701"/>
    <n v="432"/>
    <n v="88.68"/>
    <n v="38309.760000000002"/>
    <x v="336"/>
    <x v="3"/>
  </r>
  <r>
    <x v="17"/>
    <x v="17"/>
    <s v="KWA ADDRESS"/>
    <x v="1"/>
    <x v="92"/>
    <s v="PFMS7374115188"/>
    <n v="791"/>
    <n v="125.23"/>
    <n v="99056.93"/>
    <x v="337"/>
    <x v="3"/>
  </r>
  <r>
    <x v="6"/>
    <x v="6"/>
    <s v="EST ADDRESS"/>
    <x v="1"/>
    <x v="92"/>
    <s v="PFMS5005043780"/>
    <n v="659"/>
    <n v="53.58"/>
    <n v="35309.22"/>
    <x v="338"/>
    <x v="3"/>
  </r>
  <r>
    <x v="6"/>
    <x v="6"/>
    <s v="EST ADDRESS"/>
    <x v="1"/>
    <x v="93"/>
    <s v="PFMS1008178486"/>
    <n v="889"/>
    <n v="225.15"/>
    <n v="200158.35"/>
    <x v="339"/>
    <x v="3"/>
  </r>
  <r>
    <x v="13"/>
    <x v="13"/>
    <s v="YAW ADDRESS"/>
    <x v="0"/>
    <x v="94"/>
    <s v="YAW2654168266"/>
    <n v="618"/>
    <n v="52.95"/>
    <n v="32723.1"/>
    <x v="340"/>
    <x v="3"/>
  </r>
  <r>
    <x v="10"/>
    <x v="10"/>
    <s v="AKW ADDRESS"/>
    <x v="0"/>
    <x v="94"/>
    <s v="AKW2044406817"/>
    <n v="420"/>
    <n v="137.37"/>
    <n v="57695.4"/>
    <x v="341"/>
    <x v="3"/>
  </r>
  <r>
    <x v="5"/>
    <x v="5"/>
    <s v="AGY ADDRESS"/>
    <x v="1"/>
    <x v="94"/>
    <s v="PFMS5668855571"/>
    <n v="681"/>
    <n v="19.79"/>
    <n v="13476.99"/>
    <x v="342"/>
    <x v="3"/>
  </r>
  <r>
    <x v="16"/>
    <x v="16"/>
    <s v="MAM ADDRESS"/>
    <x v="0"/>
    <x v="95"/>
    <s v="MAM6633561355"/>
    <n v="324"/>
    <n v="32.78"/>
    <n v="10620.72"/>
    <x v="343"/>
    <x v="3"/>
  </r>
  <r>
    <x v="16"/>
    <x v="16"/>
    <s v="MAM ADDRESS"/>
    <x v="0"/>
    <x v="95"/>
    <s v="MAM7023317135"/>
    <n v="377"/>
    <n v="76.88"/>
    <n v="28983.759999999998"/>
    <x v="344"/>
    <x v="3"/>
  </r>
  <r>
    <x v="15"/>
    <x v="15"/>
    <s v="LEA ADDRESS"/>
    <x v="0"/>
    <x v="95"/>
    <s v="LEA4835226451"/>
    <n v="872"/>
    <n v="27.26"/>
    <n v="23770.720000000001"/>
    <x v="345"/>
    <x v="3"/>
  </r>
  <r>
    <x v="4"/>
    <x v="4"/>
    <s v="ART ADDRESS"/>
    <x v="1"/>
    <x v="95"/>
    <s v="PFMS8517053040"/>
    <n v="440"/>
    <n v="97.59"/>
    <n v="42939.6"/>
    <x v="346"/>
    <x v="3"/>
  </r>
  <r>
    <x v="5"/>
    <x v="5"/>
    <s v="AGY ADDRESS"/>
    <x v="1"/>
    <x v="95"/>
    <s v="PFMS2653881402"/>
    <n v="466"/>
    <n v="86.23"/>
    <n v="40183.18"/>
    <x v="347"/>
    <x v="3"/>
  </r>
  <r>
    <x v="18"/>
    <x v="18"/>
    <s v="FEL ADDRESS"/>
    <x v="1"/>
    <x v="95"/>
    <s v="PFMS5787661048"/>
    <n v="795"/>
    <n v="11.03"/>
    <n v="8768.85"/>
    <x v="348"/>
    <x v="3"/>
  </r>
  <r>
    <x v="16"/>
    <x v="16"/>
    <s v="MAM ADDRESS"/>
    <x v="0"/>
    <x v="96"/>
    <s v="MAM6541024300"/>
    <n v="922"/>
    <n v="36.21"/>
    <n v="33385.620000000003"/>
    <x v="238"/>
    <x v="3"/>
  </r>
  <r>
    <x v="19"/>
    <x v="19"/>
    <s v="YAW ADDRESS"/>
    <x v="1"/>
    <x v="96"/>
    <s v="PFMS5701781622"/>
    <n v="250"/>
    <n v="100.91"/>
    <n v="25227.5"/>
    <x v="349"/>
    <x v="3"/>
  </r>
  <r>
    <x v="2"/>
    <x v="2"/>
    <s v="AND ADDRESS"/>
    <x v="1"/>
    <x v="96"/>
    <s v="PFMS1545683036"/>
    <n v="761"/>
    <n v="116.67"/>
    <n v="88785.87"/>
    <x v="350"/>
    <x v="3"/>
  </r>
  <r>
    <x v="2"/>
    <x v="2"/>
    <s v="AND ADDRESS"/>
    <x v="1"/>
    <x v="96"/>
    <s v="PFMS3165452145"/>
    <n v="527"/>
    <n v="113.88"/>
    <n v="60014.76"/>
    <x v="351"/>
    <x v="3"/>
  </r>
  <r>
    <x v="26"/>
    <x v="26"/>
    <s v="KOB ADDRESS"/>
    <x v="1"/>
    <x v="96"/>
    <s v="PFMS7385860007"/>
    <n v="858"/>
    <n v="89.21"/>
    <n v="76542.179999999993"/>
    <x v="352"/>
    <x v="3"/>
  </r>
  <r>
    <x v="4"/>
    <x v="4"/>
    <s v="ART ADDRESS"/>
    <x v="1"/>
    <x v="96"/>
    <s v="PFMS0367741865"/>
    <n v="685"/>
    <n v="61.18"/>
    <n v="41908.300000000003"/>
    <x v="353"/>
    <x v="3"/>
  </r>
  <r>
    <x v="25"/>
    <x v="25"/>
    <s v="OPO ADDRESS"/>
    <x v="1"/>
    <x v="96"/>
    <s v="PFMS8346406456"/>
    <n v="753"/>
    <n v="238.03"/>
    <n v="179236.59"/>
    <x v="354"/>
    <x v="3"/>
  </r>
  <r>
    <x v="7"/>
    <x v="7"/>
    <s v="KWA ADDRESS"/>
    <x v="1"/>
    <x v="96"/>
    <s v="PFMS5855734076"/>
    <n v="254"/>
    <n v="43.48"/>
    <n v="11043.92"/>
    <x v="355"/>
    <x v="3"/>
  </r>
  <r>
    <x v="8"/>
    <x v="8"/>
    <s v="DAV ADDRESS"/>
    <x v="0"/>
    <x v="97"/>
    <s v="DAV5822382842"/>
    <n v="905"/>
    <n v="163.52000000000001"/>
    <n v="147985.60000000001"/>
    <x v="356"/>
    <x v="3"/>
  </r>
  <r>
    <x v="10"/>
    <x v="10"/>
    <s v="AKW ADDRESS"/>
    <x v="0"/>
    <x v="98"/>
    <s v="AKW1780756512"/>
    <n v="692"/>
    <n v="361.5"/>
    <n v="250158"/>
    <x v="357"/>
    <x v="3"/>
  </r>
  <r>
    <x v="9"/>
    <x v="9"/>
    <s v="AFI ADDRESS"/>
    <x v="1"/>
    <x v="98"/>
    <s v="PFMS2781676330"/>
    <n v="827"/>
    <n v="96.8"/>
    <n v="80053.600000000006"/>
    <x v="358"/>
    <x v="3"/>
  </r>
  <r>
    <x v="2"/>
    <x v="2"/>
    <s v="AND ADDRESS"/>
    <x v="1"/>
    <x v="98"/>
    <s v="PFMS8655476518"/>
    <n v="611"/>
    <n v="387.61"/>
    <n v="236829.71"/>
    <x v="359"/>
    <x v="3"/>
  </r>
  <r>
    <x v="3"/>
    <x v="3"/>
    <s v="KOJ ADDRESS"/>
    <x v="1"/>
    <x v="98"/>
    <s v="PFMS3888150407"/>
    <n v="401"/>
    <n v="281.14"/>
    <n v="112737.14"/>
    <x v="214"/>
    <x v="3"/>
  </r>
  <r>
    <x v="18"/>
    <x v="18"/>
    <s v="FEL ADDRESS"/>
    <x v="1"/>
    <x v="98"/>
    <s v="PFMS6138257747"/>
    <n v="770"/>
    <n v="122.01"/>
    <n v="93947.7"/>
    <x v="185"/>
    <x v="3"/>
  </r>
  <r>
    <x v="22"/>
    <x v="22"/>
    <s v="YAW ADDRESS"/>
    <x v="1"/>
    <x v="98"/>
    <s v="PFMS6576756644"/>
    <n v="361"/>
    <n v="64.7"/>
    <n v="23356.7"/>
    <x v="360"/>
    <x v="3"/>
  </r>
  <r>
    <x v="24"/>
    <x v="24"/>
    <s v="DAN ADDRESS"/>
    <x v="0"/>
    <x v="99"/>
    <s v="DAN5274086675"/>
    <n v="559"/>
    <n v="11.57"/>
    <n v="6467.63"/>
    <x v="361"/>
    <x v="3"/>
  </r>
  <r>
    <x v="10"/>
    <x v="10"/>
    <s v="AKW ADDRESS"/>
    <x v="0"/>
    <x v="99"/>
    <s v="AKW3280633150"/>
    <n v="302"/>
    <n v="10.74"/>
    <n v="3243.48"/>
    <x v="362"/>
    <x v="3"/>
  </r>
  <r>
    <x v="26"/>
    <x v="26"/>
    <s v="KOB ADDRESS"/>
    <x v="1"/>
    <x v="99"/>
    <s v="PFMS8007083251"/>
    <n v="378"/>
    <n v="102.91"/>
    <n v="38899.980000000003"/>
    <x v="257"/>
    <x v="3"/>
  </r>
  <r>
    <x v="19"/>
    <x v="19"/>
    <s v="YAW ADDRESS"/>
    <x v="1"/>
    <x v="100"/>
    <s v="PFMS8804861827"/>
    <n v="911"/>
    <n v="240.39"/>
    <n v="218995.29"/>
    <x v="363"/>
    <x v="3"/>
  </r>
  <r>
    <x v="17"/>
    <x v="17"/>
    <s v="KWA ADDRESS"/>
    <x v="1"/>
    <x v="100"/>
    <s v="PFMS2741446864"/>
    <n v="913"/>
    <n v="219.9"/>
    <n v="200768.7"/>
    <x v="190"/>
    <x v="3"/>
  </r>
  <r>
    <x v="22"/>
    <x v="22"/>
    <s v="YAW ADDRESS"/>
    <x v="1"/>
    <x v="100"/>
    <s v="PFMS6353853642"/>
    <n v="586"/>
    <n v="94.77"/>
    <n v="55535.22"/>
    <x v="364"/>
    <x v="3"/>
  </r>
  <r>
    <x v="12"/>
    <x v="12"/>
    <s v="DAV ADDRESS"/>
    <x v="0"/>
    <x v="101"/>
    <s v="DAV8630341518"/>
    <n v="793"/>
    <n v="47.49"/>
    <n v="37659.57"/>
    <x v="365"/>
    <x v="3"/>
  </r>
  <r>
    <x v="11"/>
    <x v="11"/>
    <s v="EVA ADDRESS"/>
    <x v="1"/>
    <x v="101"/>
    <s v="PFMS1822285653"/>
    <n v="770"/>
    <n v="37.94"/>
    <n v="29213.8"/>
    <x v="185"/>
    <x v="3"/>
  </r>
  <r>
    <x v="23"/>
    <x v="23"/>
    <s v="KOF ADDRESS"/>
    <x v="1"/>
    <x v="101"/>
    <s v="PFMS2522257563"/>
    <n v="846"/>
    <n v="62.67"/>
    <n v="53018.82"/>
    <x v="366"/>
    <x v="3"/>
  </r>
  <r>
    <x v="7"/>
    <x v="7"/>
    <s v="KWA ADDRESS"/>
    <x v="1"/>
    <x v="101"/>
    <s v="PFMS3322357033"/>
    <n v="338"/>
    <n v="28.78"/>
    <n v="9727.64"/>
    <x v="367"/>
    <x v="3"/>
  </r>
  <r>
    <x v="7"/>
    <x v="7"/>
    <s v="KWA ADDRESS"/>
    <x v="1"/>
    <x v="101"/>
    <s v="PFMS2576744518"/>
    <n v="672"/>
    <n v="54.77"/>
    <n v="36805.440000000002"/>
    <x v="368"/>
    <x v="3"/>
  </r>
  <r>
    <x v="12"/>
    <x v="12"/>
    <s v="DAV ADDRESS"/>
    <x v="0"/>
    <x v="102"/>
    <s v="DAV6766370775"/>
    <n v="748"/>
    <n v="240.08"/>
    <n v="179579.84"/>
    <x v="369"/>
    <x v="3"/>
  </r>
  <r>
    <x v="13"/>
    <x v="13"/>
    <s v="YAW ADDRESS"/>
    <x v="0"/>
    <x v="102"/>
    <s v="YAW4032317717"/>
    <n v="438"/>
    <n v="29.29"/>
    <n v="12829.02"/>
    <x v="370"/>
    <x v="3"/>
  </r>
  <r>
    <x v="14"/>
    <x v="14"/>
    <s v="YAA ADDRESS"/>
    <x v="0"/>
    <x v="102"/>
    <s v="YAA7208752164"/>
    <n v="977"/>
    <n v="359.49"/>
    <n v="351221.73"/>
    <x v="310"/>
    <x v="3"/>
  </r>
  <r>
    <x v="9"/>
    <x v="9"/>
    <s v="AFI ADDRESS"/>
    <x v="1"/>
    <x v="102"/>
    <s v="PFMS2043781384"/>
    <n v="843"/>
    <n v="130.72999999999999"/>
    <n v="110205.39"/>
    <x v="371"/>
    <x v="3"/>
  </r>
  <r>
    <x v="9"/>
    <x v="9"/>
    <s v="AFI ADDRESS"/>
    <x v="1"/>
    <x v="102"/>
    <s v="PFMS0467106365"/>
    <n v="392"/>
    <n v="43.64"/>
    <n v="17106.88"/>
    <x v="97"/>
    <x v="3"/>
  </r>
  <r>
    <x v="23"/>
    <x v="23"/>
    <s v="KOF ADDRESS"/>
    <x v="1"/>
    <x v="102"/>
    <s v="PFMS7701830732"/>
    <n v="863"/>
    <n v="32.54"/>
    <n v="28082.02"/>
    <x v="78"/>
    <x v="3"/>
  </r>
  <r>
    <x v="23"/>
    <x v="23"/>
    <s v="KOF ADDRESS"/>
    <x v="1"/>
    <x v="102"/>
    <s v="PFMS5028724518"/>
    <n v="903"/>
    <n v="35.340000000000003"/>
    <n v="31912.02"/>
    <x v="372"/>
    <x v="3"/>
  </r>
  <r>
    <x v="18"/>
    <x v="18"/>
    <s v="FEL ADDRESS"/>
    <x v="1"/>
    <x v="102"/>
    <s v="PFMS4276055887"/>
    <n v="694"/>
    <n v="175.91"/>
    <n v="122081.54"/>
    <x v="233"/>
    <x v="3"/>
  </r>
  <r>
    <x v="15"/>
    <x v="15"/>
    <s v="LEA ADDRESS"/>
    <x v="0"/>
    <x v="103"/>
    <s v="LEA2713453408"/>
    <n v="439"/>
    <n v="71.67"/>
    <n v="31463.13"/>
    <x v="373"/>
    <x v="3"/>
  </r>
  <r>
    <x v="15"/>
    <x v="15"/>
    <s v="LEA ADDRESS"/>
    <x v="0"/>
    <x v="104"/>
    <s v="LEA6755871667"/>
    <n v="839"/>
    <n v="168.32"/>
    <n v="141220.48000000001"/>
    <x v="301"/>
    <x v="3"/>
  </r>
  <r>
    <x v="20"/>
    <x v="20"/>
    <s v="ANT ADDRESS"/>
    <x v="0"/>
    <x v="104"/>
    <s v="ANT3640101085"/>
    <n v="641"/>
    <n v="17.72"/>
    <n v="11358.52"/>
    <x v="9"/>
    <x v="3"/>
  </r>
  <r>
    <x v="18"/>
    <x v="18"/>
    <s v="FEL ADDRESS"/>
    <x v="1"/>
    <x v="104"/>
    <s v="PFMS7188033038"/>
    <n v="698"/>
    <n v="38.61"/>
    <n v="26949.78"/>
    <x v="374"/>
    <x v="3"/>
  </r>
  <r>
    <x v="18"/>
    <x v="18"/>
    <s v="FEL ADDRESS"/>
    <x v="1"/>
    <x v="104"/>
    <s v="PFMS4747881835"/>
    <n v="792"/>
    <n v="284.54000000000002"/>
    <n v="225355.68"/>
    <x v="375"/>
    <x v="3"/>
  </r>
  <r>
    <x v="25"/>
    <x v="25"/>
    <s v="OPO ADDRESS"/>
    <x v="1"/>
    <x v="104"/>
    <s v="PFMS3811774452"/>
    <n v="800"/>
    <n v="65.13"/>
    <n v="52104"/>
    <x v="376"/>
    <x v="3"/>
  </r>
  <r>
    <x v="22"/>
    <x v="22"/>
    <s v="YAW ADDRESS"/>
    <x v="1"/>
    <x v="104"/>
    <s v="PFMS1425103610"/>
    <n v="549"/>
    <n v="22.06"/>
    <n v="12110.94"/>
    <x v="377"/>
    <x v="3"/>
  </r>
  <r>
    <x v="14"/>
    <x v="14"/>
    <s v="YAA ADDRESS"/>
    <x v="0"/>
    <x v="105"/>
    <s v="YAA0276125848"/>
    <n v="315"/>
    <n v="368.94"/>
    <n v="116216.1"/>
    <x v="212"/>
    <x v="3"/>
  </r>
  <r>
    <x v="11"/>
    <x v="11"/>
    <s v="EVA ADDRESS"/>
    <x v="1"/>
    <x v="105"/>
    <s v="PFMS6642521026"/>
    <n v="460"/>
    <n v="124.34"/>
    <n v="57196.4"/>
    <x v="54"/>
    <x v="3"/>
  </r>
  <r>
    <x v="24"/>
    <x v="24"/>
    <s v="DAN ADDRESS"/>
    <x v="0"/>
    <x v="106"/>
    <s v="DAN6318167408"/>
    <n v="641"/>
    <n v="99.36"/>
    <n v="63689.760000000002"/>
    <x v="9"/>
    <x v="3"/>
  </r>
  <r>
    <x v="16"/>
    <x v="16"/>
    <s v="MAM ADDRESS"/>
    <x v="0"/>
    <x v="106"/>
    <s v="MAM5715148623"/>
    <n v="452"/>
    <n v="36.869999999999997"/>
    <n v="16665.240000000002"/>
    <x v="378"/>
    <x v="3"/>
  </r>
  <r>
    <x v="10"/>
    <x v="10"/>
    <s v="AKW ADDRESS"/>
    <x v="0"/>
    <x v="106"/>
    <s v="AKW3707680137"/>
    <n v="565"/>
    <n v="28.5"/>
    <n v="16102.5"/>
    <x v="379"/>
    <x v="3"/>
  </r>
  <r>
    <x v="1"/>
    <x v="1"/>
    <s v="KOJ ADDRESS"/>
    <x v="1"/>
    <x v="107"/>
    <s v="PFMS4563186661"/>
    <n v="300"/>
    <n v="79.650000000000006"/>
    <n v="23895"/>
    <x v="380"/>
    <x v="3"/>
  </r>
  <r>
    <x v="5"/>
    <x v="5"/>
    <s v="AGY ADDRESS"/>
    <x v="1"/>
    <x v="107"/>
    <s v="PFMS8735452043"/>
    <n v="472"/>
    <n v="301.41000000000003"/>
    <n v="142265.51999999999"/>
    <x v="381"/>
    <x v="3"/>
  </r>
  <r>
    <x v="8"/>
    <x v="8"/>
    <s v="DAV ADDRESS"/>
    <x v="0"/>
    <x v="108"/>
    <s v="DAV2560637584"/>
    <n v="854"/>
    <n v="165.08"/>
    <n v="140978.32"/>
    <x v="382"/>
    <x v="3"/>
  </r>
  <r>
    <x v="13"/>
    <x v="13"/>
    <s v="YAW ADDRESS"/>
    <x v="0"/>
    <x v="108"/>
    <s v="YAW2084852586"/>
    <n v="351"/>
    <n v="284.56"/>
    <n v="99880.56"/>
    <x v="383"/>
    <x v="3"/>
  </r>
  <r>
    <x v="6"/>
    <x v="6"/>
    <s v="EST ADDRESS"/>
    <x v="1"/>
    <x v="108"/>
    <s v="PFMS8331855331"/>
    <n v="467"/>
    <n v="446.68"/>
    <n v="208599.56"/>
    <x v="384"/>
    <x v="3"/>
  </r>
  <r>
    <x v="18"/>
    <x v="18"/>
    <s v="FEL ADDRESS"/>
    <x v="1"/>
    <x v="108"/>
    <s v="PFMS1531303785"/>
    <n v="982"/>
    <n v="365.09"/>
    <n v="358518.38"/>
    <x v="385"/>
    <x v="3"/>
  </r>
  <r>
    <x v="17"/>
    <x v="17"/>
    <s v="KWA ADDRESS"/>
    <x v="1"/>
    <x v="109"/>
    <s v="PFMS4008457872"/>
    <n v="333"/>
    <n v="76.849999999999994"/>
    <n v="25591.05"/>
    <x v="386"/>
    <x v="3"/>
  </r>
  <r>
    <x v="3"/>
    <x v="3"/>
    <s v="KOJ ADDRESS"/>
    <x v="1"/>
    <x v="109"/>
    <s v="PFMS0656040500"/>
    <n v="878"/>
    <n v="124.88"/>
    <n v="109644.64"/>
    <x v="387"/>
    <x v="3"/>
  </r>
  <r>
    <x v="18"/>
    <x v="18"/>
    <s v="FEL ADDRESS"/>
    <x v="1"/>
    <x v="109"/>
    <s v="PFMS6673271274"/>
    <n v="360"/>
    <n v="151.19999999999999"/>
    <n v="54432"/>
    <x v="189"/>
    <x v="3"/>
  </r>
  <r>
    <x v="7"/>
    <x v="7"/>
    <s v="KWA ADDRESS"/>
    <x v="1"/>
    <x v="109"/>
    <s v="PFMS0817668658"/>
    <n v="665"/>
    <n v="246.41"/>
    <n v="163862.65"/>
    <x v="388"/>
    <x v="3"/>
  </r>
  <r>
    <x v="13"/>
    <x v="13"/>
    <s v="YAW ADDRESS"/>
    <x v="0"/>
    <x v="110"/>
    <s v="YAW4525722613"/>
    <n v="561"/>
    <n v="147.97999999999999"/>
    <n v="83016.78"/>
    <x v="221"/>
    <x v="3"/>
  </r>
  <r>
    <x v="3"/>
    <x v="3"/>
    <s v="KOJ ADDRESS"/>
    <x v="1"/>
    <x v="110"/>
    <s v="PFMS0633048618"/>
    <n v="883"/>
    <n v="105.16"/>
    <n v="92856.28"/>
    <x v="389"/>
    <x v="3"/>
  </r>
  <r>
    <x v="22"/>
    <x v="22"/>
    <s v="YAW ADDRESS"/>
    <x v="1"/>
    <x v="110"/>
    <s v="PFMS5108256517"/>
    <n v="732"/>
    <n v="141.66"/>
    <n v="103695.12"/>
    <x v="390"/>
    <x v="3"/>
  </r>
  <r>
    <x v="20"/>
    <x v="20"/>
    <s v="ANT ADDRESS"/>
    <x v="0"/>
    <x v="111"/>
    <s v="ANT0236760370"/>
    <n v="444"/>
    <n v="69.75"/>
    <n v="30969"/>
    <x v="391"/>
    <x v="3"/>
  </r>
  <r>
    <x v="7"/>
    <x v="7"/>
    <s v="KWA ADDRESS"/>
    <x v="1"/>
    <x v="111"/>
    <s v="PFMS8757112336"/>
    <n v="910"/>
    <n v="24.45"/>
    <n v="22249.5"/>
    <x v="392"/>
    <x v="3"/>
  </r>
  <r>
    <x v="24"/>
    <x v="24"/>
    <s v="DAN ADDRESS"/>
    <x v="0"/>
    <x v="112"/>
    <s v="DAN1742448872"/>
    <n v="834"/>
    <n v="310.06"/>
    <n v="258590.04"/>
    <x v="393"/>
    <x v="3"/>
  </r>
  <r>
    <x v="2"/>
    <x v="2"/>
    <s v="AND ADDRESS"/>
    <x v="1"/>
    <x v="112"/>
    <s v="PFMS8656887263"/>
    <n v="338"/>
    <n v="40.75"/>
    <n v="13773.5"/>
    <x v="367"/>
    <x v="3"/>
  </r>
  <r>
    <x v="22"/>
    <x v="22"/>
    <s v="YAW ADDRESS"/>
    <x v="1"/>
    <x v="112"/>
    <s v="PFMS1677825453"/>
    <n v="447"/>
    <n v="281.05"/>
    <n v="125629.35"/>
    <x v="394"/>
    <x v="3"/>
  </r>
  <r>
    <x v="1"/>
    <x v="1"/>
    <s v="KOJ ADDRESS"/>
    <x v="1"/>
    <x v="113"/>
    <s v="PFMS7417158443"/>
    <n v="415"/>
    <n v="128"/>
    <n v="53120"/>
    <x v="395"/>
    <x v="4"/>
  </r>
  <r>
    <x v="2"/>
    <x v="2"/>
    <s v="AND ADDRESS"/>
    <x v="1"/>
    <x v="113"/>
    <s v="PFMS8127430287"/>
    <n v="721"/>
    <n v="177.38"/>
    <n v="127890.98"/>
    <x v="72"/>
    <x v="4"/>
  </r>
  <r>
    <x v="21"/>
    <x v="21"/>
    <s v="TUT ADDRESS"/>
    <x v="1"/>
    <x v="113"/>
    <s v="PFMS2832523034"/>
    <n v="931"/>
    <n v="228.57"/>
    <n v="212798.67"/>
    <x v="396"/>
    <x v="4"/>
  </r>
  <r>
    <x v="23"/>
    <x v="23"/>
    <s v="KOF ADDRESS"/>
    <x v="1"/>
    <x v="113"/>
    <s v="PFMS7676528562"/>
    <n v="509"/>
    <n v="237.35"/>
    <n v="120811.15"/>
    <x v="397"/>
    <x v="4"/>
  </r>
  <r>
    <x v="17"/>
    <x v="17"/>
    <s v="KWA ADDRESS"/>
    <x v="1"/>
    <x v="113"/>
    <s v="PFMS7636600375"/>
    <n v="293"/>
    <n v="107.87"/>
    <n v="31605.91"/>
    <x v="398"/>
    <x v="4"/>
  </r>
  <r>
    <x v="26"/>
    <x v="26"/>
    <s v="KOB ADDRESS"/>
    <x v="1"/>
    <x v="113"/>
    <s v="PFMS7756288408"/>
    <n v="810"/>
    <n v="408.93"/>
    <n v="331233.3"/>
    <x v="399"/>
    <x v="4"/>
  </r>
  <r>
    <x v="7"/>
    <x v="7"/>
    <s v="KWA ADDRESS"/>
    <x v="1"/>
    <x v="113"/>
    <s v="PFMS6526071607"/>
    <n v="641"/>
    <n v="235"/>
    <n v="150635"/>
    <x v="400"/>
    <x v="4"/>
  </r>
  <r>
    <x v="15"/>
    <x v="15"/>
    <s v="LEA ADDRESS"/>
    <x v="0"/>
    <x v="114"/>
    <s v="LEA3154060750"/>
    <n v="458"/>
    <n v="49.34"/>
    <n v="22597.72"/>
    <x v="401"/>
    <x v="4"/>
  </r>
  <r>
    <x v="3"/>
    <x v="3"/>
    <s v="KOJ ADDRESS"/>
    <x v="1"/>
    <x v="115"/>
    <s v="PFMS6602762634"/>
    <n v="275"/>
    <n v="80.53"/>
    <n v="22145.75"/>
    <x v="402"/>
    <x v="4"/>
  </r>
  <r>
    <x v="4"/>
    <x v="4"/>
    <s v="ART ADDRESS"/>
    <x v="1"/>
    <x v="115"/>
    <s v="PFMS5263403145"/>
    <n v="883"/>
    <n v="43.91"/>
    <n v="38772.53"/>
    <x v="389"/>
    <x v="4"/>
  </r>
  <r>
    <x v="11"/>
    <x v="11"/>
    <s v="EVA ADDRESS"/>
    <x v="1"/>
    <x v="116"/>
    <s v="PFMS0066642060"/>
    <n v="814"/>
    <n v="162.97"/>
    <n v="132657.57999999999"/>
    <x v="403"/>
    <x v="4"/>
  </r>
  <r>
    <x v="26"/>
    <x v="26"/>
    <s v="KOB ADDRESS"/>
    <x v="1"/>
    <x v="116"/>
    <s v="PFMS1253706582"/>
    <n v="253"/>
    <n v="417.17"/>
    <n v="105544.01"/>
    <x v="404"/>
    <x v="4"/>
  </r>
  <r>
    <x v="13"/>
    <x v="13"/>
    <s v="YAW ADDRESS"/>
    <x v="0"/>
    <x v="117"/>
    <s v="YAW1588051537"/>
    <n v="788"/>
    <n v="64.05"/>
    <n v="50471.4"/>
    <x v="405"/>
    <x v="4"/>
  </r>
  <r>
    <x v="4"/>
    <x v="4"/>
    <s v="ART ADDRESS"/>
    <x v="1"/>
    <x v="117"/>
    <s v="PFMS8231723736"/>
    <n v="958"/>
    <n v="52.67"/>
    <n v="50457.86"/>
    <x v="50"/>
    <x v="4"/>
  </r>
  <r>
    <x v="5"/>
    <x v="5"/>
    <s v="AGY ADDRESS"/>
    <x v="1"/>
    <x v="117"/>
    <s v="PFMS6554781112"/>
    <n v="434"/>
    <n v="86.26"/>
    <n v="37436.839999999997"/>
    <x v="231"/>
    <x v="4"/>
  </r>
  <r>
    <x v="6"/>
    <x v="6"/>
    <s v="EST ADDRESS"/>
    <x v="1"/>
    <x v="117"/>
    <s v="PFMS5248444517"/>
    <n v="506"/>
    <n v="17.32"/>
    <n v="8763.92"/>
    <x v="228"/>
    <x v="4"/>
  </r>
  <r>
    <x v="7"/>
    <x v="7"/>
    <s v="KWA ADDRESS"/>
    <x v="1"/>
    <x v="117"/>
    <s v="PFMS3566520378"/>
    <n v="303"/>
    <n v="47.61"/>
    <n v="14425.83"/>
    <x v="406"/>
    <x v="4"/>
  </r>
  <r>
    <x v="24"/>
    <x v="24"/>
    <s v="DAN ADDRESS"/>
    <x v="0"/>
    <x v="118"/>
    <s v="DAN2333343724"/>
    <n v="525"/>
    <n v="173.97"/>
    <n v="91334.25"/>
    <x v="407"/>
    <x v="4"/>
  </r>
  <r>
    <x v="8"/>
    <x v="8"/>
    <s v="DAV ADDRESS"/>
    <x v="0"/>
    <x v="118"/>
    <s v="DAV2054817233"/>
    <n v="740"/>
    <n v="306.74"/>
    <n v="226987.6"/>
    <x v="408"/>
    <x v="4"/>
  </r>
  <r>
    <x v="20"/>
    <x v="20"/>
    <s v="ANT ADDRESS"/>
    <x v="0"/>
    <x v="118"/>
    <s v="ANT6866043105"/>
    <n v="602"/>
    <n v="0.32"/>
    <n v="192.64"/>
    <x v="409"/>
    <x v="4"/>
  </r>
  <r>
    <x v="0"/>
    <x v="0"/>
    <s v="KWA ADDRESS"/>
    <x v="0"/>
    <x v="118"/>
    <s v="KWA2381206418"/>
    <n v="441"/>
    <n v="33.19"/>
    <n v="14636.79"/>
    <x v="410"/>
    <x v="4"/>
  </r>
  <r>
    <x v="16"/>
    <x v="16"/>
    <s v="MAM ADDRESS"/>
    <x v="0"/>
    <x v="119"/>
    <s v="MAM2345447674"/>
    <n v="871"/>
    <n v="298.38"/>
    <n v="259888.98"/>
    <x v="306"/>
    <x v="4"/>
  </r>
  <r>
    <x v="14"/>
    <x v="14"/>
    <s v="YAA ADDRESS"/>
    <x v="0"/>
    <x v="119"/>
    <s v="YAA0404211212"/>
    <n v="504"/>
    <n v="200.64"/>
    <n v="101122.56"/>
    <x v="411"/>
    <x v="4"/>
  </r>
  <r>
    <x v="11"/>
    <x v="11"/>
    <s v="EVA ADDRESS"/>
    <x v="1"/>
    <x v="119"/>
    <s v="PFMS2210513101"/>
    <n v="709"/>
    <n v="159.28"/>
    <n v="112929.52"/>
    <x v="412"/>
    <x v="4"/>
  </r>
  <r>
    <x v="19"/>
    <x v="19"/>
    <s v="YAW ADDRESS"/>
    <x v="1"/>
    <x v="119"/>
    <s v="PFMS3002674740"/>
    <n v="857"/>
    <n v="53.04"/>
    <n v="45455.28"/>
    <x v="328"/>
    <x v="4"/>
  </r>
  <r>
    <x v="2"/>
    <x v="2"/>
    <s v="AND ADDRESS"/>
    <x v="1"/>
    <x v="119"/>
    <s v="PFMS8480258145"/>
    <n v="731"/>
    <n v="38.61"/>
    <n v="28223.91"/>
    <x v="413"/>
    <x v="4"/>
  </r>
  <r>
    <x v="21"/>
    <x v="21"/>
    <s v="TUT ADDRESS"/>
    <x v="1"/>
    <x v="119"/>
    <s v="PFMS7460577373"/>
    <n v="716"/>
    <n v="52.11"/>
    <n v="37310.76"/>
    <x v="414"/>
    <x v="4"/>
  </r>
  <r>
    <x v="21"/>
    <x v="21"/>
    <s v="TUT ADDRESS"/>
    <x v="1"/>
    <x v="119"/>
    <s v="PFMS0800805043"/>
    <n v="584"/>
    <n v="31.87"/>
    <n v="18612.080000000002"/>
    <x v="415"/>
    <x v="4"/>
  </r>
  <r>
    <x v="17"/>
    <x v="17"/>
    <s v="KWA ADDRESS"/>
    <x v="1"/>
    <x v="119"/>
    <s v="PFMS4603353677"/>
    <n v="875"/>
    <n v="47.13"/>
    <n v="41238.75"/>
    <x v="416"/>
    <x v="4"/>
  </r>
  <r>
    <x v="26"/>
    <x v="26"/>
    <s v="KOB ADDRESS"/>
    <x v="1"/>
    <x v="119"/>
    <s v="PFMS4718620816"/>
    <n v="715"/>
    <n v="256.88"/>
    <n v="183669.2"/>
    <x v="164"/>
    <x v="4"/>
  </r>
  <r>
    <x v="26"/>
    <x v="26"/>
    <s v="KOB ADDRESS"/>
    <x v="1"/>
    <x v="119"/>
    <s v="PFMS1418287315"/>
    <n v="959"/>
    <n v="28.54"/>
    <n v="27369.86"/>
    <x v="117"/>
    <x v="4"/>
  </r>
  <r>
    <x v="3"/>
    <x v="3"/>
    <s v="KOJ ADDRESS"/>
    <x v="1"/>
    <x v="119"/>
    <s v="PFMS2105773640"/>
    <n v="778"/>
    <n v="251.74"/>
    <n v="195853.72"/>
    <x v="417"/>
    <x v="4"/>
  </r>
  <r>
    <x v="4"/>
    <x v="4"/>
    <s v="ART ADDRESS"/>
    <x v="1"/>
    <x v="119"/>
    <s v="PFMS3444655226"/>
    <n v="576"/>
    <n v="282.14"/>
    <n v="162512.64000000001"/>
    <x v="418"/>
    <x v="4"/>
  </r>
  <r>
    <x v="5"/>
    <x v="5"/>
    <s v="AGY ADDRESS"/>
    <x v="1"/>
    <x v="119"/>
    <s v="PFMS6713878341"/>
    <n v="864"/>
    <n v="212.39"/>
    <n v="183504.96"/>
    <x v="419"/>
    <x v="4"/>
  </r>
  <r>
    <x v="9"/>
    <x v="9"/>
    <s v="AFI ADDRESS"/>
    <x v="1"/>
    <x v="120"/>
    <s v="PFMS8606465746"/>
    <n v="337"/>
    <n v="145.83000000000001"/>
    <n v="49144.71"/>
    <x v="420"/>
    <x v="4"/>
  </r>
  <r>
    <x v="20"/>
    <x v="20"/>
    <s v="ANT ADDRESS"/>
    <x v="0"/>
    <x v="121"/>
    <s v="ANT6260664644"/>
    <n v="395"/>
    <n v="27.66"/>
    <n v="10925.7"/>
    <x v="296"/>
    <x v="4"/>
  </r>
  <r>
    <x v="17"/>
    <x v="17"/>
    <s v="KWA ADDRESS"/>
    <x v="1"/>
    <x v="121"/>
    <s v="PFMS6466114123"/>
    <n v="564"/>
    <n v="4.6900000000000004"/>
    <n v="2645.16"/>
    <x v="58"/>
    <x v="4"/>
  </r>
  <r>
    <x v="15"/>
    <x v="15"/>
    <s v="LEA ADDRESS"/>
    <x v="0"/>
    <x v="122"/>
    <s v="LEA7303828836"/>
    <n v="633"/>
    <n v="246.57"/>
    <n v="156078.81"/>
    <x v="421"/>
    <x v="4"/>
  </r>
  <r>
    <x v="6"/>
    <x v="6"/>
    <s v="EST ADDRESS"/>
    <x v="1"/>
    <x v="122"/>
    <s v="PFMS4277715668"/>
    <n v="895"/>
    <n v="125.48"/>
    <n v="112304.6"/>
    <x v="422"/>
    <x v="4"/>
  </r>
  <r>
    <x v="12"/>
    <x v="12"/>
    <s v="DAV ADDRESS"/>
    <x v="0"/>
    <x v="123"/>
    <s v="DAV7724075685"/>
    <n v="818"/>
    <n v="3.82"/>
    <n v="3124.76"/>
    <x v="423"/>
    <x v="4"/>
  </r>
  <r>
    <x v="14"/>
    <x v="14"/>
    <s v="YAA ADDRESS"/>
    <x v="0"/>
    <x v="123"/>
    <s v="YAA4361551230"/>
    <n v="688"/>
    <n v="217.27"/>
    <n v="149481.76"/>
    <x v="424"/>
    <x v="4"/>
  </r>
  <r>
    <x v="3"/>
    <x v="3"/>
    <s v="KOJ ADDRESS"/>
    <x v="1"/>
    <x v="123"/>
    <s v="PFMS6643658556"/>
    <n v="796"/>
    <n v="240.97"/>
    <n v="191812.12"/>
    <x v="425"/>
    <x v="4"/>
  </r>
  <r>
    <x v="5"/>
    <x v="5"/>
    <s v="AGY ADDRESS"/>
    <x v="1"/>
    <x v="123"/>
    <s v="PFMS4885565634"/>
    <n v="704"/>
    <n v="24.61"/>
    <n v="17325.439999999999"/>
    <x v="426"/>
    <x v="4"/>
  </r>
  <r>
    <x v="20"/>
    <x v="20"/>
    <s v="ANT ADDRESS"/>
    <x v="0"/>
    <x v="124"/>
    <s v="ANT2864077561"/>
    <n v="419"/>
    <n v="151.59"/>
    <n v="63516.21"/>
    <x v="427"/>
    <x v="4"/>
  </r>
  <r>
    <x v="17"/>
    <x v="17"/>
    <s v="KWA ADDRESS"/>
    <x v="1"/>
    <x v="124"/>
    <s v="PFMS8372843443"/>
    <n v="415"/>
    <n v="105.64"/>
    <n v="43840.6"/>
    <x v="395"/>
    <x v="4"/>
  </r>
  <r>
    <x v="26"/>
    <x v="26"/>
    <s v="KOB ADDRESS"/>
    <x v="1"/>
    <x v="124"/>
    <s v="PFMS2525071686"/>
    <n v="921"/>
    <n v="32.75"/>
    <n v="30162.75"/>
    <x v="313"/>
    <x v="4"/>
  </r>
  <r>
    <x v="21"/>
    <x v="21"/>
    <s v="TUT ADDRESS"/>
    <x v="1"/>
    <x v="125"/>
    <s v="PFMS6662303500"/>
    <n v="609"/>
    <n v="63.83"/>
    <n v="38872.47"/>
    <x v="428"/>
    <x v="4"/>
  </r>
  <r>
    <x v="5"/>
    <x v="5"/>
    <s v="AGY ADDRESS"/>
    <x v="1"/>
    <x v="125"/>
    <s v="PFMS8023231885"/>
    <n v="405"/>
    <n v="22.68"/>
    <n v="9185.4"/>
    <x v="429"/>
    <x v="4"/>
  </r>
  <r>
    <x v="16"/>
    <x v="16"/>
    <s v="MAM ADDRESS"/>
    <x v="0"/>
    <x v="126"/>
    <s v="MAM1463623823"/>
    <n v="391"/>
    <n v="188.15"/>
    <n v="73566.649999999994"/>
    <x v="175"/>
    <x v="4"/>
  </r>
  <r>
    <x v="1"/>
    <x v="1"/>
    <s v="KOJ ADDRESS"/>
    <x v="1"/>
    <x v="126"/>
    <s v="PFMS2401382374"/>
    <n v="457"/>
    <n v="13.15"/>
    <n v="6009.55"/>
    <x v="1"/>
    <x v="4"/>
  </r>
  <r>
    <x v="2"/>
    <x v="2"/>
    <s v="AND ADDRESS"/>
    <x v="1"/>
    <x v="126"/>
    <s v="PFMS4332122100"/>
    <n v="801"/>
    <n v="3.88"/>
    <n v="3107.88"/>
    <x v="430"/>
    <x v="4"/>
  </r>
  <r>
    <x v="17"/>
    <x v="17"/>
    <s v="KWA ADDRESS"/>
    <x v="1"/>
    <x v="126"/>
    <s v="PFMS1600331708"/>
    <n v="937"/>
    <n v="182.51"/>
    <n v="171011.87"/>
    <x v="47"/>
    <x v="4"/>
  </r>
  <r>
    <x v="16"/>
    <x v="16"/>
    <s v="MAM ADDRESS"/>
    <x v="0"/>
    <x v="127"/>
    <s v="MAM7632326627"/>
    <n v="864"/>
    <n v="18.21"/>
    <n v="15733.44"/>
    <x v="431"/>
    <x v="4"/>
  </r>
  <r>
    <x v="12"/>
    <x v="12"/>
    <s v="DAV ADDRESS"/>
    <x v="0"/>
    <x v="127"/>
    <s v="DAV4482854575"/>
    <n v="879"/>
    <n v="63.61"/>
    <n v="55913.19"/>
    <x v="432"/>
    <x v="4"/>
  </r>
  <r>
    <x v="5"/>
    <x v="5"/>
    <s v="AGY ADDRESS"/>
    <x v="1"/>
    <x v="127"/>
    <s v="PFMS4472110820"/>
    <n v="721"/>
    <n v="46.48"/>
    <n v="33512.080000000002"/>
    <x v="72"/>
    <x v="4"/>
  </r>
  <r>
    <x v="7"/>
    <x v="7"/>
    <s v="KWA ADDRESS"/>
    <x v="1"/>
    <x v="127"/>
    <s v="PFMS0075753264"/>
    <n v="688"/>
    <n v="163.43"/>
    <n v="112439.84"/>
    <x v="433"/>
    <x v="4"/>
  </r>
  <r>
    <x v="0"/>
    <x v="0"/>
    <s v="KWA ADDRESS"/>
    <x v="0"/>
    <x v="128"/>
    <s v="KWA0277543667"/>
    <n v="744"/>
    <n v="378.38"/>
    <n v="281514.71999999997"/>
    <x v="335"/>
    <x v="4"/>
  </r>
  <r>
    <x v="21"/>
    <x v="21"/>
    <s v="TUT ADDRESS"/>
    <x v="1"/>
    <x v="128"/>
    <s v="PFMS0162374578"/>
    <n v="866"/>
    <n v="29.14"/>
    <n v="25235.24"/>
    <x v="434"/>
    <x v="4"/>
  </r>
  <r>
    <x v="6"/>
    <x v="6"/>
    <s v="EST ADDRESS"/>
    <x v="1"/>
    <x v="128"/>
    <s v="PFMS8834766145"/>
    <n v="375"/>
    <n v="283.47000000000003"/>
    <n v="106301.25"/>
    <x v="435"/>
    <x v="4"/>
  </r>
  <r>
    <x v="7"/>
    <x v="7"/>
    <s v="KWA ADDRESS"/>
    <x v="1"/>
    <x v="128"/>
    <s v="PFMS8476236044"/>
    <n v="933"/>
    <n v="36.85"/>
    <n v="34381.050000000003"/>
    <x v="436"/>
    <x v="4"/>
  </r>
  <r>
    <x v="1"/>
    <x v="1"/>
    <s v="KOJ ADDRESS"/>
    <x v="1"/>
    <x v="129"/>
    <s v="PFMS4235544070"/>
    <n v="778"/>
    <n v="2.88"/>
    <n v="2240.64"/>
    <x v="417"/>
    <x v="4"/>
  </r>
  <r>
    <x v="2"/>
    <x v="2"/>
    <s v="AND ADDRESS"/>
    <x v="1"/>
    <x v="129"/>
    <s v="PFMS5004813236"/>
    <n v="628"/>
    <n v="65.45"/>
    <n v="41102.6"/>
    <x v="437"/>
    <x v="4"/>
  </r>
  <r>
    <x v="6"/>
    <x v="6"/>
    <s v="EST ADDRESS"/>
    <x v="1"/>
    <x v="129"/>
    <s v="PFMS7266861222"/>
    <n v="797"/>
    <n v="29.91"/>
    <n v="23838.27"/>
    <x v="120"/>
    <x v="4"/>
  </r>
  <r>
    <x v="24"/>
    <x v="24"/>
    <s v="DAN ADDRESS"/>
    <x v="0"/>
    <x v="130"/>
    <s v="DAN6721077012"/>
    <n v="692"/>
    <n v="23.12"/>
    <n v="15999.04"/>
    <x v="357"/>
    <x v="4"/>
  </r>
  <r>
    <x v="10"/>
    <x v="10"/>
    <s v="AKW ADDRESS"/>
    <x v="0"/>
    <x v="130"/>
    <s v="AKW5222657445"/>
    <n v="531"/>
    <n v="57.36"/>
    <n v="30458.16"/>
    <x v="438"/>
    <x v="4"/>
  </r>
  <r>
    <x v="11"/>
    <x v="11"/>
    <s v="EVA ADDRESS"/>
    <x v="1"/>
    <x v="130"/>
    <s v="PFMS6622488340"/>
    <n v="998"/>
    <n v="19.82"/>
    <n v="19780.36"/>
    <x v="439"/>
    <x v="4"/>
  </r>
  <r>
    <x v="11"/>
    <x v="11"/>
    <s v="EVA ADDRESS"/>
    <x v="1"/>
    <x v="130"/>
    <s v="PFMS4605653168"/>
    <n v="726"/>
    <n v="25.78"/>
    <n v="18716.28"/>
    <x v="440"/>
    <x v="4"/>
  </r>
  <r>
    <x v="5"/>
    <x v="5"/>
    <s v="AGY ADDRESS"/>
    <x v="1"/>
    <x v="130"/>
    <s v="PFMS1351710821"/>
    <n v="632"/>
    <n v="6.32"/>
    <n v="3994.24"/>
    <x v="441"/>
    <x v="4"/>
  </r>
  <r>
    <x v="5"/>
    <x v="5"/>
    <s v="AGY ADDRESS"/>
    <x v="1"/>
    <x v="130"/>
    <s v="PFMS8042651088"/>
    <n v="847"/>
    <n v="69.010000000000005"/>
    <n v="58451.47"/>
    <x v="442"/>
    <x v="4"/>
  </r>
  <r>
    <x v="23"/>
    <x v="23"/>
    <s v="KOF ADDRESS"/>
    <x v="1"/>
    <x v="131"/>
    <s v="PFMS8164427888"/>
    <n v="773"/>
    <n v="4.5999999999999996"/>
    <n v="3555.8"/>
    <x v="277"/>
    <x v="4"/>
  </r>
  <r>
    <x v="4"/>
    <x v="4"/>
    <s v="ART ADDRESS"/>
    <x v="1"/>
    <x v="131"/>
    <s v="PFMS7088251276"/>
    <n v="700"/>
    <n v="89.99"/>
    <n v="62993"/>
    <x v="86"/>
    <x v="4"/>
  </r>
  <r>
    <x v="6"/>
    <x v="6"/>
    <s v="EST ADDRESS"/>
    <x v="1"/>
    <x v="131"/>
    <s v="PFMS1847108850"/>
    <n v="778"/>
    <n v="173.88"/>
    <n v="135278.64000000001"/>
    <x v="417"/>
    <x v="4"/>
  </r>
  <r>
    <x v="18"/>
    <x v="18"/>
    <s v="FEL ADDRESS"/>
    <x v="1"/>
    <x v="131"/>
    <s v="PFMS7840648334"/>
    <n v="675"/>
    <n v="95.57"/>
    <n v="64509.75"/>
    <x v="443"/>
    <x v="4"/>
  </r>
  <r>
    <x v="25"/>
    <x v="25"/>
    <s v="OPO ADDRESS"/>
    <x v="1"/>
    <x v="131"/>
    <s v="PFMS3370156530"/>
    <n v="643"/>
    <n v="115.14"/>
    <n v="74035.02"/>
    <x v="444"/>
    <x v="4"/>
  </r>
  <r>
    <x v="24"/>
    <x v="24"/>
    <s v="DAN ADDRESS"/>
    <x v="0"/>
    <x v="132"/>
    <s v="DAN6445664825"/>
    <n v="611"/>
    <n v="97"/>
    <n v="59267"/>
    <x v="445"/>
    <x v="4"/>
  </r>
  <r>
    <x v="16"/>
    <x v="16"/>
    <s v="MAM ADDRESS"/>
    <x v="0"/>
    <x v="132"/>
    <s v="MAM0100048221"/>
    <n v="300"/>
    <n v="206.82"/>
    <n v="62046"/>
    <x v="123"/>
    <x v="4"/>
  </r>
  <r>
    <x v="12"/>
    <x v="12"/>
    <s v="DAV ADDRESS"/>
    <x v="0"/>
    <x v="132"/>
    <s v="DAV5186283326"/>
    <n v="737"/>
    <n v="124.7"/>
    <n v="91903.9"/>
    <x v="446"/>
    <x v="4"/>
  </r>
  <r>
    <x v="19"/>
    <x v="19"/>
    <s v="YAW ADDRESS"/>
    <x v="1"/>
    <x v="132"/>
    <s v="PFMS7473555222"/>
    <n v="653"/>
    <n v="244.67"/>
    <n v="159769.51"/>
    <x v="447"/>
    <x v="4"/>
  </r>
  <r>
    <x v="4"/>
    <x v="4"/>
    <s v="ART ADDRESS"/>
    <x v="1"/>
    <x v="132"/>
    <s v="PFMS5202307548"/>
    <n v="796"/>
    <n v="128.63999999999999"/>
    <n v="102397.44"/>
    <x v="425"/>
    <x v="4"/>
  </r>
  <r>
    <x v="6"/>
    <x v="6"/>
    <s v="EST ADDRESS"/>
    <x v="1"/>
    <x v="132"/>
    <s v="PFMS6858044568"/>
    <n v="327"/>
    <n v="192.49"/>
    <n v="62944.23"/>
    <x v="448"/>
    <x v="4"/>
  </r>
  <r>
    <x v="10"/>
    <x v="10"/>
    <s v="AKW ADDRESS"/>
    <x v="0"/>
    <x v="133"/>
    <s v="AKW0826457366"/>
    <n v="777"/>
    <n v="43.68"/>
    <n v="33939.360000000001"/>
    <x v="268"/>
    <x v="4"/>
  </r>
  <r>
    <x v="2"/>
    <x v="2"/>
    <s v="AND ADDRESS"/>
    <x v="1"/>
    <x v="133"/>
    <s v="PFMS0755150755"/>
    <n v="537"/>
    <n v="230.48"/>
    <n v="123767.76"/>
    <x v="449"/>
    <x v="4"/>
  </r>
  <r>
    <x v="7"/>
    <x v="7"/>
    <s v="KWA ADDRESS"/>
    <x v="1"/>
    <x v="133"/>
    <s v="PFMS4107171804"/>
    <n v="585"/>
    <n v="15.15"/>
    <n v="8862.75"/>
    <x v="267"/>
    <x v="4"/>
  </r>
  <r>
    <x v="16"/>
    <x v="16"/>
    <s v="MAM ADDRESS"/>
    <x v="0"/>
    <x v="134"/>
    <s v="MAM0623821860"/>
    <n v="936"/>
    <n v="19.61"/>
    <n v="18354.96"/>
    <x v="450"/>
    <x v="4"/>
  </r>
  <r>
    <x v="2"/>
    <x v="2"/>
    <s v="AND ADDRESS"/>
    <x v="1"/>
    <x v="134"/>
    <s v="PFMS3206521048"/>
    <n v="546"/>
    <n v="234.27"/>
    <n v="127911.42"/>
    <x v="87"/>
    <x v="4"/>
  </r>
  <r>
    <x v="2"/>
    <x v="2"/>
    <s v="AND ADDRESS"/>
    <x v="1"/>
    <x v="134"/>
    <s v="PFMS0421462772"/>
    <n v="570"/>
    <n v="75.72"/>
    <n v="43160.4"/>
    <x v="28"/>
    <x v="4"/>
  </r>
  <r>
    <x v="2"/>
    <x v="2"/>
    <s v="AND ADDRESS"/>
    <x v="1"/>
    <x v="134"/>
    <s v="PFMS8417346331"/>
    <n v="274"/>
    <n v="239.6"/>
    <n v="65650.399999999994"/>
    <x v="451"/>
    <x v="4"/>
  </r>
  <r>
    <x v="6"/>
    <x v="6"/>
    <s v="EST ADDRESS"/>
    <x v="1"/>
    <x v="134"/>
    <s v="PFMS1150233070"/>
    <n v="564"/>
    <n v="0.26"/>
    <n v="146.63999999999999"/>
    <x v="58"/>
    <x v="4"/>
  </r>
  <r>
    <x v="18"/>
    <x v="18"/>
    <s v="FEL ADDRESS"/>
    <x v="1"/>
    <x v="134"/>
    <s v="PFMS8004252622"/>
    <n v="343"/>
    <n v="30.84"/>
    <n v="10578.12"/>
    <x v="108"/>
    <x v="4"/>
  </r>
  <r>
    <x v="25"/>
    <x v="25"/>
    <s v="OPO ADDRESS"/>
    <x v="1"/>
    <x v="134"/>
    <s v="PFMS6734113513"/>
    <n v="301"/>
    <n v="50.09"/>
    <n v="15077.09"/>
    <x v="452"/>
    <x v="4"/>
  </r>
  <r>
    <x v="24"/>
    <x v="24"/>
    <s v="DAN ADDRESS"/>
    <x v="0"/>
    <x v="135"/>
    <s v="DAN4487781653"/>
    <n v="516"/>
    <n v="5.92"/>
    <n v="3054.72"/>
    <x v="453"/>
    <x v="4"/>
  </r>
  <r>
    <x v="11"/>
    <x v="11"/>
    <s v="EVA ADDRESS"/>
    <x v="1"/>
    <x v="135"/>
    <s v="PFMS1341133378"/>
    <n v="274"/>
    <n v="199.06"/>
    <n v="54542.44"/>
    <x v="451"/>
    <x v="4"/>
  </r>
  <r>
    <x v="10"/>
    <x v="10"/>
    <s v="AKW ADDRESS"/>
    <x v="0"/>
    <x v="136"/>
    <s v="AKW2668777561"/>
    <n v="299"/>
    <n v="396.28"/>
    <n v="118487.72"/>
    <x v="454"/>
    <x v="4"/>
  </r>
  <r>
    <x v="14"/>
    <x v="14"/>
    <s v="YAA ADDRESS"/>
    <x v="0"/>
    <x v="136"/>
    <s v="YAA0337488167"/>
    <n v="971"/>
    <n v="137.75"/>
    <n v="133755.25"/>
    <x v="455"/>
    <x v="4"/>
  </r>
  <r>
    <x v="1"/>
    <x v="1"/>
    <s v="KOJ ADDRESS"/>
    <x v="1"/>
    <x v="136"/>
    <s v="PFMS1614524218"/>
    <n v="560"/>
    <n v="350.51"/>
    <n v="196285.6"/>
    <x v="242"/>
    <x v="4"/>
  </r>
  <r>
    <x v="4"/>
    <x v="4"/>
    <s v="ART ADDRESS"/>
    <x v="1"/>
    <x v="136"/>
    <s v="PFMS8073684711"/>
    <n v="774"/>
    <n v="20.9"/>
    <n v="16176.6"/>
    <x v="456"/>
    <x v="4"/>
  </r>
  <r>
    <x v="15"/>
    <x v="15"/>
    <s v="LEA ADDRESS"/>
    <x v="0"/>
    <x v="137"/>
    <s v="LEA5362416858"/>
    <n v="765"/>
    <n v="58.04"/>
    <n v="44400.6"/>
    <x v="457"/>
    <x v="4"/>
  </r>
  <r>
    <x v="19"/>
    <x v="19"/>
    <s v="YAW ADDRESS"/>
    <x v="1"/>
    <x v="137"/>
    <s v="PFMS3178114442"/>
    <n v="576"/>
    <n v="218.48"/>
    <n v="125844.48"/>
    <x v="418"/>
    <x v="4"/>
  </r>
  <r>
    <x v="8"/>
    <x v="8"/>
    <s v="DAV ADDRESS"/>
    <x v="0"/>
    <x v="138"/>
    <s v="DAV0834162048"/>
    <n v="505"/>
    <n v="231.28"/>
    <n v="116796.4"/>
    <x v="458"/>
    <x v="4"/>
  </r>
  <r>
    <x v="16"/>
    <x v="16"/>
    <s v="MAM ADDRESS"/>
    <x v="0"/>
    <x v="138"/>
    <s v="MAM4585333635"/>
    <n v="963"/>
    <n v="141.4"/>
    <n v="136168.20000000001"/>
    <x v="459"/>
    <x v="4"/>
  </r>
  <r>
    <x v="20"/>
    <x v="20"/>
    <s v="ANT ADDRESS"/>
    <x v="0"/>
    <x v="138"/>
    <s v="ANT7376458280"/>
    <n v="812"/>
    <n v="92.5"/>
    <n v="75110"/>
    <x v="12"/>
    <x v="4"/>
  </r>
  <r>
    <x v="12"/>
    <x v="12"/>
    <s v="DAV ADDRESS"/>
    <x v="0"/>
    <x v="138"/>
    <s v="DAV3513764320"/>
    <n v="538"/>
    <n v="81.67"/>
    <n v="43938.46"/>
    <x v="460"/>
    <x v="4"/>
  </r>
  <r>
    <x v="13"/>
    <x v="13"/>
    <s v="YAW ADDRESS"/>
    <x v="0"/>
    <x v="138"/>
    <s v="YAW7030246806"/>
    <n v="829"/>
    <n v="22.76"/>
    <n v="18868.04"/>
    <x v="461"/>
    <x v="4"/>
  </r>
  <r>
    <x v="13"/>
    <x v="13"/>
    <s v="YAW ADDRESS"/>
    <x v="0"/>
    <x v="138"/>
    <s v="YAW5087078062"/>
    <n v="468"/>
    <n v="128.87"/>
    <n v="60311.16"/>
    <x v="462"/>
    <x v="4"/>
  </r>
  <r>
    <x v="21"/>
    <x v="21"/>
    <s v="TUT ADDRESS"/>
    <x v="1"/>
    <x v="138"/>
    <s v="PFMS6064477451"/>
    <n v="388"/>
    <n v="124.01"/>
    <n v="48115.88"/>
    <x v="463"/>
    <x v="4"/>
  </r>
  <r>
    <x v="17"/>
    <x v="17"/>
    <s v="KWA ADDRESS"/>
    <x v="1"/>
    <x v="138"/>
    <s v="PFMS2352526453"/>
    <n v="654"/>
    <n v="249.79"/>
    <n v="163362.66"/>
    <x v="464"/>
    <x v="4"/>
  </r>
  <r>
    <x v="7"/>
    <x v="7"/>
    <s v="KWA ADDRESS"/>
    <x v="1"/>
    <x v="138"/>
    <s v="PFMS1064328818"/>
    <n v="358"/>
    <n v="215.28"/>
    <n v="77070.240000000005"/>
    <x v="465"/>
    <x v="4"/>
  </r>
  <r>
    <x v="11"/>
    <x v="11"/>
    <s v="EVA ADDRESS"/>
    <x v="1"/>
    <x v="139"/>
    <s v="PFMS2516738082"/>
    <n v="363"/>
    <n v="281.20999999999998"/>
    <n v="102079.23"/>
    <x v="107"/>
    <x v="4"/>
  </r>
  <r>
    <x v="19"/>
    <x v="19"/>
    <s v="YAW ADDRESS"/>
    <x v="1"/>
    <x v="139"/>
    <s v="PFMS0406062486"/>
    <n v="644"/>
    <n v="156.94999999999999"/>
    <n v="101075.8"/>
    <x v="466"/>
    <x v="4"/>
  </r>
  <r>
    <x v="19"/>
    <x v="19"/>
    <s v="YAW ADDRESS"/>
    <x v="1"/>
    <x v="139"/>
    <s v="PFMS0044238082"/>
    <n v="344"/>
    <n v="114.83"/>
    <n v="39501.519999999997"/>
    <x v="181"/>
    <x v="4"/>
  </r>
  <r>
    <x v="3"/>
    <x v="3"/>
    <s v="KOJ ADDRESS"/>
    <x v="1"/>
    <x v="139"/>
    <s v="PFMS2845678202"/>
    <n v="815"/>
    <n v="415.48"/>
    <n v="338616.2"/>
    <x v="140"/>
    <x v="4"/>
  </r>
  <r>
    <x v="6"/>
    <x v="6"/>
    <s v="EST ADDRESS"/>
    <x v="1"/>
    <x v="139"/>
    <s v="PFMS1230873414"/>
    <n v="515"/>
    <n v="243.09"/>
    <n v="125191.35"/>
    <x v="199"/>
    <x v="4"/>
  </r>
  <r>
    <x v="24"/>
    <x v="24"/>
    <s v="DAN ADDRESS"/>
    <x v="0"/>
    <x v="140"/>
    <s v="DAN5581710187"/>
    <n v="406"/>
    <n v="34.229999999999997"/>
    <n v="13897.38"/>
    <x v="467"/>
    <x v="4"/>
  </r>
  <r>
    <x v="10"/>
    <x v="10"/>
    <s v="AKW ADDRESS"/>
    <x v="0"/>
    <x v="140"/>
    <s v="AKW3601677580"/>
    <n v="986"/>
    <n v="76.8"/>
    <n v="75724.800000000003"/>
    <x v="468"/>
    <x v="4"/>
  </r>
  <r>
    <x v="10"/>
    <x v="10"/>
    <s v="AKW ADDRESS"/>
    <x v="0"/>
    <x v="140"/>
    <s v="AKW1788484141"/>
    <n v="932"/>
    <n v="60.17"/>
    <n v="56078.44"/>
    <x v="469"/>
    <x v="4"/>
  </r>
  <r>
    <x v="5"/>
    <x v="5"/>
    <s v="AGY ADDRESS"/>
    <x v="1"/>
    <x v="140"/>
    <s v="PFMS8025480115"/>
    <n v="917"/>
    <n v="21.65"/>
    <n v="19853.05"/>
    <x v="6"/>
    <x v="4"/>
  </r>
  <r>
    <x v="18"/>
    <x v="18"/>
    <s v="FEL ADDRESS"/>
    <x v="1"/>
    <x v="140"/>
    <s v="PFMS3076283078"/>
    <n v="636"/>
    <n v="6.56"/>
    <n v="4172.16"/>
    <x v="470"/>
    <x v="4"/>
  </r>
  <r>
    <x v="10"/>
    <x v="10"/>
    <s v="AKW ADDRESS"/>
    <x v="0"/>
    <x v="141"/>
    <s v="AKW3257631061"/>
    <n v="485"/>
    <n v="50.44"/>
    <n v="24463.4"/>
    <x v="471"/>
    <x v="4"/>
  </r>
  <r>
    <x v="21"/>
    <x v="21"/>
    <s v="TUT ADDRESS"/>
    <x v="1"/>
    <x v="141"/>
    <s v="PFMS6166581205"/>
    <n v="345"/>
    <n v="310.49"/>
    <n v="107119.05"/>
    <x v="472"/>
    <x v="4"/>
  </r>
  <r>
    <x v="23"/>
    <x v="23"/>
    <s v="KOF ADDRESS"/>
    <x v="1"/>
    <x v="141"/>
    <s v="PFMS1554207164"/>
    <n v="302"/>
    <n v="40.96"/>
    <n v="12369.92"/>
    <x v="59"/>
    <x v="4"/>
  </r>
  <r>
    <x v="26"/>
    <x v="26"/>
    <s v="KOB ADDRESS"/>
    <x v="1"/>
    <x v="141"/>
    <s v="PFMS5722527184"/>
    <n v="559"/>
    <n v="91.65"/>
    <n v="51232.35"/>
    <x v="473"/>
    <x v="4"/>
  </r>
  <r>
    <x v="7"/>
    <x v="7"/>
    <s v="KWA ADDRESS"/>
    <x v="1"/>
    <x v="141"/>
    <s v="PFMS4320846380"/>
    <n v="264"/>
    <n v="74.319999999999993"/>
    <n v="19620.48"/>
    <x v="128"/>
    <x v="4"/>
  </r>
  <r>
    <x v="24"/>
    <x v="24"/>
    <s v="DAN ADDRESS"/>
    <x v="0"/>
    <x v="142"/>
    <s v="DAN2127353071"/>
    <n v="466"/>
    <n v="276.08999999999997"/>
    <n v="128657.94"/>
    <x v="474"/>
    <x v="5"/>
  </r>
  <r>
    <x v="13"/>
    <x v="13"/>
    <s v="YAW ADDRESS"/>
    <x v="0"/>
    <x v="142"/>
    <s v="YAW7682446386"/>
    <n v="528"/>
    <n v="53.67"/>
    <n v="28337.759999999998"/>
    <x v="159"/>
    <x v="5"/>
  </r>
  <r>
    <x v="4"/>
    <x v="4"/>
    <s v="ART ADDRESS"/>
    <x v="1"/>
    <x v="142"/>
    <s v="PFMS2232481763"/>
    <n v="892"/>
    <n v="20.3"/>
    <n v="18107.599999999999"/>
    <x v="475"/>
    <x v="5"/>
  </r>
  <r>
    <x v="10"/>
    <x v="10"/>
    <s v="AKW ADDRESS"/>
    <x v="0"/>
    <x v="143"/>
    <s v="AKW6018681044"/>
    <n v="297"/>
    <n v="205.86"/>
    <n v="61140.42"/>
    <x v="476"/>
    <x v="5"/>
  </r>
  <r>
    <x v="10"/>
    <x v="10"/>
    <s v="AKW ADDRESS"/>
    <x v="0"/>
    <x v="143"/>
    <s v="AKW8753683127"/>
    <n v="881"/>
    <n v="117.77"/>
    <n v="103755.37"/>
    <x v="477"/>
    <x v="5"/>
  </r>
  <r>
    <x v="21"/>
    <x v="21"/>
    <s v="TUT ADDRESS"/>
    <x v="1"/>
    <x v="143"/>
    <s v="PFMS5015205406"/>
    <n v="995"/>
    <n v="112.79"/>
    <n v="112226.05"/>
    <x v="478"/>
    <x v="5"/>
  </r>
  <r>
    <x v="25"/>
    <x v="25"/>
    <s v="OPO ADDRESS"/>
    <x v="1"/>
    <x v="143"/>
    <s v="PFMS7701034638"/>
    <n v="355"/>
    <n v="86.61"/>
    <n v="30746.55"/>
    <x v="479"/>
    <x v="5"/>
  </r>
  <r>
    <x v="11"/>
    <x v="11"/>
    <s v="EVA ADDRESS"/>
    <x v="1"/>
    <x v="144"/>
    <s v="PFMS2007326531"/>
    <n v="573"/>
    <n v="47.56"/>
    <n v="27251.88"/>
    <x v="261"/>
    <x v="5"/>
  </r>
  <r>
    <x v="5"/>
    <x v="5"/>
    <s v="AGY ADDRESS"/>
    <x v="1"/>
    <x v="144"/>
    <s v="PFMS4701421233"/>
    <n v="778"/>
    <n v="116.48"/>
    <n v="90621.440000000002"/>
    <x v="417"/>
    <x v="5"/>
  </r>
  <r>
    <x v="18"/>
    <x v="18"/>
    <s v="FEL ADDRESS"/>
    <x v="1"/>
    <x v="144"/>
    <s v="PFMS5703254363"/>
    <n v="282"/>
    <n v="8.33"/>
    <n v="2349.06"/>
    <x v="36"/>
    <x v="5"/>
  </r>
  <r>
    <x v="2"/>
    <x v="2"/>
    <s v="AND ADDRESS"/>
    <x v="1"/>
    <x v="145"/>
    <s v="PFMS7410214113"/>
    <n v="897"/>
    <n v="286.79000000000002"/>
    <n v="257250.63"/>
    <x v="480"/>
    <x v="5"/>
  </r>
  <r>
    <x v="21"/>
    <x v="21"/>
    <s v="TUT ADDRESS"/>
    <x v="1"/>
    <x v="145"/>
    <s v="PFMS8338868285"/>
    <n v="680"/>
    <n v="325.26"/>
    <n v="221176.8"/>
    <x v="481"/>
    <x v="5"/>
  </r>
  <r>
    <x v="23"/>
    <x v="23"/>
    <s v="KOF ADDRESS"/>
    <x v="1"/>
    <x v="145"/>
    <s v="PFMS5516582887"/>
    <n v="645"/>
    <n v="63.13"/>
    <n v="40718.85"/>
    <x v="482"/>
    <x v="5"/>
  </r>
  <r>
    <x v="5"/>
    <x v="5"/>
    <s v="AGY ADDRESS"/>
    <x v="1"/>
    <x v="145"/>
    <s v="PFMS7521423448"/>
    <n v="701"/>
    <n v="105.97"/>
    <n v="74284.97"/>
    <x v="483"/>
    <x v="5"/>
  </r>
  <r>
    <x v="18"/>
    <x v="18"/>
    <s v="FEL ADDRESS"/>
    <x v="1"/>
    <x v="145"/>
    <s v="PFMS6507488626"/>
    <n v="451"/>
    <n v="190.2"/>
    <n v="85780.2"/>
    <x v="484"/>
    <x v="5"/>
  </r>
  <r>
    <x v="8"/>
    <x v="8"/>
    <s v="DAV ADDRESS"/>
    <x v="0"/>
    <x v="146"/>
    <s v="DAV0231846603"/>
    <n v="518"/>
    <n v="204.53"/>
    <n v="105946.54"/>
    <x v="485"/>
    <x v="5"/>
  </r>
  <r>
    <x v="18"/>
    <x v="18"/>
    <s v="FEL ADDRESS"/>
    <x v="1"/>
    <x v="146"/>
    <s v="PFMS1602883747"/>
    <n v="831"/>
    <n v="382.09"/>
    <n v="317516.78999999998"/>
    <x v="486"/>
    <x v="5"/>
  </r>
  <r>
    <x v="15"/>
    <x v="15"/>
    <s v="LEA ADDRESS"/>
    <x v="0"/>
    <x v="147"/>
    <s v="LEA1541684176"/>
    <n v="769"/>
    <n v="110.85"/>
    <n v="85243.65"/>
    <x v="487"/>
    <x v="5"/>
  </r>
  <r>
    <x v="10"/>
    <x v="10"/>
    <s v="AKW ADDRESS"/>
    <x v="0"/>
    <x v="147"/>
    <s v="AKW2472424126"/>
    <n v="315"/>
    <n v="151.19999999999999"/>
    <n v="47628"/>
    <x v="212"/>
    <x v="5"/>
  </r>
  <r>
    <x v="14"/>
    <x v="14"/>
    <s v="YAA ADDRESS"/>
    <x v="0"/>
    <x v="147"/>
    <s v="YAA8124168280"/>
    <n v="877"/>
    <n v="181.51"/>
    <n v="159184.26999999999"/>
    <x v="488"/>
    <x v="5"/>
  </r>
  <r>
    <x v="6"/>
    <x v="6"/>
    <s v="EST ADDRESS"/>
    <x v="1"/>
    <x v="147"/>
    <s v="PFMS2688724755"/>
    <n v="318"/>
    <n v="184.87"/>
    <n v="58788.66"/>
    <x v="41"/>
    <x v="5"/>
  </r>
  <r>
    <x v="20"/>
    <x v="20"/>
    <s v="ANT ADDRESS"/>
    <x v="0"/>
    <x v="148"/>
    <s v="ANT4102458724"/>
    <n v="798"/>
    <n v="76.28"/>
    <n v="60871.44"/>
    <x v="489"/>
    <x v="5"/>
  </r>
  <r>
    <x v="21"/>
    <x v="21"/>
    <s v="TUT ADDRESS"/>
    <x v="1"/>
    <x v="148"/>
    <s v="PFMS8855601458"/>
    <n v="497"/>
    <n v="365.19"/>
    <n v="181499.43"/>
    <x v="216"/>
    <x v="5"/>
  </r>
  <r>
    <x v="4"/>
    <x v="4"/>
    <s v="ART ADDRESS"/>
    <x v="1"/>
    <x v="148"/>
    <s v="PFMS1871605241"/>
    <n v="833"/>
    <n v="135.65"/>
    <n v="112996.45"/>
    <x v="209"/>
    <x v="5"/>
  </r>
  <r>
    <x v="7"/>
    <x v="7"/>
    <s v="KWA ADDRESS"/>
    <x v="1"/>
    <x v="148"/>
    <s v="PFMS0722354114"/>
    <n v="334"/>
    <n v="44.46"/>
    <n v="14849.64"/>
    <x v="490"/>
    <x v="5"/>
  </r>
  <r>
    <x v="16"/>
    <x v="16"/>
    <s v="MAM ADDRESS"/>
    <x v="0"/>
    <x v="149"/>
    <s v="MAM1250506304"/>
    <n v="572"/>
    <n v="165.72"/>
    <n v="94791.84"/>
    <x v="137"/>
    <x v="5"/>
  </r>
  <r>
    <x v="20"/>
    <x v="20"/>
    <s v="ANT ADDRESS"/>
    <x v="0"/>
    <x v="149"/>
    <s v="ANT1082668203"/>
    <n v="454"/>
    <n v="74.44"/>
    <n v="33795.760000000002"/>
    <x v="491"/>
    <x v="5"/>
  </r>
  <r>
    <x v="19"/>
    <x v="19"/>
    <s v="YAW ADDRESS"/>
    <x v="1"/>
    <x v="149"/>
    <s v="PFMS8548505882"/>
    <n v="343"/>
    <n v="86.73"/>
    <n v="29748.39"/>
    <x v="108"/>
    <x v="5"/>
  </r>
  <r>
    <x v="26"/>
    <x v="26"/>
    <s v="KOB ADDRESS"/>
    <x v="1"/>
    <x v="149"/>
    <s v="PFMS5844051706"/>
    <n v="942"/>
    <n v="59.76"/>
    <n v="56293.919999999998"/>
    <x v="492"/>
    <x v="5"/>
  </r>
  <r>
    <x v="14"/>
    <x v="14"/>
    <s v="YAA ADDRESS"/>
    <x v="0"/>
    <x v="150"/>
    <s v="YAA4425261501"/>
    <n v="264"/>
    <n v="311.76"/>
    <n v="82304.639999999999"/>
    <x v="146"/>
    <x v="5"/>
  </r>
  <r>
    <x v="0"/>
    <x v="0"/>
    <s v="KWA ADDRESS"/>
    <x v="0"/>
    <x v="150"/>
    <s v="KWA8503415586"/>
    <n v="263"/>
    <n v="9.3699999999999992"/>
    <n v="2464.31"/>
    <x v="493"/>
    <x v="5"/>
  </r>
  <r>
    <x v="2"/>
    <x v="2"/>
    <s v="AND ADDRESS"/>
    <x v="1"/>
    <x v="150"/>
    <s v="PFMS4755332185"/>
    <n v="663"/>
    <n v="167.22"/>
    <n v="110866.86"/>
    <x v="494"/>
    <x v="5"/>
  </r>
  <r>
    <x v="2"/>
    <x v="2"/>
    <s v="AND ADDRESS"/>
    <x v="1"/>
    <x v="150"/>
    <s v="PFMS3603360336"/>
    <n v="315"/>
    <n v="65.47"/>
    <n v="20623.05"/>
    <x v="495"/>
    <x v="5"/>
  </r>
  <r>
    <x v="2"/>
    <x v="2"/>
    <s v="AND ADDRESS"/>
    <x v="1"/>
    <x v="150"/>
    <s v="PFMS8484276300"/>
    <n v="476"/>
    <n v="114.3"/>
    <n v="54406.8"/>
    <x v="38"/>
    <x v="5"/>
  </r>
  <r>
    <x v="26"/>
    <x v="26"/>
    <s v="KOB ADDRESS"/>
    <x v="1"/>
    <x v="150"/>
    <s v="PFMS6751306862"/>
    <n v="304"/>
    <n v="249.37"/>
    <n v="75808.479999999996"/>
    <x v="163"/>
    <x v="5"/>
  </r>
  <r>
    <x v="25"/>
    <x v="25"/>
    <s v="OPO ADDRESS"/>
    <x v="1"/>
    <x v="150"/>
    <s v="PFMS5524661650"/>
    <n v="331"/>
    <n v="260.19"/>
    <n v="86122.89"/>
    <x v="496"/>
    <x v="5"/>
  </r>
  <r>
    <x v="2"/>
    <x v="2"/>
    <s v="AND ADDRESS"/>
    <x v="1"/>
    <x v="151"/>
    <s v="PFMS3216328147"/>
    <n v="766"/>
    <n v="388.15"/>
    <n v="297322.90000000002"/>
    <x v="497"/>
    <x v="5"/>
  </r>
  <r>
    <x v="17"/>
    <x v="17"/>
    <s v="KWA ADDRESS"/>
    <x v="1"/>
    <x v="151"/>
    <s v="PFMS3006136085"/>
    <n v="599"/>
    <n v="98.39"/>
    <n v="58935.61"/>
    <x v="289"/>
    <x v="5"/>
  </r>
  <r>
    <x v="3"/>
    <x v="3"/>
    <s v="KOJ ADDRESS"/>
    <x v="1"/>
    <x v="151"/>
    <s v="PFMS3611771372"/>
    <n v="692"/>
    <n v="82.14"/>
    <n v="56840.88"/>
    <x v="498"/>
    <x v="5"/>
  </r>
  <r>
    <x v="20"/>
    <x v="20"/>
    <s v="ANT ADDRESS"/>
    <x v="0"/>
    <x v="152"/>
    <s v="ANT0101866612"/>
    <n v="543"/>
    <n v="16.29"/>
    <n v="8845.4699999999993"/>
    <x v="499"/>
    <x v="5"/>
  </r>
  <r>
    <x v="20"/>
    <x v="20"/>
    <s v="ANT ADDRESS"/>
    <x v="0"/>
    <x v="152"/>
    <s v="ANT0401837685"/>
    <n v="669"/>
    <n v="65.02"/>
    <n v="43498.38"/>
    <x v="500"/>
    <x v="5"/>
  </r>
  <r>
    <x v="9"/>
    <x v="9"/>
    <s v="AFI ADDRESS"/>
    <x v="1"/>
    <x v="152"/>
    <s v="PFMS0607880344"/>
    <n v="362"/>
    <n v="21.69"/>
    <n v="7851.78"/>
    <x v="501"/>
    <x v="5"/>
  </r>
  <r>
    <x v="6"/>
    <x v="6"/>
    <s v="EST ADDRESS"/>
    <x v="1"/>
    <x v="152"/>
    <s v="PFMS7283356465"/>
    <n v="685"/>
    <n v="113.25"/>
    <n v="77576.25"/>
    <x v="353"/>
    <x v="5"/>
  </r>
  <r>
    <x v="6"/>
    <x v="6"/>
    <s v="EST ADDRESS"/>
    <x v="1"/>
    <x v="152"/>
    <s v="PFMS3010730556"/>
    <n v="386"/>
    <n v="27.15"/>
    <n v="10479.9"/>
    <x v="153"/>
    <x v="5"/>
  </r>
  <r>
    <x v="18"/>
    <x v="18"/>
    <s v="FEL ADDRESS"/>
    <x v="1"/>
    <x v="152"/>
    <s v="PFMS6787314085"/>
    <n v="810"/>
    <n v="127.4"/>
    <n v="103194"/>
    <x v="399"/>
    <x v="5"/>
  </r>
  <r>
    <x v="7"/>
    <x v="7"/>
    <s v="KWA ADDRESS"/>
    <x v="1"/>
    <x v="152"/>
    <s v="PFMS4627011804"/>
    <n v="874"/>
    <n v="46.51"/>
    <n v="40649.74"/>
    <x v="280"/>
    <x v="5"/>
  </r>
  <r>
    <x v="20"/>
    <x v="20"/>
    <s v="ANT ADDRESS"/>
    <x v="0"/>
    <x v="153"/>
    <s v="ANT7450250543"/>
    <n v="856"/>
    <n v="75.260000000000005"/>
    <n v="64422.559999999998"/>
    <x v="502"/>
    <x v="5"/>
  </r>
  <r>
    <x v="1"/>
    <x v="1"/>
    <s v="KOJ ADDRESS"/>
    <x v="1"/>
    <x v="153"/>
    <s v="PFMS7705641238"/>
    <n v="664"/>
    <n v="224.38"/>
    <n v="148988.32"/>
    <x v="503"/>
    <x v="5"/>
  </r>
  <r>
    <x v="23"/>
    <x v="23"/>
    <s v="KOF ADDRESS"/>
    <x v="1"/>
    <x v="153"/>
    <s v="PFMS0467146803"/>
    <n v="537"/>
    <n v="0.68"/>
    <n v="365.16"/>
    <x v="449"/>
    <x v="5"/>
  </r>
  <r>
    <x v="17"/>
    <x v="17"/>
    <s v="KWA ADDRESS"/>
    <x v="1"/>
    <x v="153"/>
    <s v="PFMS8842000413"/>
    <n v="808"/>
    <n v="216.4"/>
    <n v="174851.20000000001"/>
    <x v="504"/>
    <x v="5"/>
  </r>
  <r>
    <x v="18"/>
    <x v="18"/>
    <s v="FEL ADDRESS"/>
    <x v="1"/>
    <x v="153"/>
    <s v="PFMS3007725068"/>
    <n v="932"/>
    <n v="20.62"/>
    <n v="19217.84"/>
    <x v="505"/>
    <x v="5"/>
  </r>
  <r>
    <x v="24"/>
    <x v="24"/>
    <s v="DAN ADDRESS"/>
    <x v="0"/>
    <x v="154"/>
    <s v="DAN6586752376"/>
    <n v="836"/>
    <n v="85.16"/>
    <n v="71193.759999999995"/>
    <x v="506"/>
    <x v="5"/>
  </r>
  <r>
    <x v="0"/>
    <x v="0"/>
    <s v="KWA ADDRESS"/>
    <x v="0"/>
    <x v="154"/>
    <s v="KWA1073162585"/>
    <n v="573"/>
    <n v="57.56"/>
    <n v="32981.879999999997"/>
    <x v="239"/>
    <x v="5"/>
  </r>
  <r>
    <x v="21"/>
    <x v="21"/>
    <s v="TUT ADDRESS"/>
    <x v="1"/>
    <x v="154"/>
    <s v="PFMS1837464264"/>
    <n v="857"/>
    <n v="325.08"/>
    <n v="278593.56"/>
    <x v="328"/>
    <x v="5"/>
  </r>
  <r>
    <x v="5"/>
    <x v="5"/>
    <s v="AGY ADDRESS"/>
    <x v="1"/>
    <x v="154"/>
    <s v="PFMS4323064314"/>
    <n v="488"/>
    <n v="29.03"/>
    <n v="14166.64"/>
    <x v="43"/>
    <x v="5"/>
  </r>
  <r>
    <x v="13"/>
    <x v="13"/>
    <s v="YAW ADDRESS"/>
    <x v="0"/>
    <x v="155"/>
    <s v="YAW4478175823"/>
    <n v="981"/>
    <n v="363.27"/>
    <n v="356367.87"/>
    <x v="507"/>
    <x v="5"/>
  </r>
  <r>
    <x v="10"/>
    <x v="10"/>
    <s v="AKW ADDRESS"/>
    <x v="0"/>
    <x v="155"/>
    <s v="AKW6261107160"/>
    <n v="702"/>
    <n v="70.67"/>
    <n v="49610.34"/>
    <x v="508"/>
    <x v="5"/>
  </r>
  <r>
    <x v="14"/>
    <x v="14"/>
    <s v="YAA ADDRESS"/>
    <x v="0"/>
    <x v="155"/>
    <s v="YAA0553264323"/>
    <n v="365"/>
    <n v="8.76"/>
    <n v="3197.4"/>
    <x v="509"/>
    <x v="5"/>
  </r>
  <r>
    <x v="1"/>
    <x v="1"/>
    <s v="KOJ ADDRESS"/>
    <x v="1"/>
    <x v="155"/>
    <s v="PFMS6360586053"/>
    <n v="669"/>
    <n v="7.18"/>
    <n v="4803.42"/>
    <x v="510"/>
    <x v="5"/>
  </r>
  <r>
    <x v="17"/>
    <x v="17"/>
    <s v="KWA ADDRESS"/>
    <x v="1"/>
    <x v="155"/>
    <s v="PFMS4022731337"/>
    <n v="946"/>
    <n v="333.84"/>
    <n v="315812.64"/>
    <x v="511"/>
    <x v="5"/>
  </r>
  <r>
    <x v="18"/>
    <x v="18"/>
    <s v="FEL ADDRESS"/>
    <x v="1"/>
    <x v="155"/>
    <s v="PFMS8010662372"/>
    <n v="255"/>
    <n v="0.02"/>
    <n v="5.0999999999999996"/>
    <x v="512"/>
    <x v="5"/>
  </r>
  <r>
    <x v="7"/>
    <x v="7"/>
    <s v="KWA ADDRESS"/>
    <x v="1"/>
    <x v="155"/>
    <s v="PFMS6878581805"/>
    <n v="718"/>
    <n v="26.66"/>
    <n v="19141.88"/>
    <x v="241"/>
    <x v="5"/>
  </r>
  <r>
    <x v="16"/>
    <x v="16"/>
    <s v="MAM ADDRESS"/>
    <x v="0"/>
    <x v="156"/>
    <s v="MAM5130278224"/>
    <n v="591"/>
    <n v="149.5"/>
    <n v="88354.5"/>
    <x v="513"/>
    <x v="5"/>
  </r>
  <r>
    <x v="13"/>
    <x v="13"/>
    <s v="YAW ADDRESS"/>
    <x v="0"/>
    <x v="156"/>
    <s v="YAW2688541068"/>
    <n v="728"/>
    <n v="365.37"/>
    <n v="265989.36"/>
    <x v="514"/>
    <x v="5"/>
  </r>
  <r>
    <x v="1"/>
    <x v="1"/>
    <s v="KOJ ADDRESS"/>
    <x v="1"/>
    <x v="156"/>
    <s v="PFMS7086518236"/>
    <n v="341"/>
    <n v="106.63"/>
    <n v="36360.83"/>
    <x v="180"/>
    <x v="5"/>
  </r>
  <r>
    <x v="19"/>
    <x v="19"/>
    <s v="YAW ADDRESS"/>
    <x v="1"/>
    <x v="156"/>
    <s v="PFMS3446660700"/>
    <n v="389"/>
    <n v="40.119999999999997"/>
    <n v="15606.68"/>
    <x v="515"/>
    <x v="5"/>
  </r>
  <r>
    <x v="3"/>
    <x v="3"/>
    <s v="KOJ ADDRESS"/>
    <x v="1"/>
    <x v="157"/>
    <s v="PFMS3426388406"/>
    <n v="951"/>
    <n v="311.54000000000002"/>
    <n v="296274.53999999998"/>
    <x v="516"/>
    <x v="5"/>
  </r>
  <r>
    <x v="3"/>
    <x v="3"/>
    <s v="KOJ ADDRESS"/>
    <x v="1"/>
    <x v="157"/>
    <s v="PFMS7185324867"/>
    <n v="900"/>
    <n v="2.68"/>
    <n v="2412"/>
    <x v="517"/>
    <x v="5"/>
  </r>
  <r>
    <x v="16"/>
    <x v="16"/>
    <s v="MAM ADDRESS"/>
    <x v="0"/>
    <x v="158"/>
    <s v="MAM7187308637"/>
    <n v="832"/>
    <n v="119.82"/>
    <n v="99690.240000000005"/>
    <x v="518"/>
    <x v="5"/>
  </r>
  <r>
    <x v="23"/>
    <x v="23"/>
    <s v="KOF ADDRESS"/>
    <x v="1"/>
    <x v="158"/>
    <s v="PFMS0573634340"/>
    <n v="681"/>
    <n v="70.790000000000006"/>
    <n v="48207.99"/>
    <x v="342"/>
    <x v="5"/>
  </r>
  <r>
    <x v="17"/>
    <x v="17"/>
    <s v="KWA ADDRESS"/>
    <x v="1"/>
    <x v="158"/>
    <s v="PFMS2824616101"/>
    <n v="564"/>
    <n v="315.27999999999997"/>
    <n v="177817.92"/>
    <x v="58"/>
    <x v="5"/>
  </r>
  <r>
    <x v="17"/>
    <x v="17"/>
    <s v="KWA ADDRESS"/>
    <x v="1"/>
    <x v="158"/>
    <s v="PFMS1550565864"/>
    <n v="796"/>
    <n v="158.33000000000001"/>
    <n v="126030.68"/>
    <x v="425"/>
    <x v="5"/>
  </r>
  <r>
    <x v="6"/>
    <x v="6"/>
    <s v="EST ADDRESS"/>
    <x v="1"/>
    <x v="158"/>
    <s v="PFMS7144855385"/>
    <n v="719"/>
    <n v="309.52"/>
    <n v="222544.88"/>
    <x v="519"/>
    <x v="5"/>
  </r>
  <r>
    <x v="3"/>
    <x v="3"/>
    <s v="KOJ ADDRESS"/>
    <x v="1"/>
    <x v="159"/>
    <s v="PFMS3857641608"/>
    <n v="974"/>
    <n v="75.73"/>
    <n v="73761.02"/>
    <x v="520"/>
    <x v="5"/>
  </r>
  <r>
    <x v="22"/>
    <x v="22"/>
    <s v="YAW ADDRESS"/>
    <x v="1"/>
    <x v="159"/>
    <s v="PFMS5505366781"/>
    <n v="997"/>
    <n v="48.99"/>
    <n v="48843.03"/>
    <x v="521"/>
    <x v="5"/>
  </r>
  <r>
    <x v="7"/>
    <x v="7"/>
    <s v="KWA ADDRESS"/>
    <x v="1"/>
    <x v="160"/>
    <s v="PFMS1121430775"/>
    <n v="702"/>
    <n v="13.9"/>
    <n v="9757.7999999999993"/>
    <x v="522"/>
    <x v="5"/>
  </r>
  <r>
    <x v="22"/>
    <x v="22"/>
    <s v="YAW ADDRESS"/>
    <x v="1"/>
    <x v="160"/>
    <s v="PFMS4887317822"/>
    <n v="585"/>
    <n v="14.39"/>
    <n v="8418.15"/>
    <x v="267"/>
    <x v="5"/>
  </r>
  <r>
    <x v="16"/>
    <x v="16"/>
    <s v="MAM ADDRESS"/>
    <x v="0"/>
    <x v="161"/>
    <s v="MAM5513622414"/>
    <n v="587"/>
    <n v="420.94"/>
    <n v="247091.78"/>
    <x v="523"/>
    <x v="5"/>
  </r>
  <r>
    <x v="12"/>
    <x v="12"/>
    <s v="DAV ADDRESS"/>
    <x v="0"/>
    <x v="161"/>
    <s v="DAV6364878220"/>
    <n v="580"/>
    <n v="187.12"/>
    <n v="108529.60000000001"/>
    <x v="524"/>
    <x v="5"/>
  </r>
  <r>
    <x v="14"/>
    <x v="14"/>
    <s v="YAA ADDRESS"/>
    <x v="0"/>
    <x v="161"/>
    <s v="YAA4216238407"/>
    <n v="578"/>
    <n v="38.99"/>
    <n v="22536.22"/>
    <x v="525"/>
    <x v="5"/>
  </r>
  <r>
    <x v="13"/>
    <x v="13"/>
    <s v="YAW ADDRESS"/>
    <x v="0"/>
    <x v="162"/>
    <s v="YAW2712622788"/>
    <n v="601"/>
    <n v="16.34"/>
    <n v="9820.34"/>
    <x v="526"/>
    <x v="5"/>
  </r>
  <r>
    <x v="14"/>
    <x v="14"/>
    <s v="YAA ADDRESS"/>
    <x v="0"/>
    <x v="162"/>
    <s v="YAA0623235221"/>
    <n v="311"/>
    <n v="11.82"/>
    <n v="3676.02"/>
    <x v="527"/>
    <x v="5"/>
  </r>
  <r>
    <x v="4"/>
    <x v="4"/>
    <s v="ART ADDRESS"/>
    <x v="1"/>
    <x v="162"/>
    <s v="PFMS2247100534"/>
    <n v="514"/>
    <n v="52.24"/>
    <n v="26851.360000000001"/>
    <x v="528"/>
    <x v="5"/>
  </r>
  <r>
    <x v="7"/>
    <x v="7"/>
    <s v="KWA ADDRESS"/>
    <x v="1"/>
    <x v="162"/>
    <s v="PFMS5888403508"/>
    <n v="364"/>
    <n v="226.45"/>
    <n v="82427.8"/>
    <x v="529"/>
    <x v="5"/>
  </r>
  <r>
    <x v="15"/>
    <x v="15"/>
    <s v="LEA ADDRESS"/>
    <x v="0"/>
    <x v="163"/>
    <s v="LEA2157705145"/>
    <n v="522"/>
    <n v="264.36"/>
    <n v="137995.92000000001"/>
    <x v="530"/>
    <x v="5"/>
  </r>
  <r>
    <x v="21"/>
    <x v="21"/>
    <s v="TUT ADDRESS"/>
    <x v="1"/>
    <x v="163"/>
    <s v="PFMS0185856007"/>
    <n v="368"/>
    <n v="138.81"/>
    <n v="51082.080000000002"/>
    <x v="531"/>
    <x v="5"/>
  </r>
  <r>
    <x v="17"/>
    <x v="17"/>
    <s v="KWA ADDRESS"/>
    <x v="1"/>
    <x v="163"/>
    <s v="PFMS0072677216"/>
    <n v="370"/>
    <n v="167.13"/>
    <n v="61838.1"/>
    <x v="532"/>
    <x v="5"/>
  </r>
  <r>
    <x v="17"/>
    <x v="17"/>
    <s v="KWA ADDRESS"/>
    <x v="1"/>
    <x v="163"/>
    <s v="PFMS4382445024"/>
    <n v="658"/>
    <n v="72.430000000000007"/>
    <n v="47658.94"/>
    <x v="533"/>
    <x v="5"/>
  </r>
  <r>
    <x v="5"/>
    <x v="5"/>
    <s v="AGY ADDRESS"/>
    <x v="1"/>
    <x v="163"/>
    <s v="PFMS7600281876"/>
    <n v="933"/>
    <n v="89.29"/>
    <n v="83307.570000000007"/>
    <x v="436"/>
    <x v="5"/>
  </r>
  <r>
    <x v="4"/>
    <x v="4"/>
    <s v="ART ADDRESS"/>
    <x v="1"/>
    <x v="164"/>
    <s v="PFMS0264214105"/>
    <n v="871"/>
    <n v="260.87"/>
    <n v="227217.77"/>
    <x v="534"/>
    <x v="5"/>
  </r>
  <r>
    <x v="15"/>
    <x v="15"/>
    <s v="LEA ADDRESS"/>
    <x v="0"/>
    <x v="165"/>
    <s v="LEA8168737415"/>
    <n v="287"/>
    <n v="138.96"/>
    <n v="39881.519999999997"/>
    <x v="535"/>
    <x v="5"/>
  </r>
  <r>
    <x v="11"/>
    <x v="11"/>
    <s v="EVA ADDRESS"/>
    <x v="1"/>
    <x v="165"/>
    <s v="PFMS2422014428"/>
    <n v="658"/>
    <n v="414.34"/>
    <n v="272635.71999999997"/>
    <x v="533"/>
    <x v="5"/>
  </r>
  <r>
    <x v="11"/>
    <x v="11"/>
    <s v="EVA ADDRESS"/>
    <x v="1"/>
    <x v="165"/>
    <s v="PFMS7502745043"/>
    <n v="393"/>
    <n v="176.37"/>
    <n v="69313.41"/>
    <x v="250"/>
    <x v="5"/>
  </r>
  <r>
    <x v="22"/>
    <x v="22"/>
    <s v="YAW ADDRESS"/>
    <x v="1"/>
    <x v="165"/>
    <s v="PFMS2663175171"/>
    <n v="852"/>
    <n v="160.61000000000001"/>
    <n v="136839.72"/>
    <x v="536"/>
    <x v="5"/>
  </r>
  <r>
    <x v="22"/>
    <x v="22"/>
    <s v="YAW ADDRESS"/>
    <x v="1"/>
    <x v="165"/>
    <s v="PFMS4160510354"/>
    <n v="262"/>
    <n v="99.44"/>
    <n v="26053.279999999999"/>
    <x v="537"/>
    <x v="5"/>
  </r>
  <r>
    <x v="8"/>
    <x v="8"/>
    <s v="DAV ADDRESS"/>
    <x v="0"/>
    <x v="166"/>
    <s v="DAV7551886107"/>
    <n v="296"/>
    <n v="8.52"/>
    <n v="2521.92"/>
    <x v="538"/>
    <x v="5"/>
  </r>
  <r>
    <x v="16"/>
    <x v="16"/>
    <s v="MAM ADDRESS"/>
    <x v="0"/>
    <x v="166"/>
    <s v="MAM4171448010"/>
    <n v="370"/>
    <n v="164.7"/>
    <n v="60939"/>
    <x v="539"/>
    <x v="5"/>
  </r>
  <r>
    <x v="12"/>
    <x v="12"/>
    <s v="DAV ADDRESS"/>
    <x v="0"/>
    <x v="166"/>
    <s v="DAV5807584227"/>
    <n v="830"/>
    <n v="94.43"/>
    <n v="78376.899999999994"/>
    <x v="540"/>
    <x v="5"/>
  </r>
  <r>
    <x v="6"/>
    <x v="6"/>
    <s v="EST ADDRESS"/>
    <x v="1"/>
    <x v="166"/>
    <s v="PFMS2250773323"/>
    <n v="733"/>
    <n v="12.9"/>
    <n v="9455.7000000000007"/>
    <x v="541"/>
    <x v="5"/>
  </r>
  <r>
    <x v="18"/>
    <x v="18"/>
    <s v="FEL ADDRESS"/>
    <x v="1"/>
    <x v="166"/>
    <s v="PFMS6617148206"/>
    <n v="298"/>
    <n v="38.86"/>
    <n v="11580.28"/>
    <x v="542"/>
    <x v="5"/>
  </r>
  <r>
    <x v="19"/>
    <x v="19"/>
    <s v="YAW ADDRESS"/>
    <x v="1"/>
    <x v="167"/>
    <s v="PFMS2306747667"/>
    <n v="538"/>
    <n v="74.59"/>
    <n v="40129.42"/>
    <x v="543"/>
    <x v="5"/>
  </r>
  <r>
    <x v="3"/>
    <x v="3"/>
    <s v="KOJ ADDRESS"/>
    <x v="1"/>
    <x v="167"/>
    <s v="PFMS4083683460"/>
    <n v="694"/>
    <n v="250.8"/>
    <n v="174055.2"/>
    <x v="233"/>
    <x v="5"/>
  </r>
  <r>
    <x v="25"/>
    <x v="25"/>
    <s v="OPO ADDRESS"/>
    <x v="1"/>
    <x v="167"/>
    <s v="PFMS1666075530"/>
    <n v="362"/>
    <n v="369.96"/>
    <n v="133925.51999999999"/>
    <x v="501"/>
    <x v="5"/>
  </r>
  <r>
    <x v="7"/>
    <x v="7"/>
    <s v="KWA ADDRESS"/>
    <x v="1"/>
    <x v="167"/>
    <s v="PFMS8327600740"/>
    <n v="813"/>
    <n v="430.81"/>
    <n v="350248.53"/>
    <x v="544"/>
    <x v="5"/>
  </r>
  <r>
    <x v="15"/>
    <x v="15"/>
    <s v="LEA ADDRESS"/>
    <x v="0"/>
    <x v="168"/>
    <s v="LEA5208544058"/>
    <n v="712"/>
    <n v="369.35"/>
    <n v="262977.2"/>
    <x v="545"/>
    <x v="5"/>
  </r>
  <r>
    <x v="12"/>
    <x v="12"/>
    <s v="DAV ADDRESS"/>
    <x v="0"/>
    <x v="168"/>
    <s v="DAV8125706012"/>
    <n v="561"/>
    <n v="21.48"/>
    <n v="12050.28"/>
    <x v="221"/>
    <x v="5"/>
  </r>
  <r>
    <x v="10"/>
    <x v="10"/>
    <s v="AKW ADDRESS"/>
    <x v="0"/>
    <x v="168"/>
    <s v="AKW8157118445"/>
    <n v="407"/>
    <n v="139.58000000000001"/>
    <n v="56809.06"/>
    <x v="546"/>
    <x v="5"/>
  </r>
  <r>
    <x v="14"/>
    <x v="14"/>
    <s v="YAA ADDRESS"/>
    <x v="0"/>
    <x v="168"/>
    <s v="YAA3660222102"/>
    <n v="848"/>
    <n v="28.22"/>
    <n v="23930.560000000001"/>
    <x v="547"/>
    <x v="5"/>
  </r>
  <r>
    <x v="9"/>
    <x v="9"/>
    <s v="AFI ADDRESS"/>
    <x v="1"/>
    <x v="168"/>
    <s v="PFMS5208248058"/>
    <n v="250"/>
    <n v="41.26"/>
    <n v="10315"/>
    <x v="349"/>
    <x v="5"/>
  </r>
  <r>
    <x v="11"/>
    <x v="11"/>
    <s v="EVA ADDRESS"/>
    <x v="1"/>
    <x v="168"/>
    <s v="PFMS8151170410"/>
    <n v="845"/>
    <n v="203.95"/>
    <n v="172337.75"/>
    <x v="548"/>
    <x v="5"/>
  </r>
  <r>
    <x v="19"/>
    <x v="19"/>
    <s v="YAW ADDRESS"/>
    <x v="1"/>
    <x v="168"/>
    <s v="PFMS6587081008"/>
    <n v="684"/>
    <n v="207.41"/>
    <n v="141868.44"/>
    <x v="549"/>
    <x v="5"/>
  </r>
  <r>
    <x v="21"/>
    <x v="21"/>
    <s v="TUT ADDRESS"/>
    <x v="1"/>
    <x v="168"/>
    <s v="PFMS5271602161"/>
    <n v="266"/>
    <n v="220.67"/>
    <n v="58698.22"/>
    <x v="49"/>
    <x v="5"/>
  </r>
  <r>
    <x v="26"/>
    <x v="26"/>
    <s v="KOB ADDRESS"/>
    <x v="1"/>
    <x v="168"/>
    <s v="PFMS7576323572"/>
    <n v="420"/>
    <n v="49.48"/>
    <n v="20781.599999999999"/>
    <x v="79"/>
    <x v="5"/>
  </r>
  <r>
    <x v="5"/>
    <x v="5"/>
    <s v="AGY ADDRESS"/>
    <x v="1"/>
    <x v="168"/>
    <s v="PFMS4881761734"/>
    <n v="900"/>
    <n v="226.77"/>
    <n v="204093"/>
    <x v="517"/>
    <x v="5"/>
  </r>
  <r>
    <x v="1"/>
    <x v="1"/>
    <s v="KOJ ADDRESS"/>
    <x v="1"/>
    <x v="169"/>
    <s v="PFMS0515152876"/>
    <n v="730"/>
    <n v="78.66"/>
    <n v="57421.8"/>
    <x v="550"/>
    <x v="5"/>
  </r>
  <r>
    <x v="21"/>
    <x v="21"/>
    <s v="TUT ADDRESS"/>
    <x v="1"/>
    <x v="169"/>
    <s v="PFMS8072618624"/>
    <n v="497"/>
    <n v="98.04"/>
    <n v="48725.88"/>
    <x v="216"/>
    <x v="5"/>
  </r>
  <r>
    <x v="22"/>
    <x v="22"/>
    <s v="YAW ADDRESS"/>
    <x v="1"/>
    <x v="169"/>
    <s v="PFMS6417555202"/>
    <n v="547"/>
    <n v="9.64"/>
    <n v="5273.08"/>
    <x v="551"/>
    <x v="5"/>
  </r>
  <r>
    <x v="14"/>
    <x v="14"/>
    <s v="YAA ADDRESS"/>
    <x v="0"/>
    <x v="170"/>
    <s v="YAA2441012572"/>
    <n v="981"/>
    <n v="43.89"/>
    <n v="43056.09"/>
    <x v="507"/>
    <x v="5"/>
  </r>
  <r>
    <x v="2"/>
    <x v="2"/>
    <s v="AND ADDRESS"/>
    <x v="1"/>
    <x v="170"/>
    <s v="PFMS2515270802"/>
    <n v="683"/>
    <n v="161.9"/>
    <n v="110577.7"/>
    <x v="552"/>
    <x v="5"/>
  </r>
  <r>
    <x v="17"/>
    <x v="17"/>
    <s v="KWA ADDRESS"/>
    <x v="1"/>
    <x v="170"/>
    <s v="PFMS6666770873"/>
    <n v="798"/>
    <n v="18.66"/>
    <n v="14890.68"/>
    <x v="553"/>
    <x v="5"/>
  </r>
  <r>
    <x v="3"/>
    <x v="3"/>
    <s v="KOJ ADDRESS"/>
    <x v="1"/>
    <x v="170"/>
    <s v="PFMS6647501537"/>
    <n v="889"/>
    <n v="7.44"/>
    <n v="6614.16"/>
    <x v="339"/>
    <x v="5"/>
  </r>
  <r>
    <x v="16"/>
    <x v="16"/>
    <s v="MAM ADDRESS"/>
    <x v="0"/>
    <x v="171"/>
    <s v="MAM4882830155"/>
    <n v="475"/>
    <n v="27.66"/>
    <n v="13138.5"/>
    <x v="554"/>
    <x v="6"/>
  </r>
  <r>
    <x v="10"/>
    <x v="10"/>
    <s v="AKW ADDRESS"/>
    <x v="0"/>
    <x v="171"/>
    <s v="AKW3276401725"/>
    <n v="330"/>
    <n v="30.07"/>
    <n v="9923.1"/>
    <x v="555"/>
    <x v="6"/>
  </r>
  <r>
    <x v="5"/>
    <x v="5"/>
    <s v="AGY ADDRESS"/>
    <x v="1"/>
    <x v="171"/>
    <s v="PFMS7283872046"/>
    <n v="700"/>
    <n v="122.91"/>
    <n v="86037"/>
    <x v="86"/>
    <x v="6"/>
  </r>
  <r>
    <x v="6"/>
    <x v="6"/>
    <s v="EST ADDRESS"/>
    <x v="1"/>
    <x v="171"/>
    <s v="PFMS1467214716"/>
    <n v="344"/>
    <n v="25.61"/>
    <n v="8809.84"/>
    <x v="181"/>
    <x v="6"/>
  </r>
  <r>
    <x v="20"/>
    <x v="20"/>
    <s v="ANT ADDRESS"/>
    <x v="0"/>
    <x v="172"/>
    <s v="ANT0710722872"/>
    <n v="334"/>
    <n v="61.58"/>
    <n v="20567.72"/>
    <x v="556"/>
    <x v="6"/>
  </r>
  <r>
    <x v="20"/>
    <x v="20"/>
    <s v="ANT ADDRESS"/>
    <x v="0"/>
    <x v="172"/>
    <s v="ANT5005043440"/>
    <n v="840"/>
    <n v="305.41000000000003"/>
    <n v="256544.4"/>
    <x v="557"/>
    <x v="6"/>
  </r>
  <r>
    <x v="26"/>
    <x v="26"/>
    <s v="KOB ADDRESS"/>
    <x v="1"/>
    <x v="172"/>
    <s v="PFMS7605476184"/>
    <n v="661"/>
    <n v="149.19999999999999"/>
    <n v="98621.2"/>
    <x v="558"/>
    <x v="6"/>
  </r>
  <r>
    <x v="4"/>
    <x v="4"/>
    <s v="ART ADDRESS"/>
    <x v="1"/>
    <x v="172"/>
    <s v="PFMS5214156177"/>
    <n v="491"/>
    <n v="11.59"/>
    <n v="5690.69"/>
    <x v="559"/>
    <x v="6"/>
  </r>
  <r>
    <x v="6"/>
    <x v="6"/>
    <s v="EST ADDRESS"/>
    <x v="1"/>
    <x v="172"/>
    <s v="PFMS5475510458"/>
    <n v="518"/>
    <n v="14.83"/>
    <n v="7681.94"/>
    <x v="560"/>
    <x v="6"/>
  </r>
  <r>
    <x v="22"/>
    <x v="22"/>
    <s v="YAW ADDRESS"/>
    <x v="1"/>
    <x v="172"/>
    <s v="PFMS1544731052"/>
    <n v="738"/>
    <n v="51.38"/>
    <n v="37918.44"/>
    <x v="561"/>
    <x v="6"/>
  </r>
  <r>
    <x v="24"/>
    <x v="24"/>
    <s v="DAN ADDRESS"/>
    <x v="0"/>
    <x v="173"/>
    <s v="DAN1017751007"/>
    <n v="949"/>
    <n v="205.22"/>
    <n v="194753.78"/>
    <x v="562"/>
    <x v="6"/>
  </r>
  <r>
    <x v="8"/>
    <x v="8"/>
    <s v="DAV ADDRESS"/>
    <x v="0"/>
    <x v="173"/>
    <s v="DAV1674525213"/>
    <n v="657"/>
    <n v="277.58999999999997"/>
    <n v="182376.63"/>
    <x v="563"/>
    <x v="6"/>
  </r>
  <r>
    <x v="16"/>
    <x v="16"/>
    <s v="MAM ADDRESS"/>
    <x v="0"/>
    <x v="173"/>
    <s v="MAM3326045762"/>
    <n v="806"/>
    <n v="195.51"/>
    <n v="157581.06"/>
    <x v="564"/>
    <x v="6"/>
  </r>
  <r>
    <x v="15"/>
    <x v="15"/>
    <s v="LEA ADDRESS"/>
    <x v="0"/>
    <x v="173"/>
    <s v="LEA3206327284"/>
    <n v="640"/>
    <n v="135.44999999999999"/>
    <n v="86688"/>
    <x v="565"/>
    <x v="6"/>
  </r>
  <r>
    <x v="19"/>
    <x v="19"/>
    <s v="YAW ADDRESS"/>
    <x v="1"/>
    <x v="173"/>
    <s v="PFMS0885570548"/>
    <n v="677"/>
    <n v="136.77000000000001"/>
    <n v="92593.29"/>
    <x v="566"/>
    <x v="6"/>
  </r>
  <r>
    <x v="17"/>
    <x v="17"/>
    <s v="KWA ADDRESS"/>
    <x v="1"/>
    <x v="173"/>
    <s v="PFMS2544813612"/>
    <n v="472"/>
    <n v="28.08"/>
    <n v="13253.76"/>
    <x v="381"/>
    <x v="6"/>
  </r>
  <r>
    <x v="4"/>
    <x v="4"/>
    <s v="ART ADDRESS"/>
    <x v="1"/>
    <x v="173"/>
    <s v="PFMS7307546474"/>
    <n v="512"/>
    <n v="57.9"/>
    <n v="29644.799999999999"/>
    <x v="567"/>
    <x v="6"/>
  </r>
  <r>
    <x v="18"/>
    <x v="18"/>
    <s v="FEL ADDRESS"/>
    <x v="1"/>
    <x v="173"/>
    <s v="PFMS0771256413"/>
    <n v="708"/>
    <n v="40.799999999999997"/>
    <n v="28886.400000000001"/>
    <x v="568"/>
    <x v="6"/>
  </r>
  <r>
    <x v="9"/>
    <x v="9"/>
    <s v="AFI ADDRESS"/>
    <x v="1"/>
    <x v="174"/>
    <s v="PFMS3802552252"/>
    <n v="822"/>
    <n v="120.2"/>
    <n v="98804.4"/>
    <x v="569"/>
    <x v="6"/>
  </r>
  <r>
    <x v="23"/>
    <x v="23"/>
    <s v="KOF ADDRESS"/>
    <x v="1"/>
    <x v="174"/>
    <s v="PFMS5520471310"/>
    <n v="275"/>
    <n v="13.45"/>
    <n v="3698.75"/>
    <x v="402"/>
    <x v="6"/>
  </r>
  <r>
    <x v="23"/>
    <x v="23"/>
    <s v="KOF ADDRESS"/>
    <x v="1"/>
    <x v="174"/>
    <s v="PFMS3516167053"/>
    <n v="801"/>
    <n v="15.41"/>
    <n v="12343.41"/>
    <x v="430"/>
    <x v="6"/>
  </r>
  <r>
    <x v="5"/>
    <x v="5"/>
    <s v="AGY ADDRESS"/>
    <x v="1"/>
    <x v="174"/>
    <s v="PFMS5144135854"/>
    <n v="292"/>
    <n v="237.26"/>
    <n v="69279.92"/>
    <x v="570"/>
    <x v="6"/>
  </r>
  <r>
    <x v="5"/>
    <x v="5"/>
    <s v="AGY ADDRESS"/>
    <x v="1"/>
    <x v="174"/>
    <s v="PFMS4288801445"/>
    <n v="540"/>
    <n v="17.149999999999999"/>
    <n v="9261"/>
    <x v="571"/>
    <x v="6"/>
  </r>
  <r>
    <x v="6"/>
    <x v="6"/>
    <s v="EST ADDRESS"/>
    <x v="1"/>
    <x v="174"/>
    <s v="PFMS7060340056"/>
    <n v="747"/>
    <n v="345.05"/>
    <n v="257752.35"/>
    <x v="572"/>
    <x v="6"/>
  </r>
  <r>
    <x v="12"/>
    <x v="12"/>
    <s v="DAV ADDRESS"/>
    <x v="0"/>
    <x v="175"/>
    <s v="DAV6207852816"/>
    <n v="390"/>
    <n v="222.8"/>
    <n v="86892"/>
    <x v="573"/>
    <x v="6"/>
  </r>
  <r>
    <x v="17"/>
    <x v="17"/>
    <s v="KWA ADDRESS"/>
    <x v="1"/>
    <x v="175"/>
    <s v="PFMS0121036408"/>
    <n v="416"/>
    <n v="342.34"/>
    <n v="142413.44"/>
    <x v="260"/>
    <x v="6"/>
  </r>
  <r>
    <x v="26"/>
    <x v="26"/>
    <s v="KOB ADDRESS"/>
    <x v="1"/>
    <x v="175"/>
    <s v="PFMS0857382077"/>
    <n v="937"/>
    <n v="226.27"/>
    <n v="212014.99"/>
    <x v="47"/>
    <x v="6"/>
  </r>
  <r>
    <x v="24"/>
    <x v="24"/>
    <s v="DAN ADDRESS"/>
    <x v="0"/>
    <x v="176"/>
    <s v="DAN7466084372"/>
    <n v="729"/>
    <n v="10.59"/>
    <n v="7720.11"/>
    <x v="574"/>
    <x v="6"/>
  </r>
  <r>
    <x v="11"/>
    <x v="11"/>
    <s v="EVA ADDRESS"/>
    <x v="1"/>
    <x v="176"/>
    <s v="PFMS3310041623"/>
    <n v="716"/>
    <n v="103.53"/>
    <n v="74127.48"/>
    <x v="414"/>
    <x v="6"/>
  </r>
  <r>
    <x v="23"/>
    <x v="23"/>
    <s v="KOF ADDRESS"/>
    <x v="1"/>
    <x v="176"/>
    <s v="PFMS2852145267"/>
    <n v="763"/>
    <n v="84.01"/>
    <n v="64099.63"/>
    <x v="575"/>
    <x v="6"/>
  </r>
  <r>
    <x v="17"/>
    <x v="17"/>
    <s v="KWA ADDRESS"/>
    <x v="1"/>
    <x v="176"/>
    <s v="PFMS5070078272"/>
    <n v="747"/>
    <n v="9.56"/>
    <n v="7141.32"/>
    <x v="572"/>
    <x v="6"/>
  </r>
  <r>
    <x v="3"/>
    <x v="3"/>
    <s v="KOJ ADDRESS"/>
    <x v="1"/>
    <x v="176"/>
    <s v="PFMS3734234115"/>
    <n v="279"/>
    <n v="213.45"/>
    <n v="59552.55"/>
    <x v="42"/>
    <x v="6"/>
  </r>
  <r>
    <x v="5"/>
    <x v="5"/>
    <s v="AGY ADDRESS"/>
    <x v="1"/>
    <x v="176"/>
    <s v="PFMS3048423576"/>
    <n v="754"/>
    <n v="42.1"/>
    <n v="31743.4"/>
    <x v="63"/>
    <x v="6"/>
  </r>
  <r>
    <x v="15"/>
    <x v="15"/>
    <s v="LEA ADDRESS"/>
    <x v="0"/>
    <x v="177"/>
    <s v="LEA6013200114"/>
    <n v="482"/>
    <n v="110.03"/>
    <n v="53034.46"/>
    <x v="576"/>
    <x v="6"/>
  </r>
  <r>
    <x v="14"/>
    <x v="14"/>
    <s v="YAA ADDRESS"/>
    <x v="0"/>
    <x v="177"/>
    <s v="YAA3680635744"/>
    <n v="332"/>
    <n v="48.31"/>
    <n v="16038.92"/>
    <x v="577"/>
    <x v="6"/>
  </r>
  <r>
    <x v="11"/>
    <x v="11"/>
    <s v="EVA ADDRESS"/>
    <x v="1"/>
    <x v="177"/>
    <s v="PFMS0872353337"/>
    <n v="793"/>
    <n v="132.34"/>
    <n v="104945.62"/>
    <x v="578"/>
    <x v="6"/>
  </r>
  <r>
    <x v="4"/>
    <x v="4"/>
    <s v="ART ADDRESS"/>
    <x v="1"/>
    <x v="177"/>
    <s v="PFMS6367271402"/>
    <n v="725"/>
    <n v="98.14"/>
    <n v="71151.5"/>
    <x v="579"/>
    <x v="6"/>
  </r>
  <r>
    <x v="16"/>
    <x v="16"/>
    <s v="MAM ADDRESS"/>
    <x v="0"/>
    <x v="178"/>
    <s v="MAM7553335626"/>
    <n v="461"/>
    <n v="25.26"/>
    <n v="11644.86"/>
    <x v="259"/>
    <x v="6"/>
  </r>
  <r>
    <x v="20"/>
    <x v="20"/>
    <s v="ANT ADDRESS"/>
    <x v="0"/>
    <x v="178"/>
    <s v="ANT4681800710"/>
    <n v="736"/>
    <n v="17.13"/>
    <n v="12607.68"/>
    <x v="580"/>
    <x v="6"/>
  </r>
  <r>
    <x v="26"/>
    <x v="26"/>
    <s v="KOB ADDRESS"/>
    <x v="1"/>
    <x v="178"/>
    <s v="PFMS0362655025"/>
    <n v="824"/>
    <n v="387.67"/>
    <n v="319440.08"/>
    <x v="581"/>
    <x v="6"/>
  </r>
  <r>
    <x v="4"/>
    <x v="4"/>
    <s v="ART ADDRESS"/>
    <x v="1"/>
    <x v="178"/>
    <s v="PFMS2350880083"/>
    <n v="944"/>
    <n v="67.87"/>
    <n v="64069.279999999999"/>
    <x v="7"/>
    <x v="6"/>
  </r>
  <r>
    <x v="10"/>
    <x v="10"/>
    <s v="AKW ADDRESS"/>
    <x v="0"/>
    <x v="179"/>
    <s v="AKW0610805763"/>
    <n v="302"/>
    <n v="7.09"/>
    <n v="2141.1799999999998"/>
    <x v="362"/>
    <x v="6"/>
  </r>
  <r>
    <x v="11"/>
    <x v="11"/>
    <s v="EVA ADDRESS"/>
    <x v="1"/>
    <x v="179"/>
    <s v="PFMS4542201738"/>
    <n v="674"/>
    <n v="14.46"/>
    <n v="9746.0400000000009"/>
    <x v="582"/>
    <x v="6"/>
  </r>
  <r>
    <x v="21"/>
    <x v="21"/>
    <s v="TUT ADDRESS"/>
    <x v="1"/>
    <x v="179"/>
    <s v="PFMS4118656616"/>
    <n v="862"/>
    <n v="52.31"/>
    <n v="45091.22"/>
    <x v="583"/>
    <x v="6"/>
  </r>
  <r>
    <x v="3"/>
    <x v="3"/>
    <s v="KOJ ADDRESS"/>
    <x v="1"/>
    <x v="179"/>
    <s v="PFMS6735658042"/>
    <n v="762"/>
    <n v="17.18"/>
    <n v="13091.16"/>
    <x v="584"/>
    <x v="6"/>
  </r>
  <r>
    <x v="6"/>
    <x v="6"/>
    <s v="EST ADDRESS"/>
    <x v="1"/>
    <x v="179"/>
    <s v="PFMS5336630666"/>
    <n v="496"/>
    <n v="85.01"/>
    <n v="42164.959999999999"/>
    <x v="585"/>
    <x v="6"/>
  </r>
  <r>
    <x v="16"/>
    <x v="16"/>
    <s v="MAM ADDRESS"/>
    <x v="0"/>
    <x v="180"/>
    <s v="MAM1168002726"/>
    <n v="487"/>
    <n v="39.07"/>
    <n v="19027.09"/>
    <x v="586"/>
    <x v="6"/>
  </r>
  <r>
    <x v="20"/>
    <x v="20"/>
    <s v="ANT ADDRESS"/>
    <x v="0"/>
    <x v="180"/>
    <s v="ANT3684040135"/>
    <n v="882"/>
    <n v="6.66"/>
    <n v="5874.12"/>
    <x v="587"/>
    <x v="6"/>
  </r>
  <r>
    <x v="14"/>
    <x v="14"/>
    <s v="YAA ADDRESS"/>
    <x v="0"/>
    <x v="180"/>
    <s v="YAA0408781118"/>
    <n v="648"/>
    <n v="414.81"/>
    <n v="268796.88"/>
    <x v="588"/>
    <x v="6"/>
  </r>
  <r>
    <x v="5"/>
    <x v="5"/>
    <s v="AGY ADDRESS"/>
    <x v="1"/>
    <x v="181"/>
    <s v="PFMS7152815506"/>
    <n v="949"/>
    <n v="126.23"/>
    <n v="119792.27"/>
    <x v="195"/>
    <x v="6"/>
  </r>
  <r>
    <x v="6"/>
    <x v="6"/>
    <s v="EST ADDRESS"/>
    <x v="1"/>
    <x v="181"/>
    <s v="PFMS0052164747"/>
    <n v="371"/>
    <n v="77.78"/>
    <n v="28856.38"/>
    <x v="234"/>
    <x v="6"/>
  </r>
  <r>
    <x v="20"/>
    <x v="20"/>
    <s v="ANT ADDRESS"/>
    <x v="0"/>
    <x v="182"/>
    <s v="ANT5100154275"/>
    <n v="894"/>
    <n v="49.37"/>
    <n v="44136.78"/>
    <x v="589"/>
    <x v="6"/>
  </r>
  <r>
    <x v="19"/>
    <x v="19"/>
    <s v="YAW ADDRESS"/>
    <x v="1"/>
    <x v="182"/>
    <s v="PFMS0166774057"/>
    <n v="601"/>
    <n v="80.239999999999995"/>
    <n v="48224.24"/>
    <x v="590"/>
    <x v="6"/>
  </r>
  <r>
    <x v="18"/>
    <x v="18"/>
    <s v="FEL ADDRESS"/>
    <x v="1"/>
    <x v="182"/>
    <s v="PFMS3185481522"/>
    <n v="559"/>
    <n v="133.86000000000001"/>
    <n v="74827.740000000005"/>
    <x v="473"/>
    <x v="6"/>
  </r>
  <r>
    <x v="10"/>
    <x v="10"/>
    <s v="AKW ADDRESS"/>
    <x v="0"/>
    <x v="183"/>
    <s v="AKW7417708875"/>
    <n v="861"/>
    <n v="50.1"/>
    <n v="43136.1"/>
    <x v="591"/>
    <x v="6"/>
  </r>
  <r>
    <x v="23"/>
    <x v="23"/>
    <s v="KOF ADDRESS"/>
    <x v="1"/>
    <x v="183"/>
    <s v="PFMS4425340854"/>
    <n v="411"/>
    <n v="91.35"/>
    <n v="37544.85"/>
    <x v="307"/>
    <x v="6"/>
  </r>
  <r>
    <x v="5"/>
    <x v="5"/>
    <s v="AGY ADDRESS"/>
    <x v="1"/>
    <x v="183"/>
    <s v="PFMS8652812886"/>
    <n v="488"/>
    <n v="11.8"/>
    <n v="5758.4"/>
    <x v="43"/>
    <x v="6"/>
  </r>
  <r>
    <x v="6"/>
    <x v="6"/>
    <s v="EST ADDRESS"/>
    <x v="1"/>
    <x v="183"/>
    <s v="PFMS3051341082"/>
    <n v="759"/>
    <n v="420.77"/>
    <n v="319364.43"/>
    <x v="592"/>
    <x v="6"/>
  </r>
  <r>
    <x v="16"/>
    <x v="16"/>
    <s v="MAM ADDRESS"/>
    <x v="0"/>
    <x v="184"/>
    <s v="MAM6743732300"/>
    <n v="456"/>
    <n v="256.33"/>
    <n v="116886.48"/>
    <x v="593"/>
    <x v="6"/>
  </r>
  <r>
    <x v="16"/>
    <x v="16"/>
    <s v="MAM ADDRESS"/>
    <x v="0"/>
    <x v="184"/>
    <s v="MAM7756772776"/>
    <n v="361"/>
    <n v="14.35"/>
    <n v="5180.3500000000004"/>
    <x v="594"/>
    <x v="6"/>
  </r>
  <r>
    <x v="16"/>
    <x v="16"/>
    <s v="MAM ADDRESS"/>
    <x v="0"/>
    <x v="184"/>
    <s v="MAM2443671656"/>
    <n v="364"/>
    <n v="56.36"/>
    <n v="20515.04"/>
    <x v="595"/>
    <x v="6"/>
  </r>
  <r>
    <x v="2"/>
    <x v="2"/>
    <s v="AND ADDRESS"/>
    <x v="1"/>
    <x v="184"/>
    <s v="PFMS5601737220"/>
    <n v="812"/>
    <n v="97.39"/>
    <n v="79080.679999999993"/>
    <x v="596"/>
    <x v="6"/>
  </r>
  <r>
    <x v="17"/>
    <x v="17"/>
    <s v="KWA ADDRESS"/>
    <x v="1"/>
    <x v="184"/>
    <s v="PFMS1118621605"/>
    <n v="883"/>
    <n v="169.51"/>
    <n v="149677.32999999999"/>
    <x v="389"/>
    <x v="6"/>
  </r>
  <r>
    <x v="23"/>
    <x v="23"/>
    <s v="KOF ADDRESS"/>
    <x v="1"/>
    <x v="185"/>
    <s v="PFMS2372777828"/>
    <n v="522"/>
    <n v="185.19"/>
    <n v="96669.18"/>
    <x v="597"/>
    <x v="6"/>
  </r>
  <r>
    <x v="23"/>
    <x v="23"/>
    <s v="KOF ADDRESS"/>
    <x v="1"/>
    <x v="185"/>
    <s v="PFMS3022011652"/>
    <n v="473"/>
    <n v="27.65"/>
    <n v="13078.45"/>
    <x v="598"/>
    <x v="6"/>
  </r>
  <r>
    <x v="18"/>
    <x v="18"/>
    <s v="FEL ADDRESS"/>
    <x v="1"/>
    <x v="185"/>
    <s v="PFMS2242746267"/>
    <n v="709"/>
    <n v="142.75"/>
    <n v="101209.75"/>
    <x v="412"/>
    <x v="6"/>
  </r>
  <r>
    <x v="24"/>
    <x v="24"/>
    <s v="DAN ADDRESS"/>
    <x v="0"/>
    <x v="186"/>
    <s v="DAN8708775333"/>
    <n v="863"/>
    <n v="30.05"/>
    <n v="25933.15"/>
    <x v="599"/>
    <x v="6"/>
  </r>
  <r>
    <x v="1"/>
    <x v="1"/>
    <s v="KOJ ADDRESS"/>
    <x v="1"/>
    <x v="186"/>
    <s v="PFMS7460402700"/>
    <n v="728"/>
    <n v="34.08"/>
    <n v="24810.240000000002"/>
    <x v="73"/>
    <x v="6"/>
  </r>
  <r>
    <x v="1"/>
    <x v="1"/>
    <s v="KOJ ADDRESS"/>
    <x v="1"/>
    <x v="186"/>
    <s v="PFMS5487373852"/>
    <n v="826"/>
    <n v="27.26"/>
    <n v="22516.76"/>
    <x v="600"/>
    <x v="6"/>
  </r>
  <r>
    <x v="17"/>
    <x v="17"/>
    <s v="KWA ADDRESS"/>
    <x v="1"/>
    <x v="186"/>
    <s v="PFMS3670011353"/>
    <n v="399"/>
    <n v="169.96"/>
    <n v="67814.039999999994"/>
    <x v="149"/>
    <x v="6"/>
  </r>
  <r>
    <x v="4"/>
    <x v="4"/>
    <s v="ART ADDRESS"/>
    <x v="1"/>
    <x v="186"/>
    <s v="PFMS7848181452"/>
    <n v="968"/>
    <n v="125.38"/>
    <n v="121367.84"/>
    <x v="601"/>
    <x v="6"/>
  </r>
  <r>
    <x v="5"/>
    <x v="5"/>
    <s v="AGY ADDRESS"/>
    <x v="1"/>
    <x v="186"/>
    <s v="PFMS6822041518"/>
    <n v="295"/>
    <n v="53.43"/>
    <n v="15761.85"/>
    <x v="602"/>
    <x v="6"/>
  </r>
  <r>
    <x v="18"/>
    <x v="18"/>
    <s v="FEL ADDRESS"/>
    <x v="1"/>
    <x v="186"/>
    <s v="PFMS5430610682"/>
    <n v="791"/>
    <n v="136.44"/>
    <n v="107924.04"/>
    <x v="337"/>
    <x v="6"/>
  </r>
  <r>
    <x v="15"/>
    <x v="15"/>
    <s v="LEA ADDRESS"/>
    <x v="0"/>
    <x v="187"/>
    <s v="LEA8546456070"/>
    <n v="818"/>
    <n v="142.34"/>
    <n v="116434.12"/>
    <x v="423"/>
    <x v="6"/>
  </r>
  <r>
    <x v="20"/>
    <x v="20"/>
    <s v="ANT ADDRESS"/>
    <x v="0"/>
    <x v="188"/>
    <s v="ANT3780121633"/>
    <n v="722"/>
    <n v="76.22"/>
    <n v="55030.84"/>
    <x v="603"/>
    <x v="6"/>
  </r>
  <r>
    <x v="13"/>
    <x v="13"/>
    <s v="YAW ADDRESS"/>
    <x v="0"/>
    <x v="188"/>
    <s v="YAW1811531245"/>
    <n v="377"/>
    <n v="159.05000000000001"/>
    <n v="59961.85"/>
    <x v="344"/>
    <x v="6"/>
  </r>
  <r>
    <x v="10"/>
    <x v="10"/>
    <s v="AKW ADDRESS"/>
    <x v="0"/>
    <x v="188"/>
    <s v="AKW5507751408"/>
    <n v="618"/>
    <n v="397.57"/>
    <n v="245698.26"/>
    <x v="340"/>
    <x v="6"/>
  </r>
  <r>
    <x v="14"/>
    <x v="14"/>
    <s v="YAA ADDRESS"/>
    <x v="0"/>
    <x v="188"/>
    <s v="YAA8258372540"/>
    <n v="485"/>
    <n v="185.11"/>
    <n v="89778.35"/>
    <x v="471"/>
    <x v="6"/>
  </r>
  <r>
    <x v="23"/>
    <x v="23"/>
    <s v="KOF ADDRESS"/>
    <x v="1"/>
    <x v="188"/>
    <s v="PFMS7031375406"/>
    <n v="264"/>
    <n v="5.27"/>
    <n v="1391.28"/>
    <x v="128"/>
    <x v="6"/>
  </r>
  <r>
    <x v="17"/>
    <x v="17"/>
    <s v="KWA ADDRESS"/>
    <x v="1"/>
    <x v="188"/>
    <s v="PFMS2440864263"/>
    <n v="879"/>
    <n v="41.36"/>
    <n v="36355.440000000002"/>
    <x v="604"/>
    <x v="6"/>
  </r>
  <r>
    <x v="3"/>
    <x v="3"/>
    <s v="KOJ ADDRESS"/>
    <x v="1"/>
    <x v="188"/>
    <s v="PFMS4167472464"/>
    <n v="985"/>
    <n v="6.73"/>
    <n v="6629.05"/>
    <x v="605"/>
    <x v="6"/>
  </r>
  <r>
    <x v="5"/>
    <x v="5"/>
    <s v="AGY ADDRESS"/>
    <x v="1"/>
    <x v="188"/>
    <s v="PFMS4013517018"/>
    <n v="668"/>
    <n v="248.53"/>
    <n v="166018.04"/>
    <x v="606"/>
    <x v="6"/>
  </r>
  <r>
    <x v="16"/>
    <x v="16"/>
    <s v="MAM ADDRESS"/>
    <x v="0"/>
    <x v="189"/>
    <s v="MAM1546470778"/>
    <n v="329"/>
    <n v="44.59"/>
    <n v="14670.11"/>
    <x v="65"/>
    <x v="6"/>
  </r>
  <r>
    <x v="1"/>
    <x v="1"/>
    <s v="KOJ ADDRESS"/>
    <x v="1"/>
    <x v="189"/>
    <s v="PFMS7460654855"/>
    <n v="261"/>
    <n v="68.36"/>
    <n v="17841.96"/>
    <x v="607"/>
    <x v="6"/>
  </r>
  <r>
    <x v="23"/>
    <x v="23"/>
    <s v="KOF ADDRESS"/>
    <x v="1"/>
    <x v="189"/>
    <s v="PFMS7214080681"/>
    <n v="369"/>
    <n v="70.94"/>
    <n v="26176.86"/>
    <x v="608"/>
    <x v="6"/>
  </r>
  <r>
    <x v="6"/>
    <x v="6"/>
    <s v="EST ADDRESS"/>
    <x v="1"/>
    <x v="189"/>
    <s v="PFMS5721311808"/>
    <n v="914"/>
    <n v="188.93"/>
    <n v="172682.02"/>
    <x v="609"/>
    <x v="6"/>
  </r>
  <r>
    <x v="6"/>
    <x v="6"/>
    <s v="EST ADDRESS"/>
    <x v="1"/>
    <x v="189"/>
    <s v="PFMS5607874585"/>
    <n v="649"/>
    <n v="178.58"/>
    <n v="115898.42"/>
    <x v="610"/>
    <x v="6"/>
  </r>
  <r>
    <x v="18"/>
    <x v="18"/>
    <s v="FEL ADDRESS"/>
    <x v="1"/>
    <x v="189"/>
    <s v="PFMS1461011838"/>
    <n v="882"/>
    <n v="19.760000000000002"/>
    <n v="17428.32"/>
    <x v="288"/>
    <x v="6"/>
  </r>
  <r>
    <x v="22"/>
    <x v="22"/>
    <s v="YAW ADDRESS"/>
    <x v="1"/>
    <x v="189"/>
    <s v="PFMS6700737050"/>
    <n v="873"/>
    <n v="37.71"/>
    <n v="32920.83"/>
    <x v="611"/>
    <x v="6"/>
  </r>
  <r>
    <x v="15"/>
    <x v="15"/>
    <s v="LEA ADDRESS"/>
    <x v="0"/>
    <x v="190"/>
    <s v="LEA5252182078"/>
    <n v="400"/>
    <n v="210.23"/>
    <n v="84092"/>
    <x v="612"/>
    <x v="6"/>
  </r>
  <r>
    <x v="23"/>
    <x v="23"/>
    <s v="KOF ADDRESS"/>
    <x v="1"/>
    <x v="191"/>
    <s v="PFMS1163705137"/>
    <n v="502"/>
    <n v="86.89"/>
    <n v="43618.78"/>
    <x v="613"/>
    <x v="6"/>
  </r>
  <r>
    <x v="25"/>
    <x v="25"/>
    <s v="OPO ADDRESS"/>
    <x v="1"/>
    <x v="191"/>
    <s v="PFMS8253642713"/>
    <n v="901"/>
    <n v="83.87"/>
    <n v="75566.87"/>
    <x v="84"/>
    <x v="6"/>
  </r>
  <r>
    <x v="7"/>
    <x v="7"/>
    <s v="KWA ADDRESS"/>
    <x v="1"/>
    <x v="191"/>
    <s v="PFMS2675553664"/>
    <n v="899"/>
    <n v="113.16"/>
    <n v="101730.84"/>
    <x v="119"/>
    <x v="6"/>
  </r>
  <r>
    <x v="8"/>
    <x v="8"/>
    <s v="DAV ADDRESS"/>
    <x v="0"/>
    <x v="192"/>
    <s v="DAV2685726105"/>
    <n v="524"/>
    <n v="222.03"/>
    <n v="116343.72"/>
    <x v="51"/>
    <x v="6"/>
  </r>
  <r>
    <x v="9"/>
    <x v="9"/>
    <s v="AFI ADDRESS"/>
    <x v="1"/>
    <x v="192"/>
    <s v="PFMS6545076283"/>
    <n v="783"/>
    <n v="26.46"/>
    <n v="20718.18"/>
    <x v="614"/>
    <x v="6"/>
  </r>
  <r>
    <x v="2"/>
    <x v="2"/>
    <s v="AND ADDRESS"/>
    <x v="1"/>
    <x v="192"/>
    <s v="PFMS4217870531"/>
    <n v="909"/>
    <n v="320.20999999999998"/>
    <n v="291070.89"/>
    <x v="89"/>
    <x v="6"/>
  </r>
  <r>
    <x v="23"/>
    <x v="23"/>
    <s v="KOF ADDRESS"/>
    <x v="1"/>
    <x v="192"/>
    <s v="PFMS5858825226"/>
    <n v="286"/>
    <n v="64.89"/>
    <n v="18558.54"/>
    <x v="615"/>
    <x v="6"/>
  </r>
  <r>
    <x v="6"/>
    <x v="6"/>
    <s v="EST ADDRESS"/>
    <x v="1"/>
    <x v="192"/>
    <s v="PFMS2876766416"/>
    <n v="847"/>
    <n v="17.989999999999998"/>
    <n v="15237.53"/>
    <x v="442"/>
    <x v="6"/>
  </r>
  <r>
    <x v="25"/>
    <x v="25"/>
    <s v="OPO ADDRESS"/>
    <x v="1"/>
    <x v="193"/>
    <s v="PFMS2615864222"/>
    <n v="370"/>
    <n v="171.54"/>
    <n v="63469.8"/>
    <x v="532"/>
    <x v="6"/>
  </r>
  <r>
    <x v="14"/>
    <x v="14"/>
    <s v="YAA ADDRESS"/>
    <x v="0"/>
    <x v="194"/>
    <s v="YAA6658741282"/>
    <n v="496"/>
    <n v="294.47000000000003"/>
    <n v="146057.12"/>
    <x v="616"/>
    <x v="6"/>
  </r>
  <r>
    <x v="11"/>
    <x v="11"/>
    <s v="EVA ADDRESS"/>
    <x v="1"/>
    <x v="194"/>
    <s v="PFMS0552067473"/>
    <n v="430"/>
    <n v="21.42"/>
    <n v="9210.6"/>
    <x v="178"/>
    <x v="6"/>
  </r>
  <r>
    <x v="18"/>
    <x v="18"/>
    <s v="FEL ADDRESS"/>
    <x v="1"/>
    <x v="194"/>
    <s v="PFMS4447120632"/>
    <n v="783"/>
    <n v="204.34"/>
    <n v="159998.22"/>
    <x v="614"/>
    <x v="6"/>
  </r>
  <r>
    <x v="8"/>
    <x v="8"/>
    <s v="DAV ADDRESS"/>
    <x v="0"/>
    <x v="195"/>
    <s v="DAV7370488471"/>
    <n v="732"/>
    <n v="53.29"/>
    <n v="39008.28"/>
    <x v="202"/>
    <x v="6"/>
  </r>
  <r>
    <x v="10"/>
    <x v="10"/>
    <s v="AKW ADDRESS"/>
    <x v="0"/>
    <x v="195"/>
    <s v="AKW8765410702"/>
    <n v="589"/>
    <n v="15.2"/>
    <n v="8952.7999999999993"/>
    <x v="617"/>
    <x v="6"/>
  </r>
  <r>
    <x v="23"/>
    <x v="23"/>
    <s v="KOF ADDRESS"/>
    <x v="1"/>
    <x v="195"/>
    <s v="PFMS6014805110"/>
    <n v="453"/>
    <n v="38.950000000000003"/>
    <n v="17644.349999999999"/>
    <x v="618"/>
    <x v="6"/>
  </r>
  <r>
    <x v="5"/>
    <x v="5"/>
    <s v="AGY ADDRESS"/>
    <x v="1"/>
    <x v="195"/>
    <s v="PFMS6422602824"/>
    <n v="590"/>
    <n v="98.7"/>
    <n v="58233"/>
    <x v="619"/>
    <x v="6"/>
  </r>
  <r>
    <x v="7"/>
    <x v="7"/>
    <s v="KWA ADDRESS"/>
    <x v="1"/>
    <x v="195"/>
    <s v="PFMS7726721338"/>
    <n v="832"/>
    <n v="6.16"/>
    <n v="5125.12"/>
    <x v="620"/>
    <x v="6"/>
  </r>
  <r>
    <x v="10"/>
    <x v="10"/>
    <s v="AKW ADDRESS"/>
    <x v="0"/>
    <x v="196"/>
    <s v="AKW7255267551"/>
    <n v="915"/>
    <n v="20.18"/>
    <n v="18464.7"/>
    <x v="621"/>
    <x v="6"/>
  </r>
  <r>
    <x v="10"/>
    <x v="10"/>
    <s v="AKW ADDRESS"/>
    <x v="0"/>
    <x v="196"/>
    <s v="AKW4726218035"/>
    <n v="428"/>
    <n v="51.52"/>
    <n v="22050.560000000001"/>
    <x v="622"/>
    <x v="6"/>
  </r>
  <r>
    <x v="9"/>
    <x v="9"/>
    <s v="AFI ADDRESS"/>
    <x v="1"/>
    <x v="196"/>
    <s v="PFMS4347673841"/>
    <n v="605"/>
    <n v="223.51"/>
    <n v="135223.54999999999"/>
    <x v="623"/>
    <x v="6"/>
  </r>
  <r>
    <x v="11"/>
    <x v="11"/>
    <s v="EVA ADDRESS"/>
    <x v="1"/>
    <x v="196"/>
    <s v="PFMS5450141323"/>
    <n v="734"/>
    <n v="68.61"/>
    <n v="50359.74"/>
    <x v="624"/>
    <x v="6"/>
  </r>
  <r>
    <x v="17"/>
    <x v="17"/>
    <s v="KWA ADDRESS"/>
    <x v="1"/>
    <x v="196"/>
    <s v="PFMS7458847400"/>
    <n v="660"/>
    <n v="313.88"/>
    <n v="207160.8"/>
    <x v="262"/>
    <x v="6"/>
  </r>
  <r>
    <x v="24"/>
    <x v="24"/>
    <s v="DAN ADDRESS"/>
    <x v="0"/>
    <x v="197"/>
    <s v="DAN4033675814"/>
    <n v="410"/>
    <n v="25.85"/>
    <n v="10598.5"/>
    <x v="625"/>
    <x v="6"/>
  </r>
  <r>
    <x v="15"/>
    <x v="15"/>
    <s v="LEA ADDRESS"/>
    <x v="0"/>
    <x v="197"/>
    <s v="LEA0140063546"/>
    <n v="768"/>
    <n v="82.66"/>
    <n v="63482.879999999997"/>
    <x v="626"/>
    <x v="6"/>
  </r>
  <r>
    <x v="15"/>
    <x v="15"/>
    <s v="LEA ADDRESS"/>
    <x v="0"/>
    <x v="197"/>
    <s v="LEA3465151375"/>
    <n v="430"/>
    <n v="185.82"/>
    <n v="79902.600000000006"/>
    <x v="274"/>
    <x v="6"/>
  </r>
  <r>
    <x v="23"/>
    <x v="23"/>
    <s v="KOF ADDRESS"/>
    <x v="1"/>
    <x v="197"/>
    <s v="PFMS7878622064"/>
    <n v="923"/>
    <n v="139.93"/>
    <n v="129155.39"/>
    <x v="627"/>
    <x v="6"/>
  </r>
  <r>
    <x v="24"/>
    <x v="24"/>
    <s v="DAN ADDRESS"/>
    <x v="0"/>
    <x v="198"/>
    <s v="DAN8483803843"/>
    <n v="941"/>
    <n v="59.87"/>
    <n v="56337.67"/>
    <x v="628"/>
    <x v="6"/>
  </r>
  <r>
    <x v="20"/>
    <x v="20"/>
    <s v="ANT ADDRESS"/>
    <x v="0"/>
    <x v="198"/>
    <s v="ANT3704210733"/>
    <n v="304"/>
    <n v="51.12"/>
    <n v="15540.48"/>
    <x v="629"/>
    <x v="6"/>
  </r>
  <r>
    <x v="11"/>
    <x v="11"/>
    <s v="EVA ADDRESS"/>
    <x v="1"/>
    <x v="198"/>
    <s v="PFMS7246663453"/>
    <n v="419"/>
    <n v="29.42"/>
    <n v="12326.98"/>
    <x v="630"/>
    <x v="6"/>
  </r>
  <r>
    <x v="17"/>
    <x v="17"/>
    <s v="KWA ADDRESS"/>
    <x v="1"/>
    <x v="198"/>
    <s v="PFMS5828211623"/>
    <n v="792"/>
    <n v="100.04"/>
    <n v="79231.679999999993"/>
    <x v="375"/>
    <x v="6"/>
  </r>
  <r>
    <x v="24"/>
    <x v="24"/>
    <s v="DAN ADDRESS"/>
    <x v="0"/>
    <x v="199"/>
    <s v="DAN1401546656"/>
    <n v="355"/>
    <n v="129.81"/>
    <n v="46082.55"/>
    <x v="631"/>
    <x v="6"/>
  </r>
  <r>
    <x v="23"/>
    <x v="23"/>
    <s v="KOF ADDRESS"/>
    <x v="1"/>
    <x v="199"/>
    <s v="PFMS1612428010"/>
    <n v="600"/>
    <n v="115.57"/>
    <n v="69342"/>
    <x v="632"/>
    <x v="6"/>
  </r>
  <r>
    <x v="3"/>
    <x v="3"/>
    <s v="KOJ ADDRESS"/>
    <x v="1"/>
    <x v="199"/>
    <s v="PFMS1121055135"/>
    <n v="864"/>
    <n v="102.13"/>
    <n v="88240.320000000007"/>
    <x v="419"/>
    <x v="6"/>
  </r>
  <r>
    <x v="13"/>
    <x v="13"/>
    <s v="YAW ADDRESS"/>
    <x v="0"/>
    <x v="200"/>
    <s v="YAW3512475882"/>
    <n v="331"/>
    <n v="21.64"/>
    <n v="7162.84"/>
    <x v="633"/>
    <x v="7"/>
  </r>
  <r>
    <x v="14"/>
    <x v="14"/>
    <s v="YAA ADDRESS"/>
    <x v="0"/>
    <x v="200"/>
    <s v="YAA0340424661"/>
    <n v="528"/>
    <n v="48.81"/>
    <n v="25771.68"/>
    <x v="159"/>
    <x v="7"/>
  </r>
  <r>
    <x v="14"/>
    <x v="14"/>
    <s v="YAA ADDRESS"/>
    <x v="0"/>
    <x v="200"/>
    <s v="YAA5584100142"/>
    <n v="966"/>
    <n v="314.94"/>
    <n v="304232.03999999998"/>
    <x v="105"/>
    <x v="7"/>
  </r>
  <r>
    <x v="11"/>
    <x v="11"/>
    <s v="EVA ADDRESS"/>
    <x v="1"/>
    <x v="200"/>
    <s v="PFMS3756747581"/>
    <n v="762"/>
    <n v="163.1"/>
    <n v="124282.2"/>
    <x v="584"/>
    <x v="7"/>
  </r>
  <r>
    <x v="21"/>
    <x v="21"/>
    <s v="TUT ADDRESS"/>
    <x v="1"/>
    <x v="200"/>
    <s v="PFMS0433635507"/>
    <n v="491"/>
    <n v="15.57"/>
    <n v="7644.87"/>
    <x v="559"/>
    <x v="7"/>
  </r>
  <r>
    <x v="3"/>
    <x v="3"/>
    <s v="KOJ ADDRESS"/>
    <x v="1"/>
    <x v="200"/>
    <s v="PFMS2454333401"/>
    <n v="355"/>
    <n v="4.43"/>
    <n v="1572.65"/>
    <x v="479"/>
    <x v="7"/>
  </r>
  <r>
    <x v="5"/>
    <x v="5"/>
    <s v="AGY ADDRESS"/>
    <x v="1"/>
    <x v="200"/>
    <s v="PFMS5577022806"/>
    <n v="954"/>
    <n v="470.53"/>
    <n v="448885.62"/>
    <x v="634"/>
    <x v="7"/>
  </r>
  <r>
    <x v="5"/>
    <x v="5"/>
    <s v="AGY ADDRESS"/>
    <x v="1"/>
    <x v="200"/>
    <s v="PFMS1577772206"/>
    <n v="298"/>
    <n v="15.1"/>
    <n v="4499.8"/>
    <x v="542"/>
    <x v="7"/>
  </r>
  <r>
    <x v="16"/>
    <x v="16"/>
    <s v="MAM ADDRESS"/>
    <x v="0"/>
    <x v="201"/>
    <s v="MAM2542244083"/>
    <n v="605"/>
    <n v="64.459999999999994"/>
    <n v="38998.300000000003"/>
    <x v="635"/>
    <x v="7"/>
  </r>
  <r>
    <x v="12"/>
    <x v="12"/>
    <s v="DAV ADDRESS"/>
    <x v="0"/>
    <x v="202"/>
    <s v="DAV8430751628"/>
    <n v="569"/>
    <n v="28.51"/>
    <n v="16222.19"/>
    <x v="295"/>
    <x v="7"/>
  </r>
  <r>
    <x v="7"/>
    <x v="7"/>
    <s v="KWA ADDRESS"/>
    <x v="1"/>
    <x v="202"/>
    <s v="PFMS5342805848"/>
    <n v="371"/>
    <n v="104.37"/>
    <n v="38721.269999999997"/>
    <x v="234"/>
    <x v="7"/>
  </r>
  <r>
    <x v="8"/>
    <x v="8"/>
    <s v="DAV ADDRESS"/>
    <x v="0"/>
    <x v="203"/>
    <s v="DAV1463352412"/>
    <n v="532"/>
    <n v="19.22"/>
    <n v="10225.040000000001"/>
    <x v="636"/>
    <x v="7"/>
  </r>
  <r>
    <x v="15"/>
    <x v="15"/>
    <s v="LEA ADDRESS"/>
    <x v="0"/>
    <x v="203"/>
    <s v="LEA5521202314"/>
    <n v="342"/>
    <n v="220.03"/>
    <n v="75250.259999999995"/>
    <x v="637"/>
    <x v="7"/>
  </r>
  <r>
    <x v="13"/>
    <x v="13"/>
    <s v="YAW ADDRESS"/>
    <x v="0"/>
    <x v="203"/>
    <s v="YAW7347180440"/>
    <n v="938"/>
    <n v="119.78"/>
    <n v="112353.64"/>
    <x v="638"/>
    <x v="7"/>
  </r>
  <r>
    <x v="13"/>
    <x v="13"/>
    <s v="YAW ADDRESS"/>
    <x v="0"/>
    <x v="203"/>
    <s v="YAW5725473254"/>
    <n v="635"/>
    <n v="132.94999999999999"/>
    <n v="84423.25"/>
    <x v="639"/>
    <x v="7"/>
  </r>
  <r>
    <x v="21"/>
    <x v="21"/>
    <s v="TUT ADDRESS"/>
    <x v="1"/>
    <x v="203"/>
    <s v="PFMS6062636365"/>
    <n v="319"/>
    <n v="87.64"/>
    <n v="27957.16"/>
    <x v="640"/>
    <x v="7"/>
  </r>
  <r>
    <x v="23"/>
    <x v="23"/>
    <s v="KOF ADDRESS"/>
    <x v="1"/>
    <x v="203"/>
    <s v="PFMS7781645242"/>
    <n v="394"/>
    <n v="21.7"/>
    <n v="8549.7999999999993"/>
    <x v="641"/>
    <x v="7"/>
  </r>
  <r>
    <x v="6"/>
    <x v="6"/>
    <s v="EST ADDRESS"/>
    <x v="1"/>
    <x v="203"/>
    <s v="PFMS2401414246"/>
    <n v="988"/>
    <n v="89.13"/>
    <n v="88060.44"/>
    <x v="642"/>
    <x v="7"/>
  </r>
  <r>
    <x v="13"/>
    <x v="13"/>
    <s v="YAW ADDRESS"/>
    <x v="0"/>
    <x v="204"/>
    <s v="YAW4411338584"/>
    <n v="467"/>
    <n v="227.09"/>
    <n v="106051.03"/>
    <x v="104"/>
    <x v="7"/>
  </r>
  <r>
    <x v="9"/>
    <x v="9"/>
    <s v="AFI ADDRESS"/>
    <x v="1"/>
    <x v="204"/>
    <s v="PFMS3875122712"/>
    <n v="864"/>
    <n v="379.44"/>
    <n v="327836.15999999997"/>
    <x v="419"/>
    <x v="7"/>
  </r>
  <r>
    <x v="21"/>
    <x v="21"/>
    <s v="TUT ADDRESS"/>
    <x v="1"/>
    <x v="204"/>
    <s v="PFMS7074582318"/>
    <n v="964"/>
    <n v="124.63"/>
    <n v="120143.32"/>
    <x v="643"/>
    <x v="7"/>
  </r>
  <r>
    <x v="26"/>
    <x v="26"/>
    <s v="KOB ADDRESS"/>
    <x v="1"/>
    <x v="204"/>
    <s v="PFMS1383350018"/>
    <n v="723"/>
    <n v="101.31"/>
    <n v="73247.13"/>
    <x v="644"/>
    <x v="7"/>
  </r>
  <r>
    <x v="24"/>
    <x v="24"/>
    <s v="DAN ADDRESS"/>
    <x v="0"/>
    <x v="205"/>
    <s v="DAN0424014061"/>
    <n v="719"/>
    <n v="20.21"/>
    <n v="14530.99"/>
    <x v="130"/>
    <x v="7"/>
  </r>
  <r>
    <x v="10"/>
    <x v="10"/>
    <s v="AKW ADDRESS"/>
    <x v="0"/>
    <x v="205"/>
    <s v="AKW2831412880"/>
    <n v="285"/>
    <n v="50.16"/>
    <n v="14295.6"/>
    <x v="645"/>
    <x v="7"/>
  </r>
  <r>
    <x v="10"/>
    <x v="10"/>
    <s v="AKW ADDRESS"/>
    <x v="0"/>
    <x v="205"/>
    <s v="AKW0210688802"/>
    <n v="857"/>
    <n v="180.57"/>
    <n v="154748.49"/>
    <x v="646"/>
    <x v="7"/>
  </r>
  <r>
    <x v="5"/>
    <x v="5"/>
    <s v="AGY ADDRESS"/>
    <x v="1"/>
    <x v="205"/>
    <s v="PFMS5885582543"/>
    <n v="977"/>
    <n v="303.08"/>
    <n v="296109.15999999997"/>
    <x v="647"/>
    <x v="7"/>
  </r>
  <r>
    <x v="24"/>
    <x v="24"/>
    <s v="DAN ADDRESS"/>
    <x v="0"/>
    <x v="206"/>
    <s v="DAN4770871156"/>
    <n v="996"/>
    <n v="348.11"/>
    <n v="346717.56"/>
    <x v="648"/>
    <x v="7"/>
  </r>
  <r>
    <x v="16"/>
    <x v="16"/>
    <s v="MAM ADDRESS"/>
    <x v="0"/>
    <x v="206"/>
    <s v="MAM1162531487"/>
    <n v="349"/>
    <n v="303.12"/>
    <n v="105788.88"/>
    <x v="649"/>
    <x v="7"/>
  </r>
  <r>
    <x v="16"/>
    <x v="16"/>
    <s v="MAM ADDRESS"/>
    <x v="0"/>
    <x v="206"/>
    <s v="MAM5606878663"/>
    <n v="628"/>
    <n v="140.75"/>
    <n v="88391"/>
    <x v="650"/>
    <x v="7"/>
  </r>
  <r>
    <x v="15"/>
    <x v="15"/>
    <s v="LEA ADDRESS"/>
    <x v="0"/>
    <x v="206"/>
    <s v="LEA7432272828"/>
    <n v="312"/>
    <n v="58.03"/>
    <n v="18105.36"/>
    <x v="651"/>
    <x v="7"/>
  </r>
  <r>
    <x v="23"/>
    <x v="23"/>
    <s v="KOF ADDRESS"/>
    <x v="1"/>
    <x v="206"/>
    <s v="PFMS5081410005"/>
    <n v="880"/>
    <n v="90.45"/>
    <n v="79596"/>
    <x v="652"/>
    <x v="7"/>
  </r>
  <r>
    <x v="3"/>
    <x v="3"/>
    <s v="KOJ ADDRESS"/>
    <x v="1"/>
    <x v="206"/>
    <s v="PFMS0612638861"/>
    <n v="489"/>
    <n v="394.57"/>
    <n v="192944.73"/>
    <x v="653"/>
    <x v="7"/>
  </r>
  <r>
    <x v="4"/>
    <x v="4"/>
    <s v="ART ADDRESS"/>
    <x v="1"/>
    <x v="206"/>
    <s v="PFMS0137480178"/>
    <n v="908"/>
    <n v="53.7"/>
    <n v="48759.6"/>
    <x v="282"/>
    <x v="7"/>
  </r>
  <r>
    <x v="18"/>
    <x v="18"/>
    <s v="FEL ADDRESS"/>
    <x v="1"/>
    <x v="206"/>
    <s v="PFMS6331260213"/>
    <n v="789"/>
    <n v="72.739999999999995"/>
    <n v="57391.86"/>
    <x v="654"/>
    <x v="7"/>
  </r>
  <r>
    <x v="18"/>
    <x v="18"/>
    <s v="FEL ADDRESS"/>
    <x v="1"/>
    <x v="206"/>
    <s v="PFMS8578534755"/>
    <n v="303"/>
    <n v="140.69999999999999"/>
    <n v="42632.1"/>
    <x v="406"/>
    <x v="7"/>
  </r>
  <r>
    <x v="12"/>
    <x v="12"/>
    <s v="DAV ADDRESS"/>
    <x v="0"/>
    <x v="207"/>
    <s v="DAV6030886373"/>
    <n v="710"/>
    <n v="41.29"/>
    <n v="29315.9"/>
    <x v="655"/>
    <x v="7"/>
  </r>
  <r>
    <x v="13"/>
    <x v="13"/>
    <s v="YAW ADDRESS"/>
    <x v="0"/>
    <x v="207"/>
    <s v="YAW5726602046"/>
    <n v="645"/>
    <n v="123.89"/>
    <n v="79909.05"/>
    <x v="656"/>
    <x v="7"/>
  </r>
  <r>
    <x v="10"/>
    <x v="10"/>
    <s v="AKW ADDRESS"/>
    <x v="0"/>
    <x v="207"/>
    <s v="AKW1173023771"/>
    <n v="306"/>
    <n v="63.74"/>
    <n v="19504.439999999999"/>
    <x v="173"/>
    <x v="7"/>
  </r>
  <r>
    <x v="10"/>
    <x v="10"/>
    <s v="AKW ADDRESS"/>
    <x v="0"/>
    <x v="207"/>
    <s v="AKW2737643726"/>
    <n v="722"/>
    <n v="142.5"/>
    <n v="102885"/>
    <x v="603"/>
    <x v="7"/>
  </r>
  <r>
    <x v="11"/>
    <x v="11"/>
    <s v="EVA ADDRESS"/>
    <x v="1"/>
    <x v="207"/>
    <s v="PFMS8418346515"/>
    <n v="903"/>
    <n v="254.02"/>
    <n v="229380.06"/>
    <x v="372"/>
    <x v="7"/>
  </r>
  <r>
    <x v="2"/>
    <x v="2"/>
    <s v="AND ADDRESS"/>
    <x v="1"/>
    <x v="207"/>
    <s v="PFMS5413801725"/>
    <n v="496"/>
    <n v="125.33"/>
    <n v="62163.68"/>
    <x v="585"/>
    <x v="7"/>
  </r>
  <r>
    <x v="17"/>
    <x v="17"/>
    <s v="KWA ADDRESS"/>
    <x v="1"/>
    <x v="207"/>
    <s v="PFMS4888202508"/>
    <n v="955"/>
    <n v="121.26"/>
    <n v="115803.3"/>
    <x v="139"/>
    <x v="7"/>
  </r>
  <r>
    <x v="8"/>
    <x v="8"/>
    <s v="DAV ADDRESS"/>
    <x v="0"/>
    <x v="208"/>
    <s v="DAV8741038265"/>
    <n v="697"/>
    <n v="0.56000000000000005"/>
    <n v="390.32"/>
    <x v="657"/>
    <x v="7"/>
  </r>
  <r>
    <x v="9"/>
    <x v="9"/>
    <s v="AFI ADDRESS"/>
    <x v="1"/>
    <x v="208"/>
    <s v="PFMS5300452132"/>
    <n v="538"/>
    <n v="225.61"/>
    <n v="121378.18"/>
    <x v="543"/>
    <x v="7"/>
  </r>
  <r>
    <x v="26"/>
    <x v="26"/>
    <s v="KOB ADDRESS"/>
    <x v="1"/>
    <x v="208"/>
    <s v="PFMS8072335526"/>
    <n v="663"/>
    <n v="29.47"/>
    <n v="19538.61"/>
    <x v="494"/>
    <x v="7"/>
  </r>
  <r>
    <x v="20"/>
    <x v="20"/>
    <s v="ANT ADDRESS"/>
    <x v="0"/>
    <x v="209"/>
    <s v="ANT7373412836"/>
    <n v="424"/>
    <n v="111.84"/>
    <n v="47420.160000000003"/>
    <x v="658"/>
    <x v="7"/>
  </r>
  <r>
    <x v="0"/>
    <x v="0"/>
    <s v="KWA ADDRESS"/>
    <x v="0"/>
    <x v="209"/>
    <s v="KWA7862343003"/>
    <n v="270"/>
    <n v="217.15"/>
    <n v="58630.5"/>
    <x v="18"/>
    <x v="7"/>
  </r>
  <r>
    <x v="22"/>
    <x v="22"/>
    <s v="YAW ADDRESS"/>
    <x v="1"/>
    <x v="209"/>
    <s v="PFMS0432335151"/>
    <n v="753"/>
    <n v="68.06"/>
    <n v="51249.18"/>
    <x v="354"/>
    <x v="7"/>
  </r>
  <r>
    <x v="19"/>
    <x v="19"/>
    <s v="YAW ADDRESS"/>
    <x v="1"/>
    <x v="210"/>
    <s v="PFMS8275754473"/>
    <n v="606"/>
    <n v="3.2"/>
    <n v="1939.2"/>
    <x v="659"/>
    <x v="7"/>
  </r>
  <r>
    <x v="8"/>
    <x v="8"/>
    <s v="DAV ADDRESS"/>
    <x v="0"/>
    <x v="211"/>
    <s v="DAV6472772728"/>
    <n v="391"/>
    <n v="81.98"/>
    <n v="32054.18"/>
    <x v="175"/>
    <x v="7"/>
  </r>
  <r>
    <x v="8"/>
    <x v="8"/>
    <s v="DAV ADDRESS"/>
    <x v="0"/>
    <x v="211"/>
    <s v="DAV6307403157"/>
    <n v="386"/>
    <n v="7.42"/>
    <n v="2864.12"/>
    <x v="660"/>
    <x v="7"/>
  </r>
  <r>
    <x v="15"/>
    <x v="15"/>
    <s v="LEA ADDRESS"/>
    <x v="0"/>
    <x v="211"/>
    <s v="LEA8871510303"/>
    <n v="646"/>
    <n v="183.19"/>
    <n v="118340.74"/>
    <x v="661"/>
    <x v="7"/>
  </r>
  <r>
    <x v="0"/>
    <x v="0"/>
    <s v="KWA ADDRESS"/>
    <x v="0"/>
    <x v="211"/>
    <s v="KWA2364746685"/>
    <n v="971"/>
    <n v="138.37"/>
    <n v="134357.26999999999"/>
    <x v="455"/>
    <x v="7"/>
  </r>
  <r>
    <x v="17"/>
    <x v="17"/>
    <s v="KWA ADDRESS"/>
    <x v="1"/>
    <x v="211"/>
    <s v="PFMS8638882264"/>
    <n v="707"/>
    <n v="244.55"/>
    <n v="172896.85"/>
    <x v="230"/>
    <x v="7"/>
  </r>
  <r>
    <x v="20"/>
    <x v="20"/>
    <s v="ANT ADDRESS"/>
    <x v="0"/>
    <x v="212"/>
    <s v="ANT6842888721"/>
    <n v="560"/>
    <n v="74.41"/>
    <n v="41669.599999999999"/>
    <x v="174"/>
    <x v="7"/>
  </r>
  <r>
    <x v="9"/>
    <x v="9"/>
    <s v="AFI ADDRESS"/>
    <x v="1"/>
    <x v="212"/>
    <s v="PFMS2825663307"/>
    <n v="732"/>
    <n v="8.4"/>
    <n v="6148.8"/>
    <x v="390"/>
    <x v="7"/>
  </r>
  <r>
    <x v="23"/>
    <x v="23"/>
    <s v="KOF ADDRESS"/>
    <x v="1"/>
    <x v="212"/>
    <s v="PFMS2680221347"/>
    <n v="530"/>
    <n v="8.32"/>
    <n v="4409.6000000000004"/>
    <x v="662"/>
    <x v="7"/>
  </r>
  <r>
    <x v="22"/>
    <x v="22"/>
    <s v="YAW ADDRESS"/>
    <x v="1"/>
    <x v="212"/>
    <s v="PFMS6167074500"/>
    <n v="997"/>
    <n v="91.12"/>
    <n v="90846.64"/>
    <x v="521"/>
    <x v="7"/>
  </r>
  <r>
    <x v="15"/>
    <x v="15"/>
    <s v="LEA ADDRESS"/>
    <x v="0"/>
    <x v="213"/>
    <s v="LEA5233365511"/>
    <n v="931"/>
    <n v="37.36"/>
    <n v="34782.160000000003"/>
    <x v="240"/>
    <x v="7"/>
  </r>
  <r>
    <x v="14"/>
    <x v="14"/>
    <s v="YAA ADDRESS"/>
    <x v="0"/>
    <x v="213"/>
    <s v="YAA4623801580"/>
    <n v="971"/>
    <n v="228.7"/>
    <n v="222067.7"/>
    <x v="455"/>
    <x v="7"/>
  </r>
  <r>
    <x v="11"/>
    <x v="11"/>
    <s v="EVA ADDRESS"/>
    <x v="1"/>
    <x v="213"/>
    <s v="PFMS0825888100"/>
    <n v="612"/>
    <n v="220.9"/>
    <n v="135190.79999999999"/>
    <x v="663"/>
    <x v="7"/>
  </r>
  <r>
    <x v="3"/>
    <x v="3"/>
    <s v="KOJ ADDRESS"/>
    <x v="1"/>
    <x v="213"/>
    <s v="PFMS2655631700"/>
    <n v="477"/>
    <n v="204.07"/>
    <n v="97341.39"/>
    <x v="664"/>
    <x v="7"/>
  </r>
  <r>
    <x v="3"/>
    <x v="3"/>
    <s v="KOJ ADDRESS"/>
    <x v="1"/>
    <x v="213"/>
    <s v="PFMS3562848756"/>
    <n v="535"/>
    <n v="121.34"/>
    <n v="64916.9"/>
    <x v="67"/>
    <x v="7"/>
  </r>
  <r>
    <x v="5"/>
    <x v="5"/>
    <s v="AGY ADDRESS"/>
    <x v="1"/>
    <x v="213"/>
    <s v="PFMS6720218562"/>
    <n v="794"/>
    <n v="42.71"/>
    <n v="33911.74"/>
    <x v="665"/>
    <x v="7"/>
  </r>
  <r>
    <x v="22"/>
    <x v="22"/>
    <s v="YAW ADDRESS"/>
    <x v="1"/>
    <x v="213"/>
    <s v="PFMS5345785876"/>
    <n v="503"/>
    <n v="12.65"/>
    <n v="6362.95"/>
    <x v="666"/>
    <x v="7"/>
  </r>
  <r>
    <x v="16"/>
    <x v="16"/>
    <s v="MAM ADDRESS"/>
    <x v="0"/>
    <x v="214"/>
    <s v="MAM3264602076"/>
    <n v="504"/>
    <n v="16.77"/>
    <n v="8452.08"/>
    <x v="411"/>
    <x v="7"/>
  </r>
  <r>
    <x v="10"/>
    <x v="10"/>
    <s v="AKW ADDRESS"/>
    <x v="0"/>
    <x v="214"/>
    <s v="AKW3838827160"/>
    <n v="402"/>
    <n v="53.59"/>
    <n v="21543.18"/>
    <x v="667"/>
    <x v="7"/>
  </r>
  <r>
    <x v="10"/>
    <x v="10"/>
    <s v="AKW ADDRESS"/>
    <x v="0"/>
    <x v="214"/>
    <s v="AKW2267757337"/>
    <n v="633"/>
    <n v="53.49"/>
    <n v="33859.17"/>
    <x v="421"/>
    <x v="7"/>
  </r>
  <r>
    <x v="18"/>
    <x v="18"/>
    <s v="FEL ADDRESS"/>
    <x v="1"/>
    <x v="214"/>
    <s v="PFMS5410356273"/>
    <n v="776"/>
    <n v="120.98"/>
    <n v="93880.48"/>
    <x v="668"/>
    <x v="7"/>
  </r>
  <r>
    <x v="25"/>
    <x v="25"/>
    <s v="OPO ADDRESS"/>
    <x v="1"/>
    <x v="214"/>
    <s v="PFMS1502875427"/>
    <n v="769"/>
    <n v="140.16"/>
    <n v="107783.03999999999"/>
    <x v="669"/>
    <x v="7"/>
  </r>
  <r>
    <x v="16"/>
    <x v="16"/>
    <s v="MAM ADDRESS"/>
    <x v="0"/>
    <x v="215"/>
    <s v="MAM4182007267"/>
    <n v="659"/>
    <n v="189.56"/>
    <n v="124920.04"/>
    <x v="670"/>
    <x v="7"/>
  </r>
  <r>
    <x v="1"/>
    <x v="1"/>
    <s v="KOJ ADDRESS"/>
    <x v="1"/>
    <x v="215"/>
    <s v="PFMS4338271520"/>
    <n v="539"/>
    <n v="343.21"/>
    <n v="184990.19"/>
    <x v="671"/>
    <x v="7"/>
  </r>
  <r>
    <x v="1"/>
    <x v="1"/>
    <s v="KOJ ADDRESS"/>
    <x v="1"/>
    <x v="215"/>
    <s v="PFMS0500062854"/>
    <n v="588"/>
    <n v="209.26"/>
    <n v="123044.88"/>
    <x v="672"/>
    <x v="7"/>
  </r>
  <r>
    <x v="19"/>
    <x v="19"/>
    <s v="YAW ADDRESS"/>
    <x v="1"/>
    <x v="215"/>
    <s v="PFMS4403277355"/>
    <n v="284"/>
    <n v="116"/>
    <n v="32944"/>
    <x v="673"/>
    <x v="7"/>
  </r>
  <r>
    <x v="18"/>
    <x v="18"/>
    <s v="FEL ADDRESS"/>
    <x v="1"/>
    <x v="215"/>
    <s v="PFMS5307138111"/>
    <n v="465"/>
    <n v="210.75"/>
    <n v="97998.75"/>
    <x v="674"/>
    <x v="7"/>
  </r>
  <r>
    <x v="13"/>
    <x v="13"/>
    <s v="YAW ADDRESS"/>
    <x v="0"/>
    <x v="216"/>
    <s v="YAW6623210764"/>
    <n v="916"/>
    <n v="154"/>
    <n v="141064"/>
    <x v="675"/>
    <x v="7"/>
  </r>
  <r>
    <x v="14"/>
    <x v="14"/>
    <s v="YAA ADDRESS"/>
    <x v="0"/>
    <x v="216"/>
    <s v="YAA2860811005"/>
    <n v="658"/>
    <n v="41.85"/>
    <n v="27537.3"/>
    <x v="676"/>
    <x v="7"/>
  </r>
  <r>
    <x v="3"/>
    <x v="3"/>
    <s v="KOJ ADDRESS"/>
    <x v="1"/>
    <x v="216"/>
    <s v="PFMS6688486570"/>
    <n v="836"/>
    <n v="4.84"/>
    <n v="4046.24"/>
    <x v="677"/>
    <x v="7"/>
  </r>
  <r>
    <x v="4"/>
    <x v="4"/>
    <s v="ART ADDRESS"/>
    <x v="1"/>
    <x v="216"/>
    <s v="PFMS0386465606"/>
    <n v="836"/>
    <n v="91.59"/>
    <n v="76569.240000000005"/>
    <x v="677"/>
    <x v="7"/>
  </r>
  <r>
    <x v="5"/>
    <x v="5"/>
    <s v="AGY ADDRESS"/>
    <x v="1"/>
    <x v="216"/>
    <s v="PFMS5226802310"/>
    <n v="275"/>
    <n v="42.31"/>
    <n v="11635.25"/>
    <x v="402"/>
    <x v="7"/>
  </r>
  <r>
    <x v="24"/>
    <x v="24"/>
    <s v="DAN ADDRESS"/>
    <x v="0"/>
    <x v="217"/>
    <s v="DAN6531481615"/>
    <n v="370"/>
    <n v="23.19"/>
    <n v="8580.2999999999993"/>
    <x v="539"/>
    <x v="7"/>
  </r>
  <r>
    <x v="8"/>
    <x v="8"/>
    <s v="DAV ADDRESS"/>
    <x v="0"/>
    <x v="217"/>
    <s v="DAV5203087702"/>
    <n v="966"/>
    <n v="142.47"/>
    <n v="137626.01999999999"/>
    <x v="105"/>
    <x v="7"/>
  </r>
  <r>
    <x v="10"/>
    <x v="10"/>
    <s v="AKW ADDRESS"/>
    <x v="0"/>
    <x v="217"/>
    <s v="AKW4386535373"/>
    <n v="807"/>
    <n v="55.94"/>
    <n v="45143.58"/>
    <x v="207"/>
    <x v="7"/>
  </r>
  <r>
    <x v="23"/>
    <x v="23"/>
    <s v="KOF ADDRESS"/>
    <x v="1"/>
    <x v="217"/>
    <s v="PFMS5453625118"/>
    <n v="908"/>
    <n v="131.5"/>
    <n v="119402"/>
    <x v="282"/>
    <x v="7"/>
  </r>
  <r>
    <x v="25"/>
    <x v="25"/>
    <s v="OPO ADDRESS"/>
    <x v="1"/>
    <x v="217"/>
    <s v="PFMS2324081327"/>
    <n v="291"/>
    <n v="141.44"/>
    <n v="41159.040000000001"/>
    <x v="678"/>
    <x v="7"/>
  </r>
  <r>
    <x v="25"/>
    <x v="25"/>
    <s v="OPO ADDRESS"/>
    <x v="1"/>
    <x v="217"/>
    <s v="PFMS4257881884"/>
    <n v="616"/>
    <n v="177.22"/>
    <n v="109167.52"/>
    <x v="679"/>
    <x v="7"/>
  </r>
  <r>
    <x v="20"/>
    <x v="20"/>
    <s v="ANT ADDRESS"/>
    <x v="0"/>
    <x v="218"/>
    <s v="ANT8316634243"/>
    <n v="560"/>
    <n v="31.67"/>
    <n v="17735.2"/>
    <x v="174"/>
    <x v="7"/>
  </r>
  <r>
    <x v="14"/>
    <x v="14"/>
    <s v="YAA ADDRESS"/>
    <x v="0"/>
    <x v="218"/>
    <s v="YAA1060515526"/>
    <n v="433"/>
    <n v="116.03"/>
    <n v="50240.99"/>
    <x v="680"/>
    <x v="7"/>
  </r>
  <r>
    <x v="2"/>
    <x v="2"/>
    <s v="AND ADDRESS"/>
    <x v="1"/>
    <x v="218"/>
    <s v="PFMS1207237048"/>
    <n v="832"/>
    <n v="12.31"/>
    <n v="10241.92"/>
    <x v="620"/>
    <x v="7"/>
  </r>
  <r>
    <x v="2"/>
    <x v="2"/>
    <s v="AND ADDRESS"/>
    <x v="1"/>
    <x v="218"/>
    <s v="PFMS4800523207"/>
    <n v="581"/>
    <n v="61.86"/>
    <n v="35940.660000000003"/>
    <x v="681"/>
    <x v="7"/>
  </r>
  <r>
    <x v="3"/>
    <x v="3"/>
    <s v="KOJ ADDRESS"/>
    <x v="1"/>
    <x v="218"/>
    <s v="PFMS4781000643"/>
    <n v="538"/>
    <n v="163.63999999999999"/>
    <n v="88038.32"/>
    <x v="543"/>
    <x v="7"/>
  </r>
  <r>
    <x v="3"/>
    <x v="3"/>
    <s v="KOJ ADDRESS"/>
    <x v="1"/>
    <x v="219"/>
    <s v="PFMS5551126861"/>
    <n v="278"/>
    <n v="66.13"/>
    <n v="18384.14"/>
    <x v="682"/>
    <x v="7"/>
  </r>
  <r>
    <x v="25"/>
    <x v="25"/>
    <s v="OPO ADDRESS"/>
    <x v="1"/>
    <x v="219"/>
    <s v="PFMS3335736132"/>
    <n v="775"/>
    <n v="18.21"/>
    <n v="14112.75"/>
    <x v="27"/>
    <x v="7"/>
  </r>
  <r>
    <x v="0"/>
    <x v="0"/>
    <s v="KWA ADDRESS"/>
    <x v="0"/>
    <x v="220"/>
    <s v="KWA5418877281"/>
    <n v="634"/>
    <n v="10.41"/>
    <n v="6599.94"/>
    <x v="61"/>
    <x v="7"/>
  </r>
  <r>
    <x v="23"/>
    <x v="23"/>
    <s v="KOF ADDRESS"/>
    <x v="1"/>
    <x v="220"/>
    <s v="PFMS5031438655"/>
    <n v="516"/>
    <n v="56.12"/>
    <n v="28957.919999999998"/>
    <x v="683"/>
    <x v="7"/>
  </r>
  <r>
    <x v="9"/>
    <x v="9"/>
    <s v="AFI ADDRESS"/>
    <x v="1"/>
    <x v="221"/>
    <s v="PFMS7284326415"/>
    <n v="469"/>
    <n v="5.4"/>
    <n v="2532.6"/>
    <x v="258"/>
    <x v="7"/>
  </r>
  <r>
    <x v="19"/>
    <x v="19"/>
    <s v="YAW ADDRESS"/>
    <x v="1"/>
    <x v="221"/>
    <s v="PFMS4321728855"/>
    <n v="335"/>
    <n v="173.12"/>
    <n v="57995.199999999997"/>
    <x v="684"/>
    <x v="7"/>
  </r>
  <r>
    <x v="23"/>
    <x v="23"/>
    <s v="KOF ADDRESS"/>
    <x v="1"/>
    <x v="221"/>
    <s v="PFMS3617684663"/>
    <n v="332"/>
    <n v="46.17"/>
    <n v="15328.44"/>
    <x v="270"/>
    <x v="7"/>
  </r>
  <r>
    <x v="7"/>
    <x v="7"/>
    <s v="KWA ADDRESS"/>
    <x v="1"/>
    <x v="221"/>
    <s v="PFMS0373723881"/>
    <n v="349"/>
    <n v="190.18"/>
    <n v="66372.820000000007"/>
    <x v="685"/>
    <x v="7"/>
  </r>
  <r>
    <x v="24"/>
    <x v="24"/>
    <s v="DAN ADDRESS"/>
    <x v="0"/>
    <x v="222"/>
    <s v="DAN2704011810"/>
    <n v="894"/>
    <n v="367.64"/>
    <n v="328670.15999999997"/>
    <x v="589"/>
    <x v="7"/>
  </r>
  <r>
    <x v="10"/>
    <x v="10"/>
    <s v="AKW ADDRESS"/>
    <x v="0"/>
    <x v="222"/>
    <s v="AKW2144075535"/>
    <n v="553"/>
    <n v="206.87"/>
    <n v="114399.11"/>
    <x v="686"/>
    <x v="7"/>
  </r>
  <r>
    <x v="19"/>
    <x v="19"/>
    <s v="YAW ADDRESS"/>
    <x v="1"/>
    <x v="222"/>
    <s v="PFMS4774181013"/>
    <n v="324"/>
    <n v="147.51"/>
    <n v="47793.24"/>
    <x v="687"/>
    <x v="7"/>
  </r>
  <r>
    <x v="16"/>
    <x v="16"/>
    <s v="MAM ADDRESS"/>
    <x v="0"/>
    <x v="223"/>
    <s v="MAM4365483685"/>
    <n v="698"/>
    <n v="15.47"/>
    <n v="10798.06"/>
    <x v="688"/>
    <x v="7"/>
  </r>
  <r>
    <x v="11"/>
    <x v="11"/>
    <s v="EVA ADDRESS"/>
    <x v="1"/>
    <x v="223"/>
    <s v="PFMS2608086301"/>
    <n v="730"/>
    <n v="13.81"/>
    <n v="10081.299999999999"/>
    <x v="550"/>
    <x v="7"/>
  </r>
  <r>
    <x v="23"/>
    <x v="23"/>
    <s v="KOF ADDRESS"/>
    <x v="1"/>
    <x v="223"/>
    <s v="PFMS4155283437"/>
    <n v="973"/>
    <n v="8.3800000000000008"/>
    <n v="8153.74"/>
    <x v="689"/>
    <x v="7"/>
  </r>
  <r>
    <x v="4"/>
    <x v="4"/>
    <s v="ART ADDRESS"/>
    <x v="1"/>
    <x v="223"/>
    <s v="PFMS3631135162"/>
    <n v="443"/>
    <n v="30.88"/>
    <n v="13679.84"/>
    <x v="690"/>
    <x v="7"/>
  </r>
  <r>
    <x v="6"/>
    <x v="6"/>
    <s v="EST ADDRESS"/>
    <x v="1"/>
    <x v="223"/>
    <s v="PFMS3650318526"/>
    <n v="705"/>
    <n v="21.38"/>
    <n v="15072.9"/>
    <x v="691"/>
    <x v="7"/>
  </r>
  <r>
    <x v="25"/>
    <x v="25"/>
    <s v="OPO ADDRESS"/>
    <x v="1"/>
    <x v="223"/>
    <s v="PFMS7027301772"/>
    <n v="708"/>
    <n v="1.76"/>
    <n v="1246.08"/>
    <x v="568"/>
    <x v="7"/>
  </r>
  <r>
    <x v="13"/>
    <x v="13"/>
    <s v="YAW ADDRESS"/>
    <x v="0"/>
    <x v="224"/>
    <s v="YAW2271126385"/>
    <n v="902"/>
    <n v="98.8"/>
    <n v="89117.6"/>
    <x v="692"/>
    <x v="7"/>
  </r>
  <r>
    <x v="23"/>
    <x v="23"/>
    <s v="KOF ADDRESS"/>
    <x v="1"/>
    <x v="224"/>
    <s v="PFMS2550851306"/>
    <n v="601"/>
    <n v="373.62"/>
    <n v="224545.62"/>
    <x v="590"/>
    <x v="7"/>
  </r>
  <r>
    <x v="4"/>
    <x v="4"/>
    <s v="ART ADDRESS"/>
    <x v="1"/>
    <x v="224"/>
    <s v="PFMS7616068321"/>
    <n v="763"/>
    <n v="152.69999999999999"/>
    <n v="116510.1"/>
    <x v="575"/>
    <x v="7"/>
  </r>
  <r>
    <x v="7"/>
    <x v="7"/>
    <s v="KWA ADDRESS"/>
    <x v="1"/>
    <x v="224"/>
    <s v="PFMS5028038188"/>
    <n v="661"/>
    <n v="307.42"/>
    <n v="203204.62"/>
    <x v="558"/>
    <x v="7"/>
  </r>
  <r>
    <x v="7"/>
    <x v="7"/>
    <s v="KWA ADDRESS"/>
    <x v="1"/>
    <x v="224"/>
    <s v="PFMS3252672881"/>
    <n v="570"/>
    <n v="110.33"/>
    <n v="62888.1"/>
    <x v="28"/>
    <x v="7"/>
  </r>
  <r>
    <x v="1"/>
    <x v="1"/>
    <s v="KOJ ADDRESS"/>
    <x v="1"/>
    <x v="225"/>
    <s v="PFMS1677463656"/>
    <n v="415"/>
    <n v="85.29"/>
    <n v="35395.35"/>
    <x v="395"/>
    <x v="7"/>
  </r>
  <r>
    <x v="6"/>
    <x v="6"/>
    <s v="EST ADDRESS"/>
    <x v="1"/>
    <x v="225"/>
    <s v="PFMS2370030058"/>
    <n v="922"/>
    <n v="122.07"/>
    <n v="112548.54"/>
    <x v="693"/>
    <x v="7"/>
  </r>
  <r>
    <x v="7"/>
    <x v="7"/>
    <s v="KWA ADDRESS"/>
    <x v="1"/>
    <x v="225"/>
    <s v="PFMS6772142083"/>
    <n v="737"/>
    <n v="105.53"/>
    <n v="77775.61"/>
    <x v="694"/>
    <x v="7"/>
  </r>
  <r>
    <x v="2"/>
    <x v="2"/>
    <s v="AND ADDRESS"/>
    <x v="1"/>
    <x v="226"/>
    <s v="PFMS7847305181"/>
    <n v="410"/>
    <n v="46.18"/>
    <n v="18933.8"/>
    <x v="695"/>
    <x v="7"/>
  </r>
  <r>
    <x v="23"/>
    <x v="23"/>
    <s v="KOF ADDRESS"/>
    <x v="1"/>
    <x v="226"/>
    <s v="PFMS1530441727"/>
    <n v="868"/>
    <n v="112.46"/>
    <n v="97615.28"/>
    <x v="696"/>
    <x v="7"/>
  </r>
  <r>
    <x v="18"/>
    <x v="18"/>
    <s v="FEL ADDRESS"/>
    <x v="1"/>
    <x v="226"/>
    <s v="PFMS3806010310"/>
    <n v="583"/>
    <n v="177.77"/>
    <n v="103639.91"/>
    <x v="697"/>
    <x v="7"/>
  </r>
  <r>
    <x v="9"/>
    <x v="9"/>
    <s v="AFI ADDRESS"/>
    <x v="1"/>
    <x v="227"/>
    <s v="PFMS1013265805"/>
    <n v="525"/>
    <n v="121.39"/>
    <n v="63729.75"/>
    <x v="37"/>
    <x v="7"/>
  </r>
  <r>
    <x v="19"/>
    <x v="19"/>
    <s v="YAW ADDRESS"/>
    <x v="1"/>
    <x v="227"/>
    <s v="PFMS7126320747"/>
    <n v="793"/>
    <n v="233.49"/>
    <n v="185157.57"/>
    <x v="578"/>
    <x v="7"/>
  </r>
  <r>
    <x v="11"/>
    <x v="11"/>
    <s v="EVA ADDRESS"/>
    <x v="1"/>
    <x v="228"/>
    <s v="PFMS3143055272"/>
    <n v="589"/>
    <n v="1.38"/>
    <n v="812.82"/>
    <x v="186"/>
    <x v="7"/>
  </r>
  <r>
    <x v="7"/>
    <x v="7"/>
    <s v="KWA ADDRESS"/>
    <x v="1"/>
    <x v="228"/>
    <s v="PFMS1775383271"/>
    <n v="929"/>
    <n v="57.39"/>
    <n v="53315.31"/>
    <x v="698"/>
    <x v="7"/>
  </r>
  <r>
    <x v="16"/>
    <x v="16"/>
    <s v="MAM ADDRESS"/>
    <x v="0"/>
    <x v="229"/>
    <s v="MAM2804753187"/>
    <n v="313"/>
    <n v="65.959999999999994"/>
    <n v="20645.48"/>
    <x v="699"/>
    <x v="8"/>
  </r>
  <r>
    <x v="13"/>
    <x v="13"/>
    <s v="YAW ADDRESS"/>
    <x v="0"/>
    <x v="229"/>
    <s v="YAW4664541443"/>
    <n v="806"/>
    <n v="151.59"/>
    <n v="122181.54"/>
    <x v="564"/>
    <x v="8"/>
  </r>
  <r>
    <x v="19"/>
    <x v="19"/>
    <s v="YAW ADDRESS"/>
    <x v="1"/>
    <x v="229"/>
    <s v="PFMS1064061063"/>
    <n v="492"/>
    <n v="134.19"/>
    <n v="66021.48"/>
    <x v="700"/>
    <x v="8"/>
  </r>
  <r>
    <x v="6"/>
    <x v="6"/>
    <s v="EST ADDRESS"/>
    <x v="1"/>
    <x v="229"/>
    <s v="PFMS7376540121"/>
    <n v="899"/>
    <n v="157.94999999999999"/>
    <n v="141997.04999999999"/>
    <x v="119"/>
    <x v="8"/>
  </r>
  <r>
    <x v="18"/>
    <x v="18"/>
    <s v="FEL ADDRESS"/>
    <x v="1"/>
    <x v="229"/>
    <s v="PFMS5412766757"/>
    <n v="967"/>
    <n v="98.62"/>
    <n v="95365.54"/>
    <x v="701"/>
    <x v="8"/>
  </r>
  <r>
    <x v="7"/>
    <x v="7"/>
    <s v="KWA ADDRESS"/>
    <x v="1"/>
    <x v="229"/>
    <s v="PFMS2460733871"/>
    <n v="603"/>
    <n v="26.25"/>
    <n v="15828.75"/>
    <x v="702"/>
    <x v="8"/>
  </r>
  <r>
    <x v="20"/>
    <x v="20"/>
    <s v="ANT ADDRESS"/>
    <x v="0"/>
    <x v="230"/>
    <s v="ANT4368035126"/>
    <n v="523"/>
    <n v="48.8"/>
    <n v="25522.400000000001"/>
    <x v="703"/>
    <x v="8"/>
  </r>
  <r>
    <x v="12"/>
    <x v="12"/>
    <s v="DAV ADDRESS"/>
    <x v="0"/>
    <x v="230"/>
    <s v="DAV2587720315"/>
    <n v="685"/>
    <n v="153.94"/>
    <n v="105448.9"/>
    <x v="40"/>
    <x v="8"/>
  </r>
  <r>
    <x v="2"/>
    <x v="2"/>
    <s v="AND ADDRESS"/>
    <x v="1"/>
    <x v="230"/>
    <s v="PFMS1607864712"/>
    <n v="864"/>
    <n v="22.77"/>
    <n v="19673.28"/>
    <x v="419"/>
    <x v="8"/>
  </r>
  <r>
    <x v="4"/>
    <x v="4"/>
    <s v="ART ADDRESS"/>
    <x v="1"/>
    <x v="230"/>
    <s v="PFMS8005726382"/>
    <n v="835"/>
    <n v="125.12"/>
    <n v="104475.2"/>
    <x v="100"/>
    <x v="8"/>
  </r>
  <r>
    <x v="5"/>
    <x v="5"/>
    <s v="AGY ADDRESS"/>
    <x v="1"/>
    <x v="230"/>
    <s v="PFMS0783432481"/>
    <n v="966"/>
    <n v="226.86"/>
    <n v="219146.76"/>
    <x v="704"/>
    <x v="8"/>
  </r>
  <r>
    <x v="7"/>
    <x v="7"/>
    <s v="KWA ADDRESS"/>
    <x v="1"/>
    <x v="231"/>
    <s v="PFMS2701358385"/>
    <n v="451"/>
    <n v="52.54"/>
    <n v="23695.54"/>
    <x v="484"/>
    <x v="8"/>
  </r>
  <r>
    <x v="16"/>
    <x v="16"/>
    <s v="MAM ADDRESS"/>
    <x v="0"/>
    <x v="232"/>
    <s v="MAM8625855752"/>
    <n v="834"/>
    <n v="68.98"/>
    <n v="57529.32"/>
    <x v="393"/>
    <x v="8"/>
  </r>
  <r>
    <x v="15"/>
    <x v="15"/>
    <s v="LEA ADDRESS"/>
    <x v="0"/>
    <x v="232"/>
    <s v="LEA2443640440"/>
    <n v="910"/>
    <n v="287.14"/>
    <n v="261297.4"/>
    <x v="172"/>
    <x v="8"/>
  </r>
  <r>
    <x v="11"/>
    <x v="11"/>
    <s v="EVA ADDRESS"/>
    <x v="1"/>
    <x v="232"/>
    <s v="PFMS5366683665"/>
    <n v="968"/>
    <n v="59.84"/>
    <n v="57925.120000000003"/>
    <x v="601"/>
    <x v="8"/>
  </r>
  <r>
    <x v="11"/>
    <x v="11"/>
    <s v="EVA ADDRESS"/>
    <x v="1"/>
    <x v="232"/>
    <s v="PFMS6375187864"/>
    <n v="546"/>
    <n v="276.67"/>
    <n v="151061.82"/>
    <x v="87"/>
    <x v="8"/>
  </r>
  <r>
    <x v="18"/>
    <x v="18"/>
    <s v="FEL ADDRESS"/>
    <x v="1"/>
    <x v="232"/>
    <s v="PFMS3782115470"/>
    <n v="648"/>
    <n v="41.36"/>
    <n v="26801.279999999999"/>
    <x v="705"/>
    <x v="8"/>
  </r>
  <r>
    <x v="8"/>
    <x v="8"/>
    <s v="DAV ADDRESS"/>
    <x v="0"/>
    <x v="233"/>
    <s v="DAV6655625882"/>
    <n v="705"/>
    <n v="64.08"/>
    <n v="45176.4"/>
    <x v="706"/>
    <x v="8"/>
  </r>
  <r>
    <x v="11"/>
    <x v="11"/>
    <s v="EVA ADDRESS"/>
    <x v="1"/>
    <x v="233"/>
    <s v="PFMS3437280114"/>
    <n v="892"/>
    <n v="163.34"/>
    <n v="145699.28"/>
    <x v="475"/>
    <x v="8"/>
  </r>
  <r>
    <x v="7"/>
    <x v="7"/>
    <s v="KWA ADDRESS"/>
    <x v="1"/>
    <x v="233"/>
    <s v="PFMS1132303534"/>
    <n v="532"/>
    <n v="148.54"/>
    <n v="79023.28"/>
    <x v="90"/>
    <x v="8"/>
  </r>
  <r>
    <x v="8"/>
    <x v="8"/>
    <s v="DAV ADDRESS"/>
    <x v="0"/>
    <x v="234"/>
    <s v="DAV5186856703"/>
    <n v="751"/>
    <n v="37.369999999999997"/>
    <n v="28064.87"/>
    <x v="707"/>
    <x v="8"/>
  </r>
  <r>
    <x v="13"/>
    <x v="13"/>
    <s v="YAW ADDRESS"/>
    <x v="0"/>
    <x v="234"/>
    <s v="YAW2815122403"/>
    <n v="929"/>
    <n v="301.05"/>
    <n v="279675.45"/>
    <x v="708"/>
    <x v="8"/>
  </r>
  <r>
    <x v="6"/>
    <x v="6"/>
    <s v="EST ADDRESS"/>
    <x v="1"/>
    <x v="234"/>
    <s v="PFMS1071305704"/>
    <n v="943"/>
    <n v="107.89"/>
    <n v="101740.27"/>
    <x v="709"/>
    <x v="8"/>
  </r>
  <r>
    <x v="25"/>
    <x v="25"/>
    <s v="OPO ADDRESS"/>
    <x v="1"/>
    <x v="234"/>
    <s v="PFMS7705603572"/>
    <n v="586"/>
    <n v="21.48"/>
    <n v="12587.28"/>
    <x v="364"/>
    <x v="8"/>
  </r>
  <r>
    <x v="7"/>
    <x v="7"/>
    <s v="KWA ADDRESS"/>
    <x v="1"/>
    <x v="234"/>
    <s v="PFMS8533013835"/>
    <n v="801"/>
    <n v="109.98"/>
    <n v="88093.98"/>
    <x v="430"/>
    <x v="8"/>
  </r>
  <r>
    <x v="22"/>
    <x v="22"/>
    <s v="YAW ADDRESS"/>
    <x v="1"/>
    <x v="234"/>
    <s v="PFMS1503587667"/>
    <n v="801"/>
    <n v="5.99"/>
    <n v="4797.99"/>
    <x v="430"/>
    <x v="8"/>
  </r>
  <r>
    <x v="16"/>
    <x v="16"/>
    <s v="MAM ADDRESS"/>
    <x v="0"/>
    <x v="235"/>
    <s v="MAM3758283528"/>
    <n v="455"/>
    <n v="257.13"/>
    <n v="116994.15"/>
    <x v="710"/>
    <x v="8"/>
  </r>
  <r>
    <x v="10"/>
    <x v="10"/>
    <s v="AKW ADDRESS"/>
    <x v="0"/>
    <x v="235"/>
    <s v="AKW0502666873"/>
    <n v="835"/>
    <n v="58.6"/>
    <n v="48931"/>
    <x v="711"/>
    <x v="8"/>
  </r>
  <r>
    <x v="9"/>
    <x v="9"/>
    <s v="AFI ADDRESS"/>
    <x v="1"/>
    <x v="235"/>
    <s v="PFMS0324421826"/>
    <n v="716"/>
    <n v="71.81"/>
    <n v="51415.96"/>
    <x v="414"/>
    <x v="8"/>
  </r>
  <r>
    <x v="11"/>
    <x v="11"/>
    <s v="EVA ADDRESS"/>
    <x v="1"/>
    <x v="235"/>
    <s v="PFMS3363638157"/>
    <n v="800"/>
    <n v="129.04"/>
    <n v="103232"/>
    <x v="376"/>
    <x v="8"/>
  </r>
  <r>
    <x v="19"/>
    <x v="19"/>
    <s v="YAW ADDRESS"/>
    <x v="1"/>
    <x v="235"/>
    <s v="PFMS2355254245"/>
    <n v="946"/>
    <n v="120.42"/>
    <n v="113917.32"/>
    <x v="511"/>
    <x v="8"/>
  </r>
  <r>
    <x v="2"/>
    <x v="2"/>
    <s v="AND ADDRESS"/>
    <x v="1"/>
    <x v="235"/>
    <s v="PFMS5206011006"/>
    <n v="519"/>
    <n v="81.180000000000007"/>
    <n v="42132.42"/>
    <x v="712"/>
    <x v="8"/>
  </r>
  <r>
    <x v="10"/>
    <x v="10"/>
    <s v="AKW ADDRESS"/>
    <x v="0"/>
    <x v="236"/>
    <s v="AKW2447156123"/>
    <n v="967"/>
    <n v="176.84"/>
    <n v="171004.28"/>
    <x v="245"/>
    <x v="8"/>
  </r>
  <r>
    <x v="14"/>
    <x v="14"/>
    <s v="YAA ADDRESS"/>
    <x v="0"/>
    <x v="236"/>
    <s v="YAA0508361333"/>
    <n v="964"/>
    <n v="106.33"/>
    <n v="102502.12"/>
    <x v="713"/>
    <x v="8"/>
  </r>
  <r>
    <x v="0"/>
    <x v="0"/>
    <s v="KWA ADDRESS"/>
    <x v="0"/>
    <x v="236"/>
    <s v="KWA0366277220"/>
    <n v="287"/>
    <n v="25.54"/>
    <n v="7329.98"/>
    <x v="535"/>
    <x v="8"/>
  </r>
  <r>
    <x v="17"/>
    <x v="17"/>
    <s v="KWA ADDRESS"/>
    <x v="1"/>
    <x v="236"/>
    <s v="PFMS3110543054"/>
    <n v="503"/>
    <n v="207.69"/>
    <n v="104468.07"/>
    <x v="666"/>
    <x v="8"/>
  </r>
  <r>
    <x v="17"/>
    <x v="17"/>
    <s v="KWA ADDRESS"/>
    <x v="1"/>
    <x v="236"/>
    <s v="PFMS0703022564"/>
    <n v="311"/>
    <n v="18.329999999999998"/>
    <n v="5700.63"/>
    <x v="26"/>
    <x v="8"/>
  </r>
  <r>
    <x v="3"/>
    <x v="3"/>
    <s v="KOJ ADDRESS"/>
    <x v="1"/>
    <x v="236"/>
    <s v="PFMS8170506804"/>
    <n v="324"/>
    <n v="105.48"/>
    <n v="34175.519999999997"/>
    <x v="687"/>
    <x v="8"/>
  </r>
  <r>
    <x v="24"/>
    <x v="24"/>
    <s v="DAN ADDRESS"/>
    <x v="0"/>
    <x v="237"/>
    <s v="DAN6372051773"/>
    <n v="772"/>
    <n v="307.60000000000002"/>
    <n v="237467.2"/>
    <x v="714"/>
    <x v="8"/>
  </r>
  <r>
    <x v="11"/>
    <x v="11"/>
    <s v="EVA ADDRESS"/>
    <x v="1"/>
    <x v="237"/>
    <s v="PFMS8883040550"/>
    <n v="305"/>
    <n v="81.27"/>
    <n v="24787.35"/>
    <x v="715"/>
    <x v="8"/>
  </r>
  <r>
    <x v="24"/>
    <x v="24"/>
    <s v="DAN ADDRESS"/>
    <x v="0"/>
    <x v="238"/>
    <s v="DAN3350746588"/>
    <n v="444"/>
    <n v="51.22"/>
    <n v="22741.68"/>
    <x v="391"/>
    <x v="8"/>
  </r>
  <r>
    <x v="8"/>
    <x v="8"/>
    <s v="DAV ADDRESS"/>
    <x v="0"/>
    <x v="238"/>
    <s v="DAV4483643431"/>
    <n v="547"/>
    <n v="91.69"/>
    <n v="50154.43"/>
    <x v="716"/>
    <x v="8"/>
  </r>
  <r>
    <x v="15"/>
    <x v="15"/>
    <s v="LEA ADDRESS"/>
    <x v="0"/>
    <x v="238"/>
    <s v="LEA4518521626"/>
    <n v="505"/>
    <n v="180.09"/>
    <n v="90945.45"/>
    <x v="458"/>
    <x v="8"/>
  </r>
  <r>
    <x v="10"/>
    <x v="10"/>
    <s v="AKW ADDRESS"/>
    <x v="0"/>
    <x v="238"/>
    <s v="AKW0615644060"/>
    <n v="806"/>
    <n v="71.75"/>
    <n v="57830.5"/>
    <x v="564"/>
    <x v="8"/>
  </r>
  <r>
    <x v="17"/>
    <x v="17"/>
    <s v="KWA ADDRESS"/>
    <x v="1"/>
    <x v="238"/>
    <s v="PFMS3603300587"/>
    <n v="691"/>
    <n v="164.77"/>
    <n v="113856.07"/>
    <x v="717"/>
    <x v="8"/>
  </r>
  <r>
    <x v="5"/>
    <x v="5"/>
    <s v="AGY ADDRESS"/>
    <x v="1"/>
    <x v="238"/>
    <s v="PFMS3143125237"/>
    <n v="507"/>
    <n v="189.72"/>
    <n v="96188.04"/>
    <x v="718"/>
    <x v="8"/>
  </r>
  <r>
    <x v="7"/>
    <x v="7"/>
    <s v="KWA ADDRESS"/>
    <x v="1"/>
    <x v="238"/>
    <s v="PFMS1241867856"/>
    <n v="446"/>
    <n v="376.4"/>
    <n v="167874.4"/>
    <x v="719"/>
    <x v="8"/>
  </r>
  <r>
    <x v="24"/>
    <x v="24"/>
    <s v="DAN ADDRESS"/>
    <x v="0"/>
    <x v="239"/>
    <s v="DAN0463134716"/>
    <n v="877"/>
    <n v="265.10000000000002"/>
    <n v="232492.7"/>
    <x v="488"/>
    <x v="8"/>
  </r>
  <r>
    <x v="12"/>
    <x v="12"/>
    <s v="DAV ADDRESS"/>
    <x v="0"/>
    <x v="239"/>
    <s v="DAV0533484585"/>
    <n v="766"/>
    <n v="254.35"/>
    <n v="194832.1"/>
    <x v="720"/>
    <x v="8"/>
  </r>
  <r>
    <x v="13"/>
    <x v="13"/>
    <s v="YAW ADDRESS"/>
    <x v="0"/>
    <x v="239"/>
    <s v="YAW5120817624"/>
    <n v="753"/>
    <n v="11.25"/>
    <n v="8471.25"/>
    <x v="721"/>
    <x v="8"/>
  </r>
  <r>
    <x v="0"/>
    <x v="0"/>
    <s v="KWA ADDRESS"/>
    <x v="0"/>
    <x v="239"/>
    <s v="KWA7873582422"/>
    <n v="739"/>
    <n v="6.88"/>
    <n v="5084.32"/>
    <x v="722"/>
    <x v="8"/>
  </r>
  <r>
    <x v="2"/>
    <x v="2"/>
    <s v="AND ADDRESS"/>
    <x v="1"/>
    <x v="239"/>
    <s v="PFMS5340701683"/>
    <n v="805"/>
    <n v="411.26"/>
    <n v="331064.3"/>
    <x v="723"/>
    <x v="8"/>
  </r>
  <r>
    <x v="3"/>
    <x v="3"/>
    <s v="KOJ ADDRESS"/>
    <x v="1"/>
    <x v="239"/>
    <s v="PFMS6150780823"/>
    <n v="556"/>
    <n v="182.44"/>
    <n v="101436.64"/>
    <x v="724"/>
    <x v="8"/>
  </r>
  <r>
    <x v="7"/>
    <x v="7"/>
    <s v="KWA ADDRESS"/>
    <x v="1"/>
    <x v="239"/>
    <s v="PFMS5456661767"/>
    <n v="259"/>
    <n v="149.38"/>
    <n v="38689.42"/>
    <x v="725"/>
    <x v="8"/>
  </r>
  <r>
    <x v="1"/>
    <x v="1"/>
    <s v="KOJ ADDRESS"/>
    <x v="1"/>
    <x v="240"/>
    <s v="PFMS6272235166"/>
    <n v="864"/>
    <n v="15.95"/>
    <n v="13780.8"/>
    <x v="419"/>
    <x v="8"/>
  </r>
  <r>
    <x v="19"/>
    <x v="19"/>
    <s v="YAW ADDRESS"/>
    <x v="1"/>
    <x v="240"/>
    <s v="PFMS2066351688"/>
    <n v="487"/>
    <n v="330.13"/>
    <n v="160773.31"/>
    <x v="726"/>
    <x v="8"/>
  </r>
  <r>
    <x v="23"/>
    <x v="23"/>
    <s v="KOF ADDRESS"/>
    <x v="1"/>
    <x v="240"/>
    <s v="PFMS8523710672"/>
    <n v="455"/>
    <n v="48.09"/>
    <n v="21880.95"/>
    <x v="727"/>
    <x v="8"/>
  </r>
  <r>
    <x v="5"/>
    <x v="5"/>
    <s v="AGY ADDRESS"/>
    <x v="1"/>
    <x v="240"/>
    <s v="PFMS6484154403"/>
    <n v="675"/>
    <n v="31.01"/>
    <n v="20931.75"/>
    <x v="443"/>
    <x v="8"/>
  </r>
  <r>
    <x v="24"/>
    <x v="24"/>
    <s v="DAN ADDRESS"/>
    <x v="0"/>
    <x v="241"/>
    <s v="DAN4806012565"/>
    <n v="452"/>
    <n v="103.45"/>
    <n v="46759.4"/>
    <x v="378"/>
    <x v="8"/>
  </r>
  <r>
    <x v="10"/>
    <x v="10"/>
    <s v="AKW ADDRESS"/>
    <x v="0"/>
    <x v="241"/>
    <s v="AKW0513501088"/>
    <n v="857"/>
    <n v="82.65"/>
    <n v="70831.05"/>
    <x v="646"/>
    <x v="8"/>
  </r>
  <r>
    <x v="9"/>
    <x v="9"/>
    <s v="AFI ADDRESS"/>
    <x v="1"/>
    <x v="241"/>
    <s v="PFMS8573118556"/>
    <n v="324"/>
    <n v="134.87"/>
    <n v="43697.88"/>
    <x v="687"/>
    <x v="8"/>
  </r>
  <r>
    <x v="21"/>
    <x v="21"/>
    <s v="TUT ADDRESS"/>
    <x v="1"/>
    <x v="241"/>
    <s v="PFMS5536617478"/>
    <n v="780"/>
    <n v="136.79"/>
    <n v="106696.2"/>
    <x v="728"/>
    <x v="8"/>
  </r>
  <r>
    <x v="26"/>
    <x v="26"/>
    <s v="KOB ADDRESS"/>
    <x v="1"/>
    <x v="241"/>
    <s v="PFMS7774861105"/>
    <n v="352"/>
    <n v="10.79"/>
    <n v="3798.08"/>
    <x v="729"/>
    <x v="8"/>
  </r>
  <r>
    <x v="3"/>
    <x v="3"/>
    <s v="KOJ ADDRESS"/>
    <x v="1"/>
    <x v="241"/>
    <s v="PFMS1704026127"/>
    <n v="516"/>
    <n v="1.56"/>
    <n v="804.96"/>
    <x v="683"/>
    <x v="8"/>
  </r>
  <r>
    <x v="16"/>
    <x v="16"/>
    <s v="MAM ADDRESS"/>
    <x v="0"/>
    <x v="242"/>
    <s v="MAM0201310251"/>
    <n v="362"/>
    <n v="402.22"/>
    <n v="145603.64000000001"/>
    <x v="730"/>
    <x v="8"/>
  </r>
  <r>
    <x v="20"/>
    <x v="20"/>
    <s v="ANT ADDRESS"/>
    <x v="0"/>
    <x v="242"/>
    <s v="ANT6028182463"/>
    <n v="574"/>
    <n v="185.86"/>
    <n v="106683.64"/>
    <x v="297"/>
    <x v="8"/>
  </r>
  <r>
    <x v="13"/>
    <x v="13"/>
    <s v="YAW ADDRESS"/>
    <x v="0"/>
    <x v="242"/>
    <s v="YAW8258581602"/>
    <n v="345"/>
    <n v="298.20999999999998"/>
    <n v="102882.45"/>
    <x v="731"/>
    <x v="8"/>
  </r>
  <r>
    <x v="10"/>
    <x v="10"/>
    <s v="AKW ADDRESS"/>
    <x v="0"/>
    <x v="242"/>
    <s v="AKW8464742201"/>
    <n v="497"/>
    <n v="159.94"/>
    <n v="79490.179999999993"/>
    <x v="732"/>
    <x v="8"/>
  </r>
  <r>
    <x v="5"/>
    <x v="5"/>
    <s v="AGY ADDRESS"/>
    <x v="1"/>
    <x v="242"/>
    <s v="PFMS1361263833"/>
    <n v="627"/>
    <n v="55.21"/>
    <n v="34616.67"/>
    <x v="733"/>
    <x v="8"/>
  </r>
  <r>
    <x v="12"/>
    <x v="12"/>
    <s v="DAV ADDRESS"/>
    <x v="0"/>
    <x v="243"/>
    <s v="DAV7243757001"/>
    <n v="970"/>
    <n v="4.51"/>
    <n v="4374.7"/>
    <x v="33"/>
    <x v="8"/>
  </r>
  <r>
    <x v="22"/>
    <x v="22"/>
    <s v="YAW ADDRESS"/>
    <x v="1"/>
    <x v="243"/>
    <s v="PFMS3028238562"/>
    <n v="394"/>
    <n v="84.05"/>
    <n v="33115.699999999997"/>
    <x v="641"/>
    <x v="8"/>
  </r>
  <r>
    <x v="24"/>
    <x v="24"/>
    <s v="DAN ADDRESS"/>
    <x v="0"/>
    <x v="244"/>
    <s v="DAN1406063045"/>
    <n v="296"/>
    <n v="26.86"/>
    <n v="7950.56"/>
    <x v="538"/>
    <x v="8"/>
  </r>
  <r>
    <x v="23"/>
    <x v="23"/>
    <s v="KOF ADDRESS"/>
    <x v="1"/>
    <x v="244"/>
    <s v="PFMS0513637487"/>
    <n v="581"/>
    <n v="49.51"/>
    <n v="28765.31"/>
    <x v="681"/>
    <x v="8"/>
  </r>
  <r>
    <x v="22"/>
    <x v="22"/>
    <s v="YAW ADDRESS"/>
    <x v="1"/>
    <x v="244"/>
    <s v="PFMS8084540042"/>
    <n v="520"/>
    <n v="290.58999999999997"/>
    <n v="151106.79999999999"/>
    <x v="55"/>
    <x v="8"/>
  </r>
  <r>
    <x v="12"/>
    <x v="12"/>
    <s v="DAV ADDRESS"/>
    <x v="0"/>
    <x v="245"/>
    <s v="DAV3223583076"/>
    <n v="585"/>
    <n v="167.99"/>
    <n v="98274.15"/>
    <x v="734"/>
    <x v="8"/>
  </r>
  <r>
    <x v="10"/>
    <x v="10"/>
    <s v="AKW ADDRESS"/>
    <x v="0"/>
    <x v="245"/>
    <s v="AKW2825433081"/>
    <n v="845"/>
    <n v="239.09"/>
    <n v="202031.05"/>
    <x v="24"/>
    <x v="8"/>
  </r>
  <r>
    <x v="25"/>
    <x v="25"/>
    <s v="OPO ADDRESS"/>
    <x v="1"/>
    <x v="245"/>
    <s v="PFMS2134527856"/>
    <n v="369"/>
    <n v="4.97"/>
    <n v="1833.93"/>
    <x v="608"/>
    <x v="8"/>
  </r>
  <r>
    <x v="22"/>
    <x v="22"/>
    <s v="YAW ADDRESS"/>
    <x v="1"/>
    <x v="245"/>
    <s v="PFMS1166462234"/>
    <n v="545"/>
    <n v="346.26"/>
    <n v="188711.7"/>
    <x v="735"/>
    <x v="8"/>
  </r>
  <r>
    <x v="10"/>
    <x v="10"/>
    <s v="AKW ADDRESS"/>
    <x v="0"/>
    <x v="246"/>
    <s v="AKW0536133086"/>
    <n v="448"/>
    <n v="418.38"/>
    <n v="187434.23999999999"/>
    <x v="736"/>
    <x v="8"/>
  </r>
  <r>
    <x v="16"/>
    <x v="16"/>
    <s v="MAM ADDRESS"/>
    <x v="0"/>
    <x v="247"/>
    <s v="MAM4124655256"/>
    <n v="526"/>
    <n v="67.34"/>
    <n v="35420.839999999997"/>
    <x v="737"/>
    <x v="8"/>
  </r>
  <r>
    <x v="16"/>
    <x v="16"/>
    <s v="MAM ADDRESS"/>
    <x v="0"/>
    <x v="247"/>
    <s v="MAM8252814334"/>
    <n v="623"/>
    <n v="151.44"/>
    <n v="94347.12"/>
    <x v="738"/>
    <x v="8"/>
  </r>
  <r>
    <x v="16"/>
    <x v="16"/>
    <s v="MAM ADDRESS"/>
    <x v="0"/>
    <x v="247"/>
    <s v="MAM3233260404"/>
    <n v="576"/>
    <n v="248.45"/>
    <n v="143107.20000000001"/>
    <x v="191"/>
    <x v="8"/>
  </r>
  <r>
    <x v="14"/>
    <x v="14"/>
    <s v="YAA ADDRESS"/>
    <x v="0"/>
    <x v="247"/>
    <s v="YAA8608666261"/>
    <n v="741"/>
    <n v="106.29"/>
    <n v="78760.89"/>
    <x v="739"/>
    <x v="8"/>
  </r>
  <r>
    <x v="9"/>
    <x v="9"/>
    <s v="AFI ADDRESS"/>
    <x v="1"/>
    <x v="247"/>
    <s v="PFMS0216186787"/>
    <n v="344"/>
    <n v="14"/>
    <n v="4816"/>
    <x v="181"/>
    <x v="8"/>
  </r>
  <r>
    <x v="1"/>
    <x v="1"/>
    <s v="KOJ ADDRESS"/>
    <x v="1"/>
    <x v="247"/>
    <s v="PFMS8580154656"/>
    <n v="889"/>
    <n v="153.12"/>
    <n v="136123.68"/>
    <x v="339"/>
    <x v="8"/>
  </r>
  <r>
    <x v="21"/>
    <x v="21"/>
    <s v="TUT ADDRESS"/>
    <x v="1"/>
    <x v="247"/>
    <s v="PFMS8311078628"/>
    <n v="477"/>
    <n v="362.52"/>
    <n v="172922.04"/>
    <x v="664"/>
    <x v="8"/>
  </r>
  <r>
    <x v="5"/>
    <x v="5"/>
    <s v="AGY ADDRESS"/>
    <x v="1"/>
    <x v="247"/>
    <s v="PFMS5202164412"/>
    <n v="314"/>
    <n v="25.25"/>
    <n v="7928.5"/>
    <x v="740"/>
    <x v="8"/>
  </r>
  <r>
    <x v="5"/>
    <x v="5"/>
    <s v="AGY ADDRESS"/>
    <x v="1"/>
    <x v="247"/>
    <s v="PFMS6470185637"/>
    <n v="343"/>
    <n v="11.51"/>
    <n v="3947.93"/>
    <x v="108"/>
    <x v="8"/>
  </r>
  <r>
    <x v="5"/>
    <x v="5"/>
    <s v="AGY ADDRESS"/>
    <x v="1"/>
    <x v="247"/>
    <s v="PFMS5172273811"/>
    <n v="879"/>
    <n v="13.23"/>
    <n v="11629.17"/>
    <x v="604"/>
    <x v="8"/>
  </r>
  <r>
    <x v="5"/>
    <x v="5"/>
    <s v="AGY ADDRESS"/>
    <x v="1"/>
    <x v="247"/>
    <s v="PFMS7234725525"/>
    <n v="670"/>
    <n v="72.510000000000005"/>
    <n v="48581.7"/>
    <x v="304"/>
    <x v="8"/>
  </r>
  <r>
    <x v="18"/>
    <x v="18"/>
    <s v="FEL ADDRESS"/>
    <x v="1"/>
    <x v="247"/>
    <s v="PFMS3632258107"/>
    <n v="454"/>
    <n v="34.64"/>
    <n v="15726.56"/>
    <x v="193"/>
    <x v="8"/>
  </r>
  <r>
    <x v="16"/>
    <x v="16"/>
    <s v="MAM ADDRESS"/>
    <x v="0"/>
    <x v="248"/>
    <s v="MAM6813155338"/>
    <n v="666"/>
    <n v="88.3"/>
    <n v="58807.8"/>
    <x v="741"/>
    <x v="8"/>
  </r>
  <r>
    <x v="1"/>
    <x v="1"/>
    <s v="KOJ ADDRESS"/>
    <x v="1"/>
    <x v="248"/>
    <s v="PFMS0228147735"/>
    <n v="874"/>
    <n v="0.74"/>
    <n v="646.76"/>
    <x v="280"/>
    <x v="8"/>
  </r>
  <r>
    <x v="3"/>
    <x v="3"/>
    <s v="KOJ ADDRESS"/>
    <x v="1"/>
    <x v="248"/>
    <s v="PFMS0188620811"/>
    <n v="591"/>
    <n v="234.35"/>
    <n v="138500.85"/>
    <x v="742"/>
    <x v="8"/>
  </r>
  <r>
    <x v="3"/>
    <x v="3"/>
    <s v="KOJ ADDRESS"/>
    <x v="1"/>
    <x v="248"/>
    <s v="PFMS7824828504"/>
    <n v="850"/>
    <n v="21.68"/>
    <n v="18428"/>
    <x v="743"/>
    <x v="8"/>
  </r>
  <r>
    <x v="12"/>
    <x v="12"/>
    <s v="DAV ADDRESS"/>
    <x v="0"/>
    <x v="249"/>
    <s v="DAV8561310888"/>
    <n v="633"/>
    <n v="128.04"/>
    <n v="81049.320000000007"/>
    <x v="421"/>
    <x v="8"/>
  </r>
  <r>
    <x v="13"/>
    <x v="13"/>
    <s v="YAW ADDRESS"/>
    <x v="0"/>
    <x v="249"/>
    <s v="YAW7431216456"/>
    <n v="493"/>
    <n v="287.62"/>
    <n v="141796.66"/>
    <x v="744"/>
    <x v="8"/>
  </r>
  <r>
    <x v="13"/>
    <x v="13"/>
    <s v="YAW ADDRESS"/>
    <x v="0"/>
    <x v="249"/>
    <s v="YAW8217786553"/>
    <n v="478"/>
    <n v="0.79"/>
    <n v="377.62"/>
    <x v="745"/>
    <x v="8"/>
  </r>
  <r>
    <x v="10"/>
    <x v="10"/>
    <s v="AKW ADDRESS"/>
    <x v="0"/>
    <x v="249"/>
    <s v="AKW7603526300"/>
    <n v="563"/>
    <n v="29.52"/>
    <n v="16619.759999999998"/>
    <x v="213"/>
    <x v="8"/>
  </r>
  <r>
    <x v="3"/>
    <x v="3"/>
    <s v="KOJ ADDRESS"/>
    <x v="1"/>
    <x v="249"/>
    <s v="PFMS8807066287"/>
    <n v="349"/>
    <n v="175.18"/>
    <n v="61137.82"/>
    <x v="685"/>
    <x v="8"/>
  </r>
  <r>
    <x v="7"/>
    <x v="7"/>
    <s v="KWA ADDRESS"/>
    <x v="1"/>
    <x v="249"/>
    <s v="PFMS2071473448"/>
    <n v="549"/>
    <n v="12.35"/>
    <n v="6780.15"/>
    <x v="377"/>
    <x v="8"/>
  </r>
  <r>
    <x v="15"/>
    <x v="15"/>
    <s v="LEA ADDRESS"/>
    <x v="0"/>
    <x v="250"/>
    <s v="LEA0326124447"/>
    <n v="250"/>
    <n v="175.49"/>
    <n v="43872.5"/>
    <x v="276"/>
    <x v="8"/>
  </r>
  <r>
    <x v="23"/>
    <x v="23"/>
    <s v="KOF ADDRESS"/>
    <x v="1"/>
    <x v="250"/>
    <s v="PFMS8776732070"/>
    <n v="895"/>
    <n v="270.26"/>
    <n v="241882.7"/>
    <x v="422"/>
    <x v="8"/>
  </r>
  <r>
    <x v="6"/>
    <x v="6"/>
    <s v="EST ADDRESS"/>
    <x v="1"/>
    <x v="250"/>
    <s v="PFMS8517076733"/>
    <n v="986"/>
    <n v="137.54"/>
    <n v="135614.44"/>
    <x v="746"/>
    <x v="8"/>
  </r>
  <r>
    <x v="7"/>
    <x v="7"/>
    <s v="KWA ADDRESS"/>
    <x v="1"/>
    <x v="250"/>
    <s v="PFMS6545186460"/>
    <n v="764"/>
    <n v="126.61"/>
    <n v="96730.04"/>
    <x v="201"/>
    <x v="8"/>
  </r>
  <r>
    <x v="2"/>
    <x v="2"/>
    <s v="AND ADDRESS"/>
    <x v="1"/>
    <x v="251"/>
    <s v="PFMS4337362516"/>
    <n v="537"/>
    <n v="170.39"/>
    <n v="91499.43"/>
    <x v="449"/>
    <x v="8"/>
  </r>
  <r>
    <x v="22"/>
    <x v="22"/>
    <s v="YAW ADDRESS"/>
    <x v="1"/>
    <x v="251"/>
    <s v="PFMS2127447450"/>
    <n v="490"/>
    <n v="85.24"/>
    <n v="41767.599999999999"/>
    <x v="747"/>
    <x v="8"/>
  </r>
  <r>
    <x v="6"/>
    <x v="6"/>
    <s v="EST ADDRESS"/>
    <x v="1"/>
    <x v="252"/>
    <s v="PFMS2513432661"/>
    <n v="593"/>
    <n v="198.28"/>
    <n v="117580.04"/>
    <x v="748"/>
    <x v="8"/>
  </r>
  <r>
    <x v="17"/>
    <x v="17"/>
    <s v="KWA ADDRESS"/>
    <x v="1"/>
    <x v="253"/>
    <s v="PFMS8656073581"/>
    <n v="525"/>
    <n v="5.74"/>
    <n v="3013.5"/>
    <x v="37"/>
    <x v="8"/>
  </r>
  <r>
    <x v="17"/>
    <x v="17"/>
    <s v="KWA ADDRESS"/>
    <x v="1"/>
    <x v="253"/>
    <s v="PFMS7508206058"/>
    <n v="451"/>
    <n v="283.45"/>
    <n v="127835.95"/>
    <x v="484"/>
    <x v="8"/>
  </r>
  <r>
    <x v="4"/>
    <x v="4"/>
    <s v="ART ADDRESS"/>
    <x v="1"/>
    <x v="253"/>
    <s v="PFMS2178624670"/>
    <n v="983"/>
    <n v="12.77"/>
    <n v="12552.91"/>
    <x v="749"/>
    <x v="8"/>
  </r>
  <r>
    <x v="7"/>
    <x v="7"/>
    <s v="KWA ADDRESS"/>
    <x v="1"/>
    <x v="253"/>
    <s v="PFMS6582468530"/>
    <n v="913"/>
    <n v="32.369999999999997"/>
    <n v="29553.81"/>
    <x v="190"/>
    <x v="8"/>
  </r>
  <r>
    <x v="22"/>
    <x v="22"/>
    <s v="YAW ADDRESS"/>
    <x v="1"/>
    <x v="253"/>
    <s v="PFMS1878000217"/>
    <n v="937"/>
    <n v="35.340000000000003"/>
    <n v="33113.58"/>
    <x v="47"/>
    <x v="8"/>
  </r>
  <r>
    <x v="8"/>
    <x v="8"/>
    <s v="DAV ADDRESS"/>
    <x v="0"/>
    <x v="254"/>
    <s v="DAV8031070573"/>
    <n v="775"/>
    <n v="27.7"/>
    <n v="21467.5"/>
    <x v="331"/>
    <x v="8"/>
  </r>
  <r>
    <x v="16"/>
    <x v="16"/>
    <s v="MAM ADDRESS"/>
    <x v="0"/>
    <x v="254"/>
    <s v="MAM0481255721"/>
    <n v="567"/>
    <n v="55.96"/>
    <n v="31729.32"/>
    <x v="750"/>
    <x v="8"/>
  </r>
  <r>
    <x v="9"/>
    <x v="9"/>
    <s v="AFI ADDRESS"/>
    <x v="1"/>
    <x v="254"/>
    <s v="PFMS6575076585"/>
    <n v="822"/>
    <n v="130.19"/>
    <n v="107016.18"/>
    <x v="569"/>
    <x v="8"/>
  </r>
  <r>
    <x v="17"/>
    <x v="17"/>
    <s v="KWA ADDRESS"/>
    <x v="1"/>
    <x v="254"/>
    <s v="PFMS0335773454"/>
    <n v="283"/>
    <n v="57.9"/>
    <n v="16385.7"/>
    <x v="256"/>
    <x v="8"/>
  </r>
  <r>
    <x v="8"/>
    <x v="8"/>
    <s v="DAV ADDRESS"/>
    <x v="0"/>
    <x v="255"/>
    <s v="DAV4588440372"/>
    <n v="472"/>
    <n v="160.35"/>
    <n v="75685.2"/>
    <x v="75"/>
    <x v="8"/>
  </r>
  <r>
    <x v="0"/>
    <x v="0"/>
    <s v="KWA ADDRESS"/>
    <x v="0"/>
    <x v="255"/>
    <s v="KWA8477371367"/>
    <n v="915"/>
    <n v="134.47"/>
    <n v="123040.05"/>
    <x v="621"/>
    <x v="8"/>
  </r>
  <r>
    <x v="0"/>
    <x v="0"/>
    <s v="KWA ADDRESS"/>
    <x v="0"/>
    <x v="255"/>
    <s v="KWA8347037414"/>
    <n v="322"/>
    <n v="287.16000000000003"/>
    <n v="92465.52"/>
    <x v="751"/>
    <x v="8"/>
  </r>
  <r>
    <x v="9"/>
    <x v="9"/>
    <s v="AFI ADDRESS"/>
    <x v="1"/>
    <x v="255"/>
    <s v="PFMS0144245886"/>
    <n v="655"/>
    <n v="170.91"/>
    <n v="111946.05"/>
    <x v="752"/>
    <x v="8"/>
  </r>
  <r>
    <x v="15"/>
    <x v="15"/>
    <s v="LEA ADDRESS"/>
    <x v="0"/>
    <x v="256"/>
    <s v="LEA0544260534"/>
    <n v="269"/>
    <n v="147.68"/>
    <n v="39725.919999999998"/>
    <x v="753"/>
    <x v="8"/>
  </r>
  <r>
    <x v="0"/>
    <x v="0"/>
    <s v="KWA ADDRESS"/>
    <x v="0"/>
    <x v="256"/>
    <s v="KWA3310456541"/>
    <n v="952"/>
    <n v="67.89"/>
    <n v="64631.28"/>
    <x v="754"/>
    <x v="8"/>
  </r>
  <r>
    <x v="4"/>
    <x v="4"/>
    <s v="ART ADDRESS"/>
    <x v="1"/>
    <x v="256"/>
    <s v="PFMS7116117857"/>
    <n v="641"/>
    <n v="0.85"/>
    <n v="544.85"/>
    <x v="400"/>
    <x v="8"/>
  </r>
  <r>
    <x v="8"/>
    <x v="8"/>
    <s v="DAV ADDRESS"/>
    <x v="0"/>
    <x v="257"/>
    <s v="DAV3326070211"/>
    <n v="834"/>
    <n v="253.79"/>
    <n v="211660.86"/>
    <x v="393"/>
    <x v="8"/>
  </r>
  <r>
    <x v="4"/>
    <x v="4"/>
    <s v="ART ADDRESS"/>
    <x v="1"/>
    <x v="257"/>
    <s v="PFMS6065336207"/>
    <n v="495"/>
    <n v="45.38"/>
    <n v="22463.1"/>
    <x v="305"/>
    <x v="8"/>
  </r>
  <r>
    <x v="18"/>
    <x v="18"/>
    <s v="FEL ADDRESS"/>
    <x v="1"/>
    <x v="257"/>
    <s v="PFMS5154413478"/>
    <n v="694"/>
    <n v="265.87"/>
    <n v="184513.78"/>
    <x v="233"/>
    <x v="8"/>
  </r>
  <r>
    <x v="15"/>
    <x v="15"/>
    <s v="LEA ADDRESS"/>
    <x v="0"/>
    <x v="258"/>
    <s v="LEA8714857545"/>
    <n v="875"/>
    <n v="205.63"/>
    <n v="179926.25"/>
    <x v="755"/>
    <x v="9"/>
  </r>
  <r>
    <x v="20"/>
    <x v="20"/>
    <s v="ANT ADDRESS"/>
    <x v="0"/>
    <x v="258"/>
    <s v="ANT1867807175"/>
    <n v="415"/>
    <n v="46.54"/>
    <n v="19314.099999999999"/>
    <x v="756"/>
    <x v="9"/>
  </r>
  <r>
    <x v="12"/>
    <x v="12"/>
    <s v="DAV ADDRESS"/>
    <x v="0"/>
    <x v="258"/>
    <s v="DAV0844254127"/>
    <n v="380"/>
    <n v="3.22"/>
    <n v="1223.5999999999999"/>
    <x v="757"/>
    <x v="9"/>
  </r>
  <r>
    <x v="11"/>
    <x v="11"/>
    <s v="EVA ADDRESS"/>
    <x v="1"/>
    <x v="258"/>
    <s v="PFMS7740614754"/>
    <n v="486"/>
    <n v="46.08"/>
    <n v="22394.880000000001"/>
    <x v="758"/>
    <x v="9"/>
  </r>
  <r>
    <x v="16"/>
    <x v="16"/>
    <s v="MAM ADDRESS"/>
    <x v="0"/>
    <x v="259"/>
    <s v="MAM3625568240"/>
    <n v="515"/>
    <n v="38.590000000000003"/>
    <n v="19873.849999999999"/>
    <x v="759"/>
    <x v="9"/>
  </r>
  <r>
    <x v="0"/>
    <x v="0"/>
    <s v="KWA ADDRESS"/>
    <x v="0"/>
    <x v="259"/>
    <s v="KWA7253434081"/>
    <n v="503"/>
    <n v="72.44"/>
    <n v="36437.32"/>
    <x v="760"/>
    <x v="9"/>
  </r>
  <r>
    <x v="19"/>
    <x v="19"/>
    <s v="YAW ADDRESS"/>
    <x v="1"/>
    <x v="259"/>
    <s v="PFMS5532465253"/>
    <n v="709"/>
    <n v="48.22"/>
    <n v="34187.980000000003"/>
    <x v="412"/>
    <x v="9"/>
  </r>
  <r>
    <x v="18"/>
    <x v="18"/>
    <s v="FEL ADDRESS"/>
    <x v="1"/>
    <x v="259"/>
    <s v="PFMS6067865260"/>
    <n v="899"/>
    <n v="43.03"/>
    <n v="38683.97"/>
    <x v="119"/>
    <x v="9"/>
  </r>
  <r>
    <x v="8"/>
    <x v="8"/>
    <s v="DAV ADDRESS"/>
    <x v="0"/>
    <x v="260"/>
    <s v="DAV3405377888"/>
    <n v="588"/>
    <n v="98.02"/>
    <n v="57635.76"/>
    <x v="761"/>
    <x v="9"/>
  </r>
  <r>
    <x v="15"/>
    <x v="15"/>
    <s v="LEA ADDRESS"/>
    <x v="0"/>
    <x v="260"/>
    <s v="LEA2888580830"/>
    <n v="434"/>
    <n v="55.17"/>
    <n v="23943.78"/>
    <x v="762"/>
    <x v="9"/>
  </r>
  <r>
    <x v="17"/>
    <x v="17"/>
    <s v="KWA ADDRESS"/>
    <x v="1"/>
    <x v="260"/>
    <s v="PFMS4467887330"/>
    <n v="518"/>
    <n v="237.39"/>
    <n v="122968.02"/>
    <x v="560"/>
    <x v="9"/>
  </r>
  <r>
    <x v="17"/>
    <x v="17"/>
    <s v="KWA ADDRESS"/>
    <x v="1"/>
    <x v="260"/>
    <s v="PFMS5047777164"/>
    <n v="461"/>
    <n v="49.58"/>
    <n v="22856.38"/>
    <x v="763"/>
    <x v="9"/>
  </r>
  <r>
    <x v="4"/>
    <x v="4"/>
    <s v="ART ADDRESS"/>
    <x v="1"/>
    <x v="260"/>
    <s v="PFMS8045720734"/>
    <n v="354"/>
    <n v="48.51"/>
    <n v="17172.54"/>
    <x v="764"/>
    <x v="9"/>
  </r>
  <r>
    <x v="5"/>
    <x v="5"/>
    <s v="AGY ADDRESS"/>
    <x v="1"/>
    <x v="260"/>
    <s v="PFMS3577283555"/>
    <n v="617"/>
    <n v="166.61"/>
    <n v="102798.37"/>
    <x v="225"/>
    <x v="9"/>
  </r>
  <r>
    <x v="5"/>
    <x v="5"/>
    <s v="AGY ADDRESS"/>
    <x v="1"/>
    <x v="260"/>
    <s v="PFMS5628815447"/>
    <n v="282"/>
    <n v="194.73"/>
    <n v="54913.86"/>
    <x v="36"/>
    <x v="9"/>
  </r>
  <r>
    <x v="18"/>
    <x v="18"/>
    <s v="FEL ADDRESS"/>
    <x v="1"/>
    <x v="260"/>
    <s v="PFMS5403207106"/>
    <n v="457"/>
    <n v="367.89"/>
    <n v="168125.73"/>
    <x v="1"/>
    <x v="9"/>
  </r>
  <r>
    <x v="24"/>
    <x v="24"/>
    <s v="DAN ADDRESS"/>
    <x v="0"/>
    <x v="261"/>
    <s v="DAN8148116784"/>
    <n v="976"/>
    <n v="367.92"/>
    <n v="359089.91999999998"/>
    <x v="765"/>
    <x v="9"/>
  </r>
  <r>
    <x v="8"/>
    <x v="8"/>
    <s v="DAV ADDRESS"/>
    <x v="0"/>
    <x v="261"/>
    <s v="DAV0127620111"/>
    <n v="415"/>
    <n v="298"/>
    <n v="123670"/>
    <x v="756"/>
    <x v="9"/>
  </r>
  <r>
    <x v="13"/>
    <x v="13"/>
    <s v="YAW ADDRESS"/>
    <x v="0"/>
    <x v="261"/>
    <s v="YAW3204022425"/>
    <n v="894"/>
    <n v="45.67"/>
    <n v="40828.980000000003"/>
    <x v="589"/>
    <x v="9"/>
  </r>
  <r>
    <x v="10"/>
    <x v="10"/>
    <s v="AKW ADDRESS"/>
    <x v="0"/>
    <x v="261"/>
    <s v="AKW4232051671"/>
    <n v="507"/>
    <n v="376.9"/>
    <n v="191088.3"/>
    <x v="93"/>
    <x v="9"/>
  </r>
  <r>
    <x v="26"/>
    <x v="26"/>
    <s v="KOB ADDRESS"/>
    <x v="1"/>
    <x v="261"/>
    <s v="PFMS4284342743"/>
    <n v="352"/>
    <n v="15.96"/>
    <n v="5617.92"/>
    <x v="729"/>
    <x v="9"/>
  </r>
  <r>
    <x v="5"/>
    <x v="5"/>
    <s v="AGY ADDRESS"/>
    <x v="1"/>
    <x v="261"/>
    <s v="PFMS3603514434"/>
    <n v="895"/>
    <n v="285.2"/>
    <n v="255254"/>
    <x v="422"/>
    <x v="9"/>
  </r>
  <r>
    <x v="18"/>
    <x v="18"/>
    <s v="FEL ADDRESS"/>
    <x v="1"/>
    <x v="261"/>
    <s v="PFMS1478586672"/>
    <n v="904"/>
    <n v="38.369999999999997"/>
    <n v="34686.480000000003"/>
    <x v="244"/>
    <x v="9"/>
  </r>
  <r>
    <x v="22"/>
    <x v="22"/>
    <s v="YAW ADDRESS"/>
    <x v="1"/>
    <x v="261"/>
    <s v="PFMS2855140577"/>
    <n v="921"/>
    <n v="224.58"/>
    <n v="206838.18"/>
    <x v="313"/>
    <x v="9"/>
  </r>
  <r>
    <x v="22"/>
    <x v="22"/>
    <s v="YAW ADDRESS"/>
    <x v="1"/>
    <x v="261"/>
    <s v="PFMS2848166562"/>
    <n v="893"/>
    <n v="112.39"/>
    <n v="100364.27"/>
    <x v="766"/>
    <x v="9"/>
  </r>
  <r>
    <x v="10"/>
    <x v="10"/>
    <s v="AKW ADDRESS"/>
    <x v="0"/>
    <x v="262"/>
    <s v="AKW8272878686"/>
    <n v="407"/>
    <n v="111.06"/>
    <n v="45201.42"/>
    <x v="546"/>
    <x v="9"/>
  </r>
  <r>
    <x v="10"/>
    <x v="10"/>
    <s v="AKW ADDRESS"/>
    <x v="0"/>
    <x v="262"/>
    <s v="AKW3557838650"/>
    <n v="355"/>
    <n v="140.83000000000001"/>
    <n v="49994.65"/>
    <x v="631"/>
    <x v="9"/>
  </r>
  <r>
    <x v="23"/>
    <x v="23"/>
    <s v="KOF ADDRESS"/>
    <x v="1"/>
    <x v="262"/>
    <s v="PFMS6566478814"/>
    <n v="788"/>
    <n v="115.4"/>
    <n v="90935.2"/>
    <x v="767"/>
    <x v="9"/>
  </r>
  <r>
    <x v="23"/>
    <x v="23"/>
    <s v="KOF ADDRESS"/>
    <x v="1"/>
    <x v="262"/>
    <s v="PFMS4653787578"/>
    <n v="547"/>
    <n v="412.85"/>
    <n v="225828.95"/>
    <x v="551"/>
    <x v="9"/>
  </r>
  <r>
    <x v="5"/>
    <x v="5"/>
    <s v="AGY ADDRESS"/>
    <x v="1"/>
    <x v="262"/>
    <s v="PFMS2645035418"/>
    <n v="534"/>
    <n v="98.54"/>
    <n v="52620.36"/>
    <x v="332"/>
    <x v="9"/>
  </r>
  <r>
    <x v="7"/>
    <x v="7"/>
    <s v="KWA ADDRESS"/>
    <x v="1"/>
    <x v="262"/>
    <s v="PFMS4380282385"/>
    <n v="451"/>
    <n v="300.08"/>
    <n v="135336.07999999999"/>
    <x v="484"/>
    <x v="9"/>
  </r>
  <r>
    <x v="13"/>
    <x v="13"/>
    <s v="YAW ADDRESS"/>
    <x v="0"/>
    <x v="263"/>
    <s v="YAW5505141562"/>
    <n v="378"/>
    <n v="21.64"/>
    <n v="8179.92"/>
    <x v="768"/>
    <x v="9"/>
  </r>
  <r>
    <x v="10"/>
    <x v="10"/>
    <s v="AKW ADDRESS"/>
    <x v="0"/>
    <x v="263"/>
    <s v="AKW8075724763"/>
    <n v="392"/>
    <n v="181.83"/>
    <n v="71277.36"/>
    <x v="769"/>
    <x v="9"/>
  </r>
  <r>
    <x v="17"/>
    <x v="17"/>
    <s v="KWA ADDRESS"/>
    <x v="1"/>
    <x v="263"/>
    <s v="PFMS2214271354"/>
    <n v="444"/>
    <n v="207.78"/>
    <n v="92254.32"/>
    <x v="770"/>
    <x v="9"/>
  </r>
  <r>
    <x v="16"/>
    <x v="16"/>
    <s v="MAM ADDRESS"/>
    <x v="0"/>
    <x v="264"/>
    <s v="MAM7074673355"/>
    <n v="472"/>
    <n v="24.79"/>
    <n v="11700.88"/>
    <x v="75"/>
    <x v="9"/>
  </r>
  <r>
    <x v="10"/>
    <x v="10"/>
    <s v="AKW ADDRESS"/>
    <x v="0"/>
    <x v="264"/>
    <s v="AKW5584374150"/>
    <n v="906"/>
    <n v="251.05"/>
    <n v="227451.3"/>
    <x v="771"/>
    <x v="9"/>
  </r>
  <r>
    <x v="11"/>
    <x v="11"/>
    <s v="EVA ADDRESS"/>
    <x v="1"/>
    <x v="264"/>
    <s v="PFMS6083438031"/>
    <n v="741"/>
    <n v="151.18"/>
    <n v="112024.38"/>
    <x v="772"/>
    <x v="9"/>
  </r>
  <r>
    <x v="9"/>
    <x v="9"/>
    <s v="AFI ADDRESS"/>
    <x v="1"/>
    <x v="265"/>
    <s v="PFMS5684340231"/>
    <n v="348"/>
    <n v="461.91"/>
    <n v="160744.68"/>
    <x v="773"/>
    <x v="9"/>
  </r>
  <r>
    <x v="26"/>
    <x v="26"/>
    <s v="KOB ADDRESS"/>
    <x v="1"/>
    <x v="265"/>
    <s v="PFMS5703235218"/>
    <n v="606"/>
    <n v="11.8"/>
    <n v="7150.8"/>
    <x v="659"/>
    <x v="9"/>
  </r>
  <r>
    <x v="12"/>
    <x v="12"/>
    <s v="DAV ADDRESS"/>
    <x v="0"/>
    <x v="266"/>
    <s v="DAV4746014323"/>
    <n v="261"/>
    <n v="79.78"/>
    <n v="20822.580000000002"/>
    <x v="774"/>
    <x v="9"/>
  </r>
  <r>
    <x v="17"/>
    <x v="17"/>
    <s v="KWA ADDRESS"/>
    <x v="1"/>
    <x v="266"/>
    <s v="PFMS2177755484"/>
    <n v="429"/>
    <n v="183.28"/>
    <n v="78627.12"/>
    <x v="775"/>
    <x v="9"/>
  </r>
  <r>
    <x v="6"/>
    <x v="6"/>
    <s v="EST ADDRESS"/>
    <x v="1"/>
    <x v="266"/>
    <s v="PFMS8028063556"/>
    <n v="425"/>
    <n v="49.42"/>
    <n v="21003.5"/>
    <x v="776"/>
    <x v="9"/>
  </r>
  <r>
    <x v="6"/>
    <x v="6"/>
    <s v="EST ADDRESS"/>
    <x v="1"/>
    <x v="266"/>
    <s v="PFMS8473070254"/>
    <n v="332"/>
    <n v="218.77"/>
    <n v="72631.64"/>
    <x v="270"/>
    <x v="9"/>
  </r>
  <r>
    <x v="2"/>
    <x v="2"/>
    <s v="AND ADDRESS"/>
    <x v="1"/>
    <x v="267"/>
    <s v="PFMS4587005232"/>
    <n v="995"/>
    <n v="196.7"/>
    <n v="195716.5"/>
    <x v="478"/>
    <x v="9"/>
  </r>
  <r>
    <x v="23"/>
    <x v="23"/>
    <s v="KOF ADDRESS"/>
    <x v="1"/>
    <x v="267"/>
    <s v="PFMS7288140726"/>
    <n v="878"/>
    <n v="125.29"/>
    <n v="110004.62"/>
    <x v="387"/>
    <x v="9"/>
  </r>
  <r>
    <x v="4"/>
    <x v="4"/>
    <s v="ART ADDRESS"/>
    <x v="1"/>
    <x v="267"/>
    <s v="PFMS4725446836"/>
    <n v="327"/>
    <n v="324.26"/>
    <n v="106033.02"/>
    <x v="448"/>
    <x v="9"/>
  </r>
  <r>
    <x v="25"/>
    <x v="25"/>
    <s v="OPO ADDRESS"/>
    <x v="1"/>
    <x v="267"/>
    <s v="PFMS3414161567"/>
    <n v="907"/>
    <n v="92.63"/>
    <n v="84015.41"/>
    <x v="777"/>
    <x v="9"/>
  </r>
  <r>
    <x v="22"/>
    <x v="22"/>
    <s v="YAW ADDRESS"/>
    <x v="1"/>
    <x v="267"/>
    <s v="PFMS8750543171"/>
    <n v="378"/>
    <n v="258.58"/>
    <n v="97743.24"/>
    <x v="257"/>
    <x v="9"/>
  </r>
  <r>
    <x v="8"/>
    <x v="8"/>
    <s v="DAV ADDRESS"/>
    <x v="0"/>
    <x v="268"/>
    <s v="DAV7416217355"/>
    <n v="825"/>
    <n v="21.89"/>
    <n v="18059.25"/>
    <x v="778"/>
    <x v="9"/>
  </r>
  <r>
    <x v="18"/>
    <x v="18"/>
    <s v="FEL ADDRESS"/>
    <x v="1"/>
    <x v="268"/>
    <s v="PFMS5705404415"/>
    <n v="797"/>
    <n v="7.05"/>
    <n v="5618.85"/>
    <x v="120"/>
    <x v="9"/>
  </r>
  <r>
    <x v="20"/>
    <x v="20"/>
    <s v="ANT ADDRESS"/>
    <x v="0"/>
    <x v="269"/>
    <s v="ANT1435574734"/>
    <n v="971"/>
    <n v="183.37"/>
    <n v="178052.27"/>
    <x v="455"/>
    <x v="9"/>
  </r>
  <r>
    <x v="0"/>
    <x v="0"/>
    <s v="KWA ADDRESS"/>
    <x v="0"/>
    <x v="269"/>
    <s v="KWA5261151360"/>
    <n v="484"/>
    <n v="32.97"/>
    <n v="15957.48"/>
    <x v="779"/>
    <x v="9"/>
  </r>
  <r>
    <x v="9"/>
    <x v="9"/>
    <s v="AFI ADDRESS"/>
    <x v="1"/>
    <x v="269"/>
    <s v="PFMS0642586607"/>
    <n v="667"/>
    <n v="212.82"/>
    <n v="141950.94"/>
    <x v="780"/>
    <x v="9"/>
  </r>
  <r>
    <x v="5"/>
    <x v="5"/>
    <s v="AGY ADDRESS"/>
    <x v="1"/>
    <x v="269"/>
    <s v="PFMS6504678010"/>
    <n v="339"/>
    <n v="122.34"/>
    <n v="41473.26"/>
    <x v="781"/>
    <x v="9"/>
  </r>
  <r>
    <x v="7"/>
    <x v="7"/>
    <s v="KWA ADDRESS"/>
    <x v="1"/>
    <x v="269"/>
    <s v="PFMS8868018765"/>
    <n v="303"/>
    <n v="265.3"/>
    <n v="80385.899999999994"/>
    <x v="406"/>
    <x v="9"/>
  </r>
  <r>
    <x v="16"/>
    <x v="16"/>
    <s v="MAM ADDRESS"/>
    <x v="0"/>
    <x v="270"/>
    <s v="MAM8307422113"/>
    <n v="753"/>
    <n v="210.29"/>
    <n v="158348.37"/>
    <x v="721"/>
    <x v="9"/>
  </r>
  <r>
    <x v="12"/>
    <x v="12"/>
    <s v="DAV ADDRESS"/>
    <x v="0"/>
    <x v="270"/>
    <s v="DAV4674376627"/>
    <n v="753"/>
    <n v="147.58000000000001"/>
    <n v="111127.74"/>
    <x v="721"/>
    <x v="9"/>
  </r>
  <r>
    <x v="25"/>
    <x v="25"/>
    <s v="OPO ADDRESS"/>
    <x v="1"/>
    <x v="270"/>
    <s v="PFMS1283815684"/>
    <n v="901"/>
    <n v="29.82"/>
    <n v="26867.82"/>
    <x v="84"/>
    <x v="9"/>
  </r>
  <r>
    <x v="7"/>
    <x v="7"/>
    <s v="KWA ADDRESS"/>
    <x v="1"/>
    <x v="270"/>
    <s v="PFMS7054606084"/>
    <n v="491"/>
    <n v="129.65"/>
    <n v="63658.15"/>
    <x v="559"/>
    <x v="9"/>
  </r>
  <r>
    <x v="13"/>
    <x v="13"/>
    <s v="YAW ADDRESS"/>
    <x v="0"/>
    <x v="271"/>
    <s v="YAW2303075536"/>
    <n v="298"/>
    <n v="422.59"/>
    <n v="125931.82"/>
    <x v="782"/>
    <x v="9"/>
  </r>
  <r>
    <x v="11"/>
    <x v="11"/>
    <s v="EVA ADDRESS"/>
    <x v="1"/>
    <x v="271"/>
    <s v="PFMS1726360816"/>
    <n v="511"/>
    <n v="18.899999999999999"/>
    <n v="9657.9"/>
    <x v="783"/>
    <x v="9"/>
  </r>
  <r>
    <x v="5"/>
    <x v="5"/>
    <s v="AGY ADDRESS"/>
    <x v="1"/>
    <x v="271"/>
    <s v="PFMS6382475126"/>
    <n v="600"/>
    <n v="189.32"/>
    <n v="113592"/>
    <x v="632"/>
    <x v="9"/>
  </r>
  <r>
    <x v="5"/>
    <x v="5"/>
    <s v="AGY ADDRESS"/>
    <x v="1"/>
    <x v="271"/>
    <s v="PFMS4630068233"/>
    <n v="513"/>
    <n v="201.2"/>
    <n v="103215.6"/>
    <x v="784"/>
    <x v="9"/>
  </r>
  <r>
    <x v="24"/>
    <x v="24"/>
    <s v="DAN ADDRESS"/>
    <x v="0"/>
    <x v="272"/>
    <s v="DAN0507823722"/>
    <n v="534"/>
    <n v="353.34"/>
    <n v="188683.56"/>
    <x v="785"/>
    <x v="9"/>
  </r>
  <r>
    <x v="24"/>
    <x v="24"/>
    <s v="DAN ADDRESS"/>
    <x v="0"/>
    <x v="272"/>
    <s v="DAN1825074537"/>
    <n v="857"/>
    <n v="80.48"/>
    <n v="68971.360000000001"/>
    <x v="646"/>
    <x v="9"/>
  </r>
  <r>
    <x v="23"/>
    <x v="23"/>
    <s v="KOF ADDRESS"/>
    <x v="1"/>
    <x v="272"/>
    <s v="PFMS5026734031"/>
    <n v="854"/>
    <n v="8.6"/>
    <n v="7344.4"/>
    <x v="786"/>
    <x v="9"/>
  </r>
  <r>
    <x v="5"/>
    <x v="5"/>
    <s v="AGY ADDRESS"/>
    <x v="1"/>
    <x v="272"/>
    <s v="PFMS6431573525"/>
    <n v="556"/>
    <n v="6.26"/>
    <n v="3480.56"/>
    <x v="724"/>
    <x v="9"/>
  </r>
  <r>
    <x v="18"/>
    <x v="18"/>
    <s v="FEL ADDRESS"/>
    <x v="1"/>
    <x v="272"/>
    <s v="PFMS8576247056"/>
    <n v="720"/>
    <n v="14.78"/>
    <n v="10641.6"/>
    <x v="118"/>
    <x v="9"/>
  </r>
  <r>
    <x v="19"/>
    <x v="19"/>
    <s v="YAW ADDRESS"/>
    <x v="1"/>
    <x v="273"/>
    <s v="PFMS7814580337"/>
    <n v="260"/>
    <n v="472.57"/>
    <n v="122868.2"/>
    <x v="787"/>
    <x v="9"/>
  </r>
  <r>
    <x v="21"/>
    <x v="21"/>
    <s v="TUT ADDRESS"/>
    <x v="1"/>
    <x v="273"/>
    <s v="PFMS3235366431"/>
    <n v="441"/>
    <n v="83.52"/>
    <n v="36832.32"/>
    <x v="788"/>
    <x v="9"/>
  </r>
  <r>
    <x v="3"/>
    <x v="3"/>
    <s v="KOJ ADDRESS"/>
    <x v="1"/>
    <x v="273"/>
    <s v="PFMS3854321646"/>
    <n v="516"/>
    <n v="133.03"/>
    <n v="68643.48"/>
    <x v="683"/>
    <x v="9"/>
  </r>
  <r>
    <x v="3"/>
    <x v="3"/>
    <s v="KOJ ADDRESS"/>
    <x v="1"/>
    <x v="273"/>
    <s v="PFMS0678235482"/>
    <n v="495"/>
    <n v="74.55"/>
    <n v="36902.25"/>
    <x v="305"/>
    <x v="9"/>
  </r>
  <r>
    <x v="25"/>
    <x v="25"/>
    <s v="OPO ADDRESS"/>
    <x v="1"/>
    <x v="273"/>
    <s v="PFMS8202366620"/>
    <n v="711"/>
    <n v="194.18"/>
    <n v="138061.98000000001"/>
    <x v="789"/>
    <x v="9"/>
  </r>
  <r>
    <x v="20"/>
    <x v="20"/>
    <s v="ANT ADDRESS"/>
    <x v="0"/>
    <x v="274"/>
    <s v="ANT7135563867"/>
    <n v="703"/>
    <n v="0.02"/>
    <n v="14.06"/>
    <x v="790"/>
    <x v="9"/>
  </r>
  <r>
    <x v="13"/>
    <x v="13"/>
    <s v="YAW ADDRESS"/>
    <x v="0"/>
    <x v="274"/>
    <s v="YAW7524182205"/>
    <n v="787"/>
    <n v="155.03"/>
    <n v="122008.61"/>
    <x v="311"/>
    <x v="9"/>
  </r>
  <r>
    <x v="10"/>
    <x v="10"/>
    <s v="AKW ADDRESS"/>
    <x v="0"/>
    <x v="274"/>
    <s v="AKW0605742845"/>
    <n v="677"/>
    <n v="163.13"/>
    <n v="110439.01"/>
    <x v="791"/>
    <x v="9"/>
  </r>
  <r>
    <x v="6"/>
    <x v="6"/>
    <s v="EST ADDRESS"/>
    <x v="1"/>
    <x v="274"/>
    <s v="PFMS1676584185"/>
    <n v="291"/>
    <n v="10.74"/>
    <n v="3125.34"/>
    <x v="678"/>
    <x v="9"/>
  </r>
  <r>
    <x v="21"/>
    <x v="21"/>
    <s v="TUT ADDRESS"/>
    <x v="1"/>
    <x v="275"/>
    <s v="PFMS5363156713"/>
    <n v="630"/>
    <n v="106.34"/>
    <n v="66994.2"/>
    <x v="792"/>
    <x v="9"/>
  </r>
  <r>
    <x v="15"/>
    <x v="15"/>
    <s v="LEA ADDRESS"/>
    <x v="0"/>
    <x v="276"/>
    <s v="LEA8251173062"/>
    <n v="578"/>
    <n v="319.39"/>
    <n v="184607.42"/>
    <x v="525"/>
    <x v="9"/>
  </r>
  <r>
    <x v="4"/>
    <x v="4"/>
    <s v="ART ADDRESS"/>
    <x v="1"/>
    <x v="276"/>
    <s v="PFMS3126272572"/>
    <n v="860"/>
    <n v="2.48"/>
    <n v="2132.8000000000002"/>
    <x v="793"/>
    <x v="9"/>
  </r>
  <r>
    <x v="24"/>
    <x v="24"/>
    <s v="DAN ADDRESS"/>
    <x v="0"/>
    <x v="277"/>
    <s v="DAN2681413303"/>
    <n v="526"/>
    <n v="14.19"/>
    <n v="7463.94"/>
    <x v="737"/>
    <x v="9"/>
  </r>
  <r>
    <x v="12"/>
    <x v="12"/>
    <s v="DAV ADDRESS"/>
    <x v="0"/>
    <x v="277"/>
    <s v="DAV6714112566"/>
    <n v="499"/>
    <n v="52.88"/>
    <n v="26387.119999999999"/>
    <x v="794"/>
    <x v="9"/>
  </r>
  <r>
    <x v="14"/>
    <x v="14"/>
    <s v="YAA ADDRESS"/>
    <x v="0"/>
    <x v="277"/>
    <s v="YAA4085512845"/>
    <n v="740"/>
    <n v="158.44"/>
    <n v="117245.6"/>
    <x v="408"/>
    <x v="9"/>
  </r>
  <r>
    <x v="23"/>
    <x v="23"/>
    <s v="KOF ADDRESS"/>
    <x v="1"/>
    <x v="277"/>
    <s v="PFMS8737743042"/>
    <n v="272"/>
    <n v="347.08"/>
    <n v="94405.759999999995"/>
    <x v="795"/>
    <x v="9"/>
  </r>
  <r>
    <x v="3"/>
    <x v="3"/>
    <s v="KOJ ADDRESS"/>
    <x v="1"/>
    <x v="277"/>
    <s v="PFMS0237463617"/>
    <n v="366"/>
    <n v="117.09"/>
    <n v="42854.94"/>
    <x v="290"/>
    <x v="9"/>
  </r>
  <r>
    <x v="18"/>
    <x v="18"/>
    <s v="FEL ADDRESS"/>
    <x v="1"/>
    <x v="277"/>
    <s v="PFMS8845383546"/>
    <n v="621"/>
    <n v="76.05"/>
    <n v="47227.05"/>
    <x v="796"/>
    <x v="9"/>
  </r>
  <r>
    <x v="7"/>
    <x v="7"/>
    <s v="KWA ADDRESS"/>
    <x v="1"/>
    <x v="277"/>
    <s v="PFMS3837383634"/>
    <n v="610"/>
    <n v="15.4"/>
    <n v="9394"/>
    <x v="797"/>
    <x v="9"/>
  </r>
  <r>
    <x v="7"/>
    <x v="7"/>
    <s v="KWA ADDRESS"/>
    <x v="1"/>
    <x v="277"/>
    <s v="PFMS3183560143"/>
    <n v="692"/>
    <n v="43.82"/>
    <n v="30323.439999999999"/>
    <x v="498"/>
    <x v="9"/>
  </r>
  <r>
    <x v="22"/>
    <x v="22"/>
    <s v="YAW ADDRESS"/>
    <x v="1"/>
    <x v="277"/>
    <s v="PFMS7382248688"/>
    <n v="261"/>
    <n v="324.63"/>
    <n v="84728.43"/>
    <x v="607"/>
    <x v="9"/>
  </r>
  <r>
    <x v="24"/>
    <x v="24"/>
    <s v="DAN ADDRESS"/>
    <x v="0"/>
    <x v="278"/>
    <s v="DAN8157068834"/>
    <n v="853"/>
    <n v="148.15"/>
    <n v="126371.95"/>
    <x v="798"/>
    <x v="9"/>
  </r>
  <r>
    <x v="20"/>
    <x v="20"/>
    <s v="ANT ADDRESS"/>
    <x v="0"/>
    <x v="278"/>
    <s v="ANT1027463418"/>
    <n v="917"/>
    <n v="120.73"/>
    <n v="110709.41"/>
    <x v="799"/>
    <x v="9"/>
  </r>
  <r>
    <x v="14"/>
    <x v="14"/>
    <s v="YAA ADDRESS"/>
    <x v="0"/>
    <x v="278"/>
    <s v="YAA6661337773"/>
    <n v="597"/>
    <n v="1.93"/>
    <n v="1152.21"/>
    <x v="800"/>
    <x v="9"/>
  </r>
  <r>
    <x v="2"/>
    <x v="2"/>
    <s v="AND ADDRESS"/>
    <x v="1"/>
    <x v="278"/>
    <s v="PFMS7347342588"/>
    <n v="890"/>
    <n v="3.43"/>
    <n v="3052.7"/>
    <x v="801"/>
    <x v="9"/>
  </r>
  <r>
    <x v="3"/>
    <x v="3"/>
    <s v="KOJ ADDRESS"/>
    <x v="1"/>
    <x v="278"/>
    <s v="PFMS4207141055"/>
    <n v="674"/>
    <n v="37.380000000000003"/>
    <n v="25194.12"/>
    <x v="582"/>
    <x v="9"/>
  </r>
  <r>
    <x v="3"/>
    <x v="3"/>
    <s v="KOJ ADDRESS"/>
    <x v="1"/>
    <x v="278"/>
    <s v="PFMS2342677775"/>
    <n v="903"/>
    <n v="302.32"/>
    <n v="272994.96000000002"/>
    <x v="372"/>
    <x v="9"/>
  </r>
  <r>
    <x v="5"/>
    <x v="5"/>
    <s v="AGY ADDRESS"/>
    <x v="1"/>
    <x v="278"/>
    <s v="PFMS7062680574"/>
    <n v="766"/>
    <n v="116.61"/>
    <n v="89323.26"/>
    <x v="497"/>
    <x v="9"/>
  </r>
  <r>
    <x v="20"/>
    <x v="20"/>
    <s v="ANT ADDRESS"/>
    <x v="0"/>
    <x v="279"/>
    <s v="ANT5530455780"/>
    <n v="833"/>
    <n v="167.96"/>
    <n v="139910.68"/>
    <x v="802"/>
    <x v="9"/>
  </r>
  <r>
    <x v="13"/>
    <x v="13"/>
    <s v="YAW ADDRESS"/>
    <x v="0"/>
    <x v="279"/>
    <s v="YAW4461778436"/>
    <n v="252"/>
    <n v="287.83"/>
    <n v="72533.16"/>
    <x v="803"/>
    <x v="9"/>
  </r>
  <r>
    <x v="11"/>
    <x v="11"/>
    <s v="EVA ADDRESS"/>
    <x v="1"/>
    <x v="279"/>
    <s v="PFMS0577031018"/>
    <n v="844"/>
    <n v="189.36"/>
    <n v="159819.84"/>
    <x v="804"/>
    <x v="9"/>
  </r>
  <r>
    <x v="3"/>
    <x v="3"/>
    <s v="KOJ ADDRESS"/>
    <x v="1"/>
    <x v="279"/>
    <s v="PFMS1818000856"/>
    <n v="324"/>
    <n v="347.13"/>
    <n v="112470.12"/>
    <x v="687"/>
    <x v="9"/>
  </r>
  <r>
    <x v="25"/>
    <x v="25"/>
    <s v="OPO ADDRESS"/>
    <x v="1"/>
    <x v="279"/>
    <s v="PFMS4554876250"/>
    <n v="301"/>
    <n v="67.7"/>
    <n v="20377.7"/>
    <x v="452"/>
    <x v="9"/>
  </r>
  <r>
    <x v="10"/>
    <x v="10"/>
    <s v="AKW ADDRESS"/>
    <x v="0"/>
    <x v="280"/>
    <s v="AKW5338600776"/>
    <n v="999"/>
    <n v="204.09"/>
    <n v="203885.91"/>
    <x v="126"/>
    <x v="9"/>
  </r>
  <r>
    <x v="0"/>
    <x v="0"/>
    <s v="KWA ADDRESS"/>
    <x v="0"/>
    <x v="280"/>
    <s v="KWA5666026085"/>
    <n v="515"/>
    <n v="185.6"/>
    <n v="95584"/>
    <x v="759"/>
    <x v="9"/>
  </r>
  <r>
    <x v="11"/>
    <x v="11"/>
    <s v="EVA ADDRESS"/>
    <x v="1"/>
    <x v="280"/>
    <s v="PFMS4834252628"/>
    <n v="631"/>
    <n v="296.06"/>
    <n v="186813.86"/>
    <x v="196"/>
    <x v="9"/>
  </r>
  <r>
    <x v="26"/>
    <x v="26"/>
    <s v="KOB ADDRESS"/>
    <x v="1"/>
    <x v="280"/>
    <s v="PFMS3216478813"/>
    <n v="374"/>
    <n v="53.98"/>
    <n v="20188.52"/>
    <x v="805"/>
    <x v="9"/>
  </r>
  <r>
    <x v="18"/>
    <x v="18"/>
    <s v="FEL ADDRESS"/>
    <x v="1"/>
    <x v="280"/>
    <s v="PFMS5678470780"/>
    <n v="841"/>
    <n v="124.25"/>
    <n v="104494.25"/>
    <x v="223"/>
    <x v="9"/>
  </r>
  <r>
    <x v="8"/>
    <x v="8"/>
    <s v="DAV ADDRESS"/>
    <x v="0"/>
    <x v="281"/>
    <s v="DAV7162014266"/>
    <n v="979"/>
    <n v="122.23"/>
    <n v="119663.17"/>
    <x v="326"/>
    <x v="9"/>
  </r>
  <r>
    <x v="5"/>
    <x v="5"/>
    <s v="AGY ADDRESS"/>
    <x v="1"/>
    <x v="281"/>
    <s v="PFMS4013045408"/>
    <n v="476"/>
    <n v="225.52"/>
    <n v="107347.52"/>
    <x v="38"/>
    <x v="9"/>
  </r>
  <r>
    <x v="8"/>
    <x v="8"/>
    <s v="DAV ADDRESS"/>
    <x v="0"/>
    <x v="282"/>
    <s v="DAV5322152270"/>
    <n v="857"/>
    <n v="8.34"/>
    <n v="7147.38"/>
    <x v="646"/>
    <x v="9"/>
  </r>
  <r>
    <x v="15"/>
    <x v="15"/>
    <s v="LEA ADDRESS"/>
    <x v="0"/>
    <x v="282"/>
    <s v="LEA0648882458"/>
    <n v="770"/>
    <n v="3.13"/>
    <n v="2410.1"/>
    <x v="806"/>
    <x v="9"/>
  </r>
  <r>
    <x v="13"/>
    <x v="13"/>
    <s v="YAW ADDRESS"/>
    <x v="0"/>
    <x v="282"/>
    <s v="YAW8234106125"/>
    <n v="940"/>
    <n v="58.85"/>
    <n v="55319"/>
    <x v="807"/>
    <x v="9"/>
  </r>
  <r>
    <x v="10"/>
    <x v="10"/>
    <s v="AKW ADDRESS"/>
    <x v="0"/>
    <x v="282"/>
    <s v="AKW2123401804"/>
    <n v="395"/>
    <n v="25.83"/>
    <n v="10202.85"/>
    <x v="296"/>
    <x v="9"/>
  </r>
  <r>
    <x v="1"/>
    <x v="1"/>
    <s v="KOJ ADDRESS"/>
    <x v="1"/>
    <x v="282"/>
    <s v="PFMS1403762313"/>
    <n v="945"/>
    <n v="279.37"/>
    <n v="264004.65000000002"/>
    <x v="808"/>
    <x v="9"/>
  </r>
  <r>
    <x v="4"/>
    <x v="4"/>
    <s v="ART ADDRESS"/>
    <x v="1"/>
    <x v="282"/>
    <s v="PFMS6338048242"/>
    <n v="695"/>
    <n v="74.22"/>
    <n v="51582.9"/>
    <x v="809"/>
    <x v="9"/>
  </r>
  <r>
    <x v="4"/>
    <x v="4"/>
    <s v="ART ADDRESS"/>
    <x v="1"/>
    <x v="282"/>
    <s v="PFMS2427724231"/>
    <n v="467"/>
    <n v="27.55"/>
    <n v="12865.85"/>
    <x v="384"/>
    <x v="9"/>
  </r>
  <r>
    <x v="16"/>
    <x v="16"/>
    <s v="MAM ADDRESS"/>
    <x v="0"/>
    <x v="283"/>
    <s v="MAM2065852716"/>
    <n v="738"/>
    <n v="57.03"/>
    <n v="42088.14"/>
    <x v="810"/>
    <x v="9"/>
  </r>
  <r>
    <x v="14"/>
    <x v="14"/>
    <s v="YAA ADDRESS"/>
    <x v="0"/>
    <x v="283"/>
    <s v="YAA2013026454"/>
    <n v="686"/>
    <n v="210.61"/>
    <n v="144478.46"/>
    <x v="811"/>
    <x v="9"/>
  </r>
  <r>
    <x v="26"/>
    <x v="26"/>
    <s v="KOB ADDRESS"/>
    <x v="1"/>
    <x v="283"/>
    <s v="PFMS3120457877"/>
    <n v="930"/>
    <n v="6.27"/>
    <n v="5831.1"/>
    <x v="215"/>
    <x v="9"/>
  </r>
  <r>
    <x v="20"/>
    <x v="20"/>
    <s v="ANT ADDRESS"/>
    <x v="0"/>
    <x v="284"/>
    <s v="ANT1868783378"/>
    <n v="873"/>
    <n v="117.2"/>
    <n v="102315.6"/>
    <x v="235"/>
    <x v="9"/>
  </r>
  <r>
    <x v="14"/>
    <x v="14"/>
    <s v="YAA ADDRESS"/>
    <x v="0"/>
    <x v="284"/>
    <s v="YAA0373581055"/>
    <n v="775"/>
    <n v="2.4300000000000002"/>
    <n v="1883.25"/>
    <x v="331"/>
    <x v="9"/>
  </r>
  <r>
    <x v="9"/>
    <x v="9"/>
    <s v="AFI ADDRESS"/>
    <x v="1"/>
    <x v="284"/>
    <s v="PFMS6233201041"/>
    <n v="695"/>
    <n v="441.03"/>
    <n v="306515.84999999998"/>
    <x v="809"/>
    <x v="9"/>
  </r>
  <r>
    <x v="9"/>
    <x v="9"/>
    <s v="AFI ADDRESS"/>
    <x v="1"/>
    <x v="284"/>
    <s v="PFMS1713301855"/>
    <n v="264"/>
    <n v="92.79"/>
    <n v="24496.560000000001"/>
    <x v="128"/>
    <x v="9"/>
  </r>
  <r>
    <x v="23"/>
    <x v="23"/>
    <s v="KOF ADDRESS"/>
    <x v="1"/>
    <x v="284"/>
    <s v="PFMS8484410356"/>
    <n v="292"/>
    <n v="27.16"/>
    <n v="7930.72"/>
    <x v="570"/>
    <x v="9"/>
  </r>
  <r>
    <x v="25"/>
    <x v="25"/>
    <s v="OPO ADDRESS"/>
    <x v="1"/>
    <x v="284"/>
    <s v="PFMS2875038830"/>
    <n v="592"/>
    <n v="130.34"/>
    <n v="77161.279999999999"/>
    <x v="812"/>
    <x v="9"/>
  </r>
  <r>
    <x v="13"/>
    <x v="13"/>
    <s v="YAW ADDRESS"/>
    <x v="0"/>
    <x v="285"/>
    <s v="YAW2163637713"/>
    <n v="398"/>
    <n v="236.82"/>
    <n v="94254.36"/>
    <x v="813"/>
    <x v="9"/>
  </r>
  <r>
    <x v="19"/>
    <x v="19"/>
    <s v="YAW ADDRESS"/>
    <x v="1"/>
    <x v="285"/>
    <s v="PFMS6607768823"/>
    <n v="266"/>
    <n v="4.67"/>
    <n v="1242.22"/>
    <x v="49"/>
    <x v="9"/>
  </r>
  <r>
    <x v="7"/>
    <x v="7"/>
    <s v="KWA ADDRESS"/>
    <x v="1"/>
    <x v="285"/>
    <s v="PFMS1065780354"/>
    <n v="852"/>
    <n v="26.19"/>
    <n v="22313.88"/>
    <x v="536"/>
    <x v="9"/>
  </r>
  <r>
    <x v="8"/>
    <x v="8"/>
    <s v="DAV ADDRESS"/>
    <x v="0"/>
    <x v="286"/>
    <s v="DAV0772066886"/>
    <n v="389"/>
    <n v="64.959999999999994"/>
    <n v="25269.439999999999"/>
    <x v="814"/>
    <x v="9"/>
  </r>
  <r>
    <x v="20"/>
    <x v="20"/>
    <s v="ANT ADDRESS"/>
    <x v="0"/>
    <x v="286"/>
    <s v="ANT1182152627"/>
    <n v="748"/>
    <n v="59.23"/>
    <n v="44304.04"/>
    <x v="369"/>
    <x v="9"/>
  </r>
  <r>
    <x v="6"/>
    <x v="6"/>
    <s v="EST ADDRESS"/>
    <x v="1"/>
    <x v="286"/>
    <s v="PFMS5840236771"/>
    <n v="370"/>
    <n v="29.21"/>
    <n v="10807.7"/>
    <x v="532"/>
    <x v="9"/>
  </r>
  <r>
    <x v="25"/>
    <x v="25"/>
    <s v="OPO ADDRESS"/>
    <x v="1"/>
    <x v="286"/>
    <s v="PFMS2186664406"/>
    <n v="448"/>
    <n v="103.8"/>
    <n v="46502.400000000001"/>
    <x v="815"/>
    <x v="9"/>
  </r>
  <r>
    <x v="16"/>
    <x v="16"/>
    <s v="MAM ADDRESS"/>
    <x v="0"/>
    <x v="287"/>
    <s v="MAM5303166513"/>
    <n v="335"/>
    <n v="208.92"/>
    <n v="69988.2"/>
    <x v="816"/>
    <x v="10"/>
  </r>
  <r>
    <x v="10"/>
    <x v="10"/>
    <s v="AKW ADDRESS"/>
    <x v="0"/>
    <x v="287"/>
    <s v="AKW4481276623"/>
    <n v="508"/>
    <n v="73.430000000000007"/>
    <n v="37302.44"/>
    <x v="85"/>
    <x v="10"/>
  </r>
  <r>
    <x v="10"/>
    <x v="10"/>
    <s v="AKW ADDRESS"/>
    <x v="0"/>
    <x v="287"/>
    <s v="AKW8800212505"/>
    <n v="354"/>
    <n v="140.28"/>
    <n v="49659.12"/>
    <x v="817"/>
    <x v="10"/>
  </r>
  <r>
    <x v="7"/>
    <x v="7"/>
    <s v="KWA ADDRESS"/>
    <x v="1"/>
    <x v="287"/>
    <s v="PFMS5333647110"/>
    <n v="764"/>
    <n v="321.77999999999997"/>
    <n v="245839.92"/>
    <x v="201"/>
    <x v="10"/>
  </r>
  <r>
    <x v="7"/>
    <x v="7"/>
    <s v="KWA ADDRESS"/>
    <x v="1"/>
    <x v="288"/>
    <s v="PFMS3621445222"/>
    <n v="962"/>
    <n v="108.03"/>
    <n v="103924.86"/>
    <x v="818"/>
    <x v="10"/>
  </r>
  <r>
    <x v="22"/>
    <x v="22"/>
    <s v="YAW ADDRESS"/>
    <x v="1"/>
    <x v="288"/>
    <s v="PFMS5641372630"/>
    <n v="325"/>
    <n v="130.63999999999999"/>
    <n v="42458"/>
    <x v="819"/>
    <x v="10"/>
  </r>
  <r>
    <x v="0"/>
    <x v="0"/>
    <s v="KWA ADDRESS"/>
    <x v="0"/>
    <x v="289"/>
    <s v="KWA5366311105"/>
    <n v="445"/>
    <n v="35.14"/>
    <n v="15637.3"/>
    <x v="820"/>
    <x v="10"/>
  </r>
  <r>
    <x v="8"/>
    <x v="8"/>
    <s v="DAV ADDRESS"/>
    <x v="0"/>
    <x v="290"/>
    <s v="DAV7321533211"/>
    <n v="671"/>
    <n v="15.79"/>
    <n v="10595.09"/>
    <x v="821"/>
    <x v="10"/>
  </r>
  <r>
    <x v="16"/>
    <x v="16"/>
    <s v="MAM ADDRESS"/>
    <x v="0"/>
    <x v="290"/>
    <s v="MAM2270870263"/>
    <n v="842"/>
    <n v="54.44"/>
    <n v="45838.48"/>
    <x v="822"/>
    <x v="10"/>
  </r>
  <r>
    <x v="0"/>
    <x v="0"/>
    <s v="KWA ADDRESS"/>
    <x v="0"/>
    <x v="290"/>
    <s v="KWA8236038282"/>
    <n v="629"/>
    <n v="420.21"/>
    <n v="264312.09000000003"/>
    <x v="823"/>
    <x v="10"/>
  </r>
  <r>
    <x v="21"/>
    <x v="21"/>
    <s v="TUT ADDRESS"/>
    <x v="1"/>
    <x v="290"/>
    <s v="PFMS7354880377"/>
    <n v="707"/>
    <n v="15.11"/>
    <n v="10682.77"/>
    <x v="230"/>
    <x v="10"/>
  </r>
  <r>
    <x v="3"/>
    <x v="3"/>
    <s v="KOJ ADDRESS"/>
    <x v="1"/>
    <x v="290"/>
    <s v="PFMS5111624823"/>
    <n v="461"/>
    <n v="3.25"/>
    <n v="1498.25"/>
    <x v="763"/>
    <x v="10"/>
  </r>
  <r>
    <x v="5"/>
    <x v="5"/>
    <s v="AGY ADDRESS"/>
    <x v="1"/>
    <x v="290"/>
    <s v="PFMS4053821434"/>
    <n v="986"/>
    <n v="383.03"/>
    <n v="377667.58"/>
    <x v="746"/>
    <x v="10"/>
  </r>
  <r>
    <x v="16"/>
    <x v="16"/>
    <s v="MAM ADDRESS"/>
    <x v="0"/>
    <x v="291"/>
    <s v="MAM6375502878"/>
    <n v="397"/>
    <n v="337.46"/>
    <n v="133971.62"/>
    <x v="824"/>
    <x v="10"/>
  </r>
  <r>
    <x v="13"/>
    <x v="13"/>
    <s v="YAW ADDRESS"/>
    <x v="0"/>
    <x v="291"/>
    <s v="YAW7881650187"/>
    <n v="296"/>
    <n v="104.97"/>
    <n v="31071.119999999999"/>
    <x v="538"/>
    <x v="10"/>
  </r>
  <r>
    <x v="11"/>
    <x v="11"/>
    <s v="EVA ADDRESS"/>
    <x v="1"/>
    <x v="291"/>
    <s v="PFMS5014217415"/>
    <n v="337"/>
    <n v="328.61"/>
    <n v="110741.57"/>
    <x v="420"/>
    <x v="10"/>
  </r>
  <r>
    <x v="21"/>
    <x v="21"/>
    <s v="TUT ADDRESS"/>
    <x v="1"/>
    <x v="291"/>
    <s v="PFMS4525337150"/>
    <n v="310"/>
    <n v="2.6"/>
    <n v="806"/>
    <x v="299"/>
    <x v="10"/>
  </r>
  <r>
    <x v="23"/>
    <x v="23"/>
    <s v="KOF ADDRESS"/>
    <x v="1"/>
    <x v="291"/>
    <s v="PFMS7702615164"/>
    <n v="328"/>
    <n v="119.63"/>
    <n v="39238.639999999999"/>
    <x v="825"/>
    <x v="10"/>
  </r>
  <r>
    <x v="17"/>
    <x v="17"/>
    <s v="KWA ADDRESS"/>
    <x v="1"/>
    <x v="291"/>
    <s v="PFMS0222172225"/>
    <n v="803"/>
    <n v="404.74"/>
    <n v="325006.21999999997"/>
    <x v="11"/>
    <x v="10"/>
  </r>
  <r>
    <x v="6"/>
    <x v="6"/>
    <s v="EST ADDRESS"/>
    <x v="1"/>
    <x v="291"/>
    <s v="PFMS0301151830"/>
    <n v="444"/>
    <n v="70.489999999999995"/>
    <n v="31297.56"/>
    <x v="770"/>
    <x v="10"/>
  </r>
  <r>
    <x v="25"/>
    <x v="25"/>
    <s v="OPO ADDRESS"/>
    <x v="1"/>
    <x v="291"/>
    <s v="PFMS5514773663"/>
    <n v="350"/>
    <n v="59.97"/>
    <n v="20989.5"/>
    <x v="826"/>
    <x v="10"/>
  </r>
  <r>
    <x v="23"/>
    <x v="23"/>
    <s v="KOF ADDRESS"/>
    <x v="1"/>
    <x v="292"/>
    <s v="PFMS8070073473"/>
    <n v="500"/>
    <n v="12.52"/>
    <n v="6260"/>
    <x v="88"/>
    <x v="10"/>
  </r>
  <r>
    <x v="3"/>
    <x v="3"/>
    <s v="KOJ ADDRESS"/>
    <x v="1"/>
    <x v="292"/>
    <s v="PFMS0208221674"/>
    <n v="679"/>
    <n v="2.29"/>
    <n v="1554.91"/>
    <x v="827"/>
    <x v="10"/>
  </r>
  <r>
    <x v="25"/>
    <x v="25"/>
    <s v="OPO ADDRESS"/>
    <x v="1"/>
    <x v="292"/>
    <s v="PFMS0138574187"/>
    <n v="463"/>
    <n v="367.79"/>
    <n v="170286.77"/>
    <x v="828"/>
    <x v="10"/>
  </r>
  <r>
    <x v="16"/>
    <x v="16"/>
    <s v="MAM ADDRESS"/>
    <x v="0"/>
    <x v="293"/>
    <s v="MAM8608561423"/>
    <n v="634"/>
    <n v="161.30000000000001"/>
    <n v="102264.2"/>
    <x v="61"/>
    <x v="10"/>
  </r>
  <r>
    <x v="0"/>
    <x v="0"/>
    <s v="KWA ADDRESS"/>
    <x v="0"/>
    <x v="293"/>
    <s v="KWA1231840771"/>
    <n v="958"/>
    <n v="5.58"/>
    <n v="5345.64"/>
    <x v="829"/>
    <x v="10"/>
  </r>
  <r>
    <x v="11"/>
    <x v="11"/>
    <s v="EVA ADDRESS"/>
    <x v="1"/>
    <x v="293"/>
    <s v="PFMS5566523058"/>
    <n v="423"/>
    <n v="75.03"/>
    <n v="31737.69"/>
    <x v="830"/>
    <x v="10"/>
  </r>
  <r>
    <x v="2"/>
    <x v="2"/>
    <s v="AND ADDRESS"/>
    <x v="1"/>
    <x v="293"/>
    <s v="PFMS4705752266"/>
    <n v="940"/>
    <n v="11.52"/>
    <n v="10828.8"/>
    <x v="94"/>
    <x v="10"/>
  </r>
  <r>
    <x v="6"/>
    <x v="6"/>
    <s v="EST ADDRESS"/>
    <x v="1"/>
    <x v="293"/>
    <s v="PFMS5802071656"/>
    <n v="371"/>
    <n v="55.7"/>
    <n v="20664.7"/>
    <x v="234"/>
    <x v="10"/>
  </r>
  <r>
    <x v="6"/>
    <x v="6"/>
    <s v="EST ADDRESS"/>
    <x v="1"/>
    <x v="293"/>
    <s v="PFMS5216762055"/>
    <n v="573"/>
    <n v="327.35000000000002"/>
    <n v="187571.55"/>
    <x v="261"/>
    <x v="10"/>
  </r>
  <r>
    <x v="24"/>
    <x v="24"/>
    <s v="DAN ADDRESS"/>
    <x v="0"/>
    <x v="294"/>
    <s v="DAN3806285120"/>
    <n v="477"/>
    <n v="164.2"/>
    <n v="78323.399999999994"/>
    <x v="831"/>
    <x v="10"/>
  </r>
  <r>
    <x v="12"/>
    <x v="12"/>
    <s v="DAV ADDRESS"/>
    <x v="0"/>
    <x v="294"/>
    <s v="DAV5036005525"/>
    <n v="473"/>
    <n v="143.84"/>
    <n v="68036.320000000007"/>
    <x v="832"/>
    <x v="10"/>
  </r>
  <r>
    <x v="13"/>
    <x v="13"/>
    <s v="YAW ADDRESS"/>
    <x v="0"/>
    <x v="294"/>
    <s v="YAW6275701457"/>
    <n v="697"/>
    <n v="170.99"/>
    <n v="119180.03"/>
    <x v="657"/>
    <x v="10"/>
  </r>
  <r>
    <x v="1"/>
    <x v="1"/>
    <s v="KOJ ADDRESS"/>
    <x v="1"/>
    <x v="294"/>
    <s v="PFMS3210068883"/>
    <n v="391"/>
    <n v="96.14"/>
    <n v="37590.74"/>
    <x v="833"/>
    <x v="10"/>
  </r>
  <r>
    <x v="26"/>
    <x v="26"/>
    <s v="KOB ADDRESS"/>
    <x v="1"/>
    <x v="294"/>
    <s v="PFMS5038621284"/>
    <n v="387"/>
    <n v="18.8"/>
    <n v="7275.6"/>
    <x v="834"/>
    <x v="10"/>
  </r>
  <r>
    <x v="24"/>
    <x v="24"/>
    <s v="DAN ADDRESS"/>
    <x v="0"/>
    <x v="295"/>
    <s v="DAN0132842225"/>
    <n v="417"/>
    <n v="10.09"/>
    <n v="4207.53"/>
    <x v="835"/>
    <x v="10"/>
  </r>
  <r>
    <x v="15"/>
    <x v="15"/>
    <s v="LEA ADDRESS"/>
    <x v="0"/>
    <x v="295"/>
    <s v="LEA1480416432"/>
    <n v="747"/>
    <n v="321.93"/>
    <n v="240481.71"/>
    <x v="836"/>
    <x v="10"/>
  </r>
  <r>
    <x v="12"/>
    <x v="12"/>
    <s v="DAV ADDRESS"/>
    <x v="0"/>
    <x v="295"/>
    <s v="DAV7703036351"/>
    <n v="974"/>
    <n v="166.31"/>
    <n v="161985.94"/>
    <x v="121"/>
    <x v="10"/>
  </r>
  <r>
    <x v="13"/>
    <x v="13"/>
    <s v="YAW ADDRESS"/>
    <x v="0"/>
    <x v="295"/>
    <s v="YAW0585232171"/>
    <n v="519"/>
    <n v="147.08000000000001"/>
    <n v="76334.52"/>
    <x v="92"/>
    <x v="10"/>
  </r>
  <r>
    <x v="0"/>
    <x v="0"/>
    <s v="KWA ADDRESS"/>
    <x v="0"/>
    <x v="295"/>
    <s v="KWA1314477105"/>
    <n v="607"/>
    <n v="113.41"/>
    <n v="68839.87"/>
    <x v="837"/>
    <x v="10"/>
  </r>
  <r>
    <x v="18"/>
    <x v="18"/>
    <s v="FEL ADDRESS"/>
    <x v="1"/>
    <x v="295"/>
    <s v="PFMS6667275658"/>
    <n v="348"/>
    <n v="43.92"/>
    <n v="15284.16"/>
    <x v="773"/>
    <x v="10"/>
  </r>
  <r>
    <x v="7"/>
    <x v="7"/>
    <s v="KWA ADDRESS"/>
    <x v="1"/>
    <x v="295"/>
    <s v="PFMS2618323376"/>
    <n v="432"/>
    <n v="11.39"/>
    <n v="4920.4799999999996"/>
    <x v="838"/>
    <x v="10"/>
  </r>
  <r>
    <x v="16"/>
    <x v="16"/>
    <s v="MAM ADDRESS"/>
    <x v="0"/>
    <x v="296"/>
    <s v="MAM4683402853"/>
    <n v="784"/>
    <n v="155.88"/>
    <n v="122209.92"/>
    <x v="839"/>
    <x v="10"/>
  </r>
  <r>
    <x v="20"/>
    <x v="20"/>
    <s v="ANT ADDRESS"/>
    <x v="0"/>
    <x v="296"/>
    <s v="ANT6655166802"/>
    <n v="280"/>
    <n v="449"/>
    <n v="125720"/>
    <x v="840"/>
    <x v="10"/>
  </r>
  <r>
    <x v="11"/>
    <x v="11"/>
    <s v="EVA ADDRESS"/>
    <x v="1"/>
    <x v="296"/>
    <s v="PFMS1478783748"/>
    <n v="340"/>
    <n v="119.44"/>
    <n v="40609.599999999999"/>
    <x v="294"/>
    <x v="10"/>
  </r>
  <r>
    <x v="2"/>
    <x v="2"/>
    <s v="AND ADDRESS"/>
    <x v="1"/>
    <x v="296"/>
    <s v="PFMS6604114256"/>
    <n v="944"/>
    <n v="168.6"/>
    <n v="159158.39999999999"/>
    <x v="7"/>
    <x v="10"/>
  </r>
  <r>
    <x v="5"/>
    <x v="5"/>
    <s v="AGY ADDRESS"/>
    <x v="1"/>
    <x v="296"/>
    <s v="PFMS7667134703"/>
    <n v="991"/>
    <n v="60.54"/>
    <n v="59995.14"/>
    <x v="841"/>
    <x v="10"/>
  </r>
  <r>
    <x v="22"/>
    <x v="22"/>
    <s v="YAW ADDRESS"/>
    <x v="1"/>
    <x v="296"/>
    <s v="PFMS1643780644"/>
    <n v="837"/>
    <n v="285.08999999999997"/>
    <n v="238620.33"/>
    <x v="842"/>
    <x v="10"/>
  </r>
  <r>
    <x v="4"/>
    <x v="4"/>
    <s v="ART ADDRESS"/>
    <x v="1"/>
    <x v="297"/>
    <s v="PFMS2230443784"/>
    <n v="846"/>
    <n v="25.2"/>
    <n v="21319.200000000001"/>
    <x v="366"/>
    <x v="10"/>
  </r>
  <r>
    <x v="7"/>
    <x v="7"/>
    <s v="KWA ADDRESS"/>
    <x v="1"/>
    <x v="297"/>
    <s v="PFMS3857506035"/>
    <n v="764"/>
    <n v="262.01"/>
    <n v="200175.64"/>
    <x v="201"/>
    <x v="10"/>
  </r>
  <r>
    <x v="15"/>
    <x v="15"/>
    <s v="LEA ADDRESS"/>
    <x v="0"/>
    <x v="298"/>
    <s v="LEA4545541361"/>
    <n v="437"/>
    <n v="382.29"/>
    <n v="167060.73000000001"/>
    <x v="843"/>
    <x v="10"/>
  </r>
  <r>
    <x v="12"/>
    <x v="12"/>
    <s v="DAV ADDRESS"/>
    <x v="0"/>
    <x v="298"/>
    <s v="DAV1152361500"/>
    <n v="403"/>
    <n v="15.02"/>
    <n v="6053.06"/>
    <x v="844"/>
    <x v="10"/>
  </r>
  <r>
    <x v="10"/>
    <x v="10"/>
    <s v="AKW ADDRESS"/>
    <x v="0"/>
    <x v="298"/>
    <s v="AKW6744311540"/>
    <n v="830"/>
    <n v="214.38"/>
    <n v="177935.4"/>
    <x v="540"/>
    <x v="10"/>
  </r>
  <r>
    <x v="19"/>
    <x v="19"/>
    <s v="YAW ADDRESS"/>
    <x v="1"/>
    <x v="298"/>
    <s v="PFMS7453121076"/>
    <n v="673"/>
    <n v="93.71"/>
    <n v="63066.83"/>
    <x v="845"/>
    <x v="10"/>
  </r>
  <r>
    <x v="17"/>
    <x v="17"/>
    <s v="KWA ADDRESS"/>
    <x v="1"/>
    <x v="298"/>
    <s v="PFMS5387671781"/>
    <n v="375"/>
    <n v="108.88"/>
    <n v="40830"/>
    <x v="435"/>
    <x v="10"/>
  </r>
  <r>
    <x v="22"/>
    <x v="22"/>
    <s v="YAW ADDRESS"/>
    <x v="1"/>
    <x v="298"/>
    <s v="PFMS5024888710"/>
    <n v="804"/>
    <n v="96.08"/>
    <n v="77248.320000000007"/>
    <x v="846"/>
    <x v="10"/>
  </r>
  <r>
    <x v="16"/>
    <x v="16"/>
    <s v="MAM ADDRESS"/>
    <x v="0"/>
    <x v="299"/>
    <s v="MAM5303124488"/>
    <n v="614"/>
    <n v="299.26"/>
    <n v="183745.64"/>
    <x v="166"/>
    <x v="10"/>
  </r>
  <r>
    <x v="11"/>
    <x v="11"/>
    <s v="EVA ADDRESS"/>
    <x v="1"/>
    <x v="299"/>
    <s v="PFMS1450661335"/>
    <n v="320"/>
    <n v="5.84"/>
    <n v="1868.8"/>
    <x v="847"/>
    <x v="10"/>
  </r>
  <r>
    <x v="6"/>
    <x v="6"/>
    <s v="EST ADDRESS"/>
    <x v="1"/>
    <x v="299"/>
    <s v="PFMS2671483652"/>
    <n v="703"/>
    <n v="176.86"/>
    <n v="124332.58"/>
    <x v="848"/>
    <x v="10"/>
  </r>
  <r>
    <x v="12"/>
    <x v="12"/>
    <s v="DAV ADDRESS"/>
    <x v="0"/>
    <x v="300"/>
    <s v="DAV7304613100"/>
    <n v="611"/>
    <n v="121.96"/>
    <n v="74517.56"/>
    <x v="445"/>
    <x v="10"/>
  </r>
  <r>
    <x v="10"/>
    <x v="10"/>
    <s v="AKW ADDRESS"/>
    <x v="0"/>
    <x v="300"/>
    <s v="AKW4030150811"/>
    <n v="696"/>
    <n v="201.44"/>
    <n v="140202.23999999999"/>
    <x v="849"/>
    <x v="10"/>
  </r>
  <r>
    <x v="21"/>
    <x v="21"/>
    <s v="TUT ADDRESS"/>
    <x v="1"/>
    <x v="300"/>
    <s v="PFMS6160663071"/>
    <n v="908"/>
    <n v="53.87"/>
    <n v="48913.96"/>
    <x v="282"/>
    <x v="10"/>
  </r>
  <r>
    <x v="18"/>
    <x v="18"/>
    <s v="FEL ADDRESS"/>
    <x v="1"/>
    <x v="300"/>
    <s v="PFMS4760567163"/>
    <n v="504"/>
    <n v="102.26"/>
    <n v="51539.040000000001"/>
    <x v="850"/>
    <x v="10"/>
  </r>
  <r>
    <x v="7"/>
    <x v="7"/>
    <s v="KWA ADDRESS"/>
    <x v="1"/>
    <x v="300"/>
    <s v="PFMS5777325716"/>
    <n v="647"/>
    <n v="174.23"/>
    <n v="112726.81"/>
    <x v="851"/>
    <x v="10"/>
  </r>
  <r>
    <x v="22"/>
    <x v="22"/>
    <s v="YAW ADDRESS"/>
    <x v="1"/>
    <x v="300"/>
    <s v="PFMS2135765423"/>
    <n v="832"/>
    <n v="138.27000000000001"/>
    <n v="115040.64"/>
    <x v="620"/>
    <x v="10"/>
  </r>
  <r>
    <x v="16"/>
    <x v="16"/>
    <s v="MAM ADDRESS"/>
    <x v="0"/>
    <x v="301"/>
    <s v="MAM8225553071"/>
    <n v="966"/>
    <n v="48.72"/>
    <n v="47063.519999999997"/>
    <x v="105"/>
    <x v="10"/>
  </r>
  <r>
    <x v="17"/>
    <x v="17"/>
    <s v="KWA ADDRESS"/>
    <x v="1"/>
    <x v="301"/>
    <s v="PFMS1130555255"/>
    <n v="527"/>
    <n v="4.83"/>
    <n v="2545.41"/>
    <x v="351"/>
    <x v="10"/>
  </r>
  <r>
    <x v="5"/>
    <x v="5"/>
    <s v="AGY ADDRESS"/>
    <x v="1"/>
    <x v="301"/>
    <s v="PFMS1365555870"/>
    <n v="736"/>
    <n v="51.72"/>
    <n v="38065.919999999998"/>
    <x v="109"/>
    <x v="10"/>
  </r>
  <r>
    <x v="5"/>
    <x v="5"/>
    <s v="AGY ADDRESS"/>
    <x v="1"/>
    <x v="301"/>
    <s v="PFMS8358633211"/>
    <n v="734"/>
    <n v="15.82"/>
    <n v="11611.88"/>
    <x v="624"/>
    <x v="10"/>
  </r>
  <r>
    <x v="24"/>
    <x v="24"/>
    <s v="DAN ADDRESS"/>
    <x v="0"/>
    <x v="302"/>
    <s v="DAN6407620347"/>
    <n v="577"/>
    <n v="248.53"/>
    <n v="143401.81"/>
    <x v="852"/>
    <x v="10"/>
  </r>
  <r>
    <x v="8"/>
    <x v="8"/>
    <s v="DAV ADDRESS"/>
    <x v="0"/>
    <x v="302"/>
    <s v="DAV0301328826"/>
    <n v="407"/>
    <n v="34.090000000000003"/>
    <n v="13874.63"/>
    <x v="546"/>
    <x v="10"/>
  </r>
  <r>
    <x v="6"/>
    <x v="6"/>
    <s v="EST ADDRESS"/>
    <x v="1"/>
    <x v="302"/>
    <s v="PFMS4471734576"/>
    <n v="267"/>
    <n v="6.12"/>
    <n v="1634.04"/>
    <x v="14"/>
    <x v="10"/>
  </r>
  <r>
    <x v="10"/>
    <x v="10"/>
    <s v="AKW ADDRESS"/>
    <x v="0"/>
    <x v="303"/>
    <s v="AKW5846858474"/>
    <n v="276"/>
    <n v="384.78"/>
    <n v="106199.28"/>
    <x v="853"/>
    <x v="10"/>
  </r>
  <r>
    <x v="23"/>
    <x v="23"/>
    <s v="KOF ADDRESS"/>
    <x v="1"/>
    <x v="303"/>
    <s v="PFMS2756754635"/>
    <n v="298"/>
    <n v="51.88"/>
    <n v="15460.24"/>
    <x v="542"/>
    <x v="10"/>
  </r>
  <r>
    <x v="6"/>
    <x v="6"/>
    <s v="EST ADDRESS"/>
    <x v="1"/>
    <x v="303"/>
    <s v="PFMS5445281132"/>
    <n v="973"/>
    <n v="100.39"/>
    <n v="97679.47"/>
    <x v="689"/>
    <x v="10"/>
  </r>
  <r>
    <x v="22"/>
    <x v="22"/>
    <s v="YAW ADDRESS"/>
    <x v="1"/>
    <x v="303"/>
    <s v="PFMS8480506063"/>
    <n v="563"/>
    <n v="3.58"/>
    <n v="2015.54"/>
    <x v="854"/>
    <x v="10"/>
  </r>
  <r>
    <x v="24"/>
    <x v="24"/>
    <s v="DAN ADDRESS"/>
    <x v="0"/>
    <x v="304"/>
    <s v="DAN8570305855"/>
    <n v="782"/>
    <n v="289.45"/>
    <n v="226349.9"/>
    <x v="855"/>
    <x v="10"/>
  </r>
  <r>
    <x v="12"/>
    <x v="12"/>
    <s v="DAV ADDRESS"/>
    <x v="0"/>
    <x v="304"/>
    <s v="DAV2715658260"/>
    <n v="270"/>
    <n v="48.23"/>
    <n v="13022.1"/>
    <x v="18"/>
    <x v="10"/>
  </r>
  <r>
    <x v="10"/>
    <x v="10"/>
    <s v="AKW ADDRESS"/>
    <x v="0"/>
    <x v="304"/>
    <s v="AKW0075627333"/>
    <n v="808"/>
    <n v="42.55"/>
    <n v="34380.400000000001"/>
    <x v="856"/>
    <x v="10"/>
  </r>
  <r>
    <x v="2"/>
    <x v="2"/>
    <s v="AND ADDRESS"/>
    <x v="1"/>
    <x v="304"/>
    <s v="PFMS4348655454"/>
    <n v="800"/>
    <n v="11.68"/>
    <n v="9344"/>
    <x v="376"/>
    <x v="10"/>
  </r>
  <r>
    <x v="7"/>
    <x v="7"/>
    <s v="KWA ADDRESS"/>
    <x v="1"/>
    <x v="304"/>
    <s v="PFMS7278565635"/>
    <n v="929"/>
    <n v="3.64"/>
    <n v="3381.56"/>
    <x v="698"/>
    <x v="10"/>
  </r>
  <r>
    <x v="22"/>
    <x v="22"/>
    <s v="YAW ADDRESS"/>
    <x v="1"/>
    <x v="304"/>
    <s v="PFMS8631655370"/>
    <n v="257"/>
    <n v="8.6199999999999992"/>
    <n v="2215.34"/>
    <x v="857"/>
    <x v="10"/>
  </r>
  <r>
    <x v="13"/>
    <x v="13"/>
    <s v="YAW ADDRESS"/>
    <x v="0"/>
    <x v="305"/>
    <s v="YAW3777256416"/>
    <n v="883"/>
    <n v="17.37"/>
    <n v="15337.71"/>
    <x v="858"/>
    <x v="10"/>
  </r>
  <r>
    <x v="0"/>
    <x v="0"/>
    <s v="KWA ADDRESS"/>
    <x v="0"/>
    <x v="305"/>
    <s v="KWA5211514175"/>
    <n v="722"/>
    <n v="18.27"/>
    <n v="13190.94"/>
    <x v="603"/>
    <x v="10"/>
  </r>
  <r>
    <x v="1"/>
    <x v="1"/>
    <s v="KOJ ADDRESS"/>
    <x v="1"/>
    <x v="305"/>
    <s v="PFMS8404444048"/>
    <n v="887"/>
    <n v="123.1"/>
    <n v="109189.7"/>
    <x v="859"/>
    <x v="10"/>
  </r>
  <r>
    <x v="23"/>
    <x v="23"/>
    <s v="KOF ADDRESS"/>
    <x v="1"/>
    <x v="305"/>
    <s v="PFMS0041025268"/>
    <n v="715"/>
    <n v="117.32"/>
    <n v="83883.8"/>
    <x v="164"/>
    <x v="10"/>
  </r>
  <r>
    <x v="17"/>
    <x v="17"/>
    <s v="KWA ADDRESS"/>
    <x v="1"/>
    <x v="305"/>
    <s v="PFMS1550887041"/>
    <n v="444"/>
    <n v="1.48"/>
    <n v="657.12"/>
    <x v="770"/>
    <x v="10"/>
  </r>
  <r>
    <x v="0"/>
    <x v="0"/>
    <s v="KWA ADDRESS"/>
    <x v="0"/>
    <x v="306"/>
    <s v="KWA3754435860"/>
    <n v="983"/>
    <n v="17.61"/>
    <n v="17310.63"/>
    <x v="187"/>
    <x v="10"/>
  </r>
  <r>
    <x v="9"/>
    <x v="9"/>
    <s v="AFI ADDRESS"/>
    <x v="1"/>
    <x v="306"/>
    <s v="PFMS0210862786"/>
    <n v="773"/>
    <n v="99.3"/>
    <n v="76758.899999999994"/>
    <x v="277"/>
    <x v="10"/>
  </r>
  <r>
    <x v="23"/>
    <x v="23"/>
    <s v="KOF ADDRESS"/>
    <x v="1"/>
    <x v="306"/>
    <s v="PFMS0685320325"/>
    <n v="593"/>
    <n v="4.32"/>
    <n v="2561.7600000000002"/>
    <x v="748"/>
    <x v="10"/>
  </r>
  <r>
    <x v="18"/>
    <x v="18"/>
    <s v="FEL ADDRESS"/>
    <x v="1"/>
    <x v="306"/>
    <s v="PFMS4678502126"/>
    <n v="643"/>
    <n v="82.56"/>
    <n v="53086.080000000002"/>
    <x v="444"/>
    <x v="10"/>
  </r>
  <r>
    <x v="16"/>
    <x v="16"/>
    <s v="MAM ADDRESS"/>
    <x v="0"/>
    <x v="307"/>
    <s v="MAM3275824062"/>
    <n v="419"/>
    <n v="99.3"/>
    <n v="41606.699999999997"/>
    <x v="427"/>
    <x v="10"/>
  </r>
  <r>
    <x v="10"/>
    <x v="10"/>
    <s v="AKW ADDRESS"/>
    <x v="0"/>
    <x v="307"/>
    <s v="AKW2421072441"/>
    <n v="448"/>
    <n v="19.11"/>
    <n v="8561.2800000000007"/>
    <x v="736"/>
    <x v="10"/>
  </r>
  <r>
    <x v="11"/>
    <x v="11"/>
    <s v="EVA ADDRESS"/>
    <x v="1"/>
    <x v="307"/>
    <s v="PFMS2486183082"/>
    <n v="886"/>
    <n v="26.35"/>
    <n v="23346.1"/>
    <x v="4"/>
    <x v="10"/>
  </r>
  <r>
    <x v="17"/>
    <x v="17"/>
    <s v="KWA ADDRESS"/>
    <x v="1"/>
    <x v="307"/>
    <s v="PFMS6734061106"/>
    <n v="562"/>
    <n v="110.7"/>
    <n v="62213.4"/>
    <x v="860"/>
    <x v="10"/>
  </r>
  <r>
    <x v="3"/>
    <x v="3"/>
    <s v="KOJ ADDRESS"/>
    <x v="1"/>
    <x v="307"/>
    <s v="PFMS4467772852"/>
    <n v="764"/>
    <n v="286.68"/>
    <n v="219023.52"/>
    <x v="201"/>
    <x v="10"/>
  </r>
  <r>
    <x v="18"/>
    <x v="18"/>
    <s v="FEL ADDRESS"/>
    <x v="1"/>
    <x v="307"/>
    <s v="PFMS6103730255"/>
    <n v="318"/>
    <n v="211.59"/>
    <n v="67285.62"/>
    <x v="41"/>
    <x v="10"/>
  </r>
  <r>
    <x v="22"/>
    <x v="22"/>
    <s v="YAW ADDRESS"/>
    <x v="1"/>
    <x v="307"/>
    <s v="PFMS5325727125"/>
    <n v="395"/>
    <n v="74.27"/>
    <n v="29336.65"/>
    <x v="861"/>
    <x v="10"/>
  </r>
  <r>
    <x v="15"/>
    <x v="15"/>
    <s v="LEA ADDRESS"/>
    <x v="0"/>
    <x v="308"/>
    <s v="LEA8140867017"/>
    <n v="500"/>
    <n v="64.099999999999994"/>
    <n v="32050"/>
    <x v="862"/>
    <x v="10"/>
  </r>
  <r>
    <x v="12"/>
    <x v="12"/>
    <s v="DAV ADDRESS"/>
    <x v="0"/>
    <x v="308"/>
    <s v="DAV0768433342"/>
    <n v="601"/>
    <n v="43.3"/>
    <n v="26023.3"/>
    <x v="526"/>
    <x v="10"/>
  </r>
  <r>
    <x v="15"/>
    <x v="15"/>
    <s v="LEA ADDRESS"/>
    <x v="0"/>
    <x v="309"/>
    <s v="LEA5008034180"/>
    <n v="941"/>
    <n v="51.63"/>
    <n v="48583.83"/>
    <x v="628"/>
    <x v="10"/>
  </r>
  <r>
    <x v="11"/>
    <x v="11"/>
    <s v="EVA ADDRESS"/>
    <x v="1"/>
    <x v="309"/>
    <s v="PFMS2255112616"/>
    <n v="438"/>
    <n v="15.37"/>
    <n v="6732.06"/>
    <x v="863"/>
    <x v="10"/>
  </r>
  <r>
    <x v="4"/>
    <x v="4"/>
    <s v="ART ADDRESS"/>
    <x v="1"/>
    <x v="309"/>
    <s v="PFMS0657426813"/>
    <n v="900"/>
    <n v="21.06"/>
    <n v="18954"/>
    <x v="517"/>
    <x v="10"/>
  </r>
  <r>
    <x v="22"/>
    <x v="22"/>
    <s v="YAW ADDRESS"/>
    <x v="1"/>
    <x v="309"/>
    <s v="PFMS7173727281"/>
    <n v="802"/>
    <n v="12.95"/>
    <n v="10385.9"/>
    <x v="864"/>
    <x v="10"/>
  </r>
  <r>
    <x v="16"/>
    <x v="16"/>
    <s v="MAM ADDRESS"/>
    <x v="0"/>
    <x v="310"/>
    <s v="MAM8037472355"/>
    <n v="658"/>
    <n v="100.88"/>
    <n v="66379.039999999994"/>
    <x v="676"/>
    <x v="10"/>
  </r>
  <r>
    <x v="15"/>
    <x v="15"/>
    <s v="LEA ADDRESS"/>
    <x v="0"/>
    <x v="310"/>
    <s v="LEA3588584735"/>
    <n v="866"/>
    <n v="13.71"/>
    <n v="11872.86"/>
    <x v="865"/>
    <x v="10"/>
  </r>
  <r>
    <x v="13"/>
    <x v="13"/>
    <s v="YAW ADDRESS"/>
    <x v="0"/>
    <x v="310"/>
    <s v="YAW1486721050"/>
    <n v="252"/>
    <n v="22.78"/>
    <n v="5740.56"/>
    <x v="803"/>
    <x v="10"/>
  </r>
  <r>
    <x v="0"/>
    <x v="0"/>
    <s v="KWA ADDRESS"/>
    <x v="0"/>
    <x v="310"/>
    <s v="KWA8653812882"/>
    <n v="371"/>
    <n v="108.6"/>
    <n v="40290.6"/>
    <x v="866"/>
    <x v="10"/>
  </r>
  <r>
    <x v="0"/>
    <x v="0"/>
    <s v="KWA ADDRESS"/>
    <x v="0"/>
    <x v="310"/>
    <s v="KWA8862005730"/>
    <n v="319"/>
    <n v="314.26"/>
    <n v="100248.94"/>
    <x v="867"/>
    <x v="10"/>
  </r>
  <r>
    <x v="21"/>
    <x v="21"/>
    <s v="TUT ADDRESS"/>
    <x v="1"/>
    <x v="310"/>
    <s v="PFMS8605787533"/>
    <n v="707"/>
    <n v="256.89999999999998"/>
    <n v="181628.3"/>
    <x v="230"/>
    <x v="10"/>
  </r>
  <r>
    <x v="0"/>
    <x v="0"/>
    <s v="KWA ADDRESS"/>
    <x v="0"/>
    <x v="311"/>
    <s v="KWA1255430318"/>
    <n v="602"/>
    <n v="7.63"/>
    <n v="4593.26"/>
    <x v="409"/>
    <x v="10"/>
  </r>
  <r>
    <x v="17"/>
    <x v="17"/>
    <s v="KWA ADDRESS"/>
    <x v="1"/>
    <x v="311"/>
    <s v="PFMS4206082461"/>
    <n v="367"/>
    <n v="136.55000000000001"/>
    <n v="50113.85"/>
    <x v="868"/>
    <x v="10"/>
  </r>
  <r>
    <x v="6"/>
    <x v="6"/>
    <s v="EST ADDRESS"/>
    <x v="1"/>
    <x v="311"/>
    <s v="PFMS1246134506"/>
    <n v="519"/>
    <n v="20.76"/>
    <n v="10774.44"/>
    <x v="712"/>
    <x v="10"/>
  </r>
  <r>
    <x v="12"/>
    <x v="12"/>
    <s v="DAV ADDRESS"/>
    <x v="0"/>
    <x v="312"/>
    <s v="DAV1018658117"/>
    <n v="909"/>
    <n v="105.09"/>
    <n v="95526.81"/>
    <x v="869"/>
    <x v="10"/>
  </r>
  <r>
    <x v="21"/>
    <x v="21"/>
    <s v="TUT ADDRESS"/>
    <x v="1"/>
    <x v="312"/>
    <s v="PFMS7656185681"/>
    <n v="613"/>
    <n v="420.34"/>
    <n v="257668.42"/>
    <x v="870"/>
    <x v="10"/>
  </r>
  <r>
    <x v="23"/>
    <x v="23"/>
    <s v="KOF ADDRESS"/>
    <x v="1"/>
    <x v="312"/>
    <s v="PFMS7147116338"/>
    <n v="722"/>
    <n v="161.31"/>
    <n v="116465.82"/>
    <x v="35"/>
    <x v="10"/>
  </r>
  <r>
    <x v="26"/>
    <x v="26"/>
    <s v="KOB ADDRESS"/>
    <x v="1"/>
    <x v="312"/>
    <s v="PFMS4032024617"/>
    <n v="683"/>
    <n v="8.36"/>
    <n v="5709.88"/>
    <x v="552"/>
    <x v="10"/>
  </r>
  <r>
    <x v="4"/>
    <x v="4"/>
    <s v="ART ADDRESS"/>
    <x v="1"/>
    <x v="312"/>
    <s v="PFMS6156771238"/>
    <n v="425"/>
    <n v="128.03"/>
    <n v="54412.75"/>
    <x v="776"/>
    <x v="10"/>
  </r>
  <r>
    <x v="2"/>
    <x v="2"/>
    <s v="AND ADDRESS"/>
    <x v="1"/>
    <x v="313"/>
    <s v="PFMS0368353042"/>
    <n v="305"/>
    <n v="63.44"/>
    <n v="19349.2"/>
    <x v="715"/>
    <x v="10"/>
  </r>
  <r>
    <x v="18"/>
    <x v="18"/>
    <s v="FEL ADDRESS"/>
    <x v="1"/>
    <x v="313"/>
    <s v="PFMS8434706050"/>
    <n v="885"/>
    <n v="95.87"/>
    <n v="84844.95"/>
    <x v="264"/>
    <x v="10"/>
  </r>
  <r>
    <x v="13"/>
    <x v="13"/>
    <s v="YAW ADDRESS"/>
    <x v="0"/>
    <x v="314"/>
    <s v="YAW0520327000"/>
    <n v="483"/>
    <n v="80.489999999999995"/>
    <n v="38876.67"/>
    <x v="871"/>
    <x v="10"/>
  </r>
  <r>
    <x v="17"/>
    <x v="17"/>
    <s v="KWA ADDRESS"/>
    <x v="1"/>
    <x v="314"/>
    <s v="PFMS2555845115"/>
    <n v="606"/>
    <n v="78.88"/>
    <n v="47801.279999999999"/>
    <x v="659"/>
    <x v="10"/>
  </r>
  <r>
    <x v="18"/>
    <x v="18"/>
    <s v="FEL ADDRESS"/>
    <x v="1"/>
    <x v="314"/>
    <s v="PFMS7861256621"/>
    <n v="446"/>
    <n v="9.8000000000000007"/>
    <n v="4370.8"/>
    <x v="719"/>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3">
  <r>
    <n v="6"/>
    <d v="2019-01-01T00:00:00"/>
    <x v="0"/>
    <n v="428"/>
    <x v="0"/>
    <x v="0"/>
  </r>
  <r>
    <n v="7"/>
    <d v="2019-01-01T00:00:00"/>
    <x v="1"/>
    <n v="435"/>
    <x v="0"/>
    <x v="1"/>
  </r>
  <r>
    <n v="6"/>
    <d v="2019-01-01T00:00:00"/>
    <x v="2"/>
    <n v="191"/>
    <x v="0"/>
    <x v="0"/>
  </r>
  <r>
    <n v="6"/>
    <d v="2019-01-02T00:00:00"/>
    <x v="0"/>
    <n v="219"/>
    <x v="0"/>
    <x v="0"/>
  </r>
  <r>
    <n v="3"/>
    <d v="2019-01-02T00:00:00"/>
    <x v="1"/>
    <n v="359"/>
    <x v="0"/>
    <x v="2"/>
  </r>
  <r>
    <n v="6"/>
    <d v="2019-01-02T00:00:00"/>
    <x v="2"/>
    <n v="456"/>
    <x v="0"/>
    <x v="0"/>
  </r>
  <r>
    <n v="2"/>
    <d v="2019-01-03T00:00:00"/>
    <x v="0"/>
    <n v="421"/>
    <x v="0"/>
    <x v="3"/>
  </r>
  <r>
    <n v="6"/>
    <d v="2019-01-03T00:00:00"/>
    <x v="2"/>
    <n v="353"/>
    <x v="0"/>
    <x v="0"/>
  </r>
  <r>
    <n v="7"/>
    <d v="2019-01-04T00:00:00"/>
    <x v="1"/>
    <n v="410"/>
    <x v="0"/>
    <x v="1"/>
  </r>
  <r>
    <n v="3"/>
    <d v="2019-01-04T00:00:00"/>
    <x v="2"/>
    <n v="493"/>
    <x v="0"/>
    <x v="2"/>
  </r>
  <r>
    <n v="2"/>
    <d v="2019-01-05T00:00:00"/>
    <x v="1"/>
    <n v="222"/>
    <x v="0"/>
    <x v="3"/>
  </r>
  <r>
    <n v="5"/>
    <d v="2019-01-05T00:00:00"/>
    <x v="2"/>
    <n v="302"/>
    <x v="0"/>
    <x v="4"/>
  </r>
  <r>
    <n v="6"/>
    <d v="2019-01-06T00:00:00"/>
    <x v="0"/>
    <n v="298"/>
    <x v="0"/>
    <x v="0"/>
  </r>
  <r>
    <n v="7"/>
    <d v="2019-01-06T00:00:00"/>
    <x v="1"/>
    <n v="444"/>
    <x v="0"/>
    <x v="1"/>
  </r>
  <r>
    <n v="6"/>
    <d v="2019-01-06T00:00:00"/>
    <x v="2"/>
    <n v="187"/>
    <x v="0"/>
    <x v="0"/>
  </r>
  <r>
    <n v="3"/>
    <d v="2019-01-07T00:00:00"/>
    <x v="2"/>
    <n v="490"/>
    <x v="0"/>
    <x v="2"/>
  </r>
  <r>
    <n v="3"/>
    <d v="2019-01-08T00:00:00"/>
    <x v="0"/>
    <n v="488"/>
    <x v="0"/>
    <x v="2"/>
  </r>
  <r>
    <n v="1"/>
    <d v="2019-01-08T00:00:00"/>
    <x v="1"/>
    <n v="264"/>
    <x v="0"/>
    <x v="5"/>
  </r>
  <r>
    <n v="7"/>
    <d v="2019-01-08T00:00:00"/>
    <x v="2"/>
    <n v="158"/>
    <x v="0"/>
    <x v="1"/>
  </r>
  <r>
    <n v="7"/>
    <d v="2019-01-09T00:00:00"/>
    <x v="0"/>
    <n v="441"/>
    <x v="0"/>
    <x v="1"/>
  </r>
  <r>
    <n v="3"/>
    <d v="2019-01-09T00:00:00"/>
    <x v="1"/>
    <n v="184"/>
    <x v="0"/>
    <x v="2"/>
  </r>
  <r>
    <n v="7"/>
    <d v="2019-01-09T00:00:00"/>
    <x v="2"/>
    <n v="453"/>
    <x v="0"/>
    <x v="1"/>
  </r>
  <r>
    <n v="6"/>
    <d v="2019-01-10T00:00:00"/>
    <x v="0"/>
    <n v="202"/>
    <x v="0"/>
    <x v="0"/>
  </r>
  <r>
    <n v="1"/>
    <d v="2019-01-10T00:00:00"/>
    <x v="1"/>
    <n v="483"/>
    <x v="0"/>
    <x v="5"/>
  </r>
  <r>
    <n v="4"/>
    <d v="2019-01-10T00:00:00"/>
    <x v="2"/>
    <n v="344"/>
    <x v="0"/>
    <x v="6"/>
  </r>
  <r>
    <n v="6"/>
    <d v="2019-01-11T00:00:00"/>
    <x v="0"/>
    <n v="247"/>
    <x v="0"/>
    <x v="0"/>
  </r>
  <r>
    <n v="2"/>
    <d v="2019-01-11T00:00:00"/>
    <x v="1"/>
    <n v="436"/>
    <x v="0"/>
    <x v="3"/>
  </r>
  <r>
    <n v="5"/>
    <d v="2019-01-12T00:00:00"/>
    <x v="0"/>
    <n v="475"/>
    <x v="0"/>
    <x v="4"/>
  </r>
  <r>
    <n v="2"/>
    <d v="2019-01-12T00:00:00"/>
    <x v="2"/>
    <n v="433"/>
    <x v="0"/>
    <x v="3"/>
  </r>
  <r>
    <n v="2"/>
    <d v="2019-01-13T00:00:00"/>
    <x v="0"/>
    <n v="265"/>
    <x v="0"/>
    <x v="3"/>
  </r>
  <r>
    <n v="5"/>
    <d v="2019-01-13T00:00:00"/>
    <x v="1"/>
    <n v="296"/>
    <x v="0"/>
    <x v="4"/>
  </r>
  <r>
    <n v="6"/>
    <d v="2019-01-13T00:00:00"/>
    <x v="2"/>
    <n v="307"/>
    <x v="0"/>
    <x v="0"/>
  </r>
  <r>
    <n v="6"/>
    <d v="2019-01-14T00:00:00"/>
    <x v="2"/>
    <n v="450"/>
    <x v="0"/>
    <x v="0"/>
  </r>
  <r>
    <n v="4"/>
    <d v="2019-01-15T00:00:00"/>
    <x v="2"/>
    <n v="428"/>
    <x v="0"/>
    <x v="6"/>
  </r>
  <r>
    <n v="3"/>
    <d v="2019-01-16T00:00:00"/>
    <x v="0"/>
    <n v="279"/>
    <x v="0"/>
    <x v="2"/>
  </r>
  <r>
    <n v="7"/>
    <d v="2019-01-16T00:00:00"/>
    <x v="1"/>
    <n v="278"/>
    <x v="0"/>
    <x v="1"/>
  </r>
  <r>
    <n v="1"/>
    <d v="2019-01-16T00:00:00"/>
    <x v="2"/>
    <n v="455"/>
    <x v="0"/>
    <x v="5"/>
  </r>
  <r>
    <n v="1"/>
    <d v="2019-01-17T00:00:00"/>
    <x v="0"/>
    <n v="161"/>
    <x v="0"/>
    <x v="5"/>
  </r>
  <r>
    <n v="3"/>
    <d v="2019-01-17T00:00:00"/>
    <x v="1"/>
    <n v="241"/>
    <x v="0"/>
    <x v="2"/>
  </r>
  <r>
    <n v="6"/>
    <d v="2019-01-17T00:00:00"/>
    <x v="2"/>
    <n v="219"/>
    <x v="0"/>
    <x v="0"/>
  </r>
  <r>
    <n v="6"/>
    <d v="2019-01-18T00:00:00"/>
    <x v="1"/>
    <n v="292"/>
    <x v="0"/>
    <x v="0"/>
  </r>
  <r>
    <n v="1"/>
    <d v="2019-01-18T00:00:00"/>
    <x v="2"/>
    <n v="466"/>
    <x v="0"/>
    <x v="5"/>
  </r>
  <r>
    <n v="2"/>
    <d v="2019-01-19T00:00:00"/>
    <x v="0"/>
    <n v="207"/>
    <x v="0"/>
    <x v="3"/>
  </r>
  <r>
    <n v="5"/>
    <d v="2019-01-19T00:00:00"/>
    <x v="1"/>
    <n v="234"/>
    <x v="0"/>
    <x v="4"/>
  </r>
  <r>
    <n v="6"/>
    <d v="2019-01-19T00:00:00"/>
    <x v="2"/>
    <n v="472"/>
    <x v="0"/>
    <x v="0"/>
  </r>
  <r>
    <n v="5"/>
    <d v="2019-01-20T00:00:00"/>
    <x v="1"/>
    <n v="344"/>
    <x v="0"/>
    <x v="4"/>
  </r>
  <r>
    <n v="6"/>
    <d v="2019-01-20T00:00:00"/>
    <x v="2"/>
    <n v="289"/>
    <x v="0"/>
    <x v="0"/>
  </r>
  <r>
    <n v="7"/>
    <d v="2019-01-21T00:00:00"/>
    <x v="1"/>
    <n v="455"/>
    <x v="0"/>
    <x v="1"/>
  </r>
  <r>
    <n v="7"/>
    <d v="2019-01-22T00:00:00"/>
    <x v="0"/>
    <n v="207"/>
    <x v="0"/>
    <x v="1"/>
  </r>
  <r>
    <n v="6"/>
    <d v="2019-01-22T00:00:00"/>
    <x v="1"/>
    <n v="492"/>
    <x v="0"/>
    <x v="0"/>
  </r>
  <r>
    <n v="6"/>
    <d v="2019-01-22T00:00:00"/>
    <x v="2"/>
    <n v="355"/>
    <x v="0"/>
    <x v="0"/>
  </r>
  <r>
    <n v="4"/>
    <d v="2019-01-23T00:00:00"/>
    <x v="0"/>
    <n v="272"/>
    <x v="0"/>
    <x v="6"/>
  </r>
  <r>
    <n v="1"/>
    <d v="2019-01-23T00:00:00"/>
    <x v="1"/>
    <n v="461"/>
    <x v="0"/>
    <x v="5"/>
  </r>
  <r>
    <n v="3"/>
    <d v="2019-01-23T00:00:00"/>
    <x v="2"/>
    <n v="166"/>
    <x v="0"/>
    <x v="2"/>
  </r>
  <r>
    <n v="3"/>
    <d v="2019-01-24T00:00:00"/>
    <x v="0"/>
    <n v="374"/>
    <x v="0"/>
    <x v="2"/>
  </r>
  <r>
    <n v="1"/>
    <d v="2019-01-24T00:00:00"/>
    <x v="1"/>
    <n v="262"/>
    <x v="0"/>
    <x v="5"/>
  </r>
  <r>
    <n v="1"/>
    <d v="2019-01-24T00:00:00"/>
    <x v="2"/>
    <n v="294"/>
    <x v="0"/>
    <x v="5"/>
  </r>
  <r>
    <n v="3"/>
    <d v="2019-01-25T00:00:00"/>
    <x v="1"/>
    <n v="319"/>
    <x v="0"/>
    <x v="2"/>
  </r>
  <r>
    <n v="4"/>
    <d v="2019-01-26T00:00:00"/>
    <x v="0"/>
    <n v="174"/>
    <x v="0"/>
    <x v="6"/>
  </r>
  <r>
    <n v="2"/>
    <d v="2019-01-26T00:00:00"/>
    <x v="1"/>
    <n v="293"/>
    <x v="0"/>
    <x v="3"/>
  </r>
  <r>
    <n v="2"/>
    <d v="2019-01-26T00:00:00"/>
    <x v="2"/>
    <n v="302"/>
    <x v="0"/>
    <x v="3"/>
  </r>
  <r>
    <n v="4"/>
    <d v="2019-01-27T00:00:00"/>
    <x v="1"/>
    <n v="244"/>
    <x v="0"/>
    <x v="6"/>
  </r>
  <r>
    <n v="3"/>
    <d v="2019-01-27T00:00:00"/>
    <x v="2"/>
    <n v="190"/>
    <x v="0"/>
    <x v="2"/>
  </r>
  <r>
    <n v="2"/>
    <d v="2019-01-28T00:00:00"/>
    <x v="0"/>
    <n v="438"/>
    <x v="0"/>
    <x v="3"/>
  </r>
  <r>
    <n v="3"/>
    <d v="2019-01-28T00:00:00"/>
    <x v="1"/>
    <n v="307"/>
    <x v="0"/>
    <x v="2"/>
  </r>
  <r>
    <n v="5"/>
    <d v="2019-01-29T00:00:00"/>
    <x v="0"/>
    <n v="495"/>
    <x v="0"/>
    <x v="4"/>
  </r>
  <r>
    <n v="5"/>
    <d v="2019-01-29T00:00:00"/>
    <x v="2"/>
    <n v="383"/>
    <x v="0"/>
    <x v="4"/>
  </r>
  <r>
    <n v="1"/>
    <d v="2019-02-01T00:00:00"/>
    <x v="0"/>
    <n v="342"/>
    <x v="1"/>
    <x v="5"/>
  </r>
  <r>
    <n v="3"/>
    <d v="2019-02-02T00:00:00"/>
    <x v="0"/>
    <n v="242"/>
    <x v="1"/>
    <x v="2"/>
  </r>
  <r>
    <n v="5"/>
    <d v="2019-02-02T00:00:00"/>
    <x v="1"/>
    <n v="408"/>
    <x v="1"/>
    <x v="4"/>
  </r>
  <r>
    <n v="6"/>
    <d v="2019-02-03T00:00:00"/>
    <x v="1"/>
    <n v="154"/>
    <x v="1"/>
    <x v="0"/>
  </r>
  <r>
    <n v="1"/>
    <d v="2019-02-03T00:00:00"/>
    <x v="2"/>
    <n v="472"/>
    <x v="1"/>
    <x v="5"/>
  </r>
  <r>
    <n v="1"/>
    <d v="2019-02-04T00:00:00"/>
    <x v="1"/>
    <n v="201"/>
    <x v="1"/>
    <x v="5"/>
  </r>
  <r>
    <n v="6"/>
    <d v="2019-02-05T00:00:00"/>
    <x v="0"/>
    <n v="257"/>
    <x v="1"/>
    <x v="0"/>
  </r>
  <r>
    <n v="1"/>
    <d v="2019-02-05T00:00:00"/>
    <x v="1"/>
    <n v="272"/>
    <x v="1"/>
    <x v="5"/>
  </r>
  <r>
    <n v="7"/>
    <d v="2019-02-05T00:00:00"/>
    <x v="2"/>
    <n v="428"/>
    <x v="1"/>
    <x v="1"/>
  </r>
  <r>
    <n v="6"/>
    <d v="2019-02-06T00:00:00"/>
    <x v="1"/>
    <n v="485"/>
    <x v="1"/>
    <x v="0"/>
  </r>
  <r>
    <n v="6"/>
    <d v="2019-02-06T00:00:00"/>
    <x v="2"/>
    <n v="231"/>
    <x v="1"/>
    <x v="0"/>
  </r>
  <r>
    <n v="3"/>
    <d v="2019-02-07T00:00:00"/>
    <x v="0"/>
    <n v="450"/>
    <x v="1"/>
    <x v="2"/>
  </r>
  <r>
    <n v="1"/>
    <d v="2019-02-07T00:00:00"/>
    <x v="1"/>
    <n v="167"/>
    <x v="1"/>
    <x v="5"/>
  </r>
  <r>
    <n v="4"/>
    <d v="2019-02-07T00:00:00"/>
    <x v="2"/>
    <n v="307"/>
    <x v="1"/>
    <x v="6"/>
  </r>
  <r>
    <n v="6"/>
    <d v="2019-02-08T00:00:00"/>
    <x v="2"/>
    <n v="272"/>
    <x v="1"/>
    <x v="0"/>
  </r>
  <r>
    <n v="1"/>
    <d v="2019-02-09T00:00:00"/>
    <x v="0"/>
    <n v="257"/>
    <x v="1"/>
    <x v="5"/>
  </r>
  <r>
    <n v="1"/>
    <d v="2019-02-09T00:00:00"/>
    <x v="1"/>
    <n v="431"/>
    <x v="1"/>
    <x v="5"/>
  </r>
  <r>
    <n v="3"/>
    <d v="2019-02-10T00:00:00"/>
    <x v="0"/>
    <n v="488"/>
    <x v="1"/>
    <x v="2"/>
  </r>
  <r>
    <n v="6"/>
    <d v="2019-02-10T00:00:00"/>
    <x v="1"/>
    <n v="162"/>
    <x v="1"/>
    <x v="0"/>
  </r>
  <r>
    <n v="4"/>
    <d v="2019-02-10T00:00:00"/>
    <x v="2"/>
    <n v="357"/>
    <x v="1"/>
    <x v="6"/>
  </r>
  <r>
    <n v="3"/>
    <d v="2019-02-11T00:00:00"/>
    <x v="0"/>
    <n v="203"/>
    <x v="1"/>
    <x v="2"/>
  </r>
  <r>
    <n v="7"/>
    <d v="2019-02-11T00:00:00"/>
    <x v="1"/>
    <n v="261"/>
    <x v="1"/>
    <x v="1"/>
  </r>
  <r>
    <n v="1"/>
    <d v="2019-02-12T00:00:00"/>
    <x v="0"/>
    <n v="309"/>
    <x v="1"/>
    <x v="5"/>
  </r>
  <r>
    <n v="6"/>
    <d v="2019-02-13T00:00:00"/>
    <x v="1"/>
    <n v="404"/>
    <x v="1"/>
    <x v="0"/>
  </r>
  <r>
    <n v="3"/>
    <d v="2019-02-13T00:00:00"/>
    <x v="2"/>
    <n v="230"/>
    <x v="1"/>
    <x v="2"/>
  </r>
  <r>
    <n v="1"/>
    <d v="2019-02-14T00:00:00"/>
    <x v="1"/>
    <n v="306"/>
    <x v="1"/>
    <x v="5"/>
  </r>
  <r>
    <n v="7"/>
    <d v="2019-02-14T00:00:00"/>
    <x v="2"/>
    <n v="413"/>
    <x v="1"/>
    <x v="1"/>
  </r>
  <r>
    <n v="7"/>
    <d v="2019-02-15T00:00:00"/>
    <x v="0"/>
    <n v="296"/>
    <x v="1"/>
    <x v="1"/>
  </r>
  <r>
    <n v="4"/>
    <d v="2019-02-15T00:00:00"/>
    <x v="2"/>
    <n v="262"/>
    <x v="1"/>
    <x v="6"/>
  </r>
  <r>
    <n v="3"/>
    <d v="2019-02-16T00:00:00"/>
    <x v="0"/>
    <n v="356"/>
    <x v="1"/>
    <x v="2"/>
  </r>
  <r>
    <n v="2"/>
    <d v="2019-02-16T00:00:00"/>
    <x v="1"/>
    <n v="261"/>
    <x v="1"/>
    <x v="3"/>
  </r>
  <r>
    <n v="5"/>
    <d v="2019-02-16T00:00:00"/>
    <x v="2"/>
    <n v="383"/>
    <x v="1"/>
    <x v="4"/>
  </r>
  <r>
    <n v="5"/>
    <d v="2019-02-17T00:00:00"/>
    <x v="0"/>
    <n v="418"/>
    <x v="1"/>
    <x v="4"/>
  </r>
  <r>
    <n v="5"/>
    <d v="2019-02-17T00:00:00"/>
    <x v="1"/>
    <n v="233"/>
    <x v="1"/>
    <x v="4"/>
  </r>
  <r>
    <n v="2"/>
    <d v="2019-02-17T00:00:00"/>
    <x v="2"/>
    <n v="414"/>
    <x v="1"/>
    <x v="3"/>
  </r>
  <r>
    <n v="3"/>
    <d v="2019-02-18T00:00:00"/>
    <x v="0"/>
    <n v="313"/>
    <x v="1"/>
    <x v="2"/>
  </r>
  <r>
    <n v="5"/>
    <d v="2019-02-18T00:00:00"/>
    <x v="1"/>
    <n v="287"/>
    <x v="1"/>
    <x v="4"/>
  </r>
  <r>
    <n v="3"/>
    <d v="2019-02-18T00:00:00"/>
    <x v="2"/>
    <n v="184"/>
    <x v="1"/>
    <x v="2"/>
  </r>
  <r>
    <n v="2"/>
    <d v="2019-02-19T00:00:00"/>
    <x v="0"/>
    <n v="325"/>
    <x v="1"/>
    <x v="3"/>
  </r>
  <r>
    <n v="2"/>
    <d v="2019-02-20T00:00:00"/>
    <x v="0"/>
    <n v="475"/>
    <x v="1"/>
    <x v="3"/>
  </r>
  <r>
    <n v="4"/>
    <d v="2019-02-20T00:00:00"/>
    <x v="1"/>
    <n v="462"/>
    <x v="1"/>
    <x v="6"/>
  </r>
  <r>
    <n v="7"/>
    <d v="2019-02-20T00:00:00"/>
    <x v="2"/>
    <n v="291"/>
    <x v="1"/>
    <x v="1"/>
  </r>
  <r>
    <n v="4"/>
    <d v="2019-02-21T00:00:00"/>
    <x v="0"/>
    <n v="403"/>
    <x v="1"/>
    <x v="6"/>
  </r>
  <r>
    <n v="1"/>
    <d v="2019-02-21T00:00:00"/>
    <x v="1"/>
    <n v="212"/>
    <x v="1"/>
    <x v="5"/>
  </r>
  <r>
    <n v="5"/>
    <d v="2019-02-22T00:00:00"/>
    <x v="1"/>
    <n v="285"/>
    <x v="1"/>
    <x v="4"/>
  </r>
  <r>
    <n v="7"/>
    <d v="2019-02-22T00:00:00"/>
    <x v="2"/>
    <n v="382"/>
    <x v="1"/>
    <x v="1"/>
  </r>
  <r>
    <n v="1"/>
    <d v="2019-02-23T00:00:00"/>
    <x v="2"/>
    <n v="162"/>
    <x v="1"/>
    <x v="5"/>
  </r>
  <r>
    <n v="5"/>
    <d v="2019-02-24T00:00:00"/>
    <x v="1"/>
    <n v="487"/>
    <x v="1"/>
    <x v="4"/>
  </r>
  <r>
    <n v="6"/>
    <d v="2019-02-24T00:00:00"/>
    <x v="2"/>
    <n v="267"/>
    <x v="1"/>
    <x v="0"/>
  </r>
  <r>
    <n v="6"/>
    <d v="2019-02-25T00:00:00"/>
    <x v="0"/>
    <n v="457"/>
    <x v="1"/>
    <x v="0"/>
  </r>
  <r>
    <n v="4"/>
    <d v="2019-02-25T00:00:00"/>
    <x v="2"/>
    <n v="485"/>
    <x v="1"/>
    <x v="6"/>
  </r>
  <r>
    <n v="4"/>
    <d v="2019-02-26T00:00:00"/>
    <x v="0"/>
    <n v="375"/>
    <x v="1"/>
    <x v="6"/>
  </r>
  <r>
    <n v="3"/>
    <d v="2019-02-26T00:00:00"/>
    <x v="1"/>
    <n v="404"/>
    <x v="1"/>
    <x v="2"/>
  </r>
  <r>
    <n v="4"/>
    <d v="2019-02-26T00:00:00"/>
    <x v="2"/>
    <n v="309"/>
    <x v="1"/>
    <x v="6"/>
  </r>
  <r>
    <n v="5"/>
    <d v="2019-02-27T00:00:00"/>
    <x v="0"/>
    <n v="323"/>
    <x v="1"/>
    <x v="4"/>
  </r>
  <r>
    <n v="5"/>
    <d v="2019-02-27T00:00:00"/>
    <x v="1"/>
    <n v="434"/>
    <x v="1"/>
    <x v="4"/>
  </r>
  <r>
    <n v="6"/>
    <d v="2019-02-27T00:00:00"/>
    <x v="2"/>
    <n v="201"/>
    <x v="1"/>
    <x v="0"/>
  </r>
  <r>
    <n v="6"/>
    <d v="2019-03-01T00:00:00"/>
    <x v="0"/>
    <n v="216"/>
    <x v="2"/>
    <x v="0"/>
  </r>
  <r>
    <n v="3"/>
    <d v="2019-03-01T00:00:00"/>
    <x v="1"/>
    <n v="339"/>
    <x v="2"/>
    <x v="2"/>
  </r>
  <r>
    <n v="3"/>
    <d v="2019-03-02T00:00:00"/>
    <x v="0"/>
    <n v="297"/>
    <x v="2"/>
    <x v="2"/>
  </r>
  <r>
    <n v="2"/>
    <d v="2019-03-02T00:00:00"/>
    <x v="1"/>
    <n v="434"/>
    <x v="2"/>
    <x v="3"/>
  </r>
  <r>
    <n v="1"/>
    <d v="2019-03-02T00:00:00"/>
    <x v="2"/>
    <n v="217"/>
    <x v="2"/>
    <x v="5"/>
  </r>
  <r>
    <n v="6"/>
    <d v="2019-03-03T00:00:00"/>
    <x v="1"/>
    <n v="383"/>
    <x v="2"/>
    <x v="0"/>
  </r>
  <r>
    <n v="3"/>
    <d v="2019-03-03T00:00:00"/>
    <x v="2"/>
    <n v="468"/>
    <x v="2"/>
    <x v="2"/>
  </r>
  <r>
    <n v="1"/>
    <d v="2019-03-04T00:00:00"/>
    <x v="2"/>
    <n v="353"/>
    <x v="2"/>
    <x v="5"/>
  </r>
  <r>
    <n v="4"/>
    <d v="2019-03-05T00:00:00"/>
    <x v="0"/>
    <n v="385"/>
    <x v="2"/>
    <x v="6"/>
  </r>
  <r>
    <n v="6"/>
    <d v="2019-03-05T00:00:00"/>
    <x v="1"/>
    <n v="253"/>
    <x v="2"/>
    <x v="0"/>
  </r>
  <r>
    <n v="3"/>
    <d v="2019-03-05T00:00:00"/>
    <x v="2"/>
    <n v="223"/>
    <x v="2"/>
    <x v="2"/>
  </r>
  <r>
    <n v="6"/>
    <d v="2019-03-06T00:00:00"/>
    <x v="0"/>
    <n v="337"/>
    <x v="2"/>
    <x v="0"/>
  </r>
  <r>
    <n v="6"/>
    <d v="2019-03-06T00:00:00"/>
    <x v="1"/>
    <n v="247"/>
    <x v="2"/>
    <x v="0"/>
  </r>
  <r>
    <n v="7"/>
    <d v="2019-03-06T00:00:00"/>
    <x v="2"/>
    <n v="473"/>
    <x v="2"/>
    <x v="1"/>
  </r>
  <r>
    <n v="6"/>
    <d v="2019-03-07T00:00:00"/>
    <x v="0"/>
    <n v="234"/>
    <x v="2"/>
    <x v="0"/>
  </r>
  <r>
    <n v="7"/>
    <d v="2019-03-07T00:00:00"/>
    <x v="1"/>
    <n v="434"/>
    <x v="2"/>
    <x v="1"/>
  </r>
  <r>
    <n v="2"/>
    <d v="2019-03-07T00:00:00"/>
    <x v="2"/>
    <n v="466"/>
    <x v="2"/>
    <x v="3"/>
  </r>
  <r>
    <n v="3"/>
    <d v="2019-03-08T00:00:00"/>
    <x v="0"/>
    <n v="446"/>
    <x v="2"/>
    <x v="2"/>
  </r>
  <r>
    <n v="4"/>
    <d v="2019-03-08T00:00:00"/>
    <x v="2"/>
    <n v="156"/>
    <x v="2"/>
    <x v="6"/>
  </r>
  <r>
    <n v="3"/>
    <d v="2019-03-09T00:00:00"/>
    <x v="0"/>
    <n v="484"/>
    <x v="2"/>
    <x v="2"/>
  </r>
  <r>
    <n v="2"/>
    <d v="2019-03-09T00:00:00"/>
    <x v="1"/>
    <n v="238"/>
    <x v="2"/>
    <x v="3"/>
  </r>
  <r>
    <n v="5"/>
    <d v="2019-03-10T00:00:00"/>
    <x v="0"/>
    <n v="386"/>
    <x v="2"/>
    <x v="4"/>
  </r>
  <r>
    <n v="5"/>
    <d v="2019-03-11T00:00:00"/>
    <x v="1"/>
    <n v="474"/>
    <x v="2"/>
    <x v="4"/>
  </r>
  <r>
    <n v="7"/>
    <d v="2019-03-12T00:00:00"/>
    <x v="0"/>
    <n v="314"/>
    <x v="2"/>
    <x v="1"/>
  </r>
  <r>
    <n v="7"/>
    <d v="2019-03-12T00:00:00"/>
    <x v="1"/>
    <n v="274"/>
    <x v="2"/>
    <x v="1"/>
  </r>
  <r>
    <n v="3"/>
    <d v="2019-03-12T00:00:00"/>
    <x v="2"/>
    <n v="191"/>
    <x v="2"/>
    <x v="2"/>
  </r>
  <r>
    <n v="2"/>
    <d v="2019-03-13T00:00:00"/>
    <x v="1"/>
    <n v="258"/>
    <x v="2"/>
    <x v="3"/>
  </r>
  <r>
    <n v="4"/>
    <d v="2019-03-13T00:00:00"/>
    <x v="2"/>
    <n v="218"/>
    <x v="2"/>
    <x v="6"/>
  </r>
  <r>
    <n v="3"/>
    <d v="2019-03-14T00:00:00"/>
    <x v="0"/>
    <n v="446"/>
    <x v="2"/>
    <x v="2"/>
  </r>
  <r>
    <n v="5"/>
    <d v="2019-03-14T00:00:00"/>
    <x v="1"/>
    <n v="167"/>
    <x v="2"/>
    <x v="4"/>
  </r>
  <r>
    <n v="4"/>
    <d v="2019-03-14T00:00:00"/>
    <x v="2"/>
    <n v="391"/>
    <x v="2"/>
    <x v="6"/>
  </r>
  <r>
    <n v="6"/>
    <d v="2019-03-15T00:00:00"/>
    <x v="0"/>
    <n v="473"/>
    <x v="2"/>
    <x v="0"/>
  </r>
  <r>
    <n v="3"/>
    <d v="2019-03-15T00:00:00"/>
    <x v="1"/>
    <n v="161"/>
    <x v="2"/>
    <x v="2"/>
  </r>
  <r>
    <n v="7"/>
    <d v="2019-03-15T00:00:00"/>
    <x v="2"/>
    <n v="467"/>
    <x v="2"/>
    <x v="1"/>
  </r>
  <r>
    <n v="5"/>
    <d v="2019-03-16T00:00:00"/>
    <x v="0"/>
    <n v="271"/>
    <x v="2"/>
    <x v="4"/>
  </r>
  <r>
    <n v="6"/>
    <d v="2019-03-16T00:00:00"/>
    <x v="1"/>
    <n v="268"/>
    <x v="2"/>
    <x v="0"/>
  </r>
  <r>
    <n v="4"/>
    <d v="2019-03-16T00:00:00"/>
    <x v="2"/>
    <n v="417"/>
    <x v="2"/>
    <x v="6"/>
  </r>
  <r>
    <n v="2"/>
    <d v="2019-03-17T00:00:00"/>
    <x v="0"/>
    <n v="330"/>
    <x v="2"/>
    <x v="3"/>
  </r>
  <r>
    <n v="4"/>
    <d v="2019-03-18T00:00:00"/>
    <x v="0"/>
    <n v="384"/>
    <x v="2"/>
    <x v="6"/>
  </r>
  <r>
    <n v="1"/>
    <d v="2019-03-19T00:00:00"/>
    <x v="1"/>
    <n v="199"/>
    <x v="2"/>
    <x v="5"/>
  </r>
  <r>
    <n v="6"/>
    <d v="2019-03-19T00:00:00"/>
    <x v="2"/>
    <n v="384"/>
    <x v="2"/>
    <x v="0"/>
  </r>
  <r>
    <n v="2"/>
    <d v="2019-03-20T00:00:00"/>
    <x v="1"/>
    <n v="463"/>
    <x v="2"/>
    <x v="3"/>
  </r>
  <r>
    <n v="1"/>
    <d v="2019-03-21T00:00:00"/>
    <x v="0"/>
    <n v="442"/>
    <x v="2"/>
    <x v="5"/>
  </r>
  <r>
    <n v="5"/>
    <d v="2019-03-21T00:00:00"/>
    <x v="2"/>
    <n v="471"/>
    <x v="2"/>
    <x v="4"/>
  </r>
  <r>
    <n v="7"/>
    <d v="2019-03-22T00:00:00"/>
    <x v="0"/>
    <n v="282"/>
    <x v="2"/>
    <x v="1"/>
  </r>
  <r>
    <n v="7"/>
    <d v="2019-03-22T00:00:00"/>
    <x v="1"/>
    <n v="280"/>
    <x v="2"/>
    <x v="1"/>
  </r>
  <r>
    <n v="4"/>
    <d v="2019-03-23T00:00:00"/>
    <x v="0"/>
    <n v="400"/>
    <x v="2"/>
    <x v="6"/>
  </r>
  <r>
    <n v="6"/>
    <d v="2019-03-23T00:00:00"/>
    <x v="1"/>
    <n v="364"/>
    <x v="2"/>
    <x v="0"/>
  </r>
  <r>
    <n v="3"/>
    <d v="2019-03-24T00:00:00"/>
    <x v="0"/>
    <n v="395"/>
    <x v="2"/>
    <x v="2"/>
  </r>
  <r>
    <n v="3"/>
    <d v="2019-03-24T00:00:00"/>
    <x v="2"/>
    <n v="484"/>
    <x v="2"/>
    <x v="2"/>
  </r>
  <r>
    <n v="5"/>
    <d v="2019-03-26T00:00:00"/>
    <x v="0"/>
    <n v="232"/>
    <x v="2"/>
    <x v="4"/>
  </r>
  <r>
    <n v="5"/>
    <d v="2019-03-26T00:00:00"/>
    <x v="1"/>
    <n v="297"/>
    <x v="2"/>
    <x v="4"/>
  </r>
  <r>
    <n v="6"/>
    <d v="2019-03-26T00:00:00"/>
    <x v="2"/>
    <n v="374"/>
    <x v="2"/>
    <x v="0"/>
  </r>
  <r>
    <n v="6"/>
    <d v="2019-03-27T00:00:00"/>
    <x v="2"/>
    <n v="160"/>
    <x v="2"/>
    <x v="0"/>
  </r>
  <r>
    <n v="5"/>
    <d v="2019-03-28T00:00:00"/>
    <x v="0"/>
    <n v="270"/>
    <x v="2"/>
    <x v="4"/>
  </r>
  <r>
    <n v="5"/>
    <d v="2019-03-28T00:00:00"/>
    <x v="1"/>
    <n v="462"/>
    <x v="2"/>
    <x v="4"/>
  </r>
  <r>
    <n v="1"/>
    <d v="2019-03-28T00:00:00"/>
    <x v="2"/>
    <n v="493"/>
    <x v="2"/>
    <x v="5"/>
  </r>
  <r>
    <n v="5"/>
    <d v="2019-03-29T00:00:00"/>
    <x v="1"/>
    <n v="339"/>
    <x v="2"/>
    <x v="4"/>
  </r>
  <r>
    <n v="7"/>
    <d v="2019-03-29T00:00:00"/>
    <x v="2"/>
    <n v="245"/>
    <x v="2"/>
    <x v="1"/>
  </r>
  <r>
    <n v="3"/>
    <d v="2019-04-01T00:00:00"/>
    <x v="0"/>
    <n v="472"/>
    <x v="3"/>
    <x v="2"/>
  </r>
  <r>
    <n v="1"/>
    <d v="2019-04-01T00:00:00"/>
    <x v="1"/>
    <n v="285"/>
    <x v="3"/>
    <x v="5"/>
  </r>
  <r>
    <n v="7"/>
    <d v="2019-04-02T00:00:00"/>
    <x v="0"/>
    <n v="498"/>
    <x v="3"/>
    <x v="1"/>
  </r>
  <r>
    <n v="7"/>
    <d v="2019-04-02T00:00:00"/>
    <x v="1"/>
    <n v="173"/>
    <x v="3"/>
    <x v="1"/>
  </r>
  <r>
    <n v="1"/>
    <d v="2019-04-02T00:00:00"/>
    <x v="2"/>
    <n v="276"/>
    <x v="3"/>
    <x v="5"/>
  </r>
  <r>
    <n v="2"/>
    <d v="2019-04-03T00:00:00"/>
    <x v="0"/>
    <n v="225"/>
    <x v="3"/>
    <x v="3"/>
  </r>
  <r>
    <n v="5"/>
    <d v="2019-04-03T00:00:00"/>
    <x v="1"/>
    <n v="338"/>
    <x v="3"/>
    <x v="4"/>
  </r>
  <r>
    <n v="3"/>
    <d v="2019-04-03T00:00:00"/>
    <x v="2"/>
    <n v="264"/>
    <x v="3"/>
    <x v="2"/>
  </r>
  <r>
    <n v="7"/>
    <d v="2019-04-04T00:00:00"/>
    <x v="0"/>
    <n v="360"/>
    <x v="3"/>
    <x v="1"/>
  </r>
  <r>
    <n v="4"/>
    <d v="2019-04-05T00:00:00"/>
    <x v="0"/>
    <n v="221"/>
    <x v="3"/>
    <x v="6"/>
  </r>
  <r>
    <n v="2"/>
    <d v="2019-04-05T00:00:00"/>
    <x v="2"/>
    <n v="164"/>
    <x v="3"/>
    <x v="3"/>
  </r>
  <r>
    <n v="1"/>
    <d v="2019-04-06T00:00:00"/>
    <x v="0"/>
    <n v="434"/>
    <x v="3"/>
    <x v="5"/>
  </r>
  <r>
    <n v="1"/>
    <d v="2019-04-06T00:00:00"/>
    <x v="2"/>
    <n v="231"/>
    <x v="3"/>
    <x v="5"/>
  </r>
  <r>
    <n v="1"/>
    <d v="2019-04-07T00:00:00"/>
    <x v="0"/>
    <n v="156"/>
    <x v="3"/>
    <x v="5"/>
  </r>
  <r>
    <n v="6"/>
    <d v="2019-04-08T00:00:00"/>
    <x v="0"/>
    <n v="232"/>
    <x v="3"/>
    <x v="0"/>
  </r>
  <r>
    <n v="4"/>
    <d v="2019-04-08T00:00:00"/>
    <x v="1"/>
    <n v="376"/>
    <x v="3"/>
    <x v="6"/>
  </r>
  <r>
    <n v="1"/>
    <d v="2019-04-08T00:00:00"/>
    <x v="2"/>
    <n v="497"/>
    <x v="3"/>
    <x v="5"/>
  </r>
  <r>
    <n v="6"/>
    <d v="2019-04-09T00:00:00"/>
    <x v="0"/>
    <n v="441"/>
    <x v="3"/>
    <x v="0"/>
  </r>
  <r>
    <n v="3"/>
    <d v="2019-04-09T00:00:00"/>
    <x v="1"/>
    <n v="315"/>
    <x v="3"/>
    <x v="2"/>
  </r>
  <r>
    <n v="1"/>
    <d v="2019-04-10T00:00:00"/>
    <x v="1"/>
    <n v="291"/>
    <x v="3"/>
    <x v="5"/>
  </r>
  <r>
    <n v="7"/>
    <d v="2019-04-10T00:00:00"/>
    <x v="2"/>
    <n v="283"/>
    <x v="3"/>
    <x v="1"/>
  </r>
  <r>
    <n v="1"/>
    <d v="2019-04-11T00:00:00"/>
    <x v="0"/>
    <n v="493"/>
    <x v="3"/>
    <x v="5"/>
  </r>
  <r>
    <n v="4"/>
    <d v="2019-04-12T00:00:00"/>
    <x v="0"/>
    <n v="263"/>
    <x v="3"/>
    <x v="6"/>
  </r>
  <r>
    <n v="5"/>
    <d v="2019-04-12T00:00:00"/>
    <x v="1"/>
    <n v="298"/>
    <x v="3"/>
    <x v="4"/>
  </r>
  <r>
    <n v="6"/>
    <d v="2019-04-12T00:00:00"/>
    <x v="2"/>
    <n v="303"/>
    <x v="3"/>
    <x v="0"/>
  </r>
  <r>
    <n v="1"/>
    <d v="2019-04-13T00:00:00"/>
    <x v="1"/>
    <n v="486"/>
    <x v="3"/>
    <x v="5"/>
  </r>
  <r>
    <n v="2"/>
    <d v="2019-04-13T00:00:00"/>
    <x v="2"/>
    <n v="315"/>
    <x v="3"/>
    <x v="3"/>
  </r>
  <r>
    <n v="5"/>
    <d v="2019-04-14T00:00:00"/>
    <x v="0"/>
    <n v="169"/>
    <x v="3"/>
    <x v="4"/>
  </r>
  <r>
    <n v="6"/>
    <d v="2019-04-15T00:00:00"/>
    <x v="1"/>
    <n v="335"/>
    <x v="3"/>
    <x v="0"/>
  </r>
  <r>
    <n v="3"/>
    <d v="2019-04-15T00:00:00"/>
    <x v="2"/>
    <n v="373"/>
    <x v="3"/>
    <x v="2"/>
  </r>
  <r>
    <n v="6"/>
    <d v="2019-04-16T00:00:00"/>
    <x v="0"/>
    <n v="427"/>
    <x v="3"/>
    <x v="0"/>
  </r>
  <r>
    <n v="4"/>
    <d v="2019-04-16T00:00:00"/>
    <x v="1"/>
    <n v="481"/>
    <x v="3"/>
    <x v="6"/>
  </r>
  <r>
    <n v="5"/>
    <d v="2019-04-16T00:00:00"/>
    <x v="2"/>
    <n v="431"/>
    <x v="3"/>
    <x v="4"/>
  </r>
  <r>
    <n v="7"/>
    <d v="2019-04-17T00:00:00"/>
    <x v="0"/>
    <n v="461"/>
    <x v="3"/>
    <x v="1"/>
  </r>
  <r>
    <n v="7"/>
    <d v="2019-04-17T00:00:00"/>
    <x v="1"/>
    <n v="481"/>
    <x v="3"/>
    <x v="1"/>
  </r>
  <r>
    <n v="7"/>
    <d v="2019-04-18T00:00:00"/>
    <x v="0"/>
    <n v="243"/>
    <x v="3"/>
    <x v="1"/>
  </r>
  <r>
    <n v="5"/>
    <d v="2019-04-18T00:00:00"/>
    <x v="1"/>
    <n v="371"/>
    <x v="3"/>
    <x v="4"/>
  </r>
  <r>
    <n v="1"/>
    <d v="2019-04-18T00:00:00"/>
    <x v="2"/>
    <n v="352"/>
    <x v="3"/>
    <x v="5"/>
  </r>
  <r>
    <n v="1"/>
    <d v="2019-04-19T00:00:00"/>
    <x v="0"/>
    <n v="175"/>
    <x v="3"/>
    <x v="5"/>
  </r>
  <r>
    <n v="2"/>
    <d v="2019-04-19T00:00:00"/>
    <x v="2"/>
    <n v="200"/>
    <x v="3"/>
    <x v="3"/>
  </r>
  <r>
    <n v="5"/>
    <d v="2019-04-20T00:00:00"/>
    <x v="2"/>
    <n v="187"/>
    <x v="3"/>
    <x v="4"/>
  </r>
  <r>
    <n v="2"/>
    <d v="2019-04-22T00:00:00"/>
    <x v="0"/>
    <n v="328"/>
    <x v="3"/>
    <x v="3"/>
  </r>
  <r>
    <n v="4"/>
    <d v="2019-04-22T00:00:00"/>
    <x v="1"/>
    <n v="444"/>
    <x v="3"/>
    <x v="6"/>
  </r>
  <r>
    <n v="3"/>
    <d v="2019-04-22T00:00:00"/>
    <x v="2"/>
    <n v="362"/>
    <x v="3"/>
    <x v="2"/>
  </r>
  <r>
    <n v="3"/>
    <d v="2019-04-23T00:00:00"/>
    <x v="0"/>
    <n v="164"/>
    <x v="3"/>
    <x v="2"/>
  </r>
  <r>
    <n v="3"/>
    <d v="2019-04-24T00:00:00"/>
    <x v="0"/>
    <n v="196"/>
    <x v="3"/>
    <x v="2"/>
  </r>
  <r>
    <n v="5"/>
    <d v="2019-04-24T00:00:00"/>
    <x v="1"/>
    <n v="263"/>
    <x v="3"/>
    <x v="4"/>
  </r>
  <r>
    <n v="7"/>
    <d v="2019-04-25T00:00:00"/>
    <x v="1"/>
    <n v="265"/>
    <x v="3"/>
    <x v="1"/>
  </r>
  <r>
    <n v="6"/>
    <d v="2019-04-25T00:00:00"/>
    <x v="2"/>
    <n v="181"/>
    <x v="3"/>
    <x v="0"/>
  </r>
  <r>
    <n v="7"/>
    <d v="2019-04-26T00:00:00"/>
    <x v="0"/>
    <n v="221"/>
    <x v="3"/>
    <x v="1"/>
  </r>
  <r>
    <n v="3"/>
    <d v="2019-04-27T00:00:00"/>
    <x v="0"/>
    <n v="494"/>
    <x v="3"/>
    <x v="2"/>
  </r>
  <r>
    <n v="6"/>
    <d v="2019-04-27T00:00:00"/>
    <x v="2"/>
    <n v="486"/>
    <x v="3"/>
    <x v="0"/>
  </r>
  <r>
    <n v="2"/>
    <d v="2019-04-28T00:00:00"/>
    <x v="0"/>
    <n v="371"/>
    <x v="3"/>
    <x v="3"/>
  </r>
  <r>
    <n v="5"/>
    <d v="2019-04-28T00:00:00"/>
    <x v="1"/>
    <n v="336"/>
    <x v="3"/>
    <x v="4"/>
  </r>
  <r>
    <n v="7"/>
    <d v="2019-04-28T00:00:00"/>
    <x v="2"/>
    <n v="247"/>
    <x v="3"/>
    <x v="1"/>
  </r>
  <r>
    <n v="1"/>
    <d v="2019-04-29T00:00:00"/>
    <x v="1"/>
    <n v="350"/>
    <x v="3"/>
    <x v="5"/>
  </r>
  <r>
    <n v="2"/>
    <d v="2019-04-29T00:00:00"/>
    <x v="2"/>
    <n v="194"/>
    <x v="3"/>
    <x v="3"/>
  </r>
  <r>
    <n v="1"/>
    <d v="2019-05-01T00:00:00"/>
    <x v="2"/>
    <n v="344"/>
    <x v="4"/>
    <x v="5"/>
  </r>
  <r>
    <n v="7"/>
    <d v="2019-05-02T00:00:00"/>
    <x v="0"/>
    <n v="226"/>
    <x v="4"/>
    <x v="1"/>
  </r>
  <r>
    <n v="3"/>
    <d v="2019-05-02T00:00:00"/>
    <x v="1"/>
    <n v="331"/>
    <x v="4"/>
    <x v="2"/>
  </r>
  <r>
    <n v="1"/>
    <d v="2019-05-02T00:00:00"/>
    <x v="2"/>
    <n v="260"/>
    <x v="4"/>
    <x v="5"/>
  </r>
  <r>
    <n v="3"/>
    <d v="2019-05-03T00:00:00"/>
    <x v="0"/>
    <n v="167"/>
    <x v="4"/>
    <x v="2"/>
  </r>
  <r>
    <n v="6"/>
    <d v="2019-05-03T00:00:00"/>
    <x v="2"/>
    <n v="371"/>
    <x v="4"/>
    <x v="0"/>
  </r>
  <r>
    <n v="6"/>
    <d v="2019-05-04T00:00:00"/>
    <x v="0"/>
    <n v="261"/>
    <x v="4"/>
    <x v="0"/>
  </r>
  <r>
    <n v="7"/>
    <d v="2019-05-04T00:00:00"/>
    <x v="1"/>
    <n v="354"/>
    <x v="4"/>
    <x v="1"/>
  </r>
  <r>
    <n v="1"/>
    <d v="2019-05-04T00:00:00"/>
    <x v="2"/>
    <n v="393"/>
    <x v="4"/>
    <x v="5"/>
  </r>
  <r>
    <n v="2"/>
    <d v="2019-05-05T00:00:00"/>
    <x v="0"/>
    <n v="409"/>
    <x v="4"/>
    <x v="3"/>
  </r>
  <r>
    <n v="1"/>
    <d v="2019-05-05T00:00:00"/>
    <x v="2"/>
    <n v="352"/>
    <x v="4"/>
    <x v="5"/>
  </r>
  <r>
    <n v="3"/>
    <d v="2019-05-06T00:00:00"/>
    <x v="0"/>
    <n v="480"/>
    <x v="4"/>
    <x v="2"/>
  </r>
  <r>
    <n v="2"/>
    <d v="2019-05-06T00:00:00"/>
    <x v="2"/>
    <n v="244"/>
    <x v="4"/>
    <x v="3"/>
  </r>
  <r>
    <n v="1"/>
    <d v="2019-05-07T00:00:00"/>
    <x v="0"/>
    <n v="151"/>
    <x v="4"/>
    <x v="5"/>
  </r>
  <r>
    <n v="7"/>
    <d v="2019-05-07T00:00:00"/>
    <x v="1"/>
    <n v="426"/>
    <x v="4"/>
    <x v="1"/>
  </r>
  <r>
    <n v="6"/>
    <d v="2019-05-08T00:00:00"/>
    <x v="0"/>
    <n v="254"/>
    <x v="4"/>
    <x v="0"/>
  </r>
  <r>
    <n v="7"/>
    <d v="2019-05-08T00:00:00"/>
    <x v="1"/>
    <n v="256"/>
    <x v="4"/>
    <x v="1"/>
  </r>
  <r>
    <n v="3"/>
    <d v="2019-05-08T00:00:00"/>
    <x v="2"/>
    <n v="265"/>
    <x v="4"/>
    <x v="2"/>
  </r>
  <r>
    <n v="2"/>
    <d v="2019-05-09T00:00:00"/>
    <x v="0"/>
    <n v="252"/>
    <x v="4"/>
    <x v="3"/>
  </r>
  <r>
    <n v="5"/>
    <d v="2019-05-09T00:00:00"/>
    <x v="1"/>
    <n v="214"/>
    <x v="4"/>
    <x v="4"/>
  </r>
  <r>
    <n v="2"/>
    <d v="2019-05-10T00:00:00"/>
    <x v="0"/>
    <n v="331"/>
    <x v="4"/>
    <x v="3"/>
  </r>
  <r>
    <n v="3"/>
    <d v="2019-05-10T00:00:00"/>
    <x v="1"/>
    <n v="205"/>
    <x v="4"/>
    <x v="2"/>
  </r>
  <r>
    <n v="4"/>
    <d v="2019-05-10T00:00:00"/>
    <x v="2"/>
    <n v="174"/>
    <x v="4"/>
    <x v="6"/>
  </r>
  <r>
    <n v="2"/>
    <d v="2019-05-11T00:00:00"/>
    <x v="0"/>
    <n v="455"/>
    <x v="4"/>
    <x v="3"/>
  </r>
  <r>
    <n v="3"/>
    <d v="2019-05-11T00:00:00"/>
    <x v="1"/>
    <n v="192"/>
    <x v="4"/>
    <x v="2"/>
  </r>
  <r>
    <n v="1"/>
    <d v="2019-05-11T00:00:00"/>
    <x v="2"/>
    <n v="321"/>
    <x v="4"/>
    <x v="5"/>
  </r>
  <r>
    <n v="3"/>
    <d v="2019-05-12T00:00:00"/>
    <x v="1"/>
    <n v="332"/>
    <x v="4"/>
    <x v="2"/>
  </r>
  <r>
    <n v="2"/>
    <d v="2019-05-12T00:00:00"/>
    <x v="2"/>
    <n v="495"/>
    <x v="4"/>
    <x v="3"/>
  </r>
  <r>
    <n v="5"/>
    <d v="2019-05-13T00:00:00"/>
    <x v="0"/>
    <n v="318"/>
    <x v="4"/>
    <x v="4"/>
  </r>
  <r>
    <n v="3"/>
    <d v="2019-05-13T00:00:00"/>
    <x v="1"/>
    <n v="458"/>
    <x v="4"/>
    <x v="2"/>
  </r>
  <r>
    <n v="5"/>
    <d v="2019-05-13T00:00:00"/>
    <x v="2"/>
    <n v="182"/>
    <x v="4"/>
    <x v="4"/>
  </r>
  <r>
    <n v="6"/>
    <d v="2019-05-14T00:00:00"/>
    <x v="0"/>
    <n v="266"/>
    <x v="4"/>
    <x v="0"/>
  </r>
  <r>
    <n v="6"/>
    <d v="2019-05-14T00:00:00"/>
    <x v="1"/>
    <n v="287"/>
    <x v="4"/>
    <x v="0"/>
  </r>
  <r>
    <n v="7"/>
    <d v="2019-05-14T00:00:00"/>
    <x v="2"/>
    <n v="359"/>
    <x v="4"/>
    <x v="1"/>
  </r>
  <r>
    <n v="1"/>
    <d v="2019-05-15T00:00:00"/>
    <x v="0"/>
    <n v="352"/>
    <x v="4"/>
    <x v="5"/>
  </r>
  <r>
    <n v="4"/>
    <d v="2019-05-15T00:00:00"/>
    <x v="1"/>
    <n v="273"/>
    <x v="4"/>
    <x v="6"/>
  </r>
  <r>
    <n v="6"/>
    <d v="2019-05-15T00:00:00"/>
    <x v="2"/>
    <n v="430"/>
    <x v="4"/>
    <x v="0"/>
  </r>
  <r>
    <n v="4"/>
    <d v="2019-05-16T00:00:00"/>
    <x v="0"/>
    <n v="269"/>
    <x v="4"/>
    <x v="6"/>
  </r>
  <r>
    <n v="5"/>
    <d v="2019-05-16T00:00:00"/>
    <x v="1"/>
    <n v="268"/>
    <x v="4"/>
    <x v="4"/>
  </r>
  <r>
    <n v="7"/>
    <d v="2019-05-16T00:00:00"/>
    <x v="2"/>
    <n v="281"/>
    <x v="4"/>
    <x v="1"/>
  </r>
  <r>
    <n v="1"/>
    <d v="2019-05-17T00:00:00"/>
    <x v="0"/>
    <n v="226"/>
    <x v="4"/>
    <x v="5"/>
  </r>
  <r>
    <n v="4"/>
    <d v="2019-05-17T00:00:00"/>
    <x v="2"/>
    <n v="362"/>
    <x v="4"/>
    <x v="6"/>
  </r>
  <r>
    <n v="1"/>
    <d v="2019-05-18T00:00:00"/>
    <x v="0"/>
    <n v="160"/>
    <x v="4"/>
    <x v="5"/>
  </r>
  <r>
    <n v="4"/>
    <d v="2019-05-19T00:00:00"/>
    <x v="1"/>
    <n v="319"/>
    <x v="4"/>
    <x v="6"/>
  </r>
  <r>
    <n v="4"/>
    <d v="2019-05-19T00:00:00"/>
    <x v="2"/>
    <n v="168"/>
    <x v="4"/>
    <x v="6"/>
  </r>
  <r>
    <n v="6"/>
    <d v="2019-05-20T00:00:00"/>
    <x v="1"/>
    <n v="357"/>
    <x v="4"/>
    <x v="0"/>
  </r>
  <r>
    <n v="6"/>
    <d v="2019-05-20T00:00:00"/>
    <x v="2"/>
    <n v="326"/>
    <x v="4"/>
    <x v="0"/>
  </r>
  <r>
    <n v="4"/>
    <d v="2019-05-21T00:00:00"/>
    <x v="1"/>
    <n v="263"/>
    <x v="4"/>
    <x v="6"/>
  </r>
  <r>
    <n v="7"/>
    <d v="2019-05-21T00:00:00"/>
    <x v="2"/>
    <n v="264"/>
    <x v="4"/>
    <x v="1"/>
  </r>
  <r>
    <n v="3"/>
    <d v="2019-05-22T00:00:00"/>
    <x v="0"/>
    <n v="335"/>
    <x v="4"/>
    <x v="2"/>
  </r>
  <r>
    <n v="6"/>
    <d v="2019-05-23T00:00:00"/>
    <x v="0"/>
    <n v="418"/>
    <x v="4"/>
    <x v="0"/>
  </r>
  <r>
    <n v="6"/>
    <d v="2019-05-23T00:00:00"/>
    <x v="1"/>
    <n v="446"/>
    <x v="4"/>
    <x v="0"/>
  </r>
  <r>
    <n v="2"/>
    <d v="2019-05-24T00:00:00"/>
    <x v="0"/>
    <n v="229"/>
    <x v="4"/>
    <x v="3"/>
  </r>
  <r>
    <n v="6"/>
    <d v="2019-05-24T00:00:00"/>
    <x v="1"/>
    <n v="247"/>
    <x v="4"/>
    <x v="0"/>
  </r>
  <r>
    <n v="2"/>
    <d v="2019-05-24T00:00:00"/>
    <x v="2"/>
    <n v="412"/>
    <x v="4"/>
    <x v="3"/>
  </r>
  <r>
    <n v="5"/>
    <d v="2019-05-25T00:00:00"/>
    <x v="0"/>
    <n v="248"/>
    <x v="4"/>
    <x v="4"/>
  </r>
  <r>
    <n v="2"/>
    <d v="2019-05-25T00:00:00"/>
    <x v="1"/>
    <n v="365"/>
    <x v="4"/>
    <x v="3"/>
  </r>
  <r>
    <n v="4"/>
    <d v="2019-05-25T00:00:00"/>
    <x v="2"/>
    <n v="205"/>
    <x v="4"/>
    <x v="6"/>
  </r>
  <r>
    <n v="1"/>
    <d v="2019-05-26T00:00:00"/>
    <x v="0"/>
    <n v="414"/>
    <x v="4"/>
    <x v="5"/>
  </r>
  <r>
    <n v="5"/>
    <d v="2019-05-26T00:00:00"/>
    <x v="1"/>
    <n v="319"/>
    <x v="4"/>
    <x v="4"/>
  </r>
  <r>
    <n v="3"/>
    <d v="2019-05-26T00:00:00"/>
    <x v="2"/>
    <n v="434"/>
    <x v="4"/>
    <x v="2"/>
  </r>
  <r>
    <n v="7"/>
    <d v="2019-05-27T00:00:00"/>
    <x v="0"/>
    <n v="299"/>
    <x v="4"/>
    <x v="1"/>
  </r>
  <r>
    <n v="2"/>
    <d v="2019-05-27T00:00:00"/>
    <x v="1"/>
    <n v="324"/>
    <x v="4"/>
    <x v="3"/>
  </r>
  <r>
    <n v="6"/>
    <d v="2019-05-27T00:00:00"/>
    <x v="2"/>
    <n v="198"/>
    <x v="4"/>
    <x v="0"/>
  </r>
  <r>
    <n v="7"/>
    <d v="2019-05-28T00:00:00"/>
    <x v="1"/>
    <n v="404"/>
    <x v="4"/>
    <x v="1"/>
  </r>
  <r>
    <n v="5"/>
    <d v="2019-05-28T00:00:00"/>
    <x v="2"/>
    <n v="255"/>
    <x v="4"/>
    <x v="4"/>
  </r>
  <r>
    <n v="5"/>
    <d v="2019-05-29T00:00:00"/>
    <x v="1"/>
    <n v="189"/>
    <x v="4"/>
    <x v="4"/>
  </r>
  <r>
    <n v="7"/>
    <d v="2019-05-29T00:00:00"/>
    <x v="2"/>
    <n v="393"/>
    <x v="4"/>
    <x v="1"/>
  </r>
  <r>
    <n v="6"/>
    <d v="2019-06-01T00:00:00"/>
    <x v="0"/>
    <n v="365"/>
    <x v="5"/>
    <x v="0"/>
  </r>
  <r>
    <n v="4"/>
    <d v="2019-06-01T00:00:00"/>
    <x v="2"/>
    <n v="442"/>
    <x v="5"/>
    <x v="6"/>
  </r>
  <r>
    <n v="3"/>
    <d v="2019-06-02T00:00:00"/>
    <x v="1"/>
    <n v="259"/>
    <x v="5"/>
    <x v="2"/>
  </r>
  <r>
    <n v="6"/>
    <d v="2019-06-03T00:00:00"/>
    <x v="0"/>
    <n v="227"/>
    <x v="5"/>
    <x v="0"/>
  </r>
  <r>
    <n v="5"/>
    <d v="2019-06-03T00:00:00"/>
    <x v="1"/>
    <n v="285"/>
    <x v="5"/>
    <x v="4"/>
  </r>
  <r>
    <n v="6"/>
    <d v="2019-06-03T00:00:00"/>
    <x v="2"/>
    <n v="372"/>
    <x v="5"/>
    <x v="0"/>
  </r>
  <r>
    <n v="5"/>
    <d v="2019-06-04T00:00:00"/>
    <x v="1"/>
    <n v="289"/>
    <x v="5"/>
    <x v="4"/>
  </r>
  <r>
    <n v="4"/>
    <d v="2019-06-04T00:00:00"/>
    <x v="2"/>
    <n v="429"/>
    <x v="5"/>
    <x v="6"/>
  </r>
  <r>
    <n v="7"/>
    <d v="2019-06-05T00:00:00"/>
    <x v="0"/>
    <n v="171"/>
    <x v="5"/>
    <x v="1"/>
  </r>
  <r>
    <n v="3"/>
    <d v="2019-06-05T00:00:00"/>
    <x v="1"/>
    <n v="151"/>
    <x v="5"/>
    <x v="2"/>
  </r>
  <r>
    <n v="5"/>
    <d v="2019-06-05T00:00:00"/>
    <x v="2"/>
    <n v="291"/>
    <x v="5"/>
    <x v="4"/>
  </r>
  <r>
    <n v="2"/>
    <d v="2019-06-06T00:00:00"/>
    <x v="2"/>
    <n v="369"/>
    <x v="5"/>
    <x v="3"/>
  </r>
  <r>
    <n v="6"/>
    <d v="2019-06-07T00:00:00"/>
    <x v="0"/>
    <n v="356"/>
    <x v="5"/>
    <x v="0"/>
  </r>
  <r>
    <n v="2"/>
    <d v="2019-06-07T00:00:00"/>
    <x v="1"/>
    <n v="368"/>
    <x v="5"/>
    <x v="3"/>
  </r>
  <r>
    <n v="7"/>
    <d v="2019-06-08T00:00:00"/>
    <x v="0"/>
    <n v="488"/>
    <x v="5"/>
    <x v="1"/>
  </r>
  <r>
    <n v="7"/>
    <d v="2019-06-08T00:00:00"/>
    <x v="1"/>
    <n v="269"/>
    <x v="5"/>
    <x v="1"/>
  </r>
  <r>
    <n v="4"/>
    <d v="2019-06-08T00:00:00"/>
    <x v="2"/>
    <n v="344"/>
    <x v="5"/>
    <x v="6"/>
  </r>
  <r>
    <n v="1"/>
    <d v="2019-06-09T00:00:00"/>
    <x v="0"/>
    <n v="415"/>
    <x v="5"/>
    <x v="5"/>
  </r>
  <r>
    <n v="1"/>
    <d v="2019-06-10T00:00:00"/>
    <x v="0"/>
    <n v="340"/>
    <x v="5"/>
    <x v="5"/>
  </r>
  <r>
    <n v="5"/>
    <d v="2019-06-11T00:00:00"/>
    <x v="0"/>
    <n v="475"/>
    <x v="5"/>
    <x v="4"/>
  </r>
  <r>
    <n v="7"/>
    <d v="2019-06-11T00:00:00"/>
    <x v="2"/>
    <n v="177"/>
    <x v="5"/>
    <x v="1"/>
  </r>
  <r>
    <n v="4"/>
    <d v="2019-06-12T00:00:00"/>
    <x v="0"/>
    <n v="156"/>
    <x v="5"/>
    <x v="6"/>
  </r>
  <r>
    <n v="4"/>
    <d v="2019-06-12T00:00:00"/>
    <x v="2"/>
    <n v="256"/>
    <x v="5"/>
    <x v="6"/>
  </r>
  <r>
    <n v="3"/>
    <d v="2019-06-13T00:00:00"/>
    <x v="0"/>
    <n v="226"/>
    <x v="5"/>
    <x v="2"/>
  </r>
  <r>
    <n v="2"/>
    <d v="2019-06-13T00:00:00"/>
    <x v="1"/>
    <n v="354"/>
    <x v="5"/>
    <x v="3"/>
  </r>
  <r>
    <n v="1"/>
    <d v="2019-06-13T00:00:00"/>
    <x v="2"/>
    <n v="476"/>
    <x v="5"/>
    <x v="5"/>
  </r>
  <r>
    <n v="2"/>
    <d v="2019-06-14T00:00:00"/>
    <x v="1"/>
    <n v="422"/>
    <x v="5"/>
    <x v="3"/>
  </r>
  <r>
    <n v="7"/>
    <d v="2019-06-14T00:00:00"/>
    <x v="2"/>
    <n v="464"/>
    <x v="5"/>
    <x v="1"/>
  </r>
  <r>
    <n v="7"/>
    <d v="2019-06-15T00:00:00"/>
    <x v="1"/>
    <n v="328"/>
    <x v="5"/>
    <x v="1"/>
  </r>
  <r>
    <n v="2"/>
    <d v="2019-06-15T00:00:00"/>
    <x v="2"/>
    <n v="226"/>
    <x v="5"/>
    <x v="3"/>
  </r>
  <r>
    <n v="2"/>
    <d v="2019-06-16T00:00:00"/>
    <x v="0"/>
    <n v="398"/>
    <x v="5"/>
    <x v="3"/>
  </r>
  <r>
    <n v="5"/>
    <d v="2019-06-16T00:00:00"/>
    <x v="1"/>
    <n v="333"/>
    <x v="5"/>
    <x v="4"/>
  </r>
  <r>
    <n v="7"/>
    <d v="2019-06-16T00:00:00"/>
    <x v="2"/>
    <n v="382"/>
    <x v="5"/>
    <x v="1"/>
  </r>
  <r>
    <n v="5"/>
    <d v="2019-06-17T00:00:00"/>
    <x v="0"/>
    <n v="304"/>
    <x v="5"/>
    <x v="4"/>
  </r>
  <r>
    <n v="1"/>
    <d v="2019-06-17T00:00:00"/>
    <x v="1"/>
    <n v="158"/>
    <x v="5"/>
    <x v="5"/>
  </r>
  <r>
    <n v="7"/>
    <d v="2019-06-17T00:00:00"/>
    <x v="2"/>
    <n v="258"/>
    <x v="5"/>
    <x v="1"/>
  </r>
  <r>
    <n v="2"/>
    <d v="2019-06-18T00:00:00"/>
    <x v="0"/>
    <n v="457"/>
    <x v="5"/>
    <x v="3"/>
  </r>
  <r>
    <n v="6"/>
    <d v="2019-06-18T00:00:00"/>
    <x v="1"/>
    <n v="489"/>
    <x v="5"/>
    <x v="0"/>
  </r>
  <r>
    <n v="7"/>
    <d v="2019-06-18T00:00:00"/>
    <x v="2"/>
    <n v="467"/>
    <x v="5"/>
    <x v="1"/>
  </r>
  <r>
    <n v="2"/>
    <d v="2019-06-19T00:00:00"/>
    <x v="0"/>
    <n v="265"/>
    <x v="5"/>
    <x v="3"/>
  </r>
  <r>
    <n v="4"/>
    <d v="2019-06-19T00:00:00"/>
    <x v="1"/>
    <n v="298"/>
    <x v="5"/>
    <x v="6"/>
  </r>
  <r>
    <n v="3"/>
    <d v="2019-06-19T00:00:00"/>
    <x v="2"/>
    <n v="178"/>
    <x v="5"/>
    <x v="2"/>
  </r>
  <r>
    <n v="6"/>
    <d v="2019-06-20T00:00:00"/>
    <x v="2"/>
    <n v="455"/>
    <x v="5"/>
    <x v="0"/>
  </r>
  <r>
    <n v="4"/>
    <d v="2019-06-21T00:00:00"/>
    <x v="0"/>
    <n v="481"/>
    <x v="5"/>
    <x v="6"/>
  </r>
  <r>
    <n v="5"/>
    <d v="2019-06-21T00:00:00"/>
    <x v="1"/>
    <n v="178"/>
    <x v="5"/>
    <x v="4"/>
  </r>
  <r>
    <n v="4"/>
    <d v="2019-06-21T00:00:00"/>
    <x v="2"/>
    <n v="161"/>
    <x v="5"/>
    <x v="6"/>
  </r>
  <r>
    <n v="6"/>
    <d v="2019-06-22T00:00:00"/>
    <x v="0"/>
    <n v="291"/>
    <x v="5"/>
    <x v="0"/>
  </r>
  <r>
    <n v="4"/>
    <d v="2019-06-22T00:00:00"/>
    <x v="2"/>
    <n v="401"/>
    <x v="5"/>
    <x v="6"/>
  </r>
  <r>
    <n v="5"/>
    <d v="2019-06-23T00:00:00"/>
    <x v="0"/>
    <n v="387"/>
    <x v="5"/>
    <x v="4"/>
  </r>
  <r>
    <n v="3"/>
    <d v="2019-06-23T00:00:00"/>
    <x v="1"/>
    <n v="237"/>
    <x v="5"/>
    <x v="2"/>
  </r>
  <r>
    <n v="5"/>
    <d v="2019-06-23T00:00:00"/>
    <x v="2"/>
    <n v="190"/>
    <x v="5"/>
    <x v="4"/>
  </r>
  <r>
    <n v="7"/>
    <d v="2019-06-24T00:00:00"/>
    <x v="0"/>
    <n v="194"/>
    <x v="5"/>
    <x v="1"/>
  </r>
  <r>
    <n v="5"/>
    <d v="2019-06-24T00:00:00"/>
    <x v="2"/>
    <n v="373"/>
    <x v="5"/>
    <x v="4"/>
  </r>
  <r>
    <n v="5"/>
    <d v="2019-06-25T00:00:00"/>
    <x v="0"/>
    <n v="496"/>
    <x v="5"/>
    <x v="4"/>
  </r>
  <r>
    <n v="7"/>
    <d v="2019-06-25T00:00:00"/>
    <x v="1"/>
    <n v="482"/>
    <x v="5"/>
    <x v="1"/>
  </r>
  <r>
    <n v="4"/>
    <d v="2019-06-25T00:00:00"/>
    <x v="2"/>
    <n v="395"/>
    <x v="5"/>
    <x v="6"/>
  </r>
  <r>
    <n v="3"/>
    <d v="2019-06-26T00:00:00"/>
    <x v="0"/>
    <n v="353"/>
    <x v="5"/>
    <x v="2"/>
  </r>
  <r>
    <n v="2"/>
    <d v="2019-06-26T00:00:00"/>
    <x v="1"/>
    <n v="182"/>
    <x v="5"/>
    <x v="3"/>
  </r>
  <r>
    <n v="4"/>
    <d v="2019-06-27T00:00:00"/>
    <x v="0"/>
    <n v="353"/>
    <x v="5"/>
    <x v="6"/>
  </r>
  <r>
    <n v="5"/>
    <d v="2019-06-27T00:00:00"/>
    <x v="2"/>
    <n v="199"/>
    <x v="5"/>
    <x v="4"/>
  </r>
  <r>
    <n v="1"/>
    <d v="2019-06-28T00:00:00"/>
    <x v="0"/>
    <n v="328"/>
    <x v="5"/>
    <x v="5"/>
  </r>
  <r>
    <n v="5"/>
    <d v="2019-06-28T00:00:00"/>
    <x v="1"/>
    <n v="407"/>
    <x v="5"/>
    <x v="4"/>
  </r>
  <r>
    <n v="6"/>
    <d v="2019-06-28T00:00:00"/>
    <x v="2"/>
    <n v="382"/>
    <x v="5"/>
    <x v="0"/>
  </r>
  <r>
    <n v="4"/>
    <d v="2019-06-29T00:00:00"/>
    <x v="0"/>
    <n v="160"/>
    <x v="5"/>
    <x v="6"/>
  </r>
  <r>
    <n v="1"/>
    <d v="2019-06-29T00:00:00"/>
    <x v="1"/>
    <n v="347"/>
    <x v="5"/>
    <x v="5"/>
  </r>
  <r>
    <n v="1"/>
    <d v="2019-06-29T00:00:00"/>
    <x v="2"/>
    <n v="250"/>
    <x v="5"/>
    <x v="5"/>
  </r>
  <r>
    <n v="2"/>
    <d v="2019-07-01T00:00:00"/>
    <x v="0"/>
    <n v="498"/>
    <x v="6"/>
    <x v="3"/>
  </r>
  <r>
    <n v="7"/>
    <d v="2019-07-02T00:00:00"/>
    <x v="0"/>
    <n v="309"/>
    <x v="6"/>
    <x v="1"/>
  </r>
  <r>
    <n v="7"/>
    <d v="2019-07-02T00:00:00"/>
    <x v="1"/>
    <n v="370"/>
    <x v="6"/>
    <x v="1"/>
  </r>
  <r>
    <n v="5"/>
    <d v="2019-07-02T00:00:00"/>
    <x v="2"/>
    <n v="410"/>
    <x v="6"/>
    <x v="4"/>
  </r>
  <r>
    <n v="1"/>
    <d v="2019-07-03T00:00:00"/>
    <x v="0"/>
    <n v="385"/>
    <x v="6"/>
    <x v="5"/>
  </r>
  <r>
    <n v="3"/>
    <d v="2019-07-03T00:00:00"/>
    <x v="1"/>
    <n v="453"/>
    <x v="6"/>
    <x v="2"/>
  </r>
  <r>
    <n v="7"/>
    <d v="2019-07-03T00:00:00"/>
    <x v="2"/>
    <n v="191"/>
    <x v="6"/>
    <x v="1"/>
  </r>
  <r>
    <n v="4"/>
    <d v="2019-07-04T00:00:00"/>
    <x v="0"/>
    <n v="288"/>
    <x v="6"/>
    <x v="6"/>
  </r>
  <r>
    <n v="6"/>
    <d v="2019-07-05T00:00:00"/>
    <x v="1"/>
    <n v="343"/>
    <x v="6"/>
    <x v="0"/>
  </r>
  <r>
    <n v="3"/>
    <d v="2019-07-05T00:00:00"/>
    <x v="2"/>
    <n v="465"/>
    <x v="6"/>
    <x v="2"/>
  </r>
  <r>
    <n v="3"/>
    <d v="2019-07-06T00:00:00"/>
    <x v="0"/>
    <n v="416"/>
    <x v="6"/>
    <x v="2"/>
  </r>
  <r>
    <n v="6"/>
    <d v="2019-07-07T00:00:00"/>
    <x v="0"/>
    <n v="186"/>
    <x v="6"/>
    <x v="0"/>
  </r>
  <r>
    <n v="6"/>
    <d v="2019-07-07T00:00:00"/>
    <x v="1"/>
    <n v="342"/>
    <x v="6"/>
    <x v="0"/>
  </r>
  <r>
    <n v="6"/>
    <d v="2019-07-07T00:00:00"/>
    <x v="2"/>
    <n v="293"/>
    <x v="6"/>
    <x v="0"/>
  </r>
  <r>
    <n v="3"/>
    <d v="2019-07-08T00:00:00"/>
    <x v="0"/>
    <n v="489"/>
    <x v="6"/>
    <x v="2"/>
  </r>
  <r>
    <n v="5"/>
    <d v="2019-07-08T00:00:00"/>
    <x v="1"/>
    <n v="255"/>
    <x v="6"/>
    <x v="4"/>
  </r>
  <r>
    <n v="7"/>
    <d v="2019-07-09T00:00:00"/>
    <x v="0"/>
    <n v="390"/>
    <x v="6"/>
    <x v="1"/>
  </r>
  <r>
    <n v="3"/>
    <d v="2019-07-09T00:00:00"/>
    <x v="1"/>
    <n v="397"/>
    <x v="6"/>
    <x v="2"/>
  </r>
  <r>
    <n v="3"/>
    <d v="2019-07-09T00:00:00"/>
    <x v="2"/>
    <n v="157"/>
    <x v="6"/>
    <x v="2"/>
  </r>
  <r>
    <n v="1"/>
    <d v="2019-07-10T00:00:00"/>
    <x v="0"/>
    <n v="375"/>
    <x v="6"/>
    <x v="5"/>
  </r>
  <r>
    <n v="7"/>
    <d v="2019-07-10T00:00:00"/>
    <x v="1"/>
    <n v="160"/>
    <x v="6"/>
    <x v="1"/>
  </r>
  <r>
    <n v="3"/>
    <d v="2019-07-10T00:00:00"/>
    <x v="2"/>
    <n v="178"/>
    <x v="6"/>
    <x v="2"/>
  </r>
  <r>
    <n v="4"/>
    <d v="2019-07-11T00:00:00"/>
    <x v="0"/>
    <n v="211"/>
    <x v="6"/>
    <x v="6"/>
  </r>
  <r>
    <n v="2"/>
    <d v="2019-07-11T00:00:00"/>
    <x v="2"/>
    <n v="309"/>
    <x v="6"/>
    <x v="3"/>
  </r>
  <r>
    <n v="1"/>
    <d v="2019-07-12T00:00:00"/>
    <x v="1"/>
    <n v="331"/>
    <x v="6"/>
    <x v="5"/>
  </r>
  <r>
    <n v="5"/>
    <d v="2019-07-12T00:00:00"/>
    <x v="2"/>
    <n v="252"/>
    <x v="6"/>
    <x v="4"/>
  </r>
  <r>
    <n v="3"/>
    <d v="2019-07-13T00:00:00"/>
    <x v="0"/>
    <n v="408"/>
    <x v="6"/>
    <x v="2"/>
  </r>
  <r>
    <n v="4"/>
    <d v="2019-07-13T00:00:00"/>
    <x v="1"/>
    <n v="422"/>
    <x v="6"/>
    <x v="6"/>
  </r>
  <r>
    <n v="1"/>
    <d v="2019-07-13T00:00:00"/>
    <x v="2"/>
    <n v="353"/>
    <x v="6"/>
    <x v="5"/>
  </r>
  <r>
    <n v="3"/>
    <d v="2019-07-14T00:00:00"/>
    <x v="0"/>
    <n v="168"/>
    <x v="6"/>
    <x v="2"/>
  </r>
  <r>
    <n v="6"/>
    <d v="2019-07-14T00:00:00"/>
    <x v="1"/>
    <n v="493"/>
    <x v="6"/>
    <x v="0"/>
  </r>
  <r>
    <n v="3"/>
    <d v="2019-07-14T00:00:00"/>
    <x v="2"/>
    <n v="152"/>
    <x v="6"/>
    <x v="2"/>
  </r>
  <r>
    <n v="4"/>
    <d v="2019-07-15T00:00:00"/>
    <x v="0"/>
    <n v="498"/>
    <x v="6"/>
    <x v="6"/>
  </r>
  <r>
    <n v="1"/>
    <d v="2019-07-15T00:00:00"/>
    <x v="1"/>
    <n v="253"/>
    <x v="6"/>
    <x v="5"/>
  </r>
  <r>
    <n v="1"/>
    <d v="2019-07-15T00:00:00"/>
    <x v="2"/>
    <n v="366"/>
    <x v="6"/>
    <x v="5"/>
  </r>
  <r>
    <n v="2"/>
    <d v="2019-07-17T00:00:00"/>
    <x v="1"/>
    <n v="274"/>
    <x v="6"/>
    <x v="3"/>
  </r>
  <r>
    <n v="1"/>
    <d v="2019-07-17T00:00:00"/>
    <x v="2"/>
    <n v="267"/>
    <x v="6"/>
    <x v="5"/>
  </r>
  <r>
    <n v="5"/>
    <d v="2019-07-18T00:00:00"/>
    <x v="1"/>
    <n v="181"/>
    <x v="6"/>
    <x v="4"/>
  </r>
  <r>
    <n v="5"/>
    <d v="2019-07-19T00:00:00"/>
    <x v="0"/>
    <n v="444"/>
    <x v="6"/>
    <x v="4"/>
  </r>
  <r>
    <n v="2"/>
    <d v="2019-07-19T00:00:00"/>
    <x v="2"/>
    <n v="426"/>
    <x v="6"/>
    <x v="3"/>
  </r>
  <r>
    <n v="3"/>
    <d v="2019-07-20T00:00:00"/>
    <x v="0"/>
    <n v="486"/>
    <x v="6"/>
    <x v="2"/>
  </r>
  <r>
    <n v="2"/>
    <d v="2019-07-20T00:00:00"/>
    <x v="2"/>
    <n v="375"/>
    <x v="6"/>
    <x v="3"/>
  </r>
  <r>
    <n v="7"/>
    <d v="2019-07-21T00:00:00"/>
    <x v="0"/>
    <n v="234"/>
    <x v="6"/>
    <x v="1"/>
  </r>
  <r>
    <n v="3"/>
    <d v="2019-07-21T00:00:00"/>
    <x v="1"/>
    <n v="468"/>
    <x v="6"/>
    <x v="2"/>
  </r>
  <r>
    <n v="5"/>
    <d v="2019-07-22T00:00:00"/>
    <x v="1"/>
    <n v="247"/>
    <x v="6"/>
    <x v="4"/>
  </r>
  <r>
    <n v="4"/>
    <d v="2019-07-22T00:00:00"/>
    <x v="2"/>
    <n v="216"/>
    <x v="6"/>
    <x v="6"/>
  </r>
  <r>
    <n v="7"/>
    <d v="2019-07-23T00:00:00"/>
    <x v="0"/>
    <n v="424"/>
    <x v="6"/>
    <x v="1"/>
  </r>
  <r>
    <n v="1"/>
    <d v="2019-07-23T00:00:00"/>
    <x v="1"/>
    <n v="460"/>
    <x v="6"/>
    <x v="5"/>
  </r>
  <r>
    <n v="2"/>
    <d v="2019-07-23T00:00:00"/>
    <x v="2"/>
    <n v="399"/>
    <x v="6"/>
    <x v="3"/>
  </r>
  <r>
    <n v="3"/>
    <d v="2019-07-24T00:00:00"/>
    <x v="0"/>
    <n v="480"/>
    <x v="6"/>
    <x v="2"/>
  </r>
  <r>
    <n v="5"/>
    <d v="2019-07-24T00:00:00"/>
    <x v="2"/>
    <n v="372"/>
    <x v="6"/>
    <x v="4"/>
  </r>
  <r>
    <n v="2"/>
    <d v="2019-07-25T00:00:00"/>
    <x v="0"/>
    <n v="491"/>
    <x v="6"/>
    <x v="3"/>
  </r>
  <r>
    <n v="2"/>
    <d v="2019-07-25T00:00:00"/>
    <x v="1"/>
    <n v="182"/>
    <x v="6"/>
    <x v="3"/>
  </r>
  <r>
    <n v="1"/>
    <d v="2019-07-26T00:00:00"/>
    <x v="0"/>
    <n v="292"/>
    <x v="6"/>
    <x v="5"/>
  </r>
  <r>
    <n v="2"/>
    <d v="2019-07-26T00:00:00"/>
    <x v="2"/>
    <n v="152"/>
    <x v="6"/>
    <x v="3"/>
  </r>
  <r>
    <n v="4"/>
    <d v="2019-07-27T00:00:00"/>
    <x v="0"/>
    <n v="247"/>
    <x v="6"/>
    <x v="6"/>
  </r>
  <r>
    <n v="6"/>
    <d v="2019-07-27T00:00:00"/>
    <x v="1"/>
    <n v="498"/>
    <x v="6"/>
    <x v="0"/>
  </r>
  <r>
    <n v="1"/>
    <d v="2019-07-28T00:00:00"/>
    <x v="0"/>
    <n v="490"/>
    <x v="6"/>
    <x v="5"/>
  </r>
  <r>
    <n v="5"/>
    <d v="2019-07-28T00:00:00"/>
    <x v="2"/>
    <n v="347"/>
    <x v="6"/>
    <x v="4"/>
  </r>
  <r>
    <n v="1"/>
    <d v="2019-07-29T00:00:00"/>
    <x v="0"/>
    <n v="228"/>
    <x v="6"/>
    <x v="5"/>
  </r>
  <r>
    <n v="5"/>
    <d v="2019-08-01T00:00:00"/>
    <x v="0"/>
    <n v="316"/>
    <x v="7"/>
    <x v="4"/>
  </r>
  <r>
    <n v="6"/>
    <d v="2019-08-01T00:00:00"/>
    <x v="1"/>
    <n v="330"/>
    <x v="7"/>
    <x v="0"/>
  </r>
  <r>
    <n v="2"/>
    <d v="2019-08-01T00:00:00"/>
    <x v="2"/>
    <n v="418"/>
    <x v="7"/>
    <x v="3"/>
  </r>
  <r>
    <n v="6"/>
    <d v="2019-08-02T00:00:00"/>
    <x v="0"/>
    <n v="316"/>
    <x v="7"/>
    <x v="0"/>
  </r>
  <r>
    <n v="7"/>
    <d v="2019-08-02T00:00:00"/>
    <x v="2"/>
    <n v="308"/>
    <x v="7"/>
    <x v="1"/>
  </r>
  <r>
    <n v="4"/>
    <d v="2019-08-03T00:00:00"/>
    <x v="0"/>
    <n v="222"/>
    <x v="7"/>
    <x v="6"/>
  </r>
  <r>
    <n v="6"/>
    <d v="2019-08-03T00:00:00"/>
    <x v="1"/>
    <n v="288"/>
    <x v="7"/>
    <x v="0"/>
  </r>
  <r>
    <n v="1"/>
    <d v="2019-08-03T00:00:00"/>
    <x v="2"/>
    <n v="182"/>
    <x v="7"/>
    <x v="5"/>
  </r>
  <r>
    <n v="3"/>
    <d v="2019-08-04T00:00:00"/>
    <x v="0"/>
    <n v="244"/>
    <x v="7"/>
    <x v="2"/>
  </r>
  <r>
    <n v="3"/>
    <d v="2019-08-04T00:00:00"/>
    <x v="1"/>
    <n v="277"/>
    <x v="7"/>
    <x v="2"/>
  </r>
  <r>
    <n v="5"/>
    <d v="2019-08-05T00:00:00"/>
    <x v="0"/>
    <n v="316"/>
    <x v="7"/>
    <x v="4"/>
  </r>
  <r>
    <n v="2"/>
    <d v="2019-08-05T00:00:00"/>
    <x v="1"/>
    <n v="361"/>
    <x v="7"/>
    <x v="3"/>
  </r>
  <r>
    <n v="5"/>
    <d v="2019-08-05T00:00:00"/>
    <x v="2"/>
    <n v="294"/>
    <x v="7"/>
    <x v="4"/>
  </r>
  <r>
    <n v="6"/>
    <d v="2019-08-06T00:00:00"/>
    <x v="0"/>
    <n v="263"/>
    <x v="7"/>
    <x v="0"/>
  </r>
  <r>
    <n v="3"/>
    <d v="2019-08-06T00:00:00"/>
    <x v="1"/>
    <n v="354"/>
    <x v="7"/>
    <x v="2"/>
  </r>
  <r>
    <n v="4"/>
    <d v="2019-08-07T00:00:00"/>
    <x v="0"/>
    <n v="278"/>
    <x v="7"/>
    <x v="6"/>
  </r>
  <r>
    <n v="1"/>
    <d v="2019-08-07T00:00:00"/>
    <x v="1"/>
    <n v="226"/>
    <x v="7"/>
    <x v="5"/>
  </r>
  <r>
    <n v="2"/>
    <d v="2019-08-08T00:00:00"/>
    <x v="0"/>
    <n v="487"/>
    <x v="7"/>
    <x v="3"/>
  </r>
  <r>
    <n v="7"/>
    <d v="2019-08-08T00:00:00"/>
    <x v="1"/>
    <n v="334"/>
    <x v="7"/>
    <x v="1"/>
  </r>
  <r>
    <n v="6"/>
    <d v="2019-08-08T00:00:00"/>
    <x v="2"/>
    <n v="162"/>
    <x v="7"/>
    <x v="0"/>
  </r>
  <r>
    <n v="4"/>
    <d v="2019-08-09T00:00:00"/>
    <x v="0"/>
    <n v="366"/>
    <x v="7"/>
    <x v="6"/>
  </r>
  <r>
    <n v="2"/>
    <d v="2019-08-09T00:00:00"/>
    <x v="2"/>
    <n v="389"/>
    <x v="7"/>
    <x v="3"/>
  </r>
  <r>
    <n v="2"/>
    <d v="2019-08-10T00:00:00"/>
    <x v="0"/>
    <n v="272"/>
    <x v="7"/>
    <x v="3"/>
  </r>
  <r>
    <n v="2"/>
    <d v="2019-08-10T00:00:00"/>
    <x v="1"/>
    <n v="371"/>
    <x v="7"/>
    <x v="3"/>
  </r>
  <r>
    <n v="1"/>
    <d v="2019-08-10T00:00:00"/>
    <x v="2"/>
    <n v="293"/>
    <x v="7"/>
    <x v="5"/>
  </r>
  <r>
    <n v="5"/>
    <d v="2019-08-11T00:00:00"/>
    <x v="0"/>
    <n v="208"/>
    <x v="7"/>
    <x v="4"/>
  </r>
  <r>
    <n v="3"/>
    <d v="2019-08-11T00:00:00"/>
    <x v="2"/>
    <n v="429"/>
    <x v="7"/>
    <x v="2"/>
  </r>
  <r>
    <n v="7"/>
    <d v="2019-08-12T00:00:00"/>
    <x v="1"/>
    <n v="266"/>
    <x v="7"/>
    <x v="1"/>
  </r>
  <r>
    <n v="7"/>
    <d v="2019-08-13T00:00:00"/>
    <x v="0"/>
    <n v="482"/>
    <x v="7"/>
    <x v="1"/>
  </r>
  <r>
    <n v="1"/>
    <d v="2019-08-13T00:00:00"/>
    <x v="2"/>
    <n v="447"/>
    <x v="7"/>
    <x v="5"/>
  </r>
  <r>
    <n v="2"/>
    <d v="2019-08-14T00:00:00"/>
    <x v="0"/>
    <n v="348"/>
    <x v="7"/>
    <x v="3"/>
  </r>
  <r>
    <n v="1"/>
    <d v="2019-08-14T00:00:00"/>
    <x v="2"/>
    <n v="299"/>
    <x v="7"/>
    <x v="5"/>
  </r>
  <r>
    <n v="3"/>
    <d v="2019-08-15T00:00:00"/>
    <x v="1"/>
    <n v="363"/>
    <x v="7"/>
    <x v="2"/>
  </r>
  <r>
    <n v="1"/>
    <d v="2019-08-15T00:00:00"/>
    <x v="2"/>
    <n v="430"/>
    <x v="7"/>
    <x v="5"/>
  </r>
  <r>
    <n v="2"/>
    <d v="2019-08-16T00:00:00"/>
    <x v="0"/>
    <n v="350"/>
    <x v="7"/>
    <x v="3"/>
  </r>
  <r>
    <n v="4"/>
    <d v="2019-08-16T00:00:00"/>
    <x v="1"/>
    <n v="227"/>
    <x v="7"/>
    <x v="6"/>
  </r>
  <r>
    <n v="2"/>
    <d v="2019-08-16T00:00:00"/>
    <x v="2"/>
    <n v="188"/>
    <x v="7"/>
    <x v="3"/>
  </r>
  <r>
    <n v="4"/>
    <d v="2019-08-17T00:00:00"/>
    <x v="0"/>
    <n v="264"/>
    <x v="7"/>
    <x v="6"/>
  </r>
  <r>
    <n v="6"/>
    <d v="2019-08-17T00:00:00"/>
    <x v="1"/>
    <n v="346"/>
    <x v="7"/>
    <x v="0"/>
  </r>
  <r>
    <n v="7"/>
    <d v="2019-08-17T00:00:00"/>
    <x v="2"/>
    <n v="460"/>
    <x v="7"/>
    <x v="1"/>
  </r>
  <r>
    <n v="4"/>
    <d v="2019-08-18T00:00:00"/>
    <x v="1"/>
    <n v="210"/>
    <x v="7"/>
    <x v="6"/>
  </r>
  <r>
    <n v="4"/>
    <d v="2019-08-18T00:00:00"/>
    <x v="2"/>
    <n v="308"/>
    <x v="7"/>
    <x v="6"/>
  </r>
  <r>
    <n v="7"/>
    <d v="2019-08-19T00:00:00"/>
    <x v="0"/>
    <n v="341"/>
    <x v="7"/>
    <x v="1"/>
  </r>
  <r>
    <n v="7"/>
    <d v="2019-08-19T00:00:00"/>
    <x v="1"/>
    <n v="185"/>
    <x v="7"/>
    <x v="1"/>
  </r>
  <r>
    <n v="4"/>
    <d v="2019-08-19T00:00:00"/>
    <x v="2"/>
    <n v="228"/>
    <x v="7"/>
    <x v="6"/>
  </r>
  <r>
    <n v="6"/>
    <d v="2019-08-20T00:00:00"/>
    <x v="0"/>
    <n v="223"/>
    <x v="7"/>
    <x v="0"/>
  </r>
  <r>
    <n v="6"/>
    <d v="2019-08-21T00:00:00"/>
    <x v="1"/>
    <n v="389"/>
    <x v="7"/>
    <x v="0"/>
  </r>
  <r>
    <n v="1"/>
    <d v="2019-08-21T00:00:00"/>
    <x v="2"/>
    <n v="441"/>
    <x v="7"/>
    <x v="5"/>
  </r>
  <r>
    <n v="6"/>
    <d v="2019-08-22T00:00:00"/>
    <x v="0"/>
    <n v="200"/>
    <x v="7"/>
    <x v="0"/>
  </r>
  <r>
    <n v="2"/>
    <d v="2019-08-22T00:00:00"/>
    <x v="1"/>
    <n v="203"/>
    <x v="7"/>
    <x v="3"/>
  </r>
  <r>
    <n v="4"/>
    <d v="2019-08-22T00:00:00"/>
    <x v="2"/>
    <n v="310"/>
    <x v="7"/>
    <x v="6"/>
  </r>
  <r>
    <n v="4"/>
    <d v="2019-08-23T00:00:00"/>
    <x v="0"/>
    <n v="190"/>
    <x v="7"/>
    <x v="6"/>
  </r>
  <r>
    <n v="2"/>
    <d v="2019-08-24T00:00:00"/>
    <x v="0"/>
    <n v="404"/>
    <x v="7"/>
    <x v="3"/>
  </r>
  <r>
    <n v="4"/>
    <d v="2019-08-24T00:00:00"/>
    <x v="2"/>
    <n v="472"/>
    <x v="7"/>
    <x v="6"/>
  </r>
  <r>
    <n v="6"/>
    <d v="2019-08-25T00:00:00"/>
    <x v="1"/>
    <n v="315"/>
    <x v="7"/>
    <x v="0"/>
  </r>
  <r>
    <n v="7"/>
    <d v="2019-08-26T00:00:00"/>
    <x v="0"/>
    <n v="453"/>
    <x v="7"/>
    <x v="1"/>
  </r>
  <r>
    <n v="7"/>
    <d v="2019-08-26T00:00:00"/>
    <x v="1"/>
    <n v="240"/>
    <x v="7"/>
    <x v="1"/>
  </r>
  <r>
    <n v="1"/>
    <d v="2019-08-26T00:00:00"/>
    <x v="2"/>
    <n v="417"/>
    <x v="7"/>
    <x v="5"/>
  </r>
  <r>
    <n v="2"/>
    <d v="2019-08-27T00:00:00"/>
    <x v="0"/>
    <n v="389"/>
    <x v="7"/>
    <x v="3"/>
  </r>
  <r>
    <n v="7"/>
    <d v="2019-08-27T00:00:00"/>
    <x v="1"/>
    <n v="335"/>
    <x v="7"/>
    <x v="1"/>
  </r>
  <r>
    <n v="3"/>
    <d v="2019-08-27T00:00:00"/>
    <x v="2"/>
    <n v="465"/>
    <x v="7"/>
    <x v="2"/>
  </r>
  <r>
    <n v="5"/>
    <d v="2019-08-28T00:00:00"/>
    <x v="1"/>
    <n v="324"/>
    <x v="7"/>
    <x v="4"/>
  </r>
  <r>
    <n v="3"/>
    <d v="2019-08-28T00:00:00"/>
    <x v="2"/>
    <n v="316"/>
    <x v="7"/>
    <x v="2"/>
  </r>
  <r>
    <n v="3"/>
    <d v="2019-08-29T00:00:00"/>
    <x v="0"/>
    <n v="356"/>
    <x v="7"/>
    <x v="2"/>
  </r>
  <r>
    <n v="2"/>
    <d v="2019-08-29T00:00:00"/>
    <x v="1"/>
    <n v="493"/>
    <x v="7"/>
    <x v="3"/>
  </r>
  <r>
    <n v="7"/>
    <d v="2019-09-01T00:00:00"/>
    <x v="2"/>
    <n v="334"/>
    <x v="8"/>
    <x v="1"/>
  </r>
  <r>
    <n v="1"/>
    <d v="2019-09-02T00:00:00"/>
    <x v="0"/>
    <n v="214"/>
    <x v="8"/>
    <x v="5"/>
  </r>
  <r>
    <n v="1"/>
    <d v="2019-09-02T00:00:00"/>
    <x v="2"/>
    <n v="447"/>
    <x v="8"/>
    <x v="5"/>
  </r>
  <r>
    <n v="2"/>
    <d v="2019-09-03T00:00:00"/>
    <x v="0"/>
    <n v="297"/>
    <x v="8"/>
    <x v="3"/>
  </r>
  <r>
    <n v="7"/>
    <d v="2019-09-03T00:00:00"/>
    <x v="1"/>
    <n v="391"/>
    <x v="8"/>
    <x v="1"/>
  </r>
  <r>
    <n v="3"/>
    <d v="2019-09-04T00:00:00"/>
    <x v="1"/>
    <n v="192"/>
    <x v="8"/>
    <x v="2"/>
  </r>
  <r>
    <n v="2"/>
    <d v="2019-09-04T00:00:00"/>
    <x v="2"/>
    <n v="193"/>
    <x v="8"/>
    <x v="3"/>
  </r>
  <r>
    <n v="3"/>
    <d v="2019-09-05T00:00:00"/>
    <x v="0"/>
    <n v="351"/>
    <x v="8"/>
    <x v="2"/>
  </r>
  <r>
    <n v="2"/>
    <d v="2019-09-06T00:00:00"/>
    <x v="0"/>
    <n v="267"/>
    <x v="8"/>
    <x v="3"/>
  </r>
  <r>
    <n v="2"/>
    <d v="2019-09-06T00:00:00"/>
    <x v="1"/>
    <n v="203"/>
    <x v="8"/>
    <x v="3"/>
  </r>
  <r>
    <n v="1"/>
    <d v="2019-09-06T00:00:00"/>
    <x v="2"/>
    <n v="366"/>
    <x v="8"/>
    <x v="5"/>
  </r>
  <r>
    <n v="3"/>
    <d v="2019-09-07T00:00:00"/>
    <x v="1"/>
    <n v="188"/>
    <x v="8"/>
    <x v="2"/>
  </r>
  <r>
    <n v="3"/>
    <d v="2019-09-07T00:00:00"/>
    <x v="2"/>
    <n v="272"/>
    <x v="8"/>
    <x v="2"/>
  </r>
  <r>
    <n v="4"/>
    <d v="2019-09-08T00:00:00"/>
    <x v="0"/>
    <n v="452"/>
    <x v="8"/>
    <x v="6"/>
  </r>
  <r>
    <n v="5"/>
    <d v="2019-09-08T00:00:00"/>
    <x v="1"/>
    <n v="487"/>
    <x v="8"/>
    <x v="4"/>
  </r>
  <r>
    <n v="6"/>
    <d v="2019-09-08T00:00:00"/>
    <x v="2"/>
    <n v="442"/>
    <x v="8"/>
    <x v="0"/>
  </r>
  <r>
    <n v="6"/>
    <d v="2019-09-09T00:00:00"/>
    <x v="0"/>
    <n v="433"/>
    <x v="8"/>
    <x v="0"/>
  </r>
  <r>
    <n v="7"/>
    <d v="2019-09-09T00:00:00"/>
    <x v="1"/>
    <n v="434"/>
    <x v="8"/>
    <x v="1"/>
  </r>
  <r>
    <n v="6"/>
    <d v="2019-09-09T00:00:00"/>
    <x v="2"/>
    <n v="335"/>
    <x v="8"/>
    <x v="0"/>
  </r>
  <r>
    <n v="1"/>
    <d v="2019-09-10T00:00:00"/>
    <x v="0"/>
    <n v="433"/>
    <x v="8"/>
    <x v="5"/>
  </r>
  <r>
    <n v="4"/>
    <d v="2019-09-10T00:00:00"/>
    <x v="1"/>
    <n v="198"/>
    <x v="8"/>
    <x v="6"/>
  </r>
  <r>
    <n v="4"/>
    <d v="2019-09-10T00:00:00"/>
    <x v="2"/>
    <n v="308"/>
    <x v="8"/>
    <x v="6"/>
  </r>
  <r>
    <n v="2"/>
    <d v="2019-09-11T00:00:00"/>
    <x v="0"/>
    <n v="346"/>
    <x v="8"/>
    <x v="3"/>
  </r>
  <r>
    <n v="1"/>
    <d v="2019-09-11T00:00:00"/>
    <x v="1"/>
    <n v="345"/>
    <x v="8"/>
    <x v="5"/>
  </r>
  <r>
    <n v="6"/>
    <d v="2019-09-11T00:00:00"/>
    <x v="2"/>
    <n v="207"/>
    <x v="8"/>
    <x v="0"/>
  </r>
  <r>
    <n v="6"/>
    <d v="2019-09-12T00:00:00"/>
    <x v="0"/>
    <n v="480"/>
    <x v="8"/>
    <x v="0"/>
  </r>
  <r>
    <n v="3"/>
    <d v="2019-09-12T00:00:00"/>
    <x v="2"/>
    <n v="212"/>
    <x v="8"/>
    <x v="2"/>
  </r>
  <r>
    <n v="2"/>
    <d v="2019-09-13T00:00:00"/>
    <x v="0"/>
    <n v="397"/>
    <x v="8"/>
    <x v="3"/>
  </r>
  <r>
    <n v="2"/>
    <d v="2019-09-13T00:00:00"/>
    <x v="2"/>
    <n v="169"/>
    <x v="8"/>
    <x v="3"/>
  </r>
  <r>
    <n v="7"/>
    <d v="2019-09-14T00:00:00"/>
    <x v="0"/>
    <n v="247"/>
    <x v="8"/>
    <x v="1"/>
  </r>
  <r>
    <n v="5"/>
    <d v="2019-09-14T00:00:00"/>
    <x v="2"/>
    <n v="499"/>
    <x v="8"/>
    <x v="4"/>
  </r>
  <r>
    <n v="1"/>
    <d v="2019-09-15T00:00:00"/>
    <x v="1"/>
    <n v="163"/>
    <x v="8"/>
    <x v="5"/>
  </r>
  <r>
    <n v="3"/>
    <d v="2019-09-16T00:00:00"/>
    <x v="0"/>
    <n v="440"/>
    <x v="8"/>
    <x v="2"/>
  </r>
  <r>
    <n v="6"/>
    <d v="2019-09-16T00:00:00"/>
    <x v="1"/>
    <n v="379"/>
    <x v="8"/>
    <x v="0"/>
  </r>
  <r>
    <n v="3"/>
    <d v="2019-09-16T00:00:00"/>
    <x v="2"/>
    <n v="190"/>
    <x v="8"/>
    <x v="2"/>
  </r>
  <r>
    <n v="3"/>
    <d v="2019-09-17T00:00:00"/>
    <x v="0"/>
    <n v="465"/>
    <x v="8"/>
    <x v="2"/>
  </r>
  <r>
    <n v="7"/>
    <d v="2019-09-17T00:00:00"/>
    <x v="1"/>
    <n v="240"/>
    <x v="8"/>
    <x v="1"/>
  </r>
  <r>
    <n v="6"/>
    <d v="2019-09-17T00:00:00"/>
    <x v="2"/>
    <n v="217"/>
    <x v="8"/>
    <x v="0"/>
  </r>
  <r>
    <n v="6"/>
    <d v="2019-09-18T00:00:00"/>
    <x v="0"/>
    <n v="409"/>
    <x v="8"/>
    <x v="0"/>
  </r>
  <r>
    <n v="4"/>
    <d v="2019-09-18T00:00:00"/>
    <x v="1"/>
    <n v="406"/>
    <x v="8"/>
    <x v="6"/>
  </r>
  <r>
    <n v="2"/>
    <d v="2019-09-19T00:00:00"/>
    <x v="0"/>
    <n v="335"/>
    <x v="8"/>
    <x v="3"/>
  </r>
  <r>
    <n v="7"/>
    <d v="2019-09-19T00:00:00"/>
    <x v="1"/>
    <n v="305"/>
    <x v="8"/>
    <x v="1"/>
  </r>
  <r>
    <n v="3"/>
    <d v="2019-09-19T00:00:00"/>
    <x v="2"/>
    <n v="337"/>
    <x v="8"/>
    <x v="2"/>
  </r>
  <r>
    <n v="7"/>
    <d v="2019-09-20T00:00:00"/>
    <x v="0"/>
    <n v="387"/>
    <x v="8"/>
    <x v="1"/>
  </r>
  <r>
    <n v="1"/>
    <d v="2019-09-20T00:00:00"/>
    <x v="1"/>
    <n v="412"/>
    <x v="8"/>
    <x v="5"/>
  </r>
  <r>
    <n v="4"/>
    <d v="2019-09-20T00:00:00"/>
    <x v="2"/>
    <n v="383"/>
    <x v="8"/>
    <x v="6"/>
  </r>
  <r>
    <n v="5"/>
    <d v="2019-09-21T00:00:00"/>
    <x v="1"/>
    <n v="153"/>
    <x v="8"/>
    <x v="4"/>
  </r>
  <r>
    <n v="4"/>
    <d v="2019-09-21T00:00:00"/>
    <x v="2"/>
    <n v="214"/>
    <x v="8"/>
    <x v="6"/>
  </r>
  <r>
    <n v="2"/>
    <d v="2019-09-22T00:00:00"/>
    <x v="0"/>
    <n v="338"/>
    <x v="8"/>
    <x v="3"/>
  </r>
  <r>
    <n v="6"/>
    <d v="2019-09-22T00:00:00"/>
    <x v="1"/>
    <n v="372"/>
    <x v="8"/>
    <x v="0"/>
  </r>
  <r>
    <n v="4"/>
    <d v="2019-09-23T00:00:00"/>
    <x v="0"/>
    <n v="327"/>
    <x v="8"/>
    <x v="6"/>
  </r>
  <r>
    <n v="1"/>
    <d v="2019-09-23T00:00:00"/>
    <x v="1"/>
    <n v="272"/>
    <x v="8"/>
    <x v="5"/>
  </r>
  <r>
    <n v="3"/>
    <d v="2019-09-23T00:00:00"/>
    <x v="2"/>
    <n v="449"/>
    <x v="8"/>
    <x v="2"/>
  </r>
  <r>
    <n v="6"/>
    <d v="2019-09-24T00:00:00"/>
    <x v="1"/>
    <n v="175"/>
    <x v="8"/>
    <x v="0"/>
  </r>
  <r>
    <n v="7"/>
    <d v="2019-09-25T00:00:00"/>
    <x v="0"/>
    <n v="417"/>
    <x v="8"/>
    <x v="1"/>
  </r>
  <r>
    <n v="7"/>
    <d v="2019-09-25T00:00:00"/>
    <x v="1"/>
    <n v="174"/>
    <x v="8"/>
    <x v="1"/>
  </r>
  <r>
    <n v="4"/>
    <d v="2019-09-25T00:00:00"/>
    <x v="2"/>
    <n v="185"/>
    <x v="8"/>
    <x v="6"/>
  </r>
  <r>
    <n v="7"/>
    <d v="2019-09-26T00:00:00"/>
    <x v="2"/>
    <n v="166"/>
    <x v="8"/>
    <x v="1"/>
  </r>
  <r>
    <n v="7"/>
    <d v="2019-09-27T00:00:00"/>
    <x v="1"/>
    <n v="214"/>
    <x v="8"/>
    <x v="1"/>
  </r>
  <r>
    <n v="6"/>
    <d v="2019-09-28T00:00:00"/>
    <x v="0"/>
    <n v="421"/>
    <x v="8"/>
    <x v="0"/>
  </r>
  <r>
    <n v="5"/>
    <d v="2019-09-29T00:00:00"/>
    <x v="0"/>
    <n v="160"/>
    <x v="8"/>
    <x v="4"/>
  </r>
  <r>
    <n v="4"/>
    <d v="2019-09-29T00:00:00"/>
    <x v="2"/>
    <n v="488"/>
    <x v="8"/>
    <x v="6"/>
  </r>
  <r>
    <n v="5"/>
    <d v="2019-10-01T00:00:00"/>
    <x v="0"/>
    <n v="179"/>
    <x v="9"/>
    <x v="4"/>
  </r>
  <r>
    <n v="1"/>
    <d v="2019-10-01T00:00:00"/>
    <x v="1"/>
    <n v="260"/>
    <x v="9"/>
    <x v="5"/>
  </r>
  <r>
    <n v="3"/>
    <d v="2019-10-02T00:00:00"/>
    <x v="0"/>
    <n v="480"/>
    <x v="9"/>
    <x v="2"/>
  </r>
  <r>
    <n v="7"/>
    <d v="2019-10-02T00:00:00"/>
    <x v="1"/>
    <n v="338"/>
    <x v="9"/>
    <x v="1"/>
  </r>
  <r>
    <n v="1"/>
    <d v="2019-10-02T00:00:00"/>
    <x v="2"/>
    <n v="312"/>
    <x v="9"/>
    <x v="5"/>
  </r>
  <r>
    <n v="6"/>
    <d v="2019-10-03T00:00:00"/>
    <x v="0"/>
    <n v="402"/>
    <x v="9"/>
    <x v="0"/>
  </r>
  <r>
    <n v="2"/>
    <d v="2019-10-03T00:00:00"/>
    <x v="1"/>
    <n v="280"/>
    <x v="9"/>
    <x v="3"/>
  </r>
  <r>
    <n v="5"/>
    <d v="2019-10-03T00:00:00"/>
    <x v="2"/>
    <n v="162"/>
    <x v="9"/>
    <x v="4"/>
  </r>
  <r>
    <n v="2"/>
    <d v="2019-10-04T00:00:00"/>
    <x v="0"/>
    <n v="205"/>
    <x v="9"/>
    <x v="3"/>
  </r>
  <r>
    <n v="3"/>
    <d v="2019-10-04T00:00:00"/>
    <x v="1"/>
    <n v="161"/>
    <x v="9"/>
    <x v="2"/>
  </r>
  <r>
    <n v="1"/>
    <d v="2019-10-04T00:00:00"/>
    <x v="2"/>
    <n v="265"/>
    <x v="9"/>
    <x v="5"/>
  </r>
  <r>
    <n v="2"/>
    <d v="2019-10-06T00:00:00"/>
    <x v="1"/>
    <n v="202"/>
    <x v="9"/>
    <x v="3"/>
  </r>
  <r>
    <n v="1"/>
    <d v="2019-10-06T00:00:00"/>
    <x v="2"/>
    <n v="268"/>
    <x v="9"/>
    <x v="5"/>
  </r>
  <r>
    <n v="1"/>
    <d v="2019-10-07T00:00:00"/>
    <x v="1"/>
    <n v="293"/>
    <x v="9"/>
    <x v="5"/>
  </r>
  <r>
    <n v="1"/>
    <d v="2019-10-07T00:00:00"/>
    <x v="2"/>
    <n v="261"/>
    <x v="9"/>
    <x v="5"/>
  </r>
  <r>
    <n v="6"/>
    <d v="2019-10-09T00:00:00"/>
    <x v="2"/>
    <n v="250"/>
    <x v="9"/>
    <x v="0"/>
  </r>
  <r>
    <n v="6"/>
    <d v="2019-10-10T00:00:00"/>
    <x v="0"/>
    <n v="236"/>
    <x v="9"/>
    <x v="0"/>
  </r>
  <r>
    <n v="1"/>
    <d v="2019-10-10T00:00:00"/>
    <x v="1"/>
    <n v="402"/>
    <x v="9"/>
    <x v="5"/>
  </r>
  <r>
    <n v="7"/>
    <d v="2019-10-11T00:00:00"/>
    <x v="0"/>
    <n v="431"/>
    <x v="9"/>
    <x v="1"/>
  </r>
  <r>
    <n v="5"/>
    <d v="2019-10-11T00:00:00"/>
    <x v="1"/>
    <n v="473"/>
    <x v="9"/>
    <x v="4"/>
  </r>
  <r>
    <n v="4"/>
    <d v="2019-10-12T00:00:00"/>
    <x v="0"/>
    <n v="471"/>
    <x v="9"/>
    <x v="6"/>
  </r>
  <r>
    <n v="1"/>
    <d v="2019-10-12T00:00:00"/>
    <x v="1"/>
    <n v="189"/>
    <x v="9"/>
    <x v="5"/>
  </r>
  <r>
    <n v="6"/>
    <d v="2019-10-13T00:00:00"/>
    <x v="1"/>
    <n v="333"/>
    <x v="9"/>
    <x v="0"/>
  </r>
  <r>
    <n v="1"/>
    <d v="2019-10-14T00:00:00"/>
    <x v="0"/>
    <n v="275"/>
    <x v="9"/>
    <x v="5"/>
  </r>
  <r>
    <n v="4"/>
    <d v="2019-10-14T00:00:00"/>
    <x v="1"/>
    <n v="346"/>
    <x v="9"/>
    <x v="6"/>
  </r>
  <r>
    <n v="1"/>
    <d v="2019-10-14T00:00:00"/>
    <x v="2"/>
    <n v="479"/>
    <x v="9"/>
    <x v="5"/>
  </r>
  <r>
    <n v="4"/>
    <d v="2019-10-15T00:00:00"/>
    <x v="0"/>
    <n v="458"/>
    <x v="9"/>
    <x v="6"/>
  </r>
  <r>
    <n v="7"/>
    <d v="2019-10-15T00:00:00"/>
    <x v="1"/>
    <n v="454"/>
    <x v="9"/>
    <x v="1"/>
  </r>
  <r>
    <n v="4"/>
    <d v="2019-10-16T00:00:00"/>
    <x v="0"/>
    <n v="430"/>
    <x v="9"/>
    <x v="6"/>
  </r>
  <r>
    <n v="2"/>
    <d v="2019-10-16T00:00:00"/>
    <x v="1"/>
    <n v="434"/>
    <x v="9"/>
    <x v="3"/>
  </r>
  <r>
    <n v="5"/>
    <d v="2019-10-16T00:00:00"/>
    <x v="2"/>
    <n v="434"/>
    <x v="9"/>
    <x v="4"/>
  </r>
  <r>
    <n v="4"/>
    <d v="2019-10-17T00:00:00"/>
    <x v="0"/>
    <n v="355"/>
    <x v="9"/>
    <x v="6"/>
  </r>
  <r>
    <n v="5"/>
    <d v="2019-10-17T00:00:00"/>
    <x v="2"/>
    <n v="383"/>
    <x v="9"/>
    <x v="4"/>
  </r>
  <r>
    <n v="1"/>
    <d v="2019-10-18T00:00:00"/>
    <x v="0"/>
    <n v="408"/>
    <x v="9"/>
    <x v="5"/>
  </r>
  <r>
    <n v="1"/>
    <d v="2019-10-18T00:00:00"/>
    <x v="1"/>
    <n v="209"/>
    <x v="9"/>
    <x v="5"/>
  </r>
  <r>
    <n v="7"/>
    <d v="2019-10-18T00:00:00"/>
    <x v="2"/>
    <n v="166"/>
    <x v="9"/>
    <x v="1"/>
  </r>
  <r>
    <n v="3"/>
    <d v="2019-10-19T00:00:00"/>
    <x v="0"/>
    <n v="455"/>
    <x v="9"/>
    <x v="2"/>
  </r>
  <r>
    <n v="1"/>
    <d v="2019-10-20T00:00:00"/>
    <x v="0"/>
    <n v="224"/>
    <x v="9"/>
    <x v="5"/>
  </r>
  <r>
    <n v="7"/>
    <d v="2019-10-20T00:00:00"/>
    <x v="1"/>
    <n v="309"/>
    <x v="9"/>
    <x v="1"/>
  </r>
  <r>
    <n v="3"/>
    <d v="2019-10-20T00:00:00"/>
    <x v="2"/>
    <n v="488"/>
    <x v="9"/>
    <x v="2"/>
  </r>
  <r>
    <n v="1"/>
    <d v="2019-10-21T00:00:00"/>
    <x v="0"/>
    <n v="325"/>
    <x v="9"/>
    <x v="5"/>
  </r>
  <r>
    <n v="6"/>
    <d v="2019-10-21T00:00:00"/>
    <x v="2"/>
    <n v="459"/>
    <x v="9"/>
    <x v="0"/>
  </r>
  <r>
    <n v="6"/>
    <d v="2019-10-22T00:00:00"/>
    <x v="1"/>
    <n v="343"/>
    <x v="9"/>
    <x v="0"/>
  </r>
  <r>
    <n v="3"/>
    <d v="2019-10-22T00:00:00"/>
    <x v="2"/>
    <n v="363"/>
    <x v="9"/>
    <x v="2"/>
  </r>
  <r>
    <n v="1"/>
    <d v="2019-10-23T00:00:00"/>
    <x v="1"/>
    <n v="322"/>
    <x v="9"/>
    <x v="5"/>
  </r>
  <r>
    <n v="3"/>
    <d v="2019-10-23T00:00:00"/>
    <x v="2"/>
    <n v="472"/>
    <x v="9"/>
    <x v="2"/>
  </r>
  <r>
    <n v="4"/>
    <d v="2019-10-24T00:00:00"/>
    <x v="1"/>
    <n v="213"/>
    <x v="9"/>
    <x v="6"/>
  </r>
  <r>
    <n v="3"/>
    <d v="2019-10-25T00:00:00"/>
    <x v="0"/>
    <n v="401"/>
    <x v="9"/>
    <x v="2"/>
  </r>
  <r>
    <n v="3"/>
    <d v="2019-10-25T00:00:00"/>
    <x v="2"/>
    <n v="153"/>
    <x v="9"/>
    <x v="2"/>
  </r>
  <r>
    <n v="2"/>
    <d v="2019-10-26T00:00:00"/>
    <x v="0"/>
    <n v="361"/>
    <x v="9"/>
    <x v="3"/>
  </r>
  <r>
    <n v="6"/>
    <d v="2019-10-26T00:00:00"/>
    <x v="1"/>
    <n v="388"/>
    <x v="9"/>
    <x v="0"/>
  </r>
  <r>
    <n v="6"/>
    <d v="2019-10-26T00:00:00"/>
    <x v="2"/>
    <n v="385"/>
    <x v="9"/>
    <x v="0"/>
  </r>
  <r>
    <n v="7"/>
    <d v="2019-10-27T00:00:00"/>
    <x v="0"/>
    <n v="322"/>
    <x v="9"/>
    <x v="1"/>
  </r>
  <r>
    <n v="5"/>
    <d v="2019-10-27T00:00:00"/>
    <x v="2"/>
    <n v="249"/>
    <x v="9"/>
    <x v="4"/>
  </r>
  <r>
    <n v="4"/>
    <d v="2019-10-28T00:00:00"/>
    <x v="0"/>
    <n v="223"/>
    <x v="9"/>
    <x v="6"/>
  </r>
  <r>
    <n v="6"/>
    <d v="2019-10-28T00:00:00"/>
    <x v="1"/>
    <n v="361"/>
    <x v="9"/>
    <x v="0"/>
  </r>
  <r>
    <n v="1"/>
    <d v="2019-10-29T00:00:00"/>
    <x v="0"/>
    <n v="171"/>
    <x v="9"/>
    <x v="5"/>
  </r>
  <r>
    <n v="3"/>
    <d v="2019-10-29T00:00:00"/>
    <x v="1"/>
    <n v="371"/>
    <x v="9"/>
    <x v="2"/>
  </r>
  <r>
    <n v="6"/>
    <d v="2019-10-29T00:00:00"/>
    <x v="2"/>
    <n v="254"/>
    <x v="9"/>
    <x v="0"/>
  </r>
  <r>
    <n v="2"/>
    <d v="2019-11-01T00:00:00"/>
    <x v="0"/>
    <n v="381"/>
    <x v="10"/>
    <x v="3"/>
  </r>
  <r>
    <n v="3"/>
    <d v="2019-11-01T00:00:00"/>
    <x v="2"/>
    <n v="492"/>
    <x v="10"/>
    <x v="2"/>
  </r>
  <r>
    <n v="7"/>
    <d v="2019-11-02T00:00:00"/>
    <x v="2"/>
    <n v="463"/>
    <x v="10"/>
    <x v="1"/>
  </r>
  <r>
    <n v="4"/>
    <d v="2019-11-03T00:00:00"/>
    <x v="0"/>
    <n v="289"/>
    <x v="10"/>
    <x v="6"/>
  </r>
  <r>
    <n v="2"/>
    <d v="2019-11-04T00:00:00"/>
    <x v="0"/>
    <n v="355"/>
    <x v="10"/>
    <x v="3"/>
  </r>
  <r>
    <n v="4"/>
    <d v="2019-11-04T00:00:00"/>
    <x v="1"/>
    <n v="254"/>
    <x v="10"/>
    <x v="6"/>
  </r>
  <r>
    <n v="7"/>
    <d v="2019-11-04T00:00:00"/>
    <x v="2"/>
    <n v="155"/>
    <x v="10"/>
    <x v="1"/>
  </r>
  <r>
    <n v="1"/>
    <d v="2019-11-05T00:00:00"/>
    <x v="2"/>
    <n v="463"/>
    <x v="10"/>
    <x v="5"/>
  </r>
  <r>
    <n v="1"/>
    <d v="2019-11-06T00:00:00"/>
    <x v="0"/>
    <n v="209"/>
    <x v="10"/>
    <x v="5"/>
  </r>
  <r>
    <n v="1"/>
    <d v="2019-11-06T00:00:00"/>
    <x v="1"/>
    <n v="364"/>
    <x v="10"/>
    <x v="5"/>
  </r>
  <r>
    <n v="7"/>
    <d v="2019-11-06T00:00:00"/>
    <x v="2"/>
    <n v="306"/>
    <x v="10"/>
    <x v="1"/>
  </r>
  <r>
    <n v="7"/>
    <d v="2019-11-07T00:00:00"/>
    <x v="0"/>
    <n v="453"/>
    <x v="10"/>
    <x v="1"/>
  </r>
  <r>
    <n v="6"/>
    <d v="2019-11-07T00:00:00"/>
    <x v="2"/>
    <n v="203"/>
    <x v="10"/>
    <x v="0"/>
  </r>
  <r>
    <n v="6"/>
    <d v="2019-11-08T00:00:00"/>
    <x v="0"/>
    <n v="206"/>
    <x v="10"/>
    <x v="0"/>
  </r>
  <r>
    <n v="3"/>
    <d v="2019-11-08T00:00:00"/>
    <x v="1"/>
    <n v="239"/>
    <x v="10"/>
    <x v="2"/>
  </r>
  <r>
    <n v="3"/>
    <d v="2019-11-08T00:00:00"/>
    <x v="2"/>
    <n v="282"/>
    <x v="10"/>
    <x v="2"/>
  </r>
  <r>
    <n v="4"/>
    <d v="2019-11-09T00:00:00"/>
    <x v="0"/>
    <n v="385"/>
    <x v="10"/>
    <x v="6"/>
  </r>
  <r>
    <n v="4"/>
    <d v="2019-11-09T00:00:00"/>
    <x v="2"/>
    <n v="166"/>
    <x v="10"/>
    <x v="6"/>
  </r>
  <r>
    <n v="4"/>
    <d v="2019-11-10T00:00:00"/>
    <x v="2"/>
    <n v="240"/>
    <x v="10"/>
    <x v="6"/>
  </r>
  <r>
    <n v="1"/>
    <d v="2019-11-11T00:00:00"/>
    <x v="0"/>
    <n v="190"/>
    <x v="10"/>
    <x v="5"/>
  </r>
  <r>
    <n v="6"/>
    <d v="2019-11-11T00:00:00"/>
    <x v="1"/>
    <n v="456"/>
    <x v="10"/>
    <x v="0"/>
  </r>
  <r>
    <n v="1"/>
    <d v="2019-11-11T00:00:00"/>
    <x v="2"/>
    <n v="487"/>
    <x v="10"/>
    <x v="5"/>
  </r>
  <r>
    <n v="2"/>
    <d v="2019-11-12T00:00:00"/>
    <x v="2"/>
    <n v="279"/>
    <x v="10"/>
    <x v="3"/>
  </r>
  <r>
    <n v="6"/>
    <d v="2019-11-13T00:00:00"/>
    <x v="1"/>
    <n v="427"/>
    <x v="10"/>
    <x v="0"/>
  </r>
  <r>
    <n v="2"/>
    <d v="2019-11-13T00:00:00"/>
    <x v="2"/>
    <n v="406"/>
    <x v="10"/>
    <x v="3"/>
  </r>
  <r>
    <n v="2"/>
    <d v="2019-11-14T00:00:00"/>
    <x v="1"/>
    <n v="224"/>
    <x v="10"/>
    <x v="3"/>
  </r>
  <r>
    <n v="5"/>
    <d v="2019-11-15T00:00:00"/>
    <x v="0"/>
    <n v="367"/>
    <x v="10"/>
    <x v="4"/>
  </r>
  <r>
    <n v="2"/>
    <d v="2019-11-15T00:00:00"/>
    <x v="1"/>
    <n v="481"/>
    <x v="10"/>
    <x v="3"/>
  </r>
  <r>
    <n v="6"/>
    <d v="2019-11-15T00:00:00"/>
    <x v="2"/>
    <n v="242"/>
    <x v="10"/>
    <x v="0"/>
  </r>
  <r>
    <n v="7"/>
    <d v="2019-11-16T00:00:00"/>
    <x v="0"/>
    <n v="413"/>
    <x v="10"/>
    <x v="1"/>
  </r>
  <r>
    <n v="4"/>
    <d v="2019-11-16T00:00:00"/>
    <x v="1"/>
    <n v="272"/>
    <x v="10"/>
    <x v="6"/>
  </r>
  <r>
    <n v="5"/>
    <d v="2019-11-17T00:00:00"/>
    <x v="1"/>
    <n v="365"/>
    <x v="10"/>
    <x v="4"/>
  </r>
  <r>
    <n v="6"/>
    <d v="2019-11-17T00:00:00"/>
    <x v="2"/>
    <n v="344"/>
    <x v="10"/>
    <x v="0"/>
  </r>
  <r>
    <n v="3"/>
    <d v="2019-11-18T00:00:00"/>
    <x v="0"/>
    <n v="229"/>
    <x v="10"/>
    <x v="2"/>
  </r>
  <r>
    <n v="5"/>
    <d v="2019-11-18T00:00:00"/>
    <x v="1"/>
    <n v="443"/>
    <x v="10"/>
    <x v="4"/>
  </r>
  <r>
    <n v="6"/>
    <d v="2019-11-19T00:00:00"/>
    <x v="0"/>
    <n v="263"/>
    <x v="10"/>
    <x v="0"/>
  </r>
  <r>
    <n v="4"/>
    <d v="2019-11-19T00:00:00"/>
    <x v="1"/>
    <n v="495"/>
    <x v="10"/>
    <x v="6"/>
  </r>
  <r>
    <n v="7"/>
    <d v="2019-11-20T00:00:00"/>
    <x v="0"/>
    <n v="482"/>
    <x v="10"/>
    <x v="1"/>
  </r>
  <r>
    <n v="2"/>
    <d v="2019-11-20T00:00:00"/>
    <x v="1"/>
    <n v="435"/>
    <x v="10"/>
    <x v="3"/>
  </r>
  <r>
    <n v="7"/>
    <d v="2019-11-20T00:00:00"/>
    <x v="2"/>
    <n v="414"/>
    <x v="10"/>
    <x v="1"/>
  </r>
  <r>
    <n v="6"/>
    <d v="2019-11-21T00:00:00"/>
    <x v="0"/>
    <n v="281"/>
    <x v="10"/>
    <x v="0"/>
  </r>
  <r>
    <n v="6"/>
    <d v="2019-11-21T00:00:00"/>
    <x v="1"/>
    <n v="175"/>
    <x v="10"/>
    <x v="0"/>
  </r>
  <r>
    <n v="2"/>
    <d v="2019-11-21T00:00:00"/>
    <x v="2"/>
    <n v="348"/>
    <x v="10"/>
    <x v="3"/>
  </r>
  <r>
    <n v="7"/>
    <d v="2019-11-22T00:00:00"/>
    <x v="1"/>
    <n v="186"/>
    <x v="10"/>
    <x v="1"/>
  </r>
  <r>
    <n v="1"/>
    <d v="2019-11-23T00:00:00"/>
    <x v="0"/>
    <n v="293"/>
    <x v="10"/>
    <x v="5"/>
  </r>
  <r>
    <n v="1"/>
    <d v="2019-11-23T00:00:00"/>
    <x v="1"/>
    <n v="451"/>
    <x v="10"/>
    <x v="5"/>
  </r>
  <r>
    <n v="1"/>
    <d v="2019-11-23T00:00:00"/>
    <x v="2"/>
    <n v="411"/>
    <x v="10"/>
    <x v="5"/>
  </r>
  <r>
    <n v="6"/>
    <d v="2019-11-24T00:00:00"/>
    <x v="0"/>
    <n v="429"/>
    <x v="10"/>
    <x v="0"/>
  </r>
  <r>
    <n v="7"/>
    <d v="2019-11-24T00:00:00"/>
    <x v="1"/>
    <n v="204"/>
    <x v="10"/>
    <x v="1"/>
  </r>
  <r>
    <n v="3"/>
    <d v="2019-11-24T00:00:00"/>
    <x v="2"/>
    <n v="308"/>
    <x v="10"/>
    <x v="2"/>
  </r>
  <r>
    <n v="5"/>
    <d v="2019-11-25T00:00:00"/>
    <x v="0"/>
    <n v="441"/>
    <x v="10"/>
    <x v="4"/>
  </r>
  <r>
    <n v="6"/>
    <d v="2019-11-25T00:00:00"/>
    <x v="1"/>
    <n v="219"/>
    <x v="10"/>
    <x v="0"/>
  </r>
  <r>
    <n v="6"/>
    <d v="2019-11-25T00:00:00"/>
    <x v="2"/>
    <n v="475"/>
    <x v="10"/>
    <x v="0"/>
  </r>
  <r>
    <n v="7"/>
    <d v="2019-11-26T00:00:00"/>
    <x v="0"/>
    <n v="206"/>
    <x v="10"/>
    <x v="1"/>
  </r>
  <r>
    <n v="5"/>
    <d v="2019-11-26T00:00:00"/>
    <x v="1"/>
    <n v="227"/>
    <x v="10"/>
    <x v="4"/>
  </r>
  <r>
    <n v="6"/>
    <d v="2019-11-26T00:00:00"/>
    <x v="2"/>
    <n v="153"/>
    <x v="10"/>
    <x v="0"/>
  </r>
  <r>
    <n v="5"/>
    <d v="2019-11-27T00:00:00"/>
    <x v="0"/>
    <n v="373"/>
    <x v="10"/>
    <x v="4"/>
  </r>
  <r>
    <n v="2"/>
    <d v="2019-11-27T00:00:00"/>
    <x v="2"/>
    <n v="378"/>
    <x v="10"/>
    <x v="3"/>
  </r>
  <r>
    <n v="6"/>
    <d v="2019-11-28T00:00:00"/>
    <x v="0"/>
    <n v="378"/>
    <x v="10"/>
    <x v="0"/>
  </r>
  <r>
    <n v="3"/>
    <d v="2019-11-28T00:00:00"/>
    <x v="1"/>
    <n v="399"/>
    <x v="10"/>
    <x v="2"/>
  </r>
  <r>
    <n v="3"/>
    <d v="2019-11-28T00:00:00"/>
    <x v="2"/>
    <n v="257"/>
    <x v="10"/>
    <x v="2"/>
  </r>
  <r>
    <n v="7"/>
    <d v="2019-11-29T00:00:00"/>
    <x v="0"/>
    <n v="227"/>
    <x v="10"/>
    <x v="1"/>
  </r>
  <r>
    <n v="6"/>
    <d v="2019-11-29T00:00:00"/>
    <x v="1"/>
    <n v="396"/>
    <x v="1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82DAE1-58EB-47F5-9E36-39B9572A56A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3:T20"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49C593-41E8-4D8E-A2DA-085242EC0513}"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L4:N89" firstHeaderRow="1" firstDataRow="1" firstDataCol="2"/>
  <pivotFields count="7">
    <pivotField compact="0" outline="0" showAll="0"/>
    <pivotField compact="0" numFmtId="14" outline="0" showAll="0"/>
    <pivotField compact="0" numFmtId="20" outline="0" showAll="0">
      <items count="4">
        <item x="0"/>
        <item x="1"/>
        <item x="2"/>
        <item t="default"/>
      </items>
    </pivotField>
    <pivotField dataField="1" compact="0" outline="0" showAll="0"/>
    <pivotField axis="axisRow" compact="0" outline="0" showAll="0">
      <items count="12">
        <item x="0"/>
        <item x="1"/>
        <item x="2"/>
        <item x="3"/>
        <item x="4"/>
        <item x="5"/>
        <item x="6"/>
        <item x="7"/>
        <item x="8"/>
        <item x="9"/>
        <item x="10"/>
        <item t="default"/>
      </items>
    </pivotField>
    <pivotField axis="axisRow" compact="0" outline="0" showAll="0" sortType="ascending">
      <items count="8">
        <item x="5"/>
        <item x="3"/>
        <item x="2"/>
        <item x="6"/>
        <item x="4"/>
        <item x="0"/>
        <item x="1"/>
        <item t="default"/>
      </items>
    </pivotField>
    <pivotField compact="0" outline="0" dragToRow="0" dragToCol="0" dragToPage="0" showAll="0" defaultSubtotal="0"/>
  </pivotFields>
  <rowFields count="2">
    <field x="5"/>
    <field x="4"/>
  </rowFields>
  <rowItems count="85">
    <i>
      <x/>
      <x/>
    </i>
    <i r="1">
      <x v="1"/>
    </i>
    <i r="1">
      <x v="2"/>
    </i>
    <i r="1">
      <x v="3"/>
    </i>
    <i r="1">
      <x v="4"/>
    </i>
    <i r="1">
      <x v="5"/>
    </i>
    <i r="1">
      <x v="6"/>
    </i>
    <i r="1">
      <x v="7"/>
    </i>
    <i r="1">
      <x v="8"/>
    </i>
    <i r="1">
      <x v="9"/>
    </i>
    <i r="1">
      <x v="10"/>
    </i>
    <i t="default">
      <x/>
    </i>
    <i>
      <x v="1"/>
      <x/>
    </i>
    <i r="1">
      <x v="1"/>
    </i>
    <i r="1">
      <x v="2"/>
    </i>
    <i r="1">
      <x v="3"/>
    </i>
    <i r="1">
      <x v="4"/>
    </i>
    <i r="1">
      <x v="5"/>
    </i>
    <i r="1">
      <x v="6"/>
    </i>
    <i r="1">
      <x v="7"/>
    </i>
    <i r="1">
      <x v="8"/>
    </i>
    <i r="1">
      <x v="9"/>
    </i>
    <i r="1">
      <x v="10"/>
    </i>
    <i t="default">
      <x v="1"/>
    </i>
    <i>
      <x v="2"/>
      <x/>
    </i>
    <i r="1">
      <x v="1"/>
    </i>
    <i r="1">
      <x v="2"/>
    </i>
    <i r="1">
      <x v="3"/>
    </i>
    <i r="1">
      <x v="4"/>
    </i>
    <i r="1">
      <x v="5"/>
    </i>
    <i r="1">
      <x v="6"/>
    </i>
    <i r="1">
      <x v="7"/>
    </i>
    <i r="1">
      <x v="8"/>
    </i>
    <i r="1">
      <x v="9"/>
    </i>
    <i r="1">
      <x v="10"/>
    </i>
    <i t="default">
      <x v="2"/>
    </i>
    <i>
      <x v="3"/>
      <x/>
    </i>
    <i r="1">
      <x v="1"/>
    </i>
    <i r="1">
      <x v="2"/>
    </i>
    <i r="1">
      <x v="3"/>
    </i>
    <i r="1">
      <x v="4"/>
    </i>
    <i r="1">
      <x v="5"/>
    </i>
    <i r="1">
      <x v="6"/>
    </i>
    <i r="1">
      <x v="7"/>
    </i>
    <i r="1">
      <x v="8"/>
    </i>
    <i r="1">
      <x v="9"/>
    </i>
    <i r="1">
      <x v="10"/>
    </i>
    <i t="default">
      <x v="3"/>
    </i>
    <i>
      <x v="4"/>
      <x/>
    </i>
    <i r="1">
      <x v="1"/>
    </i>
    <i r="1">
      <x v="2"/>
    </i>
    <i r="1">
      <x v="3"/>
    </i>
    <i r="1">
      <x v="4"/>
    </i>
    <i r="1">
      <x v="5"/>
    </i>
    <i r="1">
      <x v="6"/>
    </i>
    <i r="1">
      <x v="7"/>
    </i>
    <i r="1">
      <x v="8"/>
    </i>
    <i r="1">
      <x v="9"/>
    </i>
    <i r="1">
      <x v="10"/>
    </i>
    <i t="default">
      <x v="4"/>
    </i>
    <i>
      <x v="5"/>
      <x/>
    </i>
    <i r="1">
      <x v="1"/>
    </i>
    <i r="1">
      <x v="2"/>
    </i>
    <i r="1">
      <x v="3"/>
    </i>
    <i r="1">
      <x v="4"/>
    </i>
    <i r="1">
      <x v="5"/>
    </i>
    <i r="1">
      <x v="6"/>
    </i>
    <i r="1">
      <x v="7"/>
    </i>
    <i r="1">
      <x v="8"/>
    </i>
    <i r="1">
      <x v="9"/>
    </i>
    <i r="1">
      <x v="10"/>
    </i>
    <i t="default">
      <x v="5"/>
    </i>
    <i>
      <x v="6"/>
      <x/>
    </i>
    <i r="1">
      <x v="1"/>
    </i>
    <i r="1">
      <x v="2"/>
    </i>
    <i r="1">
      <x v="3"/>
    </i>
    <i r="1">
      <x v="4"/>
    </i>
    <i r="1">
      <x v="5"/>
    </i>
    <i r="1">
      <x v="6"/>
    </i>
    <i r="1">
      <x v="7"/>
    </i>
    <i r="1">
      <x v="8"/>
    </i>
    <i r="1">
      <x v="9"/>
    </i>
    <i r="1">
      <x v="10"/>
    </i>
    <i t="default">
      <x v="6"/>
    </i>
    <i t="grand">
      <x/>
    </i>
  </rowItems>
  <colItems count="1">
    <i/>
  </colItems>
  <dataFields count="1">
    <dataField name="Sum of Quantity" fld="3" baseField="0" baseItem="0" numFmtId="164"/>
  </dataFields>
  <formats count="5">
    <format dxfId="9">
      <pivotArea field="5" type="button" dataOnly="0" labelOnly="1" outline="0" axis="axisRow" fieldPosition="0"/>
    </format>
    <format dxfId="8">
      <pivotArea dataOnly="0" labelOnly="1" outline="0" axis="axisValues" fieldPosition="0"/>
    </format>
    <format dxfId="7">
      <pivotArea grandRow="1" outline="0" collapsedLevelsAreSubtotals="1" fieldPosition="0"/>
    </format>
    <format dxfId="6">
      <pivotArea dataOnly="0" labelOnly="1" grandRow="1" outline="0" fieldPosition="0"/>
    </format>
    <format dxfId="5">
      <pivotArea outline="0" collapsedLevelsAreSubtotals="1" fieldPosition="0"/>
    </format>
  </formats>
  <pivotTableStyleInfo name="PivotStyleLight16" showRowHeaders="0" showColHeaders="0" showRowStripes="0" showColStripes="0" showLastColumn="1"/>
  <filters count="1">
    <filter fld="1" type="dateBetween" evalOrder="-1" id="14" name="Date">
      <autoFilter ref="A1">
        <filterColumn colId="0">
          <customFilters and="1">
            <customFilter operator="greaterThanOrEqual" val="43617"/>
            <customFilter operator="lessThanOrEqual" val="4364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ACD99907-CFAB-406D-94A2-18EC97697CD0}" sourceName="Time">
  <pivotTables>
    <pivotTable tabId="3" name="PivotTable2"/>
  </pivotTables>
  <data>
    <tabular pivotCacheId="129630109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 xr10:uid="{62C2E209-67A6-42F2-BF25-EF0E3C3035E3}" cache="Slicer_Time" caption="Time" style="Custom"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E10BD2-54B6-4379-87FB-97CF60A31768}" name="sp_tbl" displayName="sp_tbl" ref="A1:K1330" totalsRowShown="0" headerRowDxfId="14">
  <sortState xmlns:xlrd2="http://schemas.microsoft.com/office/spreadsheetml/2017/richdata2" ref="A2:J1330">
    <sortCondition ref="E1:E1330"/>
  </sortState>
  <tableColumns count="11">
    <tableColumn id="1" xr3:uid="{5819ADB4-90D1-4379-B199-5823F7354C94}" name="Name"/>
    <tableColumn id="2" xr3:uid="{4DD925E4-64F9-49B0-A990-EF605157076E}" name="Phone" dataDxfId="13"/>
    <tableColumn id="3" xr3:uid="{4F1F453C-273C-476C-851B-878EBFFBAC13}" name="Address"/>
    <tableColumn id="4" xr3:uid="{95A44D46-756E-44FB-9B0D-62553071F917}" name="Category"/>
    <tableColumn id="5" xr3:uid="{B7BD1016-6169-429B-96F1-993F687D9551}" name="Date" dataDxfId="12"/>
    <tableColumn id="6" xr3:uid="{245FD02A-C13D-4762-8D5F-FC107CF8FC9B}" name="Invoice No."/>
    <tableColumn id="7" xr3:uid="{0C48E489-7C0E-4D65-B0B2-7CF572CB7C50}" name="Quantity"/>
    <tableColumn id="8" xr3:uid="{693282B1-901E-463E-8721-D17F22F5CF4A}" name="Unit Price"/>
    <tableColumn id="9" xr3:uid="{DD003E50-D400-407D-95E9-0897A9D0CE57}" name="Amount"/>
    <tableColumn id="10" xr3:uid="{89B02FD8-280F-4E93-8072-BB464EF62AB6}" name="Description"/>
    <tableColumn id="11" xr3:uid="{B8FF7221-743A-48EA-B98D-4EACC73D82D1}" name="Month" dataDxfId="11">
      <calculatedColumnFormula>INDEX($O$4:$O$15,MONTH(sp_tbl[[#This Row],[Date]]))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66E212-52E4-498E-8018-55CEA352E00B}" name="birds_tbl" displayName="birds_tbl" ref="A1:C8" totalsRowShown="0" headerRowDxfId="10">
  <tableColumns count="3">
    <tableColumn id="1" xr3:uid="{3BA4AAFF-E0C1-4559-AC4F-063FA7F121FD}" name="Pen No."/>
    <tableColumn id="2" xr3:uid="{184603F5-7F5C-4FDF-8FAA-4C1D5CEBC714}" name="Pen Name"/>
    <tableColumn id="3" xr3:uid="{58FF799F-6DFE-401C-960A-B99BE98AD0C1}" name="Stock Qty"/>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414B23-5B76-49B6-913A-4E9F25DE020E}" name="eggs_tbl" displayName="eggs_tbl" ref="A1:F684" totalsRowShown="0" headerRowDxfId="4">
  <sortState xmlns:xlrd2="http://schemas.microsoft.com/office/spreadsheetml/2017/richdata2" ref="A2:D684">
    <sortCondition ref="B2:B684"/>
    <sortCondition ref="C2:C684"/>
  </sortState>
  <tableColumns count="6">
    <tableColumn id="1" xr3:uid="{4289866A-E018-4E31-8BA4-BE326C19000D}" name="Pen House"/>
    <tableColumn id="2" xr3:uid="{F5849510-0DBF-4E19-849A-C4265B465070}" name="Date" dataDxfId="3"/>
    <tableColumn id="3" xr3:uid="{4AE7BAD8-AB6D-4ACB-91A3-2DAC3184D03F}" name="Time" dataDxfId="2"/>
    <tableColumn id="4" xr3:uid="{D10BE9EF-A281-4D94-B2AF-81F58B33F197}" name="Quantity"/>
    <tableColumn id="5" xr3:uid="{50B1709D-1870-4FB4-9179-A93A3CBB1915}" name="Month" dataDxfId="1">
      <calculatedColumnFormula>INDEX($H$4:$H$15,MONTH(eggs_tbl[[#This Row],[Date]]))</calculatedColumnFormula>
    </tableColumn>
    <tableColumn id="6" xr3:uid="{14F1C22F-314A-4005-8D4A-B72CC77FD693}" name="Pen Name" dataDxfId="0">
      <calculatedColumnFormula>INDEX($I$4:$I$10,eggs_tbl[[#This Row],[Pen House]])</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ontrol" Target="../activeX/activeX1.xml"/><Relationship Id="rId7" Type="http://schemas.openxmlformats.org/officeDocument/2006/relationships/ctrlProp" Target="../ctrlProps/ctrlProp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image" Target="../media/image4.emf"/></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81FFC-D056-4965-B049-F76FFEC766A3}">
  <sheetPr codeName="Sheet1"/>
  <dimension ref="A1:K12"/>
  <sheetViews>
    <sheetView workbookViewId="0">
      <selection activeCell="A13" sqref="A13"/>
    </sheetView>
  </sheetViews>
  <sheetFormatPr defaultRowHeight="15" x14ac:dyDescent="0.25"/>
  <cols>
    <col min="1" max="1" width="16.140625" bestFit="1" customWidth="1"/>
    <col min="2" max="2" width="15.28515625" bestFit="1" customWidth="1"/>
    <col min="3" max="3" width="7.28515625" bestFit="1" customWidth="1"/>
    <col min="6" max="6" width="9.42578125" bestFit="1" customWidth="1"/>
    <col min="7" max="7" width="11" bestFit="1" customWidth="1"/>
    <col min="8" max="8" width="21.140625" bestFit="1" customWidth="1"/>
    <col min="9" max="9" width="12" bestFit="1" customWidth="1"/>
    <col min="10" max="10" width="16.140625" bestFit="1" customWidth="1"/>
  </cols>
  <sheetData>
    <row r="1" spans="1:11" x14ac:dyDescent="0.25">
      <c r="A1" t="s">
        <v>0</v>
      </c>
      <c r="B1" t="s">
        <v>1</v>
      </c>
      <c r="C1" t="s">
        <v>2</v>
      </c>
      <c r="F1" t="s">
        <v>6</v>
      </c>
      <c r="G1" t="s">
        <v>10</v>
      </c>
      <c r="H1" t="s">
        <v>12</v>
      </c>
      <c r="J1" t="s">
        <v>20</v>
      </c>
    </row>
    <row r="2" spans="1:11" x14ac:dyDescent="0.25">
      <c r="A2" t="s">
        <v>3</v>
      </c>
      <c r="B2" t="s">
        <v>33</v>
      </c>
      <c r="C2" t="s">
        <v>3</v>
      </c>
      <c r="F2" t="s">
        <v>7</v>
      </c>
      <c r="G2" t="s">
        <v>5</v>
      </c>
      <c r="H2" t="s">
        <v>13</v>
      </c>
      <c r="J2" t="s">
        <v>0</v>
      </c>
      <c r="K2" t="s">
        <v>30</v>
      </c>
    </row>
    <row r="3" spans="1:11" x14ac:dyDescent="0.25">
      <c r="A3" t="s">
        <v>4</v>
      </c>
      <c r="B3" t="s">
        <v>34</v>
      </c>
      <c r="C3" t="s">
        <v>4</v>
      </c>
      <c r="F3" t="s">
        <v>8</v>
      </c>
      <c r="G3" t="s">
        <v>11</v>
      </c>
      <c r="H3" t="s">
        <v>14</v>
      </c>
      <c r="J3" t="s">
        <v>1</v>
      </c>
      <c r="K3" t="s">
        <v>39</v>
      </c>
    </row>
    <row r="4" spans="1:11" x14ac:dyDescent="0.25">
      <c r="A4" t="s">
        <v>5</v>
      </c>
      <c r="B4" t="s">
        <v>35</v>
      </c>
      <c r="C4" t="s">
        <v>5</v>
      </c>
      <c r="F4" t="s">
        <v>9</v>
      </c>
      <c r="G4" t="s">
        <v>15</v>
      </c>
    </row>
    <row r="7" spans="1:11" x14ac:dyDescent="0.25">
      <c r="A7" t="s">
        <v>40</v>
      </c>
      <c r="C7" t="s">
        <v>47</v>
      </c>
    </row>
    <row r="8" spans="1:11" x14ac:dyDescent="0.25">
      <c r="A8" t="s">
        <v>41</v>
      </c>
      <c r="C8" t="s">
        <v>48</v>
      </c>
    </row>
    <row r="9" spans="1:11" x14ac:dyDescent="0.25">
      <c r="A9" t="s">
        <v>42</v>
      </c>
      <c r="C9" t="s">
        <v>49</v>
      </c>
    </row>
    <row r="10" spans="1:11" x14ac:dyDescent="0.25">
      <c r="A10" t="s">
        <v>45</v>
      </c>
      <c r="C10" t="s">
        <v>50</v>
      </c>
    </row>
    <row r="11" spans="1:11" x14ac:dyDescent="0.25">
      <c r="A11" t="s">
        <v>46</v>
      </c>
      <c r="C11" t="s">
        <v>51</v>
      </c>
    </row>
    <row r="12" spans="1:11" x14ac:dyDescent="0.25">
      <c r="A12" t="s">
        <v>2347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9ADE4-C926-4E71-BDC1-332BFD58DCFB}">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EE9FE-7782-4351-8763-1725B1FA00ED}">
  <sheetPr codeName="old_dash"/>
  <dimension ref="A1:P31"/>
  <sheetViews>
    <sheetView topLeftCell="A10" zoomScaleNormal="100" workbookViewId="0"/>
  </sheetViews>
  <sheetFormatPr defaultColWidth="0" defaultRowHeight="15" zeroHeight="1" x14ac:dyDescent="0.25"/>
  <cols>
    <col min="1" max="1" width="3.140625" style="26" customWidth="1"/>
    <col min="2" max="2" width="7.85546875" style="26" customWidth="1"/>
    <col min="3" max="3" width="9.140625" style="26" customWidth="1"/>
    <col min="4" max="4" width="4.5703125" style="26" customWidth="1"/>
    <col min="5" max="5" width="14.28515625" style="27" customWidth="1"/>
    <col min="6" max="6" width="27.7109375" style="26" customWidth="1"/>
    <col min="7" max="7" width="12.7109375" style="27" customWidth="1"/>
    <col min="8" max="8" width="4.140625" style="27" customWidth="1"/>
    <col min="9" max="9" width="18.28515625" style="27" customWidth="1"/>
    <col min="10" max="10" width="0.28515625" style="26" customWidth="1"/>
    <col min="11" max="11" width="27.7109375" style="26" customWidth="1"/>
    <col min="12" max="12" width="9.140625" style="26" customWidth="1"/>
    <col min="13" max="13" width="3.85546875" style="26" customWidth="1"/>
    <col min="14" max="16" width="0" style="26" hidden="1" customWidth="1"/>
    <col min="17" max="16384" width="9.140625" style="26" hidden="1"/>
  </cols>
  <sheetData>
    <row r="1" spans="2:11" ht="9.75" customHeight="1" x14ac:dyDescent="0.25"/>
    <row r="2" spans="2:11" ht="15" customHeight="1" x14ac:dyDescent="0.25">
      <c r="B2" s="28" t="s">
        <v>2322</v>
      </c>
      <c r="C2" s="29">
        <v>2019</v>
      </c>
    </row>
    <row r="3" spans="2:11" ht="18" customHeight="1" x14ac:dyDescent="0.25">
      <c r="B3" s="28" t="s">
        <v>2306</v>
      </c>
      <c r="C3" s="28"/>
    </row>
    <row r="4" spans="2:11" ht="18" customHeight="1" x14ac:dyDescent="0.25"/>
    <row r="5" spans="2:11" ht="31.5" customHeight="1" x14ac:dyDescent="0.25">
      <c r="F5" s="30"/>
      <c r="K5" s="31"/>
    </row>
    <row r="6" spans="2:11" x14ac:dyDescent="0.25"/>
    <row r="7" spans="2:11" x14ac:dyDescent="0.25"/>
    <row r="8" spans="2:11" x14ac:dyDescent="0.25"/>
    <row r="9" spans="2:11" x14ac:dyDescent="0.25"/>
    <row r="10" spans="2:11" x14ac:dyDescent="0.25"/>
    <row r="11" spans="2:11" x14ac:dyDescent="0.25"/>
    <row r="12" spans="2:11" x14ac:dyDescent="0.25"/>
    <row r="13" spans="2:11" x14ac:dyDescent="0.25"/>
    <row r="14" spans="2:11" x14ac:dyDescent="0.25"/>
    <row r="15" spans="2:11" x14ac:dyDescent="0.25"/>
    <row r="16" spans="2:11" x14ac:dyDescent="0.25"/>
    <row r="17" spans="5:16" x14ac:dyDescent="0.25"/>
    <row r="18" spans="5:16" x14ac:dyDescent="0.25"/>
    <row r="19" spans="5:16" ht="11.25" customHeight="1" x14ac:dyDescent="0.25"/>
    <row r="20" spans="5:16" ht="18.75" x14ac:dyDescent="0.3">
      <c r="E20" s="32" t="s">
        <v>2346</v>
      </c>
      <c r="F20" s="33"/>
      <c r="G20" s="34"/>
      <c r="H20" s="34"/>
      <c r="I20" s="34"/>
      <c r="J20" s="34"/>
      <c r="K20" s="34"/>
      <c r="L20" s="34"/>
      <c r="M20" s="34"/>
      <c r="N20" s="34"/>
      <c r="O20" s="34"/>
      <c r="P20" s="34"/>
    </row>
    <row r="21" spans="5:16" x14ac:dyDescent="0.25"/>
    <row r="22" spans="5:16" x14ac:dyDescent="0.25"/>
    <row r="23" spans="5:16" x14ac:dyDescent="0.25"/>
    <row r="24" spans="5:16" x14ac:dyDescent="0.25"/>
    <row r="25" spans="5:16" x14ac:dyDescent="0.25"/>
    <row r="26" spans="5:16" x14ac:dyDescent="0.25"/>
    <row r="27" spans="5:16" x14ac:dyDescent="0.25"/>
    <row r="28" spans="5:16" x14ac:dyDescent="0.25"/>
    <row r="29" spans="5:16" x14ac:dyDescent="0.25"/>
    <row r="30" spans="5:16" x14ac:dyDescent="0.25"/>
    <row r="31" spans="5:16" x14ac:dyDescent="0.25"/>
  </sheetData>
  <pageMargins left="0.7" right="0.7" top="0.75" bottom="0.75" header="0.3" footer="0.3"/>
  <drawing r:id="rId1"/>
  <legacyDrawing r:id="rId2"/>
  <controls>
    <mc:AlternateContent xmlns:mc="http://schemas.openxmlformats.org/markup-compatibility/2006">
      <mc:Choice Requires="x14">
        <control shapeId="1166" r:id="rId3" name="back_btn">
          <controlPr defaultSize="0" autoLine="0" r:id="rId4">
            <anchor moveWithCells="1">
              <from>
                <xdr:col>0</xdr:col>
                <xdr:colOff>9525</xdr:colOff>
                <xdr:row>29</xdr:row>
                <xdr:rowOff>95250</xdr:rowOff>
              </from>
              <to>
                <xdr:col>2</xdr:col>
                <xdr:colOff>200025</xdr:colOff>
                <xdr:row>1048575</xdr:row>
                <xdr:rowOff>95250</xdr:rowOff>
              </to>
            </anchor>
          </controlPr>
        </control>
      </mc:Choice>
      <mc:Fallback>
        <control shapeId="1166" r:id="rId3" name="back_btn"/>
      </mc:Fallback>
    </mc:AlternateContent>
    <mc:AlternateContent xmlns:mc="http://schemas.openxmlformats.org/markup-compatibility/2006">
      <mc:Choice Requires="x14">
        <control shapeId="1025" r:id="rId5" name="Drop Down 1">
          <controlPr defaultSize="0" autoLine="0" autoPict="0">
            <anchor>
              <from>
                <xdr:col>2</xdr:col>
                <xdr:colOff>9525</xdr:colOff>
                <xdr:row>2</xdr:row>
                <xdr:rowOff>28575</xdr:rowOff>
              </from>
              <to>
                <xdr:col>4</xdr:col>
                <xdr:colOff>0</xdr:colOff>
                <xdr:row>3</xdr:row>
                <xdr:rowOff>38100</xdr:rowOff>
              </to>
            </anchor>
          </controlPr>
        </control>
      </mc:Choice>
    </mc:AlternateContent>
    <mc:AlternateContent xmlns:mc="http://schemas.openxmlformats.org/markup-compatibility/2006">
      <mc:Choice Requires="x14">
        <control shapeId="1026" r:id="rId6" name="Option Button 2">
          <controlPr defaultSize="0" autoFill="0" autoLine="0" autoPict="0">
            <anchor moveWithCells="1">
              <from>
                <xdr:col>1</xdr:col>
                <xdr:colOff>152400</xdr:colOff>
                <xdr:row>7</xdr:row>
                <xdr:rowOff>76200</xdr:rowOff>
              </from>
              <to>
                <xdr:col>2</xdr:col>
                <xdr:colOff>314325</xdr:colOff>
                <xdr:row>8</xdr:row>
                <xdr:rowOff>161925</xdr:rowOff>
              </to>
            </anchor>
          </controlPr>
        </control>
      </mc:Choice>
    </mc:AlternateContent>
    <mc:AlternateContent xmlns:mc="http://schemas.openxmlformats.org/markup-compatibility/2006">
      <mc:Choice Requires="x14">
        <control shapeId="1027" r:id="rId7" name="Option Button 3">
          <controlPr defaultSize="0" autoFill="0" autoLine="0" autoPict="0">
            <anchor moveWithCells="1">
              <from>
                <xdr:col>1</xdr:col>
                <xdr:colOff>152400</xdr:colOff>
                <xdr:row>9</xdr:row>
                <xdr:rowOff>38100</xdr:rowOff>
              </from>
              <to>
                <xdr:col>2</xdr:col>
                <xdr:colOff>314325</xdr:colOff>
                <xdr:row>10</xdr:row>
                <xdr:rowOff>123825</xdr:rowOff>
              </to>
            </anchor>
          </controlPr>
        </control>
      </mc:Choice>
    </mc:AlternateContent>
  </controls>
  <extLst>
    <ext xmlns:x14="http://schemas.microsoft.com/office/spreadsheetml/2009/9/main" uri="{05C60535-1F16-4fd2-B633-F4F36F0B64E0}">
      <x14:sparklineGroups xmlns:xm="http://schemas.microsoft.com/office/excel/2006/main">
        <x14:sparklineGroup lineWeight="1.5" displayEmptyCellsAs="gap" xr2:uid="{A648118B-A339-4C0C-848F-A5E51171BC2C}">
          <x14:colorSeries rgb="FFC00000"/>
          <x14:colorNegative rgb="FFD00000"/>
          <x14:colorAxis rgb="FF000000"/>
          <x14:colorMarkers rgb="FFD00000"/>
          <x14:colorFirst rgb="FFD00000"/>
          <x14:colorLast rgb="FFD00000"/>
          <x14:colorHigh rgb="FFD00000"/>
          <x14:colorLow rgb="FFD00000"/>
          <x14:sparklines>
            <x14:sparkline>
              <xm:f>'data preparation'!G17:G47</xm:f>
              <xm:sqref>K5</xm:sqref>
            </x14:sparkline>
          </x14:sparklines>
        </x14:sparklineGroup>
        <x14:sparklineGroup lineWeight="1.5" displayEmptyCellsAs="gap" xr2:uid="{207F42EE-2898-4CFE-AA2E-33CC731DD739}">
          <x14:colorSeries theme="9" tint="-0.249977111117893"/>
          <x14:colorNegative rgb="FFD00000"/>
          <x14:colorAxis rgb="FF000000"/>
          <x14:colorMarkers rgb="FFD00000"/>
          <x14:colorFirst rgb="FFD00000"/>
          <x14:colorLast rgb="FFD00000"/>
          <x14:colorHigh rgb="FFD00000"/>
          <x14:colorLow rgb="FFD00000"/>
          <x14:sparklines>
            <x14:sparkline>
              <xm:f>'data preparation'!F17:F47</xm:f>
              <xm:sqref>F5</xm:sqref>
            </x14:sparkline>
          </x14:sparklines>
        </x14:sparklineGroup>
      </x14:sparklineGroups>
    </ex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44FC6-EDCE-4611-B711-6180C45FEF0C}">
  <sheetPr codeName="Sheet5"/>
  <dimension ref="C2:AD75"/>
  <sheetViews>
    <sheetView workbookViewId="0">
      <selection activeCell="H22" sqref="H22"/>
    </sheetView>
  </sheetViews>
  <sheetFormatPr defaultRowHeight="15" x14ac:dyDescent="0.25"/>
  <cols>
    <col min="1" max="3" width="5.140625" customWidth="1"/>
    <col min="4" max="4" width="18.42578125" bestFit="1" customWidth="1"/>
    <col min="5" max="5" width="14.28515625" customWidth="1"/>
    <col min="6" max="6" width="12.42578125" customWidth="1"/>
    <col min="7" max="7" width="13.28515625" bestFit="1" customWidth="1"/>
    <col min="8" max="8" width="26" customWidth="1"/>
    <col min="9" max="9" width="14.85546875" customWidth="1"/>
    <col min="11" max="11" width="10.28515625" customWidth="1"/>
    <col min="12" max="12" width="11.5703125" bestFit="1" customWidth="1"/>
    <col min="16" max="16" width="10.7109375" customWidth="1"/>
    <col min="19" max="19" width="11" customWidth="1"/>
    <col min="20" max="20" width="9.5703125" bestFit="1" customWidth="1"/>
    <col min="26" max="26" width="26.28515625" customWidth="1"/>
  </cols>
  <sheetData>
    <row r="2" spans="3:30" x14ac:dyDescent="0.25">
      <c r="D2" s="1" t="s">
        <v>16</v>
      </c>
      <c r="E2" s="1"/>
      <c r="F2" s="1"/>
      <c r="G2" s="1"/>
      <c r="H2" s="1"/>
      <c r="K2" s="1" t="s">
        <v>2350</v>
      </c>
      <c r="L2" s="1"/>
      <c r="M2" s="1"/>
      <c r="N2" s="1"/>
      <c r="O2" s="1"/>
      <c r="P2" s="1"/>
      <c r="S2" s="1" t="s">
        <v>2352</v>
      </c>
      <c r="T2" s="1"/>
      <c r="U2" s="1"/>
      <c r="V2" s="1"/>
      <c r="W2" s="1"/>
      <c r="Z2" s="1" t="s">
        <v>2324</v>
      </c>
      <c r="AA2" s="1"/>
      <c r="AB2" s="1"/>
      <c r="AC2" s="1"/>
      <c r="AD2" s="1"/>
    </row>
    <row r="3" spans="3:30" x14ac:dyDescent="0.25">
      <c r="Z3" t="s">
        <v>2325</v>
      </c>
      <c r="AA3">
        <v>3</v>
      </c>
    </row>
    <row r="4" spans="3:30" x14ac:dyDescent="0.25">
      <c r="D4" s="1" t="s">
        <v>17</v>
      </c>
      <c r="E4" s="1"/>
      <c r="K4" s="1" t="s">
        <v>2351</v>
      </c>
      <c r="L4" s="8">
        <f>SUM(eggs_tbl[Quantity])</f>
        <v>222809</v>
      </c>
      <c r="S4" s="1" t="s">
        <v>2353</v>
      </c>
      <c r="T4" s="8">
        <f>SUM(birds_tbl[Stock Qty])</f>
        <v>4695</v>
      </c>
      <c r="Z4" t="s">
        <v>2328</v>
      </c>
      <c r="AA4">
        <v>1</v>
      </c>
    </row>
    <row r="5" spans="3:30" x14ac:dyDescent="0.25">
      <c r="D5" t="s">
        <v>18</v>
      </c>
      <c r="E5" s="18">
        <f>SUM(E10:E21)</f>
        <v>65483020.920000002</v>
      </c>
    </row>
    <row r="6" spans="3:30" x14ac:dyDescent="0.25">
      <c r="D6" t="s">
        <v>19</v>
      </c>
      <c r="E6" s="18">
        <f>SUM(F10:F21)</f>
        <v>38380909.480000004</v>
      </c>
    </row>
    <row r="7" spans="3:30" x14ac:dyDescent="0.25">
      <c r="K7" s="1" t="s">
        <v>37</v>
      </c>
      <c r="L7" s="1" t="s">
        <v>2351</v>
      </c>
      <c r="M7" s="1" t="s">
        <v>2355</v>
      </c>
      <c r="N7" s="49"/>
      <c r="O7" s="1" t="s">
        <v>44</v>
      </c>
      <c r="P7" s="1" t="s">
        <v>2351</v>
      </c>
    </row>
    <row r="8" spans="3:30" x14ac:dyDescent="0.25">
      <c r="K8" t="s">
        <v>52</v>
      </c>
      <c r="L8" s="37">
        <f>SUMIFS(eggs_tbl[Quantity],eggs_tbl[Pen Name],calculations!K8,eggs_tbl[Month],INDEX(calculations!$Z$11:$Z$22,calculations!$AA$3))</f>
        <v>1704</v>
      </c>
      <c r="M8">
        <f>RANK(L8,$L$8:$L$14)</f>
        <v>7</v>
      </c>
      <c r="O8" s="6">
        <v>0.35416666666666669</v>
      </c>
      <c r="P8" s="8">
        <f>SUMIFS(eggs_tbl[Quantity],eggs_tbl[Time],O8,eggs_tbl[Month],INDEX($Z$11:$Z$22,$AA$3))</f>
        <v>7024</v>
      </c>
    </row>
    <row r="9" spans="3:30" x14ac:dyDescent="0.25">
      <c r="D9" s="1" t="s">
        <v>2306</v>
      </c>
      <c r="E9" s="1" t="s">
        <v>2327</v>
      </c>
      <c r="F9" s="1" t="s">
        <v>2333</v>
      </c>
      <c r="G9" s="1" t="s">
        <v>2349</v>
      </c>
      <c r="K9" t="s">
        <v>53</v>
      </c>
      <c r="L9" s="37">
        <f>SUMIFS(eggs_tbl[Quantity],eggs_tbl[Pen Name],calculations!K9,eggs_tbl[Month],INDEX(calculations!$Z$11:$Z$22,calculations!$AA$3))</f>
        <v>2189</v>
      </c>
      <c r="M9">
        <f t="shared" ref="M9:M14" si="0">RANK(L9,$L$8:$L$14)</f>
        <v>6</v>
      </c>
      <c r="O9" s="6">
        <v>0.52083333333333337</v>
      </c>
      <c r="P9" s="8">
        <f>SUMIFS(eggs_tbl[Quantity],eggs_tbl[Time],O9,eggs_tbl[Month],INDEX($Z$11:$Z$22,$AA$3))</f>
        <v>6334</v>
      </c>
      <c r="Z9" s="1" t="s">
        <v>2323</v>
      </c>
      <c r="AA9" s="1"/>
      <c r="AB9" s="1"/>
      <c r="AC9" s="1"/>
      <c r="AD9" s="1"/>
    </row>
    <row r="10" spans="3:30" x14ac:dyDescent="0.25">
      <c r="C10" s="35" t="s">
        <v>2356</v>
      </c>
      <c r="D10" t="s">
        <v>2308</v>
      </c>
      <c r="E10" s="8">
        <f>SUMIFS(sp_tbl[Amount],sp_tbl[Month],$D10,sp_tbl[Category],$D$5)</f>
        <v>7589964.370000001</v>
      </c>
      <c r="F10" s="8">
        <f>SUMIFS(sp_tbl[Amount],sp_tbl[Month],$D10,sp_tbl[Category],$D$6)</f>
        <v>2658878.0000000005</v>
      </c>
      <c r="G10" s="36">
        <f>E10-F10</f>
        <v>4931086.370000001</v>
      </c>
      <c r="K10" t="s">
        <v>54</v>
      </c>
      <c r="L10" s="37">
        <f>SUMIFS(eggs_tbl[Quantity],eggs_tbl[Pen Name],calculations!K10,eggs_tbl[Month],INDEX(calculations!$Z$11:$Z$22,calculations!$AA$3))</f>
        <v>3934</v>
      </c>
      <c r="M10">
        <f t="shared" si="0"/>
        <v>1</v>
      </c>
      <c r="O10" s="6">
        <v>0.6875</v>
      </c>
      <c r="P10" s="8">
        <f>SUMIFS(eggs_tbl[Quantity],eggs_tbl[Time],O10,eggs_tbl[Month],INDEX($Z$11:$Z$22,$AA$3))</f>
        <v>6651</v>
      </c>
    </row>
    <row r="11" spans="3:30" x14ac:dyDescent="0.25">
      <c r="C11" s="35" t="s">
        <v>2357</v>
      </c>
      <c r="D11" t="s">
        <v>2309</v>
      </c>
      <c r="E11" s="8">
        <f>SUMIFS(sp_tbl[Amount],sp_tbl[Month],$D11,sp_tbl[Category],$D$5)</f>
        <v>4355520.96</v>
      </c>
      <c r="F11" s="8">
        <f>SUMIFS(sp_tbl[Amount],sp_tbl[Month],$D11,sp_tbl[Category],$D$6)</f>
        <v>3367259.8000000012</v>
      </c>
      <c r="G11" s="36">
        <f t="shared" ref="G11:G21" si="1">E11-F11</f>
        <v>988261.15999999875</v>
      </c>
      <c r="K11" t="s">
        <v>55</v>
      </c>
      <c r="L11" s="37">
        <f>SUMIFS(eggs_tbl[Quantity],eggs_tbl[Pen Name],calculations!K11,eggs_tbl[Month],INDEX(calculations!$Z$11:$Z$22,calculations!$AA$3))</f>
        <v>2351</v>
      </c>
      <c r="M11">
        <f t="shared" si="0"/>
        <v>5</v>
      </c>
      <c r="P11" s="18"/>
      <c r="Z11" t="s">
        <v>2308</v>
      </c>
    </row>
    <row r="12" spans="3:30" x14ac:dyDescent="0.25">
      <c r="C12" s="35" t="s">
        <v>2358</v>
      </c>
      <c r="D12" t="s">
        <v>2310</v>
      </c>
      <c r="E12" s="8">
        <f>SUMIFS(sp_tbl[Amount],sp_tbl[Month],$D12,sp_tbl[Category],$D$5)</f>
        <v>5179708.8400000017</v>
      </c>
      <c r="F12" s="8">
        <f>SUMIFS(sp_tbl[Amount],sp_tbl[Month],$D12,sp_tbl[Category],$D$6)</f>
        <v>3823146.5499999993</v>
      </c>
      <c r="G12" s="36">
        <f t="shared" si="1"/>
        <v>1356562.2900000024</v>
      </c>
      <c r="K12" t="s">
        <v>56</v>
      </c>
      <c r="L12" s="37">
        <f>SUMIFS(eggs_tbl[Quantity],eggs_tbl[Pen Name],calculations!K12,eggs_tbl[Month],INDEX(calculations!$Z$11:$Z$22,calculations!$AA$3))</f>
        <v>3369</v>
      </c>
      <c r="M12">
        <f t="shared" si="0"/>
        <v>3</v>
      </c>
      <c r="Z12" t="s">
        <v>2309</v>
      </c>
    </row>
    <row r="13" spans="3:30" x14ac:dyDescent="0.25">
      <c r="C13" s="35" t="s">
        <v>2359</v>
      </c>
      <c r="D13" t="s">
        <v>2311</v>
      </c>
      <c r="E13" s="8">
        <f>SUMIFS(sp_tbl[Amount],sp_tbl[Month],$D13,sp_tbl[Category],$D$5)</f>
        <v>6248734.3999999994</v>
      </c>
      <c r="F13" s="8">
        <f>SUMIFS(sp_tbl[Amount],sp_tbl[Month],$D13,sp_tbl[Category],$D$6)</f>
        <v>3218729.08</v>
      </c>
      <c r="G13" s="36">
        <f t="shared" si="1"/>
        <v>3030005.3199999994</v>
      </c>
      <c r="K13" t="s">
        <v>57</v>
      </c>
      <c r="L13" s="37">
        <f>SUMIFS(eggs_tbl[Quantity],eggs_tbl[Pen Name],calculations!K13,eggs_tbl[Month],INDEX(calculations!$Z$11:$Z$22,calculations!$AA$3))</f>
        <v>3693</v>
      </c>
      <c r="M13">
        <f t="shared" si="0"/>
        <v>2</v>
      </c>
      <c r="Z13" t="s">
        <v>2310</v>
      </c>
    </row>
    <row r="14" spans="3:30" x14ac:dyDescent="0.25">
      <c r="C14" s="35" t="s">
        <v>2360</v>
      </c>
      <c r="D14" t="s">
        <v>2312</v>
      </c>
      <c r="E14" s="8">
        <f>SUMIFS(sp_tbl[Amount],sp_tbl[Month],$D14,sp_tbl[Category],$D$5)</f>
        <v>6293262.8600000022</v>
      </c>
      <c r="F14" s="8">
        <f>SUMIFS(sp_tbl[Amount],sp_tbl[Month],$D14,sp_tbl[Category],$D$6)</f>
        <v>2810110.1699999995</v>
      </c>
      <c r="G14" s="36">
        <f t="shared" si="1"/>
        <v>3483152.6900000027</v>
      </c>
      <c r="K14" t="s">
        <v>58</v>
      </c>
      <c r="L14" s="37">
        <f>SUMIFS(eggs_tbl[Quantity],eggs_tbl[Pen Name],calculations!K14,eggs_tbl[Month],INDEX(calculations!$Z$11:$Z$22,calculations!$AA$3))</f>
        <v>2769</v>
      </c>
      <c r="M14">
        <f t="shared" si="0"/>
        <v>4</v>
      </c>
      <c r="Z14" t="s">
        <v>2311</v>
      </c>
      <c r="AA14" t="s">
        <v>2329</v>
      </c>
    </row>
    <row r="15" spans="3:30" x14ac:dyDescent="0.25">
      <c r="C15" s="35" t="s">
        <v>2361</v>
      </c>
      <c r="D15" t="s">
        <v>2313</v>
      </c>
      <c r="E15" s="8">
        <f>SUMIFS(sp_tbl[Amount],sp_tbl[Month],$D15,sp_tbl[Category],$D$5)</f>
        <v>7431085.4399999995</v>
      </c>
      <c r="F15" s="8">
        <f>SUMIFS(sp_tbl[Amount],sp_tbl[Month],$D15,sp_tbl[Category],$D$6)</f>
        <v>3188466.11</v>
      </c>
      <c r="G15" s="36">
        <f t="shared" si="1"/>
        <v>4242619.33</v>
      </c>
      <c r="L15" s="18"/>
      <c r="Z15" t="s">
        <v>2312</v>
      </c>
      <c r="AA15" t="s">
        <v>2330</v>
      </c>
    </row>
    <row r="16" spans="3:30" x14ac:dyDescent="0.25">
      <c r="C16" s="35" t="s">
        <v>2362</v>
      </c>
      <c r="D16" t="s">
        <v>2314</v>
      </c>
      <c r="E16" s="8">
        <f>SUMIFS(sp_tbl[Amount],sp_tbl[Month],$D16,sp_tbl[Category],$D$5)</f>
        <v>5799913.7299999986</v>
      </c>
      <c r="F16" s="8">
        <f>SUMIFS(sp_tbl[Amount],sp_tbl[Month],$D16,sp_tbl[Category],$D$6)</f>
        <v>2949625.7800000003</v>
      </c>
      <c r="G16" s="36">
        <f t="shared" si="1"/>
        <v>2850287.9499999983</v>
      </c>
      <c r="K16" s="1" t="s">
        <v>37</v>
      </c>
      <c r="L16" s="1" t="s">
        <v>2351</v>
      </c>
      <c r="Z16" t="s">
        <v>2313</v>
      </c>
    </row>
    <row r="17" spans="3:26" x14ac:dyDescent="0.25">
      <c r="C17" s="35" t="s">
        <v>2363</v>
      </c>
      <c r="D17" t="s">
        <v>2315</v>
      </c>
      <c r="E17" s="8">
        <f>SUMIFS(sp_tbl[Amount],sp_tbl[Month],$D17,sp_tbl[Category],$D$5)</f>
        <v>5994936.6300000018</v>
      </c>
      <c r="F17" s="8">
        <f>SUMIFS(sp_tbl[Amount],sp_tbl[Month],$D17,sp_tbl[Category],$D$6)</f>
        <v>3613746.0200000009</v>
      </c>
      <c r="G17" s="36">
        <f t="shared" si="1"/>
        <v>2381190.6100000008</v>
      </c>
      <c r="J17">
        <v>1</v>
      </c>
      <c r="K17" t="str">
        <f>INDEX($K$8:$L$14,MATCH(J17,$M$8:$M$14,0),1)</f>
        <v>Pen Three</v>
      </c>
      <c r="L17" s="48">
        <f>INDEX($K$8:$L$14,MATCH(J17,$M$8:$M$14,0),2)</f>
        <v>3934</v>
      </c>
      <c r="Z17" t="s">
        <v>2314</v>
      </c>
    </row>
    <row r="18" spans="3:26" x14ac:dyDescent="0.25">
      <c r="C18" s="35" t="s">
        <v>2364</v>
      </c>
      <c r="D18" t="s">
        <v>2316</v>
      </c>
      <c r="E18" s="8">
        <f>SUMIFS(sp_tbl[Amount],sp_tbl[Month],$D18,sp_tbl[Category],$D$5)</f>
        <v>5494568.8999999994</v>
      </c>
      <c r="F18" s="8">
        <f>SUMIFS(sp_tbl[Amount],sp_tbl[Month],$D18,sp_tbl[Category],$D$6)</f>
        <v>4699203.34</v>
      </c>
      <c r="G18" s="36">
        <f t="shared" si="1"/>
        <v>795365.55999999959</v>
      </c>
      <c r="J18">
        <v>2</v>
      </c>
      <c r="K18" t="str">
        <f t="shared" ref="K18:K23" si="2">INDEX($K$8:$L$14,MATCH(J18,$M$8:$M$14,0),1)</f>
        <v>Pen Six</v>
      </c>
      <c r="L18" s="48">
        <f t="shared" ref="L18:L23" si="3">INDEX($K$8:$L$14,MATCH(J18,$M$8:$M$14,0),2)</f>
        <v>3693</v>
      </c>
      <c r="Z18" t="s">
        <v>2315</v>
      </c>
    </row>
    <row r="19" spans="3:26" x14ac:dyDescent="0.25">
      <c r="C19" s="35">
        <v>10</v>
      </c>
      <c r="D19" t="s">
        <v>2317</v>
      </c>
      <c r="E19" s="8">
        <f>SUMIFS(sp_tbl[Amount],sp_tbl[Month],$D19,sp_tbl[Category],$D$5)</f>
        <v>6155245.5299999984</v>
      </c>
      <c r="F19" s="8">
        <f>SUMIFS(sp_tbl[Amount],sp_tbl[Month],$D19,sp_tbl[Category],$D$6)</f>
        <v>4320440.6900000013</v>
      </c>
      <c r="G19" s="36">
        <f t="shared" si="1"/>
        <v>1834804.8399999971</v>
      </c>
      <c r="J19">
        <v>3</v>
      </c>
      <c r="K19" t="str">
        <f t="shared" si="2"/>
        <v>Pen Five</v>
      </c>
      <c r="L19" s="48">
        <f t="shared" si="3"/>
        <v>3369</v>
      </c>
      <c r="Z19" t="s">
        <v>2316</v>
      </c>
    </row>
    <row r="20" spans="3:26" x14ac:dyDescent="0.25">
      <c r="C20" s="35">
        <v>11</v>
      </c>
      <c r="D20" t="s">
        <v>2318</v>
      </c>
      <c r="E20" s="8">
        <f>SUMIFS(sp_tbl[Amount],sp_tbl[Month],$D20,sp_tbl[Category],$D$5)</f>
        <v>4940079.2600000007</v>
      </c>
      <c r="F20" s="8">
        <f>SUMIFS(sp_tbl[Amount],sp_tbl[Month],$D20,sp_tbl[Category],$D$6)</f>
        <v>3731303.939999999</v>
      </c>
      <c r="G20" s="36">
        <f t="shared" si="1"/>
        <v>1208775.3200000017</v>
      </c>
      <c r="J20">
        <v>4</v>
      </c>
      <c r="K20" t="str">
        <f t="shared" si="2"/>
        <v>Pen Seven</v>
      </c>
      <c r="L20" s="48">
        <f t="shared" si="3"/>
        <v>2769</v>
      </c>
      <c r="Z20" t="s">
        <v>2317</v>
      </c>
    </row>
    <row r="21" spans="3:26" x14ac:dyDescent="0.25">
      <c r="C21" s="35">
        <v>12</v>
      </c>
      <c r="D21" t="s">
        <v>2319</v>
      </c>
      <c r="E21" s="8">
        <f>SUMIFS(sp_tbl[Amount],sp_tbl[Month],$D21,sp_tbl[Category],$D$5)</f>
        <v>0</v>
      </c>
      <c r="F21" s="8">
        <f>SUMIFS(sp_tbl[Amount],sp_tbl[Month],$D21,sp_tbl[Category],$D$6)</f>
        <v>0</v>
      </c>
      <c r="G21" s="36">
        <f t="shared" si="1"/>
        <v>0</v>
      </c>
      <c r="J21">
        <v>5</v>
      </c>
      <c r="K21" t="str">
        <f t="shared" si="2"/>
        <v>Pen Four</v>
      </c>
      <c r="L21" s="48">
        <f t="shared" si="3"/>
        <v>2351</v>
      </c>
      <c r="Z21" t="s">
        <v>2318</v>
      </c>
    </row>
    <row r="22" spans="3:26" x14ac:dyDescent="0.25">
      <c r="J22">
        <v>6</v>
      </c>
      <c r="K22" t="str">
        <f t="shared" si="2"/>
        <v>Pen Two</v>
      </c>
      <c r="L22" s="48">
        <f t="shared" si="3"/>
        <v>2189</v>
      </c>
      <c r="Z22" t="s">
        <v>2319</v>
      </c>
    </row>
    <row r="23" spans="3:26" x14ac:dyDescent="0.25">
      <c r="J23">
        <v>7</v>
      </c>
      <c r="K23" t="str">
        <f t="shared" si="2"/>
        <v>Pen One</v>
      </c>
      <c r="L23" s="48">
        <f t="shared" si="3"/>
        <v>1704</v>
      </c>
    </row>
    <row r="24" spans="3:26" x14ac:dyDescent="0.25">
      <c r="D24" s="1" t="s">
        <v>29</v>
      </c>
      <c r="E24" s="1" t="s">
        <v>2327</v>
      </c>
      <c r="F24" s="1" t="s">
        <v>2333</v>
      </c>
      <c r="G24" s="1" t="s">
        <v>2349</v>
      </c>
    </row>
    <row r="25" spans="3:26" x14ac:dyDescent="0.25">
      <c r="C25">
        <v>1</v>
      </c>
      <c r="D25" s="5" t="str">
        <f>IF(C25&lt;10,0&amp;C25,C25)&amp;"-"&amp;IF($AA$3&lt;10,0&amp;$AA$3,$AA$3)&amp;"-19"</f>
        <v>01-03-19</v>
      </c>
      <c r="E25" s="8">
        <f>SUMIFS(sp_tbl[Amount],sp_tbl[Date],$D25,sp_tbl[Category],$D$5)</f>
        <v>297890.32</v>
      </c>
      <c r="F25" s="8">
        <f>SUMIFS(sp_tbl[Amount],sp_tbl[Date],$D25,sp_tbl[Category],$D$6)</f>
        <v>182457.12</v>
      </c>
      <c r="G25" s="18">
        <f>E25-F25</f>
        <v>115433.20000000001</v>
      </c>
    </row>
    <row r="26" spans="3:26" x14ac:dyDescent="0.25">
      <c r="C26">
        <v>2</v>
      </c>
      <c r="D26" s="5" t="str">
        <f t="shared" ref="D26:D55" si="4">IF(C26&lt;10,0&amp;C26,C26)&amp;"-"&amp;IF($AA$3&lt;10,0&amp;$AA$3,$AA$3)&amp;"-19"</f>
        <v>02-03-19</v>
      </c>
      <c r="E26" s="8">
        <f>SUMIFS(sp_tbl[Amount],sp_tbl[Date],$D26,sp_tbl[Category],$D$5)</f>
        <v>687874.46</v>
      </c>
      <c r="F26" s="8">
        <f>SUMIFS(sp_tbl[Amount],sp_tbl[Date],$D26,sp_tbl[Category],$D$6)</f>
        <v>336779.39999999997</v>
      </c>
      <c r="G26" s="18">
        <f t="shared" ref="G26:G55" si="5">E26-F26</f>
        <v>351095.06</v>
      </c>
    </row>
    <row r="27" spans="3:26" x14ac:dyDescent="0.25">
      <c r="C27">
        <v>3</v>
      </c>
      <c r="D27" s="5" t="str">
        <f t="shared" si="4"/>
        <v>03-03-19</v>
      </c>
      <c r="E27" s="8">
        <f>SUMIFS(sp_tbl[Amount],sp_tbl[Date],$D27,sp_tbl[Category],$D$5)</f>
        <v>98032.16</v>
      </c>
      <c r="F27" s="8">
        <f>SUMIFS(sp_tbl[Amount],sp_tbl[Date],$D27,sp_tbl[Category],$D$6)</f>
        <v>12541.98</v>
      </c>
      <c r="G27" s="18">
        <f t="shared" si="5"/>
        <v>85490.180000000008</v>
      </c>
    </row>
    <row r="28" spans="3:26" x14ac:dyDescent="0.25">
      <c r="C28">
        <v>4</v>
      </c>
      <c r="D28" s="5" t="str">
        <f t="shared" si="4"/>
        <v>04-03-19</v>
      </c>
      <c r="E28" s="8">
        <f>SUMIFS(sp_tbl[Amount],sp_tbl[Date],$D28,sp_tbl[Category],$D$5)</f>
        <v>301064.85000000003</v>
      </c>
      <c r="F28" s="8">
        <f>SUMIFS(sp_tbl[Amount],sp_tbl[Date],$D28,sp_tbl[Category],$D$6)</f>
        <v>0</v>
      </c>
      <c r="G28" s="18">
        <f t="shared" si="5"/>
        <v>301064.85000000003</v>
      </c>
    </row>
    <row r="29" spans="3:26" x14ac:dyDescent="0.25">
      <c r="C29">
        <v>5</v>
      </c>
      <c r="D29" s="5" t="str">
        <f t="shared" si="4"/>
        <v>05-03-19</v>
      </c>
      <c r="E29" s="8">
        <f>SUMIFS(sp_tbl[Amount],sp_tbl[Date],$D29,sp_tbl[Category],$D$5)</f>
        <v>161717.79</v>
      </c>
      <c r="F29" s="8">
        <f>SUMIFS(sp_tbl[Amount],sp_tbl[Date],$D29,sp_tbl[Category],$D$6)</f>
        <v>52720.47</v>
      </c>
      <c r="G29" s="18">
        <f t="shared" si="5"/>
        <v>108997.32</v>
      </c>
    </row>
    <row r="30" spans="3:26" x14ac:dyDescent="0.25">
      <c r="C30">
        <v>6</v>
      </c>
      <c r="D30" s="5" t="str">
        <f t="shared" si="4"/>
        <v>06-03-19</v>
      </c>
      <c r="E30" s="8">
        <f>SUMIFS(sp_tbl[Amount],sp_tbl[Date],$D30,sp_tbl[Category],$D$5)</f>
        <v>4954.95</v>
      </c>
      <c r="F30" s="8">
        <f>SUMIFS(sp_tbl[Amount],sp_tbl[Date],$D30,sp_tbl[Category],$D$6)</f>
        <v>216384.36</v>
      </c>
      <c r="G30" s="18">
        <f t="shared" si="5"/>
        <v>-211429.40999999997</v>
      </c>
    </row>
    <row r="31" spans="3:26" x14ac:dyDescent="0.25">
      <c r="C31">
        <v>7</v>
      </c>
      <c r="D31" s="5" t="str">
        <f t="shared" si="4"/>
        <v>07-03-19</v>
      </c>
      <c r="E31" s="8">
        <f>SUMIFS(sp_tbl[Amount],sp_tbl[Date],$D31,sp_tbl[Category],$D$5)</f>
        <v>149428.02000000002</v>
      </c>
      <c r="F31" s="8">
        <f>SUMIFS(sp_tbl[Amount],sp_tbl[Date],$D31,sp_tbl[Category],$D$6)</f>
        <v>140094.60999999999</v>
      </c>
      <c r="G31" s="18">
        <f t="shared" si="5"/>
        <v>9333.4100000000326</v>
      </c>
    </row>
    <row r="32" spans="3:26" x14ac:dyDescent="0.25">
      <c r="C32">
        <v>8</v>
      </c>
      <c r="D32" s="5" t="str">
        <f t="shared" si="4"/>
        <v>08-03-19</v>
      </c>
      <c r="E32" s="8">
        <f>SUMIFS(sp_tbl[Amount],sp_tbl[Date],$D32,sp_tbl[Category],$D$5)</f>
        <v>204949.61</v>
      </c>
      <c r="F32" s="8">
        <f>SUMIFS(sp_tbl[Amount],sp_tbl[Date],$D32,sp_tbl[Category],$D$6)</f>
        <v>0</v>
      </c>
      <c r="G32" s="18">
        <f t="shared" si="5"/>
        <v>204949.61</v>
      </c>
    </row>
    <row r="33" spans="3:7" x14ac:dyDescent="0.25">
      <c r="C33">
        <v>9</v>
      </c>
      <c r="D33" s="5" t="str">
        <f t="shared" si="4"/>
        <v>09-03-19</v>
      </c>
      <c r="E33" s="8">
        <f>SUMIFS(sp_tbl[Amount],sp_tbl[Date],$D33,sp_tbl[Category],$D$5)</f>
        <v>262199.32</v>
      </c>
      <c r="F33" s="8">
        <f>SUMIFS(sp_tbl[Amount],sp_tbl[Date],$D33,sp_tbl[Category],$D$6)</f>
        <v>183062.77</v>
      </c>
      <c r="G33" s="18">
        <f t="shared" si="5"/>
        <v>79136.550000000017</v>
      </c>
    </row>
    <row r="34" spans="3:7" x14ac:dyDescent="0.25">
      <c r="C34">
        <v>10</v>
      </c>
      <c r="D34" s="5" t="str">
        <f t="shared" si="4"/>
        <v>10-03-19</v>
      </c>
      <c r="E34" s="8">
        <f>SUMIFS(sp_tbl[Amount],sp_tbl[Date],$D34,sp_tbl[Category],$D$5)</f>
        <v>306313.77</v>
      </c>
      <c r="F34" s="8">
        <f>SUMIFS(sp_tbl[Amount],sp_tbl[Date],$D34,sp_tbl[Category],$D$6)</f>
        <v>97281.45</v>
      </c>
      <c r="G34" s="18">
        <f t="shared" si="5"/>
        <v>209032.32000000001</v>
      </c>
    </row>
    <row r="35" spans="3:7" x14ac:dyDescent="0.25">
      <c r="C35">
        <v>11</v>
      </c>
      <c r="D35" s="5" t="str">
        <f t="shared" si="4"/>
        <v>11-03-19</v>
      </c>
      <c r="E35" s="8">
        <f>SUMIFS(sp_tbl[Amount],sp_tbl[Date],$D35,sp_tbl[Category],$D$5)</f>
        <v>274131.44</v>
      </c>
      <c r="F35" s="8">
        <f>SUMIFS(sp_tbl[Amount],sp_tbl[Date],$D35,sp_tbl[Category],$D$6)</f>
        <v>98488.06</v>
      </c>
      <c r="G35" s="18">
        <f t="shared" si="5"/>
        <v>175643.38</v>
      </c>
    </row>
    <row r="36" spans="3:7" x14ac:dyDescent="0.25">
      <c r="C36">
        <v>12</v>
      </c>
      <c r="D36" s="5" t="str">
        <f t="shared" si="4"/>
        <v>12-03-19</v>
      </c>
      <c r="E36" s="8">
        <f>SUMIFS(sp_tbl[Amount],sp_tbl[Date],$D36,sp_tbl[Category],$D$5)</f>
        <v>24813.7</v>
      </c>
      <c r="F36" s="8">
        <f>SUMIFS(sp_tbl[Amount],sp_tbl[Date],$D36,sp_tbl[Category],$D$6)</f>
        <v>163333.51999999999</v>
      </c>
      <c r="G36" s="18">
        <f t="shared" si="5"/>
        <v>-138519.81999999998</v>
      </c>
    </row>
    <row r="37" spans="3:7" x14ac:dyDescent="0.25">
      <c r="C37">
        <v>13</v>
      </c>
      <c r="D37" s="5" t="str">
        <f t="shared" si="4"/>
        <v>13-03-19</v>
      </c>
      <c r="E37" s="8">
        <f>SUMIFS(sp_tbl[Amount],sp_tbl[Date],$D37,sp_tbl[Category],$D$5)</f>
        <v>40317.620000000003</v>
      </c>
      <c r="F37" s="8">
        <f>SUMIFS(sp_tbl[Amount],sp_tbl[Date],$D37,sp_tbl[Category],$D$6)</f>
        <v>306038.93</v>
      </c>
      <c r="G37" s="18">
        <f t="shared" si="5"/>
        <v>-265721.31</v>
      </c>
    </row>
    <row r="38" spans="3:7" x14ac:dyDescent="0.25">
      <c r="C38">
        <v>14</v>
      </c>
      <c r="D38" s="5" t="str">
        <f t="shared" si="4"/>
        <v>14-03-19</v>
      </c>
      <c r="E38" s="8">
        <f>SUMIFS(sp_tbl[Amount],sp_tbl[Date],$D38,sp_tbl[Category],$D$5)</f>
        <v>9126</v>
      </c>
      <c r="F38" s="8">
        <f>SUMIFS(sp_tbl[Amount],sp_tbl[Date],$D38,sp_tbl[Category],$D$6)</f>
        <v>54214.81</v>
      </c>
      <c r="G38" s="18">
        <f t="shared" si="5"/>
        <v>-45088.81</v>
      </c>
    </row>
    <row r="39" spans="3:7" x14ac:dyDescent="0.25">
      <c r="C39">
        <v>15</v>
      </c>
      <c r="D39" s="5" t="str">
        <f t="shared" si="4"/>
        <v>15-03-19</v>
      </c>
      <c r="E39" s="8">
        <f>SUMIFS(sp_tbl[Amount],sp_tbl[Date],$D39,sp_tbl[Category],$D$5)</f>
        <v>48056.69</v>
      </c>
      <c r="F39" s="8">
        <f>SUMIFS(sp_tbl[Amount],sp_tbl[Date],$D39,sp_tbl[Category],$D$6)</f>
        <v>472376.41000000003</v>
      </c>
      <c r="G39" s="18">
        <f t="shared" si="5"/>
        <v>-424319.72000000003</v>
      </c>
    </row>
    <row r="40" spans="3:7" x14ac:dyDescent="0.25">
      <c r="C40">
        <v>16</v>
      </c>
      <c r="D40" s="5" t="str">
        <f t="shared" si="4"/>
        <v>16-03-19</v>
      </c>
      <c r="E40" s="8">
        <f>SUMIFS(sp_tbl[Amount],sp_tbl[Date],$D40,sp_tbl[Category],$D$5)</f>
        <v>116929.9</v>
      </c>
      <c r="F40" s="8">
        <f>SUMIFS(sp_tbl[Amount],sp_tbl[Date],$D40,sp_tbl[Category],$D$6)</f>
        <v>0</v>
      </c>
      <c r="G40" s="18">
        <f t="shared" si="5"/>
        <v>116929.9</v>
      </c>
    </row>
    <row r="41" spans="3:7" x14ac:dyDescent="0.25">
      <c r="C41">
        <v>17</v>
      </c>
      <c r="D41" s="5" t="str">
        <f t="shared" si="4"/>
        <v>17-03-19</v>
      </c>
      <c r="E41" s="8">
        <f>SUMIFS(sp_tbl[Amount],sp_tbl[Date],$D41,sp_tbl[Category],$D$5)</f>
        <v>38439.72</v>
      </c>
      <c r="F41" s="8">
        <f>SUMIFS(sp_tbl[Amount],sp_tbl[Date],$D41,sp_tbl[Category],$D$6)</f>
        <v>373991.35</v>
      </c>
      <c r="G41" s="18">
        <f t="shared" si="5"/>
        <v>-335551.63</v>
      </c>
    </row>
    <row r="42" spans="3:7" x14ac:dyDescent="0.25">
      <c r="C42">
        <v>18</v>
      </c>
      <c r="D42" s="5" t="str">
        <f t="shared" si="4"/>
        <v>18-03-19</v>
      </c>
      <c r="E42" s="8">
        <f>SUMIFS(sp_tbl[Amount],sp_tbl[Date],$D42,sp_tbl[Category],$D$5)</f>
        <v>49782.29</v>
      </c>
      <c r="F42" s="8">
        <f>SUMIFS(sp_tbl[Amount],sp_tbl[Date],$D42,sp_tbl[Category],$D$6)</f>
        <v>113840</v>
      </c>
      <c r="G42" s="18">
        <f t="shared" si="5"/>
        <v>-64057.71</v>
      </c>
    </row>
    <row r="43" spans="3:7" x14ac:dyDescent="0.25">
      <c r="C43">
        <v>19</v>
      </c>
      <c r="D43" s="5" t="str">
        <f t="shared" si="4"/>
        <v>19-03-19</v>
      </c>
      <c r="E43" s="8">
        <f>SUMIFS(sp_tbl[Amount],sp_tbl[Date],$D43,sp_tbl[Category],$D$5)</f>
        <v>23476.32</v>
      </c>
      <c r="F43" s="8">
        <f>SUMIFS(sp_tbl[Amount],sp_tbl[Date],$D43,sp_tbl[Category],$D$6)</f>
        <v>173800.5</v>
      </c>
      <c r="G43" s="18">
        <f t="shared" si="5"/>
        <v>-150324.18</v>
      </c>
    </row>
    <row r="44" spans="3:7" x14ac:dyDescent="0.25">
      <c r="C44">
        <v>20</v>
      </c>
      <c r="D44" s="5" t="str">
        <f t="shared" si="4"/>
        <v>20-03-19</v>
      </c>
      <c r="E44" s="8">
        <f>SUMIFS(sp_tbl[Amount],sp_tbl[Date],$D44,sp_tbl[Category],$D$5)</f>
        <v>389427.73</v>
      </c>
      <c r="F44" s="8">
        <f>SUMIFS(sp_tbl[Amount],sp_tbl[Date],$D44,sp_tbl[Category],$D$6)</f>
        <v>0</v>
      </c>
      <c r="G44" s="18">
        <f t="shared" si="5"/>
        <v>389427.73</v>
      </c>
    </row>
    <row r="45" spans="3:7" x14ac:dyDescent="0.25">
      <c r="C45">
        <v>21</v>
      </c>
      <c r="D45" s="5" t="str">
        <f t="shared" si="4"/>
        <v>21-03-19</v>
      </c>
      <c r="E45" s="8">
        <f>SUMIFS(sp_tbl[Amount],sp_tbl[Date],$D45,sp_tbl[Category],$D$5)</f>
        <v>408344.45999999996</v>
      </c>
      <c r="F45" s="8">
        <f>SUMIFS(sp_tbl[Amount],sp_tbl[Date],$D45,sp_tbl[Category],$D$6)</f>
        <v>124858.36</v>
      </c>
      <c r="G45" s="18">
        <f t="shared" si="5"/>
        <v>283486.09999999998</v>
      </c>
    </row>
    <row r="46" spans="3:7" x14ac:dyDescent="0.25">
      <c r="C46">
        <v>22</v>
      </c>
      <c r="D46" s="5" t="str">
        <f t="shared" si="4"/>
        <v>22-03-19</v>
      </c>
      <c r="E46" s="8">
        <f>SUMIFS(sp_tbl[Amount],sp_tbl[Date],$D46,sp_tbl[Category],$D$5)</f>
        <v>158286.14000000001</v>
      </c>
      <c r="F46" s="8">
        <f>SUMIFS(sp_tbl[Amount],sp_tbl[Date],$D46,sp_tbl[Category],$D$6)</f>
        <v>0</v>
      </c>
      <c r="G46" s="18">
        <f t="shared" si="5"/>
        <v>158286.14000000001</v>
      </c>
    </row>
    <row r="47" spans="3:7" x14ac:dyDescent="0.25">
      <c r="C47">
        <v>23</v>
      </c>
      <c r="D47" s="5" t="str">
        <f t="shared" si="4"/>
        <v>23-03-19</v>
      </c>
      <c r="E47" s="8">
        <f>SUMIFS(sp_tbl[Amount],sp_tbl[Date],$D47,sp_tbl[Category],$D$5)</f>
        <v>150465.35999999999</v>
      </c>
      <c r="F47" s="8">
        <f>SUMIFS(sp_tbl[Amount],sp_tbl[Date],$D47,sp_tbl[Category],$D$6)</f>
        <v>54825.349999999991</v>
      </c>
      <c r="G47" s="18">
        <f t="shared" si="5"/>
        <v>95640.01</v>
      </c>
    </row>
    <row r="48" spans="3:7" x14ac:dyDescent="0.25">
      <c r="C48">
        <v>24</v>
      </c>
      <c r="D48" s="5" t="str">
        <f t="shared" si="4"/>
        <v>24-03-19</v>
      </c>
      <c r="E48" s="8">
        <f>SUMIFS(sp_tbl[Amount],sp_tbl[Date],$D48,sp_tbl[Category],$D$5)</f>
        <v>103967.9</v>
      </c>
      <c r="F48" s="8">
        <f>SUMIFS(sp_tbl[Amount],sp_tbl[Date],$D48,sp_tbl[Category],$D$6)</f>
        <v>117171.4</v>
      </c>
      <c r="G48" s="18">
        <f t="shared" si="5"/>
        <v>-13203.5</v>
      </c>
    </row>
    <row r="49" spans="3:10" x14ac:dyDescent="0.25">
      <c r="C49">
        <v>25</v>
      </c>
      <c r="D49" s="5" t="str">
        <f t="shared" si="4"/>
        <v>25-03-19</v>
      </c>
      <c r="E49" s="8">
        <f>SUMIFS(sp_tbl[Amount],sp_tbl[Date],$D49,sp_tbl[Category],$D$5)</f>
        <v>366510.64</v>
      </c>
      <c r="F49" s="8">
        <f>SUMIFS(sp_tbl[Amount],sp_tbl[Date],$D49,sp_tbl[Category],$D$6)</f>
        <v>0</v>
      </c>
      <c r="G49" s="18">
        <f t="shared" si="5"/>
        <v>366510.64</v>
      </c>
    </row>
    <row r="50" spans="3:10" x14ac:dyDescent="0.25">
      <c r="C50">
        <v>26</v>
      </c>
      <c r="D50" s="5" t="str">
        <f t="shared" si="4"/>
        <v>26-03-19</v>
      </c>
      <c r="E50" s="8">
        <f>SUMIFS(sp_tbl[Amount],sp_tbl[Date],$D50,sp_tbl[Category],$D$5)</f>
        <v>340570.99</v>
      </c>
      <c r="F50" s="8">
        <f>SUMIFS(sp_tbl[Amount],sp_tbl[Date],$D50,sp_tbl[Category],$D$6)</f>
        <v>41639.57</v>
      </c>
      <c r="G50" s="18">
        <f t="shared" si="5"/>
        <v>298931.42</v>
      </c>
    </row>
    <row r="51" spans="3:10" x14ac:dyDescent="0.25">
      <c r="C51">
        <v>27</v>
      </c>
      <c r="D51" s="5" t="str">
        <f t="shared" si="4"/>
        <v>27-03-19</v>
      </c>
      <c r="E51" s="8">
        <f>SUMIFS(sp_tbl[Amount],sp_tbl[Date],$D51,sp_tbl[Category],$D$5)</f>
        <v>71222.19</v>
      </c>
      <c r="F51" s="8">
        <f>SUMIFS(sp_tbl[Amount],sp_tbl[Date],$D51,sp_tbl[Category],$D$6)</f>
        <v>61893.26</v>
      </c>
      <c r="G51" s="18">
        <f t="shared" si="5"/>
        <v>9328.93</v>
      </c>
    </row>
    <row r="52" spans="3:10" x14ac:dyDescent="0.25">
      <c r="C52">
        <v>28</v>
      </c>
      <c r="D52" s="5" t="str">
        <f t="shared" si="4"/>
        <v>28-03-19</v>
      </c>
      <c r="E52" s="8">
        <f>SUMIFS(sp_tbl[Amount],sp_tbl[Date],$D52,sp_tbl[Category],$D$5)</f>
        <v>21003.5</v>
      </c>
      <c r="F52" s="8">
        <f>SUMIFS(sp_tbl[Amount],sp_tbl[Date],$D52,sp_tbl[Category],$D$6)</f>
        <v>276087.62</v>
      </c>
      <c r="G52" s="18">
        <f t="shared" si="5"/>
        <v>-255084.12</v>
      </c>
    </row>
    <row r="53" spans="3:10" x14ac:dyDescent="0.25">
      <c r="C53">
        <v>29</v>
      </c>
      <c r="D53" s="5" t="str">
        <f t="shared" si="4"/>
        <v>29-03-19</v>
      </c>
      <c r="E53" s="8">
        <f>SUMIFS(sp_tbl[Amount],sp_tbl[Date],$D53,sp_tbl[Category],$D$5)</f>
        <v>70411</v>
      </c>
      <c r="F53" s="8">
        <f>SUMIFS(sp_tbl[Amount],sp_tbl[Date],$D53,sp_tbl[Category],$D$6)</f>
        <v>169265.25</v>
      </c>
      <c r="G53" s="18">
        <f t="shared" si="5"/>
        <v>-98854.25</v>
      </c>
    </row>
    <row r="54" spans="3:10" x14ac:dyDescent="0.25">
      <c r="C54">
        <v>30</v>
      </c>
      <c r="D54" s="5" t="str">
        <f t="shared" si="4"/>
        <v>30-03-19</v>
      </c>
      <c r="E54" s="8">
        <f>SUMIFS(sp_tbl[Amount],sp_tbl[Date],$D54,sp_tbl[Category],$D$5)</f>
        <v>0</v>
      </c>
      <c r="F54" s="8">
        <f>SUMIFS(sp_tbl[Amount],sp_tbl[Date],$D54,sp_tbl[Category],$D$6)</f>
        <v>0</v>
      </c>
      <c r="G54" s="18">
        <f t="shared" si="5"/>
        <v>0</v>
      </c>
    </row>
    <row r="55" spans="3:10" x14ac:dyDescent="0.25">
      <c r="C55">
        <v>31</v>
      </c>
      <c r="D55" s="5" t="str">
        <f t="shared" si="4"/>
        <v>31-03-19</v>
      </c>
      <c r="E55" s="8">
        <f>SUMIFS(sp_tbl[Amount],sp_tbl[Date],$D55,sp_tbl[Category],$D$5)</f>
        <v>0</v>
      </c>
      <c r="F55" s="8">
        <f>SUMIFS(sp_tbl[Amount],sp_tbl[Date],$D55,sp_tbl[Category],$D$6)</f>
        <v>0</v>
      </c>
      <c r="G55" s="18">
        <f t="shared" si="5"/>
        <v>0</v>
      </c>
    </row>
    <row r="56" spans="3:10" x14ac:dyDescent="0.25">
      <c r="G56" s="41"/>
      <c r="H56" s="41"/>
      <c r="I56" s="41"/>
      <c r="J56" s="41"/>
    </row>
    <row r="57" spans="3:10" x14ac:dyDescent="0.25">
      <c r="G57" s="41"/>
      <c r="H57" s="50" t="s">
        <v>2365</v>
      </c>
      <c r="I57" s="50"/>
      <c r="J57" s="41"/>
    </row>
    <row r="58" spans="3:10" x14ac:dyDescent="0.25">
      <c r="D58" s="1" t="s">
        <v>2354</v>
      </c>
      <c r="E58" s="1" t="s">
        <v>2327</v>
      </c>
      <c r="F58" s="1" t="s">
        <v>2355</v>
      </c>
      <c r="G58" s="42"/>
      <c r="H58" s="43" t="s">
        <v>21</v>
      </c>
      <c r="I58" s="44" t="s">
        <v>27</v>
      </c>
      <c r="J58" s="41"/>
    </row>
    <row r="59" spans="3:10" x14ac:dyDescent="0.25">
      <c r="D59" t="s">
        <v>259</v>
      </c>
      <c r="E59" s="8">
        <f>SUMIFS(sp_tbl[Amount],sp_tbl[Name],D59,sp_tbl[Category],$D$5,sp_tbl[Month],INDEX($Z$11:$Z$22,$AA$3))</f>
        <v>312235.89</v>
      </c>
      <c r="F59">
        <f>RANK(E59,$E$59:$E$75)</f>
        <v>8</v>
      </c>
      <c r="G59" s="47">
        <v>1</v>
      </c>
      <c r="H59" s="45" t="str">
        <f>INDEX($D$59:$E$75,MATCH($G59,$F$59:$F$75,0),1)</f>
        <v>Kofi Koo</v>
      </c>
      <c r="I59" s="46">
        <f>INDEX($D$59:$E$75,MATCH($G59,$F$59:$F$75,0),2)</f>
        <v>528304</v>
      </c>
      <c r="J59" s="41"/>
    </row>
    <row r="60" spans="3:10" x14ac:dyDescent="0.25">
      <c r="D60" t="s">
        <v>334</v>
      </c>
      <c r="E60" s="8">
        <f>SUMIFS(sp_tbl[Amount],sp_tbl[Name],D60,sp_tbl[Category],$D$5,sp_tbl[Month],INDEX($Z$11:$Z$22,$AA$3))</f>
        <v>183554.38999999998</v>
      </c>
      <c r="F60">
        <f t="shared" ref="F60:F75" si="6">RANK(E60,$E$59:$E$75)</f>
        <v>13</v>
      </c>
      <c r="G60" s="47">
        <v>2</v>
      </c>
      <c r="H60" s="45" t="str">
        <f t="shared" ref="H60:H68" si="7">INDEX($D$59:$E$75,MATCH($G60,$F$59:$F$75,0),1)</f>
        <v>Kojo Afrifa</v>
      </c>
      <c r="I60" s="46">
        <f t="shared" ref="I60:I68" si="8">INDEX($D$59:$E$75,MATCH($G60,$F$59:$F$75,0),2)</f>
        <v>485291.38000000006</v>
      </c>
      <c r="J60" s="41"/>
    </row>
    <row r="61" spans="3:10" x14ac:dyDescent="0.25">
      <c r="D61" t="s">
        <v>439</v>
      </c>
      <c r="E61" s="8">
        <f>SUMIFS(sp_tbl[Amount],sp_tbl[Name],D61,sp_tbl[Category],$D$5,sp_tbl[Month],INDEX($Z$11:$Z$22,$AA$3))</f>
        <v>485291.38000000006</v>
      </c>
      <c r="F61">
        <f t="shared" si="6"/>
        <v>2</v>
      </c>
      <c r="G61" s="47">
        <v>3</v>
      </c>
      <c r="H61" s="45" t="str">
        <f t="shared" si="7"/>
        <v>Agyemang Stephen</v>
      </c>
      <c r="I61" s="46">
        <f t="shared" si="8"/>
        <v>462001.22999999992</v>
      </c>
      <c r="J61" s="41"/>
    </row>
    <row r="62" spans="3:10" x14ac:dyDescent="0.25">
      <c r="D62" t="s">
        <v>460</v>
      </c>
      <c r="E62" s="8">
        <f>SUMIFS(sp_tbl[Amount],sp_tbl[Name],D62,sp_tbl[Category],$D$5,sp_tbl[Month],INDEX($Z$11:$Z$22,$AA$3))</f>
        <v>438985.26</v>
      </c>
      <c r="F62">
        <f t="shared" si="6"/>
        <v>4</v>
      </c>
      <c r="G62" s="47">
        <v>4</v>
      </c>
      <c r="H62" s="45" t="str">
        <f t="shared" si="7"/>
        <v>Arthur Mensah</v>
      </c>
      <c r="I62" s="46">
        <f t="shared" si="8"/>
        <v>438985.26</v>
      </c>
      <c r="J62" s="41"/>
    </row>
    <row r="63" spans="3:10" x14ac:dyDescent="0.25">
      <c r="D63" t="s">
        <v>486</v>
      </c>
      <c r="E63" s="8">
        <f>SUMIFS(sp_tbl[Amount],sp_tbl[Name],D63,sp_tbl[Category],$D$5,sp_tbl[Month],INDEX($Z$11:$Z$22,$AA$3))</f>
        <v>462001.22999999992</v>
      </c>
      <c r="F63">
        <f t="shared" si="6"/>
        <v>3</v>
      </c>
      <c r="G63" s="47">
        <v>5</v>
      </c>
      <c r="H63" s="45" t="str">
        <f t="shared" si="7"/>
        <v>Tutu Gyau</v>
      </c>
      <c r="I63" s="46">
        <f t="shared" si="8"/>
        <v>418544.96</v>
      </c>
      <c r="J63" s="41"/>
    </row>
    <row r="64" spans="3:10" x14ac:dyDescent="0.25">
      <c r="D64" t="s">
        <v>506</v>
      </c>
      <c r="E64" s="8">
        <f>SUMIFS(sp_tbl[Amount],sp_tbl[Name],D64,sp_tbl[Category],$D$5,sp_tbl[Month],INDEX($Z$11:$Z$22,$AA$3))</f>
        <v>349362.14</v>
      </c>
      <c r="F64">
        <f t="shared" si="6"/>
        <v>6</v>
      </c>
      <c r="G64" s="47">
        <v>6</v>
      </c>
      <c r="H64" s="45" t="str">
        <f t="shared" si="7"/>
        <v>Esther Agyemang</v>
      </c>
      <c r="I64" s="46">
        <f t="shared" si="8"/>
        <v>349362.14</v>
      </c>
      <c r="J64" s="41"/>
    </row>
    <row r="65" spans="4:10" x14ac:dyDescent="0.25">
      <c r="D65" t="s">
        <v>549</v>
      </c>
      <c r="E65" s="8">
        <f>SUMIFS(sp_tbl[Amount],sp_tbl[Name],D65,sp_tbl[Category],$D$5,sp_tbl[Month],INDEX($Z$11:$Z$22,$AA$3))</f>
        <v>340523.87</v>
      </c>
      <c r="F65">
        <f t="shared" si="6"/>
        <v>7</v>
      </c>
      <c r="G65" s="47">
        <v>7</v>
      </c>
      <c r="H65" s="45" t="str">
        <f t="shared" si="7"/>
        <v>Kwame Adu</v>
      </c>
      <c r="I65" s="46">
        <f t="shared" si="8"/>
        <v>340523.87</v>
      </c>
      <c r="J65" s="41"/>
    </row>
    <row r="66" spans="4:10" x14ac:dyDescent="0.25">
      <c r="D66" t="s">
        <v>220</v>
      </c>
      <c r="E66" s="8">
        <f>SUMIFS(sp_tbl[Amount],sp_tbl[Name],D66,sp_tbl[Category],$D$5,sp_tbl[Month],INDEX($Z$11:$Z$22,$AA$3))</f>
        <v>204381.28999999998</v>
      </c>
      <c r="F66">
        <f t="shared" si="6"/>
        <v>12</v>
      </c>
      <c r="G66" s="47">
        <v>8</v>
      </c>
      <c r="H66" s="45" t="str">
        <f t="shared" si="7"/>
        <v>Kojo Manu</v>
      </c>
      <c r="I66" s="46">
        <f t="shared" si="8"/>
        <v>312235.89</v>
      </c>
      <c r="J66" s="41"/>
    </row>
    <row r="67" spans="4:10" x14ac:dyDescent="0.25">
      <c r="D67" t="s">
        <v>296</v>
      </c>
      <c r="E67" s="8">
        <f>SUMIFS(sp_tbl[Amount],sp_tbl[Name],D67,sp_tbl[Category],$D$5,sp_tbl[Month],INDEX($Z$11:$Z$22,$AA$3))</f>
        <v>222673.45</v>
      </c>
      <c r="F67">
        <f t="shared" si="6"/>
        <v>11</v>
      </c>
      <c r="G67" s="47">
        <v>9</v>
      </c>
      <c r="H67" s="45" t="str">
        <f t="shared" si="7"/>
        <v>Felix Manu</v>
      </c>
      <c r="I67" s="46">
        <f t="shared" si="8"/>
        <v>311695.89999999997</v>
      </c>
      <c r="J67" s="41"/>
    </row>
    <row r="68" spans="4:10" x14ac:dyDescent="0.25">
      <c r="D68" t="s">
        <v>394</v>
      </c>
      <c r="E68" s="8">
        <f>SUMIFS(sp_tbl[Amount],sp_tbl[Name],D68,sp_tbl[Category],$D$5,sp_tbl[Month],INDEX($Z$11:$Z$22,$AA$3))</f>
        <v>135073.62</v>
      </c>
      <c r="F68">
        <f t="shared" si="6"/>
        <v>17</v>
      </c>
      <c r="G68" s="47">
        <v>10</v>
      </c>
      <c r="H68" s="45" t="str">
        <f t="shared" si="7"/>
        <v>Yaw Baah</v>
      </c>
      <c r="I68" s="46">
        <f t="shared" si="8"/>
        <v>282914.52</v>
      </c>
      <c r="J68" s="41"/>
    </row>
    <row r="69" spans="4:10" x14ac:dyDescent="0.25">
      <c r="D69" t="s">
        <v>529</v>
      </c>
      <c r="E69" s="8">
        <f>SUMIFS(sp_tbl[Amount],sp_tbl[Name],D69,sp_tbl[Category],$D$5,sp_tbl[Month],INDEX($Z$11:$Z$22,$AA$3))</f>
        <v>311695.89999999997</v>
      </c>
      <c r="F69">
        <f t="shared" si="6"/>
        <v>9</v>
      </c>
      <c r="G69" s="41"/>
      <c r="H69" s="41"/>
      <c r="I69" s="41"/>
      <c r="J69" s="41"/>
    </row>
    <row r="70" spans="4:10" x14ac:dyDescent="0.25">
      <c r="D70" t="s">
        <v>315</v>
      </c>
      <c r="E70" s="8">
        <f>SUMIFS(sp_tbl[Amount],sp_tbl[Name],D70,sp_tbl[Category],$D$5,sp_tbl[Month],INDEX($Z$11:$Z$22,$AA$3))</f>
        <v>163889.82</v>
      </c>
      <c r="F70">
        <f t="shared" si="6"/>
        <v>15</v>
      </c>
    </row>
    <row r="71" spans="4:10" x14ac:dyDescent="0.25">
      <c r="D71" t="s">
        <v>356</v>
      </c>
      <c r="E71" s="8">
        <f>SUMIFS(sp_tbl[Amount],sp_tbl[Name],D71,sp_tbl[Category],$D$5,sp_tbl[Month],INDEX($Z$11:$Z$22,$AA$3))</f>
        <v>418544.96</v>
      </c>
      <c r="F71">
        <f t="shared" si="6"/>
        <v>5</v>
      </c>
    </row>
    <row r="72" spans="4:10" x14ac:dyDescent="0.25">
      <c r="D72" t="s">
        <v>559</v>
      </c>
      <c r="E72" s="8">
        <f>SUMIFS(sp_tbl[Amount],sp_tbl[Name],D72,sp_tbl[Category],$D$5,sp_tbl[Month],INDEX($Z$11:$Z$22,$AA$3))</f>
        <v>282914.52</v>
      </c>
      <c r="F72">
        <f t="shared" si="6"/>
        <v>10</v>
      </c>
    </row>
    <row r="73" spans="4:10" x14ac:dyDescent="0.25">
      <c r="D73" t="s">
        <v>376</v>
      </c>
      <c r="E73" s="8">
        <f>SUMIFS(sp_tbl[Amount],sp_tbl[Name],D73,sp_tbl[Category],$D$5,sp_tbl[Month],INDEX($Z$11:$Z$22,$AA$3))</f>
        <v>528304</v>
      </c>
      <c r="F73">
        <f t="shared" si="6"/>
        <v>1</v>
      </c>
    </row>
    <row r="74" spans="4:10" x14ac:dyDescent="0.25">
      <c r="D74" t="s">
        <v>541</v>
      </c>
      <c r="E74" s="8">
        <f>SUMIFS(sp_tbl[Amount],sp_tbl[Name],D74,sp_tbl[Category],$D$5,sp_tbl[Month],INDEX($Z$11:$Z$22,$AA$3))</f>
        <v>179730.71</v>
      </c>
      <c r="F74">
        <f t="shared" si="6"/>
        <v>14</v>
      </c>
    </row>
    <row r="75" spans="4:10" x14ac:dyDescent="0.25">
      <c r="D75" t="s">
        <v>416</v>
      </c>
      <c r="E75" s="8">
        <f>SUMIFS(sp_tbl[Amount],sp_tbl[Name],D75,sp_tbl[Category],$D$5,sp_tbl[Month],INDEX($Z$11:$Z$22,$AA$3))</f>
        <v>160546.41</v>
      </c>
      <c r="F75">
        <f t="shared" si="6"/>
        <v>16</v>
      </c>
    </row>
  </sheetData>
  <mergeCells count="1">
    <mergeCell ref="H57:I5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35DF7-16C0-4106-9E01-29A74981B52F}">
  <sheetPr codeName="dashboard_sh"/>
  <dimension ref="A1:U16"/>
  <sheetViews>
    <sheetView tabSelected="1" workbookViewId="0"/>
  </sheetViews>
  <sheetFormatPr defaultColWidth="0" defaultRowHeight="15" x14ac:dyDescent="0.25"/>
  <cols>
    <col min="1" max="1" width="1.42578125" style="38" customWidth="1"/>
    <col min="2" max="2" width="9.140625" style="38" customWidth="1"/>
    <col min="3" max="3" width="10.85546875" style="38" bestFit="1" customWidth="1"/>
    <col min="4" max="9" width="9.140625" style="38" customWidth="1"/>
    <col min="10" max="10" width="7.140625" style="38" customWidth="1"/>
    <col min="11" max="13" width="9.140625" style="38" customWidth="1"/>
    <col min="14" max="14" width="4.85546875" style="38" customWidth="1"/>
    <col min="15" max="21" width="9.140625" style="38" customWidth="1"/>
    <col min="22" max="16384" width="9.140625" style="38" hidden="1"/>
  </cols>
  <sheetData>
    <row r="1" spans="2:3" ht="9" customHeight="1" x14ac:dyDescent="0.25"/>
    <row r="2" spans="2:3" ht="15.75" x14ac:dyDescent="0.25">
      <c r="B2" s="39" t="s">
        <v>2322</v>
      </c>
      <c r="C2" s="39">
        <v>2019</v>
      </c>
    </row>
    <row r="3" spans="2:3" ht="15.75" x14ac:dyDescent="0.25">
      <c r="B3" s="39" t="s">
        <v>2306</v>
      </c>
      <c r="C3" s="40"/>
    </row>
    <row r="16" spans="2:3" ht="15.75" customHeight="1" x14ac:dyDescent="0.25"/>
  </sheetData>
  <pageMargins left="0.7" right="0.7" top="0.75" bottom="0.75" header="0.3" footer="0.3"/>
  <drawing r:id="rId1"/>
  <legacyDrawing r:id="rId2"/>
  <controls>
    <mc:AlternateContent xmlns:mc="http://schemas.openxmlformats.org/markup-compatibility/2006">
      <mc:Choice Requires="x14">
        <control shapeId="5191" r:id="rId3" name="back_button">
          <controlPr defaultSize="0" autoLine="0" r:id="rId4">
            <anchor moveWithCells="1">
              <from>
                <xdr:col>0</xdr:col>
                <xdr:colOff>28575</xdr:colOff>
                <xdr:row>27</xdr:row>
                <xdr:rowOff>0</xdr:rowOff>
              </from>
              <to>
                <xdr:col>2</xdr:col>
                <xdr:colOff>247650</xdr:colOff>
                <xdr:row>28</xdr:row>
                <xdr:rowOff>95250</xdr:rowOff>
              </to>
            </anchor>
          </controlPr>
        </control>
      </mc:Choice>
      <mc:Fallback>
        <control shapeId="5191" r:id="rId3" name="back_button"/>
      </mc:Fallback>
    </mc:AlternateContent>
    <mc:AlternateContent xmlns:mc="http://schemas.openxmlformats.org/markup-compatibility/2006">
      <mc:Choice Requires="x14">
        <control shapeId="5121" r:id="rId5" name="Drop Down 1">
          <controlPr defaultSize="0" autoLine="0" autoPict="0">
            <anchor>
              <from>
                <xdr:col>2</xdr:col>
                <xdr:colOff>19050</xdr:colOff>
                <xdr:row>2</xdr:row>
                <xdr:rowOff>19050</xdr:rowOff>
              </from>
              <to>
                <xdr:col>3</xdr:col>
                <xdr:colOff>190500</xdr:colOff>
                <xdr:row>3</xdr:row>
                <xdr:rowOff>28575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5EAC6-3E7D-4985-85C9-71323FA306E0}">
  <sheetPr codeName="Sheet2"/>
  <dimension ref="D1:AQ132"/>
  <sheetViews>
    <sheetView showGridLines="0" zoomScaleNormal="100" workbookViewId="0">
      <selection activeCell="U27" sqref="U27"/>
    </sheetView>
  </sheetViews>
  <sheetFormatPr defaultRowHeight="15" x14ac:dyDescent="0.25"/>
  <cols>
    <col min="1" max="4" width="4.42578125" customWidth="1"/>
    <col min="5" max="5" width="12.85546875" customWidth="1"/>
    <col min="6" max="6" width="16.42578125" bestFit="1" customWidth="1"/>
    <col min="7" max="7" width="18" customWidth="1"/>
    <col min="8" max="8" width="9.7109375" bestFit="1" customWidth="1"/>
    <col min="13" max="13" width="22.85546875" customWidth="1"/>
    <col min="19" max="19" width="24" customWidth="1"/>
    <col min="21" max="21" width="10.28515625" bestFit="1" customWidth="1"/>
    <col min="23" max="23" width="23.7109375" bestFit="1" customWidth="1"/>
    <col min="24" max="24" width="11.5703125" bestFit="1" customWidth="1"/>
    <col min="25" max="25" width="14.7109375" bestFit="1" customWidth="1"/>
    <col min="28" max="28" width="16.42578125" bestFit="1" customWidth="1"/>
    <col min="29" max="29" width="13.7109375" bestFit="1" customWidth="1"/>
    <col min="30" max="30" width="11.5703125" bestFit="1" customWidth="1"/>
    <col min="33" max="33" width="12.140625" customWidth="1"/>
    <col min="34" max="34" width="11.5703125" bestFit="1" customWidth="1"/>
    <col min="38" max="38" width="13" customWidth="1"/>
    <col min="39" max="39" width="17.140625" customWidth="1"/>
    <col min="40" max="40" width="10.7109375" bestFit="1" customWidth="1"/>
    <col min="41" max="41" width="10.42578125" bestFit="1" customWidth="1"/>
  </cols>
  <sheetData>
    <row r="1" spans="5:43" x14ac:dyDescent="0.25">
      <c r="AK1" s="1" t="s">
        <v>2345</v>
      </c>
      <c r="AL1" s="1"/>
      <c r="AM1" s="1"/>
      <c r="AN1" s="1"/>
      <c r="AO1" s="1"/>
      <c r="AP1" s="1"/>
      <c r="AQ1" s="1"/>
    </row>
    <row r="3" spans="5:43" x14ac:dyDescent="0.25">
      <c r="M3" s="1" t="s">
        <v>2324</v>
      </c>
      <c r="N3" s="1"/>
      <c r="O3" s="1"/>
      <c r="P3" s="1"/>
      <c r="Q3" s="1"/>
      <c r="S3" s="1" t="s">
        <v>2326</v>
      </c>
      <c r="T3" s="1"/>
      <c r="U3" s="1"/>
      <c r="V3" s="1"/>
      <c r="W3" s="1"/>
      <c r="AI3" s="5"/>
    </row>
    <row r="4" spans="5:43" x14ac:dyDescent="0.25">
      <c r="E4" s="1" t="s">
        <v>16</v>
      </c>
      <c r="F4" s="1"/>
      <c r="G4" s="1"/>
      <c r="H4" s="1"/>
      <c r="I4" s="1"/>
      <c r="M4" t="s">
        <v>2325</v>
      </c>
      <c r="N4">
        <v>7</v>
      </c>
      <c r="S4" t="str">
        <f>"Total sales for " &amp;INDEX(M15:M26,N4)</f>
        <v>Total sales for July</v>
      </c>
      <c r="AL4" s="1" t="s">
        <v>37</v>
      </c>
      <c r="AM4" s="23" t="s">
        <v>25</v>
      </c>
    </row>
    <row r="5" spans="5:43" x14ac:dyDescent="0.25">
      <c r="M5" t="s">
        <v>2328</v>
      </c>
      <c r="N5">
        <v>1</v>
      </c>
      <c r="S5" t="str">
        <f>"Total purchases for " &amp;INDEX(M15:M26,N4)</f>
        <v>Total purchases for July</v>
      </c>
      <c r="AK5" s="22"/>
      <c r="AL5" t="s">
        <v>52</v>
      </c>
      <c r="AM5" s="24">
        <f>IFERROR(GETPIVOTDATA("Quantity",eggs!$L$4,"Month",INDEX($M$15:$M$26,$N$4),"Pen Name",AL5),"")</f>
        <v>3800</v>
      </c>
    </row>
    <row r="6" spans="5:43" x14ac:dyDescent="0.25">
      <c r="E6" s="1" t="s">
        <v>17</v>
      </c>
      <c r="F6" s="1" t="s">
        <v>2305</v>
      </c>
      <c r="AK6" s="22"/>
      <c r="AL6" t="s">
        <v>53</v>
      </c>
      <c r="AM6" s="24">
        <f>IFERROR(GETPIVOTDATA("Quantity",eggs!$L$4,"Month",INDEX($M$15:$M$26,$N$4),"Pen Name",AL6),"")</f>
        <v>3106</v>
      </c>
    </row>
    <row r="7" spans="5:43" x14ac:dyDescent="0.25">
      <c r="E7" t="s">
        <v>18</v>
      </c>
      <c r="F7" s="8">
        <f>SUMIFS(sp_tbl[Amount],sp_tbl[Category],E7,sp_tbl[Month],INDEX($M$15:$M$26,$N$4))</f>
        <v>5799913.7299999986</v>
      </c>
      <c r="AK7" s="22"/>
      <c r="AL7" t="s">
        <v>54</v>
      </c>
      <c r="AM7" s="24">
        <f>IFERROR(GETPIVOTDATA("Quantity",eggs!$L$4,"Month",INDEX($M$15:$M$26,$N$4),"Pen Name",AL7),"")</f>
        <v>4717</v>
      </c>
    </row>
    <row r="8" spans="5:43" x14ac:dyDescent="0.25">
      <c r="E8" t="s">
        <v>19</v>
      </c>
      <c r="F8" s="8">
        <f>SUMIFS(sp_tbl[Amount],sp_tbl[Category],E8,sp_tbl[Month],INDEX($M$15:$M$26,$N$4))</f>
        <v>2949625.7800000003</v>
      </c>
      <c r="AK8" s="22"/>
      <c r="AL8" t="s">
        <v>55</v>
      </c>
      <c r="AM8" s="24">
        <f>IFERROR(GETPIVOTDATA("Quantity",eggs!$L$4,"Month",INDEX($M$15:$M$26,$N$4),"Pen Name",AL8),"")</f>
        <v>1882</v>
      </c>
    </row>
    <row r="9" spans="5:43" x14ac:dyDescent="0.25">
      <c r="H9" s="5"/>
      <c r="AK9" s="22"/>
      <c r="AL9" t="s">
        <v>56</v>
      </c>
      <c r="AM9" s="24">
        <f>IFERROR(GETPIVOTDATA("Quantity",eggs!$L$4,"Month",INDEX($M$15:$M$26,$N$4),"Pen Name",AL9),"")</f>
        <v>2508</v>
      </c>
    </row>
    <row r="10" spans="5:43" x14ac:dyDescent="0.25">
      <c r="M10" s="1" t="s">
        <v>2323</v>
      </c>
      <c r="N10" s="1"/>
      <c r="O10" s="1"/>
      <c r="P10" s="1"/>
      <c r="Q10" s="1"/>
      <c r="S10" s="1" t="s">
        <v>2334</v>
      </c>
      <c r="T10" s="1"/>
      <c r="U10" s="1"/>
      <c r="V10" s="1"/>
      <c r="W10" s="1"/>
      <c r="X10" s="1"/>
      <c r="Y10" s="1"/>
      <c r="AA10" s="1" t="s">
        <v>2337</v>
      </c>
      <c r="AB10" s="1"/>
      <c r="AC10" s="1"/>
      <c r="AD10" s="1"/>
      <c r="AE10" s="1"/>
      <c r="AF10" s="1"/>
      <c r="AG10" s="1"/>
      <c r="AH10" s="1"/>
      <c r="AK10" s="22"/>
      <c r="AL10" t="s">
        <v>57</v>
      </c>
      <c r="AM10" s="24">
        <f>IFERROR(GETPIVOTDATA("Quantity",eggs!$L$4,"Month",INDEX($M$15:$M$26,$N$4),"Pen Name",AL10),"")</f>
        <v>2155</v>
      </c>
    </row>
    <row r="11" spans="5:43" x14ac:dyDescent="0.25">
      <c r="E11" s="1" t="str">
        <f>"Sales and purchases for the month of "&amp;INDEX($M$15:$M$26,$N$4)</f>
        <v>Sales and purchases for the month of July</v>
      </c>
      <c r="F11" s="1"/>
      <c r="G11" s="1"/>
      <c r="H11" s="1"/>
      <c r="I11" s="1"/>
      <c r="AK11" s="22"/>
      <c r="AL11" t="s">
        <v>58</v>
      </c>
      <c r="AM11" s="24">
        <f>IFERROR(GETPIVOTDATA("Quantity",eggs!$L$4,"Month",INDEX($M$15:$M$26,$N$4),"Pen Name",AL11),"")</f>
        <v>2078</v>
      </c>
    </row>
    <row r="12" spans="5:43" x14ac:dyDescent="0.25">
      <c r="AK12" s="22"/>
      <c r="AL12" s="1" t="s">
        <v>2305</v>
      </c>
      <c r="AM12" s="25">
        <f>SUM(AM5:AM11)</f>
        <v>20246</v>
      </c>
    </row>
    <row r="13" spans="5:43" x14ac:dyDescent="0.25">
      <c r="AK13" s="22"/>
      <c r="AM13" s="24"/>
    </row>
    <row r="14" spans="5:43" ht="14.25" customHeight="1" x14ac:dyDescent="0.25">
      <c r="AK14" s="22"/>
      <c r="AM14" s="24"/>
    </row>
    <row r="15" spans="5:43" x14ac:dyDescent="0.25">
      <c r="M15" t="s">
        <v>2308</v>
      </c>
      <c r="N15" t="s">
        <v>2329</v>
      </c>
      <c r="AK15" s="22"/>
    </row>
    <row r="16" spans="5:43" x14ac:dyDescent="0.25">
      <c r="E16" s="1" t="s">
        <v>29</v>
      </c>
      <c r="F16" s="1" t="s">
        <v>2327</v>
      </c>
      <c r="G16" s="1" t="s">
        <v>2333</v>
      </c>
      <c r="H16" s="1" t="s">
        <v>2349</v>
      </c>
      <c r="M16" t="s">
        <v>2309</v>
      </c>
      <c r="N16" t="s">
        <v>2330</v>
      </c>
      <c r="S16" s="1" t="s">
        <v>2327</v>
      </c>
      <c r="T16" s="1"/>
      <c r="U16" s="1"/>
      <c r="V16" s="2"/>
      <c r="W16" s="1" t="s">
        <v>2333</v>
      </c>
      <c r="X16" s="1"/>
      <c r="Y16" s="1"/>
      <c r="AB16" s="1" t="s">
        <v>2335</v>
      </c>
      <c r="AC16" s="1"/>
      <c r="AD16" s="1"/>
      <c r="AF16" s="1" t="s">
        <v>2336</v>
      </c>
      <c r="AG16" s="1"/>
      <c r="AH16" s="1"/>
      <c r="AK16" s="22"/>
      <c r="AM16" s="6"/>
    </row>
    <row r="17" spans="4:39" x14ac:dyDescent="0.25">
      <c r="D17">
        <v>1</v>
      </c>
      <c r="E17" s="5" t="str">
        <f>IF(D17&lt;10,0&amp;D17,D17)&amp;"-"&amp;IF($N$4&lt;10,0&amp;$N$4,$N$4)&amp;"-19"</f>
        <v>01-07-19</v>
      </c>
      <c r="F17" s="8">
        <f>SUMIFS(sp_tbl[Amount],sp_tbl[Date],E17,sp_tbl[Category],$E$7)</f>
        <v>94846.84</v>
      </c>
      <c r="G17" s="8">
        <f>SUMIFS(sp_tbl[Amount],sp_tbl[Date],E17,sp_tbl[Category],$E$8)</f>
        <v>23061.599999999999</v>
      </c>
      <c r="H17" s="18">
        <f>F17-G17</f>
        <v>71785.239999999991</v>
      </c>
      <c r="J17" s="18"/>
      <c r="M17" t="s">
        <v>2310</v>
      </c>
      <c r="T17" t="s">
        <v>18</v>
      </c>
      <c r="U17" s="2" t="s">
        <v>2331</v>
      </c>
      <c r="V17" s="2"/>
      <c r="W17" s="2"/>
      <c r="X17" t="s">
        <v>19</v>
      </c>
      <c r="Y17" s="2" t="s">
        <v>2332</v>
      </c>
      <c r="AA17">
        <v>5</v>
      </c>
      <c r="AB17">
        <f>IF($N$5=1,SMALL($U$18:$U$34,AA17),LARGE($U$18:$U$34,AA17))</f>
        <v>5</v>
      </c>
      <c r="AC17" t="str">
        <f>INDEX($S$18:$T$34,MATCH($AB17,$U$18:$U$34,0),1)</f>
        <v>Kofi Koo</v>
      </c>
      <c r="AD17" s="8">
        <f>INDEX($S$18:$T$34,MATCH($AB17,$U$18:$U$34,0),2)</f>
        <v>533321.47</v>
      </c>
      <c r="AF17">
        <f>IF($N$5=1,SMALL($Y$18:$Y$27,AA17),LARGE($Y$18:$Y$27,AA17))</f>
        <v>5</v>
      </c>
      <c r="AG17" t="str">
        <f>INDEX($W$18:$Y$27,MATCH(AF17,$Y$18:$Y$27,0),1)</f>
        <v>Akwasi Boo</v>
      </c>
      <c r="AH17" s="8">
        <f>INDEX($W$18:$Y$27,MATCH(AF17,$Y$18:$Y$27,0),2)</f>
        <v>350366.7</v>
      </c>
      <c r="AK17" s="22"/>
      <c r="AM17" s="6"/>
    </row>
    <row r="18" spans="4:39" x14ac:dyDescent="0.25">
      <c r="D18">
        <v>2</v>
      </c>
      <c r="E18" s="5" t="str">
        <f t="shared" ref="E18:E47" si="0">IF(D18&lt;10,0&amp;D18,D18)&amp;"-"&amp;IF($N$4&lt;10,0&amp;$N$4,$N$4)&amp;"-19"</f>
        <v>02-07-19</v>
      </c>
      <c r="F18" s="8">
        <f>SUMIFS(sp_tbl[Amount],sp_tbl[Date],E18,sp_tbl[Category],$E$7)</f>
        <v>149912.27000000002</v>
      </c>
      <c r="G18" s="8">
        <f>SUMIFS(sp_tbl[Amount],sp_tbl[Date],E18,sp_tbl[Category],$E$8)</f>
        <v>277112.12</v>
      </c>
      <c r="H18" s="18">
        <f t="shared" ref="H18:H47" si="1">F18-G18</f>
        <v>-127199.84999999998</v>
      </c>
      <c r="M18" t="s">
        <v>2311</v>
      </c>
      <c r="S18" t="s">
        <v>259</v>
      </c>
      <c r="T18" s="2">
        <f>SUMIFS(sp_tbl[Amount],sp_tbl[Name],$S18,sp_tbl[Category],$T$17,sp_tbl[Month],INDEX($M$15:$M$26,$N$4))</f>
        <v>65168.959999999999</v>
      </c>
      <c r="U18" s="2">
        <f>RANK(T18,$T$18:$T$34)</f>
        <v>16</v>
      </c>
      <c r="V18" s="2"/>
      <c r="W18" t="s">
        <v>206</v>
      </c>
      <c r="X18" s="8">
        <f>SUMIFS(sp_tbl[Amount],sp_tbl[Name],W18,sp_tbl[Category],$X$17,sp_tbl[Month],INDEX($M$15:$M$26,$N$4))</f>
        <v>0</v>
      </c>
      <c r="Y18">
        <f>RANK(X18,$X$18:$X$27)</f>
        <v>10</v>
      </c>
      <c r="AA18">
        <v>4</v>
      </c>
      <c r="AB18">
        <f>IF($N$5=1,SMALL($U$18:$U$34,AA18),LARGE($U$18:$U$34,AA18))</f>
        <v>4</v>
      </c>
      <c r="AC18" t="str">
        <f t="shared" ref="AC18:AC21" si="2">INDEX($S$18:$T$34,MATCH($AB18,$U$18:$U$34,0),1)</f>
        <v>Agyemang Stephen</v>
      </c>
      <c r="AD18" s="8">
        <f t="shared" ref="AD18:AD21" si="3">INDEX($S$18:$T$34,MATCH($AB18,$U$18:$U$34,0),2)</f>
        <v>561884.88</v>
      </c>
      <c r="AF18">
        <f t="shared" ref="AF18:AF21" si="4">IF($N$5=1,SMALL($Y$18:$Y$27,AA18),LARGE($Y$18:$Y$27,AA18))</f>
        <v>4</v>
      </c>
      <c r="AG18" t="str">
        <f t="shared" ref="AG18:AG21" si="5">INDEX($W$18:$Y$27,MATCH(AF18,$Y$18:$Y$27,0),1)</f>
        <v>Mamittah Opoku Mensah</v>
      </c>
      <c r="AH18" s="8">
        <f t="shared" ref="AH18:AH21" si="6">INDEX($W$18:$Y$27,MATCH(AF18,$Y$18:$Y$27,0),2)</f>
        <v>358643.48999999993</v>
      </c>
      <c r="AK18" s="22"/>
      <c r="AM18" s="6"/>
    </row>
    <row r="19" spans="4:39" x14ac:dyDescent="0.25">
      <c r="D19">
        <v>3</v>
      </c>
      <c r="E19" s="5" t="str">
        <f t="shared" si="0"/>
        <v>03-07-19</v>
      </c>
      <c r="F19" s="8">
        <f>SUMIFS(sp_tbl[Amount],sp_tbl[Date],E19,sp_tbl[Category],$E$7)</f>
        <v>164378.24999999997</v>
      </c>
      <c r="G19" s="8">
        <f>SUMIFS(sp_tbl[Amount],sp_tbl[Date],E19,sp_tbl[Category],$E$8)</f>
        <v>621399.47</v>
      </c>
      <c r="H19" s="18">
        <f t="shared" si="1"/>
        <v>-457021.22</v>
      </c>
      <c r="M19" t="s">
        <v>2312</v>
      </c>
      <c r="S19" t="s">
        <v>334</v>
      </c>
      <c r="T19" s="2">
        <f>SUMIFS(sp_tbl[Amount],sp_tbl[Name],$S19,sp_tbl[Category],$T$17,sp_tbl[Month],INDEX($M$15:$M$26,$N$4))</f>
        <v>370151.57</v>
      </c>
      <c r="U19" s="2">
        <f t="shared" ref="U19:U34" si="7">RANK(T19,$T$18:$T$34)</f>
        <v>7</v>
      </c>
      <c r="V19" s="2"/>
      <c r="W19" t="s">
        <v>82</v>
      </c>
      <c r="X19" s="8">
        <f>SUMIFS(sp_tbl[Amount],sp_tbl[Name],W19,sp_tbl[Category],$X$17,sp_tbl[Month],INDEX($M$15:$M$26,$N$4))</f>
        <v>337728.63</v>
      </c>
      <c r="Y19">
        <f t="shared" ref="Y19:Y27" si="8">RANK(X19,$X$18:$X$27)</f>
        <v>7</v>
      </c>
      <c r="AA19">
        <v>3</v>
      </c>
      <c r="AB19">
        <f>IF($N$5=1,SMALL($U$18:$U$34,AA19),LARGE($U$18:$U$34,AA19))</f>
        <v>3</v>
      </c>
      <c r="AC19" t="str">
        <f t="shared" si="2"/>
        <v>Kobby Bi</v>
      </c>
      <c r="AD19" s="8">
        <f t="shared" si="3"/>
        <v>630076.27</v>
      </c>
      <c r="AF19">
        <f t="shared" si="4"/>
        <v>3</v>
      </c>
      <c r="AG19" t="str">
        <f t="shared" si="5"/>
        <v>Anthony Mensah</v>
      </c>
      <c r="AH19" s="8">
        <f t="shared" si="6"/>
        <v>410302.0199999999</v>
      </c>
      <c r="AK19" s="22"/>
      <c r="AM19" s="6"/>
    </row>
    <row r="20" spans="4:39" x14ac:dyDescent="0.25">
      <c r="D20">
        <v>4</v>
      </c>
      <c r="E20" s="5" t="str">
        <f t="shared" si="0"/>
        <v>04-07-19</v>
      </c>
      <c r="F20" s="8">
        <f>SUMIFS(sp_tbl[Amount],sp_tbl[Date],E20,sp_tbl[Category],$E$7)</f>
        <v>451139.82999999996</v>
      </c>
      <c r="G20" s="8">
        <f>SUMIFS(sp_tbl[Amount],sp_tbl[Date],E20,sp_tbl[Category],$E$8)</f>
        <v>0</v>
      </c>
      <c r="H20" s="18">
        <f t="shared" si="1"/>
        <v>451139.82999999996</v>
      </c>
      <c r="M20" t="s">
        <v>2313</v>
      </c>
      <c r="S20" t="s">
        <v>439</v>
      </c>
      <c r="T20" s="2">
        <f>SUMIFS(sp_tbl[Amount],sp_tbl[Name],$S20,sp_tbl[Category],$T$17,sp_tbl[Month],INDEX($M$15:$M$26,$N$4))</f>
        <v>167513.08000000002</v>
      </c>
      <c r="U20" s="2">
        <f t="shared" si="7"/>
        <v>11</v>
      </c>
      <c r="V20" s="2"/>
      <c r="W20" t="s">
        <v>189</v>
      </c>
      <c r="X20" s="8">
        <f>SUMIFS(sp_tbl[Amount],sp_tbl[Name],W20,sp_tbl[Category],$X$17,sp_tbl[Month],INDEX($M$15:$M$26,$N$4))</f>
        <v>350366.7</v>
      </c>
      <c r="Y20">
        <f t="shared" si="8"/>
        <v>5</v>
      </c>
      <c r="AA20">
        <v>2</v>
      </c>
      <c r="AB20">
        <f>IF($N$5=1,SMALL($U$18:$U$34,AA20),LARGE($U$18:$U$34,AA20))</f>
        <v>2</v>
      </c>
      <c r="AC20" t="str">
        <f t="shared" si="2"/>
        <v>Kwaku Appiah</v>
      </c>
      <c r="AD20" s="8">
        <f t="shared" si="3"/>
        <v>703047.80999999982</v>
      </c>
      <c r="AF20">
        <f t="shared" si="4"/>
        <v>2</v>
      </c>
      <c r="AG20" t="str">
        <f t="shared" si="5"/>
        <v>Leah Opii Birago</v>
      </c>
      <c r="AH20" s="8">
        <f t="shared" si="6"/>
        <v>483634.05999999994</v>
      </c>
      <c r="AK20" s="22"/>
      <c r="AM20" s="6"/>
    </row>
    <row r="21" spans="4:39" x14ac:dyDescent="0.25">
      <c r="D21">
        <v>5</v>
      </c>
      <c r="E21" s="5" t="str">
        <f t="shared" si="0"/>
        <v>05-07-19</v>
      </c>
      <c r="F21" s="8">
        <f>SUMIFS(sp_tbl[Amount],sp_tbl[Date],E21,sp_tbl[Category],$E$7)</f>
        <v>354428.43</v>
      </c>
      <c r="G21" s="8">
        <f>SUMIFS(sp_tbl[Amount],sp_tbl[Date],E21,sp_tbl[Category],$E$8)</f>
        <v>86892</v>
      </c>
      <c r="H21" s="18">
        <f t="shared" si="1"/>
        <v>267536.43</v>
      </c>
      <c r="M21" t="s">
        <v>2314</v>
      </c>
      <c r="S21" t="s">
        <v>460</v>
      </c>
      <c r="T21" s="2">
        <f>SUMIFS(sp_tbl[Amount],sp_tbl[Name],$S21,sp_tbl[Category],$T$17,sp_tbl[Month],INDEX($M$15:$M$26,$N$4))</f>
        <v>291924.11</v>
      </c>
      <c r="U21" s="2">
        <f t="shared" si="7"/>
        <v>8</v>
      </c>
      <c r="V21" s="2"/>
      <c r="W21" t="s">
        <v>156</v>
      </c>
      <c r="X21" s="8">
        <f>SUMIFS(sp_tbl[Amount],sp_tbl[Name],W21,sp_tbl[Category],$X$17,sp_tbl[Month],INDEX($M$15:$M$26,$N$4))</f>
        <v>86892</v>
      </c>
      <c r="Y21">
        <f t="shared" si="8"/>
        <v>8</v>
      </c>
      <c r="AA21">
        <v>1</v>
      </c>
      <c r="AB21">
        <f>IF($N$5=1,SMALL($U$18:$U$34,AA21),LARGE($U$18:$U$34,AA21))</f>
        <v>1</v>
      </c>
      <c r="AC21" t="str">
        <f t="shared" si="2"/>
        <v>Esther Agyemang</v>
      </c>
      <c r="AD21" s="8">
        <f t="shared" si="3"/>
        <v>968447.87000000011</v>
      </c>
      <c r="AF21">
        <f t="shared" si="4"/>
        <v>1</v>
      </c>
      <c r="AG21" t="str">
        <f t="shared" si="5"/>
        <v>Yaa Attaa</v>
      </c>
      <c r="AH21" s="8">
        <f t="shared" si="6"/>
        <v>520671.27</v>
      </c>
      <c r="AK21" s="22"/>
      <c r="AM21" s="6"/>
    </row>
    <row r="22" spans="4:39" x14ac:dyDescent="0.25">
      <c r="D22">
        <v>6</v>
      </c>
      <c r="E22" s="5" t="str">
        <f t="shared" si="0"/>
        <v>06-07-19</v>
      </c>
      <c r="F22" s="8">
        <f>SUMIFS(sp_tbl[Amount],sp_tbl[Date],E22,sp_tbl[Category],$E$7)</f>
        <v>236664.37999999998</v>
      </c>
      <c r="G22" s="8">
        <f>SUMIFS(sp_tbl[Amount],sp_tbl[Date],E22,sp_tbl[Category],$E$8)</f>
        <v>7720.11</v>
      </c>
      <c r="H22" s="18">
        <f t="shared" si="1"/>
        <v>228944.27</v>
      </c>
      <c r="M22" t="s">
        <v>2315</v>
      </c>
      <c r="S22" t="s">
        <v>486</v>
      </c>
      <c r="T22" s="2">
        <f>SUMIFS(sp_tbl[Amount],sp_tbl[Name],$S22,sp_tbl[Category],$T$17,sp_tbl[Month],INDEX($M$15:$M$26,$N$4))</f>
        <v>561884.88</v>
      </c>
      <c r="U22" s="2">
        <f t="shared" si="7"/>
        <v>4</v>
      </c>
      <c r="V22" s="2"/>
      <c r="W22" t="s">
        <v>174</v>
      </c>
      <c r="X22" s="8">
        <f>SUMIFS(sp_tbl[Amount],sp_tbl[Name],W22,sp_tbl[Category],$X$17,sp_tbl[Month],INDEX($M$15:$M$26,$N$4))</f>
        <v>59961.85</v>
      </c>
      <c r="Y22">
        <f t="shared" si="8"/>
        <v>9</v>
      </c>
      <c r="AK22" s="22"/>
      <c r="AM22" s="6"/>
    </row>
    <row r="23" spans="4:39" x14ac:dyDescent="0.25">
      <c r="D23">
        <v>7</v>
      </c>
      <c r="E23" s="5" t="str">
        <f t="shared" si="0"/>
        <v>07-07-19</v>
      </c>
      <c r="F23" s="8">
        <f>SUMIFS(sp_tbl[Amount],sp_tbl[Date],E23,sp_tbl[Category],$E$7)</f>
        <v>176097.12</v>
      </c>
      <c r="G23" s="8">
        <f>SUMIFS(sp_tbl[Amount],sp_tbl[Date],E23,sp_tbl[Category],$E$8)</f>
        <v>69073.38</v>
      </c>
      <c r="H23" s="18">
        <f t="shared" si="1"/>
        <v>107023.73999999999</v>
      </c>
      <c r="M23" t="s">
        <v>2316</v>
      </c>
      <c r="S23" t="s">
        <v>506</v>
      </c>
      <c r="T23" s="2">
        <f>SUMIFS(sp_tbl[Amount],sp_tbl[Name],$S23,sp_tbl[Category],$T$17,sp_tbl[Month],INDEX($M$15:$M$26,$N$4))</f>
        <v>968447.87000000011</v>
      </c>
      <c r="U23" s="2">
        <f t="shared" si="7"/>
        <v>1</v>
      </c>
      <c r="V23" s="2"/>
      <c r="W23" t="s">
        <v>200</v>
      </c>
      <c r="X23" s="8">
        <f>SUMIFS(sp_tbl[Amount],sp_tbl[Name],W23,sp_tbl[Category],$X$17,sp_tbl[Month],INDEX($M$15:$M$26,$N$4))</f>
        <v>520671.27</v>
      </c>
      <c r="Y23">
        <f t="shared" si="8"/>
        <v>1</v>
      </c>
      <c r="AK23" s="22"/>
      <c r="AM23" s="6"/>
    </row>
    <row r="24" spans="4:39" x14ac:dyDescent="0.25">
      <c r="D24">
        <v>8</v>
      </c>
      <c r="E24" s="5" t="str">
        <f t="shared" si="0"/>
        <v>08-07-19</v>
      </c>
      <c r="F24" s="8">
        <f>SUMIFS(sp_tbl[Amount],sp_tbl[Date],E24,sp_tbl[Category],$E$7)</f>
        <v>383509.36</v>
      </c>
      <c r="G24" s="8">
        <f>SUMIFS(sp_tbl[Amount],sp_tbl[Date],E24,sp_tbl[Category],$E$8)</f>
        <v>24252.54</v>
      </c>
      <c r="H24" s="18">
        <f t="shared" si="1"/>
        <v>359256.82</v>
      </c>
      <c r="M24" t="s">
        <v>2317</v>
      </c>
      <c r="S24" t="s">
        <v>549</v>
      </c>
      <c r="T24" s="2">
        <f>SUMIFS(sp_tbl[Amount],sp_tbl[Name],$S24,sp_tbl[Category],$T$17,sp_tbl[Month],INDEX($M$15:$M$26,$N$4))</f>
        <v>106855.95999999999</v>
      </c>
      <c r="U24" s="2">
        <f t="shared" si="7"/>
        <v>14</v>
      </c>
      <c r="V24" s="2"/>
      <c r="W24" t="s">
        <v>125</v>
      </c>
      <c r="X24" s="8">
        <f>SUMIFS(sp_tbl[Amount],sp_tbl[Name],W24,sp_tbl[Category],$X$17,sp_tbl[Month],INDEX($M$15:$M$26,$N$4))</f>
        <v>483634.05999999994</v>
      </c>
      <c r="Y24">
        <f t="shared" si="8"/>
        <v>2</v>
      </c>
      <c r="AK24" s="22"/>
      <c r="AM24" s="6"/>
    </row>
    <row r="25" spans="4:39" x14ac:dyDescent="0.25">
      <c r="D25">
        <v>9</v>
      </c>
      <c r="E25" s="5" t="str">
        <f t="shared" si="0"/>
        <v>09-07-19</v>
      </c>
      <c r="F25" s="8">
        <f>SUMIFS(sp_tbl[Amount],sp_tbl[Date],E25,sp_tbl[Category],$E$7)</f>
        <v>110093.38</v>
      </c>
      <c r="G25" s="8">
        <f>SUMIFS(sp_tbl[Amount],sp_tbl[Date],E25,sp_tbl[Category],$E$8)</f>
        <v>2141.1799999999998</v>
      </c>
      <c r="H25" s="18">
        <f t="shared" si="1"/>
        <v>107952.20000000001</v>
      </c>
      <c r="M25" t="s">
        <v>2318</v>
      </c>
      <c r="S25" t="s">
        <v>220</v>
      </c>
      <c r="T25" s="2">
        <f>SUMIFS(sp_tbl[Amount],sp_tbl[Name],$S25,sp_tbl[Category],$T$17,sp_tbl[Month],INDEX($M$15:$M$26,$N$4))</f>
        <v>254746.12999999998</v>
      </c>
      <c r="U25" s="2">
        <f t="shared" si="7"/>
        <v>10</v>
      </c>
      <c r="V25" s="2"/>
      <c r="W25" t="s">
        <v>104</v>
      </c>
      <c r="X25" s="8">
        <f>SUMIFS(sp_tbl[Amount],sp_tbl[Name],W25,sp_tbl[Category],$X$17,sp_tbl[Month],INDEX($M$15:$M$26,$N$4))</f>
        <v>358643.48999999993</v>
      </c>
      <c r="Y25">
        <f t="shared" si="8"/>
        <v>4</v>
      </c>
      <c r="AK25" s="22"/>
      <c r="AM25" s="6"/>
    </row>
    <row r="26" spans="4:39" x14ac:dyDescent="0.25">
      <c r="D26">
        <v>10</v>
      </c>
      <c r="E26" s="5" t="str">
        <f t="shared" si="0"/>
        <v>10-07-19</v>
      </c>
      <c r="F26" s="8">
        <f>SUMIFS(sp_tbl[Amount],sp_tbl[Date],E26,sp_tbl[Category],$E$7)</f>
        <v>0</v>
      </c>
      <c r="G26" s="8">
        <f>SUMIFS(sp_tbl[Amount],sp_tbl[Date],E26,sp_tbl[Category],$E$8)</f>
        <v>293698.09000000003</v>
      </c>
      <c r="H26" s="18">
        <f t="shared" si="1"/>
        <v>-293698.09000000003</v>
      </c>
      <c r="M26" t="s">
        <v>2319</v>
      </c>
      <c r="S26" t="s">
        <v>296</v>
      </c>
      <c r="T26" s="2">
        <f>SUMIFS(sp_tbl[Amount],sp_tbl[Name],$S26,sp_tbl[Category],$T$17,sp_tbl[Month],INDEX($M$15:$M$26,$N$4))</f>
        <v>260716.46</v>
      </c>
      <c r="U26" s="2">
        <f t="shared" si="7"/>
        <v>9</v>
      </c>
      <c r="V26" s="2"/>
      <c r="W26" t="s">
        <v>141</v>
      </c>
      <c r="X26" s="8">
        <f>SUMIFS(sp_tbl[Amount],sp_tbl[Name],W26,sp_tbl[Category],$X$17,sp_tbl[Month],INDEX($M$15:$M$26,$N$4))</f>
        <v>410302.0199999999</v>
      </c>
      <c r="Y26">
        <f t="shared" si="8"/>
        <v>3</v>
      </c>
      <c r="AK26" s="22"/>
      <c r="AM26" s="6"/>
    </row>
    <row r="27" spans="4:39" x14ac:dyDescent="0.25">
      <c r="D27">
        <v>11</v>
      </c>
      <c r="E27" s="5" t="str">
        <f t="shared" si="0"/>
        <v>11-07-19</v>
      </c>
      <c r="F27" s="8">
        <f>SUMIFS(sp_tbl[Amount],sp_tbl[Date],E27,sp_tbl[Category],$E$7)</f>
        <v>148648.65</v>
      </c>
      <c r="G27" s="8">
        <f>SUMIFS(sp_tbl[Amount],sp_tbl[Date],E27,sp_tbl[Category],$E$8)</f>
        <v>0</v>
      </c>
      <c r="H27" s="18">
        <f t="shared" si="1"/>
        <v>148648.65</v>
      </c>
      <c r="S27" t="s">
        <v>394</v>
      </c>
      <c r="T27" s="2">
        <f>SUMIFS(sp_tbl[Amount],sp_tbl[Name],$S27,sp_tbl[Category],$T$17,sp_tbl[Month],INDEX($M$15:$M$26,$N$4))</f>
        <v>703047.80999999982</v>
      </c>
      <c r="U27" s="2">
        <f t="shared" si="7"/>
        <v>2</v>
      </c>
      <c r="V27" s="2"/>
      <c r="W27" t="s">
        <v>31</v>
      </c>
      <c r="X27" s="8">
        <f>SUMIFS(sp_tbl[Amount],sp_tbl[Name],W27,sp_tbl[Category],$X$17,sp_tbl[Month],INDEX($M$15:$M$26,$N$4))</f>
        <v>341425.75999999995</v>
      </c>
      <c r="Y27">
        <f t="shared" si="8"/>
        <v>6</v>
      </c>
      <c r="AK27" s="22"/>
      <c r="AM27" s="6"/>
    </row>
    <row r="28" spans="4:39" x14ac:dyDescent="0.25">
      <c r="D28">
        <v>12</v>
      </c>
      <c r="E28" s="5" t="str">
        <f t="shared" si="0"/>
        <v>12-07-19</v>
      </c>
      <c r="F28" s="8">
        <f>SUMIFS(sp_tbl[Amount],sp_tbl[Date],E28,sp_tbl[Category],$E$7)</f>
        <v>123051.98000000001</v>
      </c>
      <c r="G28" s="8">
        <f>SUMIFS(sp_tbl[Amount],sp_tbl[Date],E28,sp_tbl[Category],$E$8)</f>
        <v>44136.78</v>
      </c>
      <c r="H28" s="18">
        <f t="shared" si="1"/>
        <v>78915.200000000012</v>
      </c>
      <c r="S28" t="s">
        <v>529</v>
      </c>
      <c r="T28" s="2">
        <f>SUMIFS(sp_tbl[Amount],sp_tbl[Name],$S28,sp_tbl[Category],$T$17,sp_tbl[Month],INDEX($M$15:$M$26,$N$4))</f>
        <v>490274.47</v>
      </c>
      <c r="U28" s="2">
        <f t="shared" si="7"/>
        <v>6</v>
      </c>
      <c r="V28" s="2"/>
      <c r="X28" s="8"/>
      <c r="AK28" s="22"/>
      <c r="AM28" s="6"/>
    </row>
    <row r="29" spans="4:39" x14ac:dyDescent="0.25">
      <c r="D29">
        <v>13</v>
      </c>
      <c r="E29" s="5" t="str">
        <f t="shared" si="0"/>
        <v>13-07-19</v>
      </c>
      <c r="F29" s="8">
        <f>SUMIFS(sp_tbl[Amount],sp_tbl[Date],E29,sp_tbl[Category],$E$7)</f>
        <v>362667.68</v>
      </c>
      <c r="G29" s="8">
        <f>SUMIFS(sp_tbl[Amount],sp_tbl[Date],E29,sp_tbl[Category],$E$8)</f>
        <v>43136.1</v>
      </c>
      <c r="H29" s="18">
        <f t="shared" si="1"/>
        <v>319531.58</v>
      </c>
      <c r="S29" t="s">
        <v>315</v>
      </c>
      <c r="T29" s="2">
        <f>SUMIFS(sp_tbl[Amount],sp_tbl[Name],$S29,sp_tbl[Category],$T$17,sp_tbl[Month],INDEX($M$15:$M$26,$N$4))</f>
        <v>140817.53</v>
      </c>
      <c r="U29" s="2">
        <f t="shared" si="7"/>
        <v>12</v>
      </c>
      <c r="V29" s="2"/>
      <c r="AK29" s="22"/>
      <c r="AM29" s="6"/>
    </row>
    <row r="30" spans="4:39" x14ac:dyDescent="0.25">
      <c r="D30">
        <v>14</v>
      </c>
      <c r="E30" s="5" t="str">
        <f t="shared" si="0"/>
        <v>14-07-19</v>
      </c>
      <c r="F30" s="8">
        <f>SUMIFS(sp_tbl[Amount],sp_tbl[Date],E30,sp_tbl[Category],$E$7)</f>
        <v>228758.00999999998</v>
      </c>
      <c r="G30" s="8">
        <f>SUMIFS(sp_tbl[Amount],sp_tbl[Date],E30,sp_tbl[Category],$E$8)</f>
        <v>142581.87</v>
      </c>
      <c r="H30" s="18">
        <f t="shared" si="1"/>
        <v>86176.139999999985</v>
      </c>
      <c r="S30" t="s">
        <v>356</v>
      </c>
      <c r="T30" s="2">
        <f>SUMIFS(sp_tbl[Amount],sp_tbl[Name],$S30,sp_tbl[Category],$T$17,sp_tbl[Month],INDEX($M$15:$M$26,$N$4))</f>
        <v>45091.22</v>
      </c>
      <c r="U30" s="2">
        <f t="shared" si="7"/>
        <v>17</v>
      </c>
      <c r="V30" s="2"/>
      <c r="AK30" s="22"/>
      <c r="AM30" s="6"/>
    </row>
    <row r="31" spans="4:39" x14ac:dyDescent="0.25">
      <c r="D31">
        <v>15</v>
      </c>
      <c r="E31" s="5" t="str">
        <f t="shared" si="0"/>
        <v>15-07-19</v>
      </c>
      <c r="F31" s="8">
        <f>SUMIFS(sp_tbl[Amount],sp_tbl[Date],E31,sp_tbl[Category],$E$7)</f>
        <v>210957.38</v>
      </c>
      <c r="G31" s="8">
        <f>SUMIFS(sp_tbl[Amount],sp_tbl[Date],E31,sp_tbl[Category],$E$8)</f>
        <v>0</v>
      </c>
      <c r="H31" s="18">
        <f t="shared" si="1"/>
        <v>210957.38</v>
      </c>
      <c r="S31" t="s">
        <v>559</v>
      </c>
      <c r="T31" s="2">
        <f>SUMIFS(sp_tbl[Amount],sp_tbl[Name],$S31,sp_tbl[Category],$T$17,sp_tbl[Month],INDEX($M$15:$M$26,$N$4))</f>
        <v>70839.27</v>
      </c>
      <c r="U31" s="2">
        <f t="shared" si="7"/>
        <v>15</v>
      </c>
      <c r="V31" s="2"/>
      <c r="AK31" s="22"/>
      <c r="AM31" s="6"/>
    </row>
    <row r="32" spans="4:39" x14ac:dyDescent="0.25">
      <c r="D32">
        <v>16</v>
      </c>
      <c r="E32" s="5" t="str">
        <f t="shared" si="0"/>
        <v>16-07-19</v>
      </c>
      <c r="F32" s="8">
        <f>SUMIFS(sp_tbl[Amount],sp_tbl[Date],E32,sp_tbl[Category],$E$7)</f>
        <v>360194.77</v>
      </c>
      <c r="G32" s="8">
        <f>SUMIFS(sp_tbl[Amount],sp_tbl[Date],E32,sp_tbl[Category],$E$8)</f>
        <v>25933.15</v>
      </c>
      <c r="H32" s="18">
        <f t="shared" si="1"/>
        <v>334261.62</v>
      </c>
      <c r="S32" t="s">
        <v>376</v>
      </c>
      <c r="T32" s="2">
        <f>SUMIFS(sp_tbl[Amount],sp_tbl[Name],$S32,sp_tbl[Category],$T$17,sp_tbl[Month],INDEX($M$15:$M$26,$N$4))</f>
        <v>533321.47</v>
      </c>
      <c r="U32" s="2">
        <f t="shared" si="7"/>
        <v>5</v>
      </c>
      <c r="V32" s="2"/>
      <c r="AK32" s="22"/>
      <c r="AM32" s="6"/>
    </row>
    <row r="33" spans="4:39" x14ac:dyDescent="0.25">
      <c r="D33">
        <v>17</v>
      </c>
      <c r="E33" s="5" t="str">
        <f t="shared" si="0"/>
        <v>17-07-19</v>
      </c>
      <c r="F33" s="8">
        <f>SUMIFS(sp_tbl[Amount],sp_tbl[Date],E33,sp_tbl[Category],$E$7)</f>
        <v>0</v>
      </c>
      <c r="G33" s="8">
        <f>SUMIFS(sp_tbl[Amount],sp_tbl[Date],E33,sp_tbl[Category],$E$8)</f>
        <v>116434.12</v>
      </c>
      <c r="H33" s="18">
        <f t="shared" si="1"/>
        <v>-116434.12</v>
      </c>
      <c r="S33" t="s">
        <v>541</v>
      </c>
      <c r="T33" s="2">
        <f>SUMIFS(sp_tbl[Amount],sp_tbl[Name],$S33,sp_tbl[Category],$T$17,sp_tbl[Month],INDEX($M$15:$M$26,$N$4))</f>
        <v>139036.66999999998</v>
      </c>
      <c r="U33" s="2">
        <f t="shared" si="7"/>
        <v>13</v>
      </c>
      <c r="V33" s="2"/>
      <c r="AK33" s="22"/>
      <c r="AM33" s="6"/>
    </row>
    <row r="34" spans="4:39" x14ac:dyDescent="0.25">
      <c r="D34">
        <v>18</v>
      </c>
      <c r="E34" s="5" t="str">
        <f t="shared" si="0"/>
        <v>18-07-19</v>
      </c>
      <c r="F34" s="8">
        <f>SUMIFS(sp_tbl[Amount],sp_tbl[Date],E34,sp_tbl[Category],$E$7)</f>
        <v>210393.81</v>
      </c>
      <c r="G34" s="8">
        <f>SUMIFS(sp_tbl[Amount],sp_tbl[Date],E34,sp_tbl[Category],$E$8)</f>
        <v>450469.30000000005</v>
      </c>
      <c r="H34" s="18">
        <f t="shared" si="1"/>
        <v>-240075.49000000005</v>
      </c>
      <c r="S34" t="s">
        <v>416</v>
      </c>
      <c r="T34" s="2">
        <f>SUMIFS(sp_tbl[Amount],sp_tbl[Name],$S34,sp_tbl[Category],$T$17,sp_tbl[Month],INDEX($M$15:$M$26,$N$4))</f>
        <v>630076.27</v>
      </c>
      <c r="U34" s="2">
        <f t="shared" si="7"/>
        <v>3</v>
      </c>
      <c r="V34" s="2"/>
      <c r="AK34" s="22"/>
      <c r="AM34" s="6"/>
    </row>
    <row r="35" spans="4:39" x14ac:dyDescent="0.25">
      <c r="D35">
        <v>19</v>
      </c>
      <c r="E35" s="5" t="str">
        <f t="shared" si="0"/>
        <v>19-07-19</v>
      </c>
      <c r="F35" s="8">
        <f>SUMIFS(sp_tbl[Amount],sp_tbl[Date],E35,sp_tbl[Category],$E$7)</f>
        <v>382948.41000000003</v>
      </c>
      <c r="G35" s="8">
        <f>SUMIFS(sp_tbl[Amount],sp_tbl[Date],E35,sp_tbl[Category],$E$8)</f>
        <v>14670.11</v>
      </c>
      <c r="H35" s="18">
        <f t="shared" si="1"/>
        <v>368278.30000000005</v>
      </c>
      <c r="T35" s="2"/>
      <c r="U35" s="2"/>
      <c r="V35" s="2"/>
      <c r="AK35" s="22"/>
      <c r="AM35" s="6"/>
    </row>
    <row r="36" spans="4:39" x14ac:dyDescent="0.25">
      <c r="D36">
        <v>20</v>
      </c>
      <c r="E36" s="5" t="str">
        <f t="shared" si="0"/>
        <v>20-07-19</v>
      </c>
      <c r="F36" s="8">
        <f>SUMIFS(sp_tbl[Amount],sp_tbl[Date],E36,sp_tbl[Category],$E$7)</f>
        <v>0</v>
      </c>
      <c r="G36" s="8">
        <f>SUMIFS(sp_tbl[Amount],sp_tbl[Date],E36,sp_tbl[Category],$E$8)</f>
        <v>84092</v>
      </c>
      <c r="H36" s="18">
        <f t="shared" si="1"/>
        <v>-84092</v>
      </c>
      <c r="T36" s="2"/>
      <c r="U36" s="2"/>
      <c r="V36" s="2"/>
      <c r="AK36" s="22"/>
      <c r="AM36" s="6"/>
    </row>
    <row r="37" spans="4:39" x14ac:dyDescent="0.25">
      <c r="D37">
        <v>21</v>
      </c>
      <c r="E37" s="5" t="str">
        <f t="shared" si="0"/>
        <v>21-07-19</v>
      </c>
      <c r="F37" s="8">
        <f>SUMIFS(sp_tbl[Amount],sp_tbl[Date],E37,sp_tbl[Category],$E$7)</f>
        <v>220916.49</v>
      </c>
      <c r="G37" s="8">
        <f>SUMIFS(sp_tbl[Amount],sp_tbl[Date],E37,sp_tbl[Category],$E$8)</f>
        <v>0</v>
      </c>
      <c r="H37" s="18">
        <f t="shared" si="1"/>
        <v>220916.49</v>
      </c>
      <c r="T37" s="2"/>
      <c r="U37" s="2"/>
      <c r="V37" s="2"/>
      <c r="AK37" s="22"/>
      <c r="AM37" s="6"/>
    </row>
    <row r="38" spans="4:39" x14ac:dyDescent="0.25">
      <c r="D38">
        <v>22</v>
      </c>
      <c r="E38" s="5" t="str">
        <f t="shared" si="0"/>
        <v>22-07-19</v>
      </c>
      <c r="F38" s="8">
        <f>SUMIFS(sp_tbl[Amount],sp_tbl[Date],E38,sp_tbl[Category],$E$7)</f>
        <v>345585.14</v>
      </c>
      <c r="G38" s="8">
        <f>SUMIFS(sp_tbl[Amount],sp_tbl[Date],E38,sp_tbl[Category],$E$8)</f>
        <v>116343.72</v>
      </c>
      <c r="H38" s="18">
        <f t="shared" si="1"/>
        <v>229241.42</v>
      </c>
      <c r="T38" s="2"/>
      <c r="U38" s="2"/>
      <c r="V38" s="2"/>
      <c r="AK38" s="22"/>
      <c r="AM38" s="6"/>
    </row>
    <row r="39" spans="4:39" x14ac:dyDescent="0.25">
      <c r="D39">
        <v>23</v>
      </c>
      <c r="E39" s="5" t="str">
        <f t="shared" si="0"/>
        <v>23-07-19</v>
      </c>
      <c r="F39" s="8">
        <f>SUMIFS(sp_tbl[Amount],sp_tbl[Date],E39,sp_tbl[Category],$E$7)</f>
        <v>63469.8</v>
      </c>
      <c r="G39" s="8">
        <f>SUMIFS(sp_tbl[Amount],sp_tbl[Date],E39,sp_tbl[Category],$E$8)</f>
        <v>0</v>
      </c>
      <c r="H39" s="18">
        <f t="shared" si="1"/>
        <v>63469.8</v>
      </c>
      <c r="T39" s="2"/>
      <c r="U39" s="2"/>
      <c r="V39" s="2"/>
      <c r="AK39" s="22"/>
      <c r="AM39" s="6"/>
    </row>
    <row r="40" spans="4:39" x14ac:dyDescent="0.25">
      <c r="D40">
        <v>24</v>
      </c>
      <c r="E40" s="5" t="str">
        <f t="shared" si="0"/>
        <v>24-07-19</v>
      </c>
      <c r="F40" s="8">
        <f>SUMIFS(sp_tbl[Amount],sp_tbl[Date],E40,sp_tbl[Category],$E$7)</f>
        <v>169208.82</v>
      </c>
      <c r="G40" s="8">
        <f>SUMIFS(sp_tbl[Amount],sp_tbl[Date],E40,sp_tbl[Category],$E$8)</f>
        <v>146057.12</v>
      </c>
      <c r="H40" s="18">
        <f t="shared" si="1"/>
        <v>23151.700000000012</v>
      </c>
      <c r="T40" s="2"/>
      <c r="U40" s="2"/>
      <c r="V40" s="2"/>
      <c r="AK40" s="22"/>
      <c r="AM40" s="6"/>
    </row>
    <row r="41" spans="4:39" x14ac:dyDescent="0.25">
      <c r="D41">
        <v>25</v>
      </c>
      <c r="E41" s="5" t="str">
        <f t="shared" si="0"/>
        <v>25-07-19</v>
      </c>
      <c r="F41" s="8">
        <f>SUMIFS(sp_tbl[Amount],sp_tbl[Date],E41,sp_tbl[Category],$E$7)</f>
        <v>81002.47</v>
      </c>
      <c r="G41" s="8">
        <f>SUMIFS(sp_tbl[Amount],sp_tbl[Date],E41,sp_tbl[Category],$E$8)</f>
        <v>47961.08</v>
      </c>
      <c r="H41" s="18">
        <f t="shared" si="1"/>
        <v>33041.39</v>
      </c>
      <c r="T41" s="2"/>
      <c r="U41" s="2"/>
      <c r="V41" s="2"/>
      <c r="AK41" s="22"/>
      <c r="AM41" s="6"/>
    </row>
    <row r="42" spans="4:39" x14ac:dyDescent="0.25">
      <c r="D42">
        <v>26</v>
      </c>
      <c r="E42" s="5" t="str">
        <f t="shared" si="0"/>
        <v>26-07-19</v>
      </c>
      <c r="F42" s="8">
        <f>SUMIFS(sp_tbl[Amount],sp_tbl[Date],E42,sp_tbl[Category],$E$7)</f>
        <v>392744.08999999997</v>
      </c>
      <c r="G42" s="8">
        <f>SUMIFS(sp_tbl[Amount],sp_tbl[Date],E42,sp_tbl[Category],$E$8)</f>
        <v>40515.26</v>
      </c>
      <c r="H42" s="18">
        <f t="shared" si="1"/>
        <v>352228.82999999996</v>
      </c>
      <c r="T42" s="2"/>
      <c r="U42" s="2"/>
      <c r="V42" s="2"/>
      <c r="AK42" s="22"/>
      <c r="AM42" s="6"/>
    </row>
    <row r="43" spans="4:39" x14ac:dyDescent="0.25">
      <c r="D43">
        <v>27</v>
      </c>
      <c r="E43" s="5" t="str">
        <f t="shared" si="0"/>
        <v>27-07-19</v>
      </c>
      <c r="F43" s="8">
        <f>SUMIFS(sp_tbl[Amount],sp_tbl[Date],E43,sp_tbl[Category],$E$7)</f>
        <v>129155.39</v>
      </c>
      <c r="G43" s="8">
        <f>SUMIFS(sp_tbl[Amount],sp_tbl[Date],E43,sp_tbl[Category],$E$8)</f>
        <v>153983.98000000001</v>
      </c>
      <c r="H43" s="18">
        <f t="shared" si="1"/>
        <v>-24828.590000000011</v>
      </c>
      <c r="AK43" s="22"/>
      <c r="AM43" s="6"/>
    </row>
    <row r="44" spans="4:39" x14ac:dyDescent="0.25">
      <c r="D44">
        <v>28</v>
      </c>
      <c r="E44" s="5" t="str">
        <f t="shared" si="0"/>
        <v>28-07-19</v>
      </c>
      <c r="F44" s="8">
        <f>SUMIFS(sp_tbl[Amount],sp_tbl[Date],E44,sp_tbl[Category],$E$7)</f>
        <v>91558.659999999989</v>
      </c>
      <c r="G44" s="8">
        <f>SUMIFS(sp_tbl[Amount],sp_tbl[Date],E44,sp_tbl[Category],$E$8)</f>
        <v>71878.149999999994</v>
      </c>
      <c r="H44" s="18">
        <f t="shared" si="1"/>
        <v>19680.509999999995</v>
      </c>
      <c r="AK44" s="22"/>
      <c r="AM44" s="6"/>
    </row>
    <row r="45" spans="4:39" x14ac:dyDescent="0.25">
      <c r="D45">
        <v>29</v>
      </c>
      <c r="E45" s="5" t="str">
        <f t="shared" si="0"/>
        <v>29-07-19</v>
      </c>
      <c r="F45" s="8">
        <f>SUMIFS(sp_tbl[Amount],sp_tbl[Date],E45,sp_tbl[Category],$E$7)</f>
        <v>157582.32</v>
      </c>
      <c r="G45" s="8">
        <f>SUMIFS(sp_tbl[Amount],sp_tbl[Date],E45,sp_tbl[Category],$E$8)</f>
        <v>46082.55</v>
      </c>
      <c r="H45" s="18">
        <f t="shared" si="1"/>
        <v>111499.77</v>
      </c>
      <c r="AK45" s="22"/>
      <c r="AM45" s="6"/>
    </row>
    <row r="46" spans="4:39" x14ac:dyDescent="0.25">
      <c r="D46">
        <v>30</v>
      </c>
      <c r="E46" s="5" t="str">
        <f t="shared" si="0"/>
        <v>30-07-19</v>
      </c>
      <c r="F46" s="8">
        <f>SUMIFS(sp_tbl[Amount],sp_tbl[Date],E46,sp_tbl[Category],$E$7)</f>
        <v>0</v>
      </c>
      <c r="G46" s="8">
        <f>SUMIFS(sp_tbl[Amount],sp_tbl[Date],E46,sp_tbl[Category],$E$8)</f>
        <v>0</v>
      </c>
      <c r="H46" s="18">
        <f t="shared" si="1"/>
        <v>0</v>
      </c>
      <c r="AK46" s="22"/>
      <c r="AM46" s="6"/>
    </row>
    <row r="47" spans="4:39" x14ac:dyDescent="0.25">
      <c r="D47">
        <v>31</v>
      </c>
      <c r="E47" s="5" t="str">
        <f t="shared" si="0"/>
        <v>31-07-19</v>
      </c>
      <c r="F47" s="8">
        <f>SUMIFS(sp_tbl[Amount],sp_tbl[Date],E47,sp_tbl[Category],$E$7)</f>
        <v>0</v>
      </c>
      <c r="G47" s="8">
        <f>SUMIFS(sp_tbl[Amount],sp_tbl[Date],E47,sp_tbl[Category],$E$8)</f>
        <v>0</v>
      </c>
      <c r="H47" s="18">
        <f t="shared" si="1"/>
        <v>0</v>
      </c>
      <c r="AK47" s="22"/>
      <c r="AM47" s="6"/>
    </row>
    <row r="48" spans="4:39" x14ac:dyDescent="0.25">
      <c r="AK48" s="22"/>
      <c r="AM48" s="6"/>
    </row>
    <row r="49" spans="37:39" x14ac:dyDescent="0.25">
      <c r="AK49" s="22"/>
      <c r="AM49" s="6"/>
    </row>
    <row r="50" spans="37:39" x14ac:dyDescent="0.25">
      <c r="AK50" s="22"/>
      <c r="AM50" s="6"/>
    </row>
    <row r="51" spans="37:39" x14ac:dyDescent="0.25">
      <c r="AK51" s="22"/>
      <c r="AM51" s="6"/>
    </row>
    <row r="52" spans="37:39" x14ac:dyDescent="0.25">
      <c r="AK52" s="22"/>
      <c r="AM52" s="6"/>
    </row>
    <row r="53" spans="37:39" x14ac:dyDescent="0.25">
      <c r="AK53" s="22"/>
      <c r="AM53" s="6"/>
    </row>
    <row r="54" spans="37:39" x14ac:dyDescent="0.25">
      <c r="AK54" s="22"/>
      <c r="AM54" s="6"/>
    </row>
    <row r="55" spans="37:39" x14ac:dyDescent="0.25">
      <c r="AK55" s="22"/>
      <c r="AM55" s="6"/>
    </row>
    <row r="56" spans="37:39" x14ac:dyDescent="0.25">
      <c r="AK56" s="22"/>
      <c r="AM56" s="6"/>
    </row>
    <row r="57" spans="37:39" x14ac:dyDescent="0.25">
      <c r="AK57" s="22"/>
      <c r="AM57" s="6"/>
    </row>
    <row r="58" spans="37:39" x14ac:dyDescent="0.25">
      <c r="AK58" s="22"/>
      <c r="AM58" s="6"/>
    </row>
    <row r="59" spans="37:39" x14ac:dyDescent="0.25">
      <c r="AK59" s="22"/>
      <c r="AM59" s="6"/>
    </row>
    <row r="60" spans="37:39" x14ac:dyDescent="0.25">
      <c r="AK60" s="22"/>
      <c r="AM60" s="6"/>
    </row>
    <row r="61" spans="37:39" x14ac:dyDescent="0.25">
      <c r="AK61" s="22"/>
      <c r="AM61" s="6"/>
    </row>
    <row r="62" spans="37:39" x14ac:dyDescent="0.25">
      <c r="AK62" s="22"/>
      <c r="AM62" s="6"/>
    </row>
    <row r="63" spans="37:39" x14ac:dyDescent="0.25">
      <c r="AK63" s="22"/>
      <c r="AM63" s="6"/>
    </row>
    <row r="64" spans="37:39" x14ac:dyDescent="0.25">
      <c r="AK64" s="22"/>
      <c r="AM64" s="6"/>
    </row>
    <row r="65" spans="37:39" x14ac:dyDescent="0.25">
      <c r="AK65" s="22"/>
      <c r="AM65" s="6"/>
    </row>
    <row r="66" spans="37:39" x14ac:dyDescent="0.25">
      <c r="AK66" s="22"/>
      <c r="AM66" s="6"/>
    </row>
    <row r="67" spans="37:39" x14ac:dyDescent="0.25">
      <c r="AK67" s="22"/>
      <c r="AM67" s="6"/>
    </row>
    <row r="68" spans="37:39" x14ac:dyDescent="0.25">
      <c r="AK68" s="22"/>
      <c r="AM68" s="6"/>
    </row>
    <row r="69" spans="37:39" x14ac:dyDescent="0.25">
      <c r="AK69" s="22"/>
      <c r="AM69" s="6"/>
    </row>
    <row r="70" spans="37:39" x14ac:dyDescent="0.25">
      <c r="AK70" s="22"/>
      <c r="AM70" s="6"/>
    </row>
    <row r="71" spans="37:39" x14ac:dyDescent="0.25">
      <c r="AK71" s="22"/>
      <c r="AM71" s="6"/>
    </row>
    <row r="72" spans="37:39" x14ac:dyDescent="0.25">
      <c r="AK72" s="22"/>
      <c r="AM72" s="6"/>
    </row>
    <row r="73" spans="37:39" x14ac:dyDescent="0.25">
      <c r="AK73" s="22"/>
      <c r="AM73" s="6"/>
    </row>
    <row r="74" spans="37:39" x14ac:dyDescent="0.25">
      <c r="AK74" s="22"/>
      <c r="AM74" s="6"/>
    </row>
    <row r="75" spans="37:39" x14ac:dyDescent="0.25">
      <c r="AK75" s="22"/>
      <c r="AM75" s="6"/>
    </row>
    <row r="76" spans="37:39" x14ac:dyDescent="0.25">
      <c r="AK76" s="22"/>
      <c r="AM76" s="6"/>
    </row>
    <row r="77" spans="37:39" x14ac:dyDescent="0.25">
      <c r="AK77" s="22"/>
      <c r="AM77" s="6"/>
    </row>
    <row r="78" spans="37:39" x14ac:dyDescent="0.25">
      <c r="AK78" s="22"/>
      <c r="AM78" s="6"/>
    </row>
    <row r="79" spans="37:39" x14ac:dyDescent="0.25">
      <c r="AK79" s="22"/>
      <c r="AM79" s="6"/>
    </row>
    <row r="80" spans="37:39" x14ac:dyDescent="0.25">
      <c r="AK80" s="22"/>
      <c r="AM80" s="6"/>
    </row>
    <row r="81" spans="37:39" x14ac:dyDescent="0.25">
      <c r="AK81" s="22"/>
      <c r="AM81" s="6"/>
    </row>
    <row r="82" spans="37:39" x14ac:dyDescent="0.25">
      <c r="AK82" s="22"/>
      <c r="AM82" s="6"/>
    </row>
    <row r="83" spans="37:39" x14ac:dyDescent="0.25">
      <c r="AK83" s="22"/>
      <c r="AM83" s="6"/>
    </row>
    <row r="84" spans="37:39" x14ac:dyDescent="0.25">
      <c r="AK84" s="22"/>
      <c r="AM84" s="6"/>
    </row>
    <row r="85" spans="37:39" x14ac:dyDescent="0.25">
      <c r="AK85" s="22"/>
      <c r="AM85" s="6"/>
    </row>
    <row r="86" spans="37:39" x14ac:dyDescent="0.25">
      <c r="AK86" s="22"/>
      <c r="AM86" s="6"/>
    </row>
    <row r="87" spans="37:39" x14ac:dyDescent="0.25">
      <c r="AK87" s="22"/>
      <c r="AM87" s="6"/>
    </row>
    <row r="88" spans="37:39" x14ac:dyDescent="0.25">
      <c r="AK88" s="22"/>
      <c r="AM88" s="6"/>
    </row>
    <row r="89" spans="37:39" x14ac:dyDescent="0.25">
      <c r="AK89" s="22"/>
      <c r="AM89" s="6"/>
    </row>
    <row r="90" spans="37:39" x14ac:dyDescent="0.25">
      <c r="AK90" s="22"/>
      <c r="AM90" s="6"/>
    </row>
    <row r="91" spans="37:39" x14ac:dyDescent="0.25">
      <c r="AK91" s="22"/>
      <c r="AM91" s="6"/>
    </row>
    <row r="92" spans="37:39" x14ac:dyDescent="0.25">
      <c r="AK92" s="22"/>
      <c r="AM92" s="6"/>
    </row>
    <row r="93" spans="37:39" x14ac:dyDescent="0.25">
      <c r="AK93" s="22"/>
      <c r="AM93" s="6"/>
    </row>
    <row r="94" spans="37:39" x14ac:dyDescent="0.25">
      <c r="AK94" s="22"/>
      <c r="AM94" s="6"/>
    </row>
    <row r="95" spans="37:39" x14ac:dyDescent="0.25">
      <c r="AK95" s="22"/>
      <c r="AM95" s="6"/>
    </row>
    <row r="96" spans="37:39" x14ac:dyDescent="0.25">
      <c r="AK96" s="22"/>
      <c r="AM96" s="6"/>
    </row>
    <row r="97" spans="36:39" x14ac:dyDescent="0.25">
      <c r="AK97" s="22"/>
      <c r="AM97" s="6"/>
    </row>
    <row r="98" spans="36:39" x14ac:dyDescent="0.25">
      <c r="AJ98" s="22"/>
    </row>
    <row r="99" spans="36:39" x14ac:dyDescent="0.25">
      <c r="AJ99" s="22"/>
    </row>
    <row r="100" spans="36:39" x14ac:dyDescent="0.25">
      <c r="AJ100" s="22"/>
    </row>
    <row r="101" spans="36:39" x14ac:dyDescent="0.25">
      <c r="AJ101" s="22"/>
    </row>
    <row r="102" spans="36:39" x14ac:dyDescent="0.25">
      <c r="AJ102" s="22"/>
    </row>
    <row r="103" spans="36:39" x14ac:dyDescent="0.25">
      <c r="AJ103" s="22"/>
    </row>
    <row r="104" spans="36:39" x14ac:dyDescent="0.25">
      <c r="AJ104" s="22"/>
    </row>
    <row r="105" spans="36:39" x14ac:dyDescent="0.25">
      <c r="AJ105" s="22"/>
    </row>
    <row r="106" spans="36:39" x14ac:dyDescent="0.25">
      <c r="AJ106" s="22"/>
    </row>
    <row r="107" spans="36:39" x14ac:dyDescent="0.25">
      <c r="AJ107" s="22"/>
    </row>
    <row r="108" spans="36:39" x14ac:dyDescent="0.25">
      <c r="AJ108" s="22"/>
    </row>
    <row r="109" spans="36:39" x14ac:dyDescent="0.25">
      <c r="AJ109" s="22"/>
    </row>
    <row r="110" spans="36:39" x14ac:dyDescent="0.25">
      <c r="AJ110" s="22"/>
    </row>
    <row r="111" spans="36:39" x14ac:dyDescent="0.25">
      <c r="AJ111" s="22"/>
    </row>
    <row r="112" spans="36:39" x14ac:dyDescent="0.25">
      <c r="AJ112" s="22"/>
    </row>
    <row r="113" spans="36:36" x14ac:dyDescent="0.25">
      <c r="AJ113" s="22"/>
    </row>
    <row r="114" spans="36:36" x14ac:dyDescent="0.25">
      <c r="AJ114" s="22"/>
    </row>
    <row r="115" spans="36:36" x14ac:dyDescent="0.25">
      <c r="AJ115" s="22"/>
    </row>
    <row r="116" spans="36:36" x14ac:dyDescent="0.25">
      <c r="AJ116" s="22"/>
    </row>
    <row r="117" spans="36:36" x14ac:dyDescent="0.25">
      <c r="AJ117" s="22"/>
    </row>
    <row r="118" spans="36:36" x14ac:dyDescent="0.25">
      <c r="AJ118" s="22"/>
    </row>
    <row r="119" spans="36:36" x14ac:dyDescent="0.25">
      <c r="AJ119" s="22"/>
    </row>
    <row r="120" spans="36:36" x14ac:dyDescent="0.25">
      <c r="AJ120" s="22"/>
    </row>
    <row r="121" spans="36:36" x14ac:dyDescent="0.25">
      <c r="AJ121" s="22"/>
    </row>
    <row r="122" spans="36:36" x14ac:dyDescent="0.25">
      <c r="AJ122" s="22"/>
    </row>
    <row r="123" spans="36:36" x14ac:dyDescent="0.25">
      <c r="AJ123" s="22"/>
    </row>
    <row r="124" spans="36:36" x14ac:dyDescent="0.25">
      <c r="AJ124" s="22"/>
    </row>
    <row r="125" spans="36:36" x14ac:dyDescent="0.25">
      <c r="AJ125" s="22"/>
    </row>
    <row r="126" spans="36:36" x14ac:dyDescent="0.25">
      <c r="AJ126" s="22"/>
    </row>
    <row r="127" spans="36:36" x14ac:dyDescent="0.25">
      <c r="AJ127" s="22"/>
    </row>
    <row r="128" spans="36:36" x14ac:dyDescent="0.25">
      <c r="AJ128" s="22"/>
    </row>
    <row r="129" spans="36:36" x14ac:dyDescent="0.25">
      <c r="AJ129" s="22"/>
    </row>
    <row r="130" spans="36:36" x14ac:dyDescent="0.25">
      <c r="AJ130" s="22"/>
    </row>
    <row r="131" spans="36:36" x14ac:dyDescent="0.25">
      <c r="AJ131" s="22"/>
    </row>
    <row r="132" spans="36:36" x14ac:dyDescent="0.25">
      <c r="AJ132"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0674B-601C-4258-B7A6-B00CA2505D39}">
  <sheetPr codeName="sales_purchase_sh"/>
  <dimension ref="A1:T1465"/>
  <sheetViews>
    <sheetView zoomScaleNormal="100" workbookViewId="0">
      <selection activeCell="A2" sqref="A2:A1330"/>
    </sheetView>
  </sheetViews>
  <sheetFormatPr defaultRowHeight="15" outlineLevelCol="1" x14ac:dyDescent="0.25"/>
  <cols>
    <col min="1" max="1" width="23.7109375" customWidth="1" outlineLevel="1"/>
    <col min="2" max="2" width="11" style="3" customWidth="1" outlineLevel="1"/>
    <col min="3" max="3" width="13.5703125" customWidth="1" outlineLevel="1"/>
    <col min="4" max="4" width="11.140625" customWidth="1" outlineLevel="1"/>
    <col min="5" max="5" width="8.42578125" customWidth="1" outlineLevel="1"/>
    <col min="6" max="6" width="16" customWidth="1" outlineLevel="1"/>
    <col min="7" max="7" width="11" customWidth="1" outlineLevel="1"/>
    <col min="8" max="8" width="12" customWidth="1" outlineLevel="1"/>
    <col min="9" max="9" width="10.42578125" customWidth="1" outlineLevel="1"/>
    <col min="10" max="10" width="20.7109375" customWidth="1" outlineLevel="1"/>
    <col min="11" max="11" width="12.28515625" customWidth="1" outlineLevel="1"/>
    <col min="12" max="12" width="13.7109375" customWidth="1"/>
    <col min="13" max="13" width="23.7109375" bestFit="1" customWidth="1"/>
    <col min="14" max="14" width="11" hidden="1" customWidth="1" outlineLevel="1"/>
    <col min="15" max="15" width="8.140625" hidden="1" customWidth="1" outlineLevel="1"/>
    <col min="16" max="16" width="9" bestFit="1" customWidth="1" collapsed="1"/>
    <col min="17" max="17" width="8.42578125" bestFit="1" customWidth="1"/>
    <col min="18" max="18" width="23.7109375" bestFit="1" customWidth="1"/>
    <col min="19" max="19" width="14.85546875" bestFit="1" customWidth="1"/>
    <col min="20" max="21" width="12" bestFit="1" customWidth="1"/>
    <col min="22" max="23" width="11" bestFit="1" customWidth="1"/>
    <col min="24" max="24" width="12" bestFit="1" customWidth="1"/>
    <col min="25" max="26" width="11" bestFit="1" customWidth="1"/>
    <col min="27" max="28" width="12" bestFit="1" customWidth="1"/>
    <col min="29" max="29" width="10" bestFit="1" customWidth="1"/>
    <col min="30" max="30" width="12" bestFit="1" customWidth="1"/>
    <col min="31" max="36" width="10" bestFit="1" customWidth="1"/>
    <col min="37" max="37" width="9" bestFit="1" customWidth="1"/>
    <col min="38" max="54" width="10" bestFit="1" customWidth="1"/>
    <col min="55" max="55" width="8" bestFit="1" customWidth="1"/>
    <col min="56" max="56" width="9" bestFit="1" customWidth="1"/>
    <col min="57" max="57" width="10" bestFit="1" customWidth="1"/>
    <col min="58" max="58" width="8" bestFit="1" customWidth="1"/>
    <col min="59" max="66" width="10" bestFit="1" customWidth="1"/>
    <col min="67" max="67" width="9" bestFit="1" customWidth="1"/>
    <col min="68" max="74" width="10" bestFit="1" customWidth="1"/>
    <col min="75" max="75" width="11" bestFit="1" customWidth="1"/>
    <col min="76" max="86" width="10" bestFit="1" customWidth="1"/>
    <col min="87" max="87" width="9" bestFit="1" customWidth="1"/>
    <col min="88" max="88" width="10" bestFit="1" customWidth="1"/>
    <col min="89" max="89" width="9" bestFit="1" customWidth="1"/>
    <col min="90" max="96" width="10" bestFit="1" customWidth="1"/>
    <col min="97" max="97" width="9" bestFit="1" customWidth="1"/>
    <col min="98" max="105" width="10" bestFit="1" customWidth="1"/>
    <col min="106" max="106" width="9" bestFit="1" customWidth="1"/>
    <col min="107" max="115" width="10" bestFit="1" customWidth="1"/>
    <col min="116" max="116" width="9" bestFit="1" customWidth="1"/>
    <col min="117" max="117" width="10" bestFit="1" customWidth="1"/>
    <col min="118" max="118" width="9" bestFit="1" customWidth="1"/>
    <col min="119" max="121" width="10" bestFit="1" customWidth="1"/>
    <col min="122" max="122" width="9" bestFit="1" customWidth="1"/>
    <col min="123" max="123" width="10" bestFit="1" customWidth="1"/>
    <col min="124" max="125" width="9" bestFit="1" customWidth="1"/>
    <col min="126" max="129" width="10" bestFit="1" customWidth="1"/>
    <col min="130" max="130" width="8" bestFit="1" customWidth="1"/>
    <col min="131" max="131" width="10" bestFit="1" customWidth="1"/>
    <col min="132" max="132" width="11" bestFit="1" customWidth="1"/>
    <col min="133" max="134" width="9" bestFit="1" customWidth="1"/>
    <col min="135" max="137" width="10" bestFit="1" customWidth="1"/>
    <col min="138" max="138" width="11" bestFit="1" customWidth="1"/>
    <col min="139" max="140" width="9" bestFit="1" customWidth="1"/>
    <col min="141" max="143" width="10" bestFit="1" customWidth="1"/>
    <col min="144" max="144" width="9" bestFit="1" customWidth="1"/>
    <col min="145" max="147" width="10" bestFit="1" customWidth="1"/>
    <col min="148" max="148" width="9" bestFit="1" customWidth="1"/>
    <col min="149" max="153" width="10" bestFit="1" customWidth="1"/>
    <col min="154" max="154" width="9" bestFit="1" customWidth="1"/>
    <col min="155" max="178" width="10" bestFit="1" customWidth="1"/>
    <col min="179" max="179" width="9" bestFit="1" customWidth="1"/>
    <col min="180" max="184" width="10" bestFit="1" customWidth="1"/>
    <col min="185" max="185" width="9" bestFit="1" customWidth="1"/>
    <col min="186" max="208" width="10" bestFit="1" customWidth="1"/>
    <col min="209" max="209" width="6.140625" bestFit="1" customWidth="1"/>
    <col min="210" max="211" width="10" bestFit="1" customWidth="1"/>
    <col min="212" max="212" width="8" bestFit="1" customWidth="1"/>
    <col min="213" max="219" width="10" bestFit="1" customWidth="1"/>
    <col min="220" max="220" width="8" bestFit="1" customWidth="1"/>
    <col min="221" max="221" width="9" bestFit="1" customWidth="1"/>
    <col min="222" max="228" width="10" bestFit="1" customWidth="1"/>
    <col min="229" max="229" width="7.140625" bestFit="1" customWidth="1"/>
    <col min="230" max="237" width="10" bestFit="1" customWidth="1"/>
    <col min="238" max="239" width="9" bestFit="1" customWidth="1"/>
    <col min="240" max="241" width="10" bestFit="1" customWidth="1"/>
    <col min="242" max="242" width="9" bestFit="1" customWidth="1"/>
    <col min="243" max="246" width="10" bestFit="1" customWidth="1"/>
    <col min="247" max="247" width="9" bestFit="1" customWidth="1"/>
    <col min="248" max="249" width="10" bestFit="1" customWidth="1"/>
    <col min="250" max="250" width="9" bestFit="1" customWidth="1"/>
    <col min="251" max="261" width="10" bestFit="1" customWidth="1"/>
    <col min="262" max="262" width="8" bestFit="1" customWidth="1"/>
    <col min="263" max="279" width="10" bestFit="1" customWidth="1"/>
    <col min="280" max="280" width="11" bestFit="1" customWidth="1"/>
    <col min="281" max="281" width="10" bestFit="1" customWidth="1"/>
    <col min="282" max="282" width="9" bestFit="1" customWidth="1"/>
    <col min="283" max="286" width="10" bestFit="1" customWidth="1"/>
    <col min="287" max="287" width="9" bestFit="1" customWidth="1"/>
    <col min="288" max="293" width="10" bestFit="1" customWidth="1"/>
    <col min="294" max="294" width="8" bestFit="1" customWidth="1"/>
    <col min="295" max="307" width="10" bestFit="1" customWidth="1"/>
    <col min="308" max="308" width="8" bestFit="1" customWidth="1"/>
    <col min="309" max="319" width="10" bestFit="1" customWidth="1"/>
    <col min="320" max="320" width="9" bestFit="1" customWidth="1"/>
    <col min="321" max="322" width="10" bestFit="1" customWidth="1"/>
    <col min="323" max="323" width="9" bestFit="1" customWidth="1"/>
    <col min="324" max="326" width="10" bestFit="1" customWidth="1"/>
    <col min="327" max="327" width="8" bestFit="1" customWidth="1"/>
    <col min="328" max="328" width="9" bestFit="1" customWidth="1"/>
    <col min="329" max="329" width="10" bestFit="1" customWidth="1"/>
    <col min="330" max="330" width="9" bestFit="1" customWidth="1"/>
    <col min="331" max="332" width="10" bestFit="1" customWidth="1"/>
    <col min="333" max="333" width="9" bestFit="1" customWidth="1"/>
    <col min="334" max="334" width="12" bestFit="1" customWidth="1"/>
  </cols>
  <sheetData>
    <row r="1" spans="1:20" x14ac:dyDescent="0.25">
      <c r="A1" s="1" t="s">
        <v>21</v>
      </c>
      <c r="B1" s="4" t="s">
        <v>22</v>
      </c>
      <c r="C1" s="1" t="s">
        <v>23</v>
      </c>
      <c r="D1" s="1" t="s">
        <v>17</v>
      </c>
      <c r="E1" s="1" t="s">
        <v>29</v>
      </c>
      <c r="F1" s="1" t="s">
        <v>24</v>
      </c>
      <c r="G1" s="1" t="s">
        <v>25</v>
      </c>
      <c r="H1" s="1" t="s">
        <v>26</v>
      </c>
      <c r="I1" s="1" t="s">
        <v>27</v>
      </c>
      <c r="J1" s="1" t="s">
        <v>28</v>
      </c>
      <c r="K1" s="1" t="s">
        <v>2306</v>
      </c>
    </row>
    <row r="2" spans="1:20" x14ac:dyDescent="0.25">
      <c r="A2" t="s">
        <v>206</v>
      </c>
      <c r="B2" s="7">
        <v>311634371</v>
      </c>
      <c r="C2" t="s">
        <v>2285</v>
      </c>
      <c r="D2" t="s">
        <v>19</v>
      </c>
      <c r="E2" s="5">
        <v>43466</v>
      </c>
      <c r="F2" t="s">
        <v>1272</v>
      </c>
      <c r="G2">
        <v>10</v>
      </c>
      <c r="H2">
        <v>35</v>
      </c>
      <c r="I2" s="2">
        <v>350</v>
      </c>
      <c r="J2" t="s">
        <v>2348</v>
      </c>
      <c r="K2" t="str">
        <f>INDEX($O$4:$O$15,MONTH(sp_tbl[[#This Row],[Date]]))</f>
        <v>January</v>
      </c>
    </row>
    <row r="3" spans="1:20" x14ac:dyDescent="0.25">
      <c r="A3" t="s">
        <v>259</v>
      </c>
      <c r="B3" s="7">
        <v>3282355067</v>
      </c>
      <c r="C3" t="s">
        <v>2286</v>
      </c>
      <c r="D3" t="s">
        <v>18</v>
      </c>
      <c r="E3" s="5">
        <v>43466</v>
      </c>
      <c r="F3" t="s">
        <v>1361</v>
      </c>
      <c r="G3">
        <v>745</v>
      </c>
      <c r="H3">
        <v>12</v>
      </c>
      <c r="I3" s="2">
        <v>8940</v>
      </c>
      <c r="J3" t="s">
        <v>457</v>
      </c>
      <c r="K3" t="str">
        <f>INDEX($O$4:$O$15,MONTH(sp_tbl[[#This Row],[Date]]))</f>
        <v>January</v>
      </c>
      <c r="N3" s="1" t="s">
        <v>2307</v>
      </c>
      <c r="O3" s="1" t="s">
        <v>2306</v>
      </c>
      <c r="R3" s="9"/>
      <c r="S3" s="10"/>
      <c r="T3" s="11"/>
    </row>
    <row r="4" spans="1:20" x14ac:dyDescent="0.25">
      <c r="A4" t="s">
        <v>334</v>
      </c>
      <c r="B4" s="7">
        <v>6354702575</v>
      </c>
      <c r="C4" t="s">
        <v>2287</v>
      </c>
      <c r="D4" t="s">
        <v>18</v>
      </c>
      <c r="E4" s="5">
        <v>43466</v>
      </c>
      <c r="F4" t="s">
        <v>1546</v>
      </c>
      <c r="G4">
        <v>952</v>
      </c>
      <c r="H4">
        <v>13</v>
      </c>
      <c r="I4" s="2">
        <v>12376</v>
      </c>
      <c r="J4" t="s">
        <v>1547</v>
      </c>
      <c r="K4" t="str">
        <f>INDEX($O$4:$O$15,MONTH(sp_tbl[[#This Row],[Date]]))</f>
        <v>January</v>
      </c>
      <c r="N4">
        <v>1</v>
      </c>
      <c r="O4" t="s">
        <v>2308</v>
      </c>
      <c r="R4" s="12"/>
      <c r="S4" s="13"/>
      <c r="T4" s="14"/>
    </row>
    <row r="5" spans="1:20" x14ac:dyDescent="0.25">
      <c r="A5" t="s">
        <v>439</v>
      </c>
      <c r="B5" s="7">
        <v>4026667576</v>
      </c>
      <c r="C5" t="s">
        <v>2286</v>
      </c>
      <c r="D5" t="s">
        <v>18</v>
      </c>
      <c r="E5" s="5">
        <v>43466</v>
      </c>
      <c r="F5" t="s">
        <v>1771</v>
      </c>
      <c r="G5">
        <v>886</v>
      </c>
      <c r="H5">
        <v>49.28</v>
      </c>
      <c r="I5">
        <v>43662.080000000002</v>
      </c>
      <c r="J5" t="s">
        <v>1429</v>
      </c>
      <c r="K5" t="str">
        <f>INDEX($O$4:$O$15,MONTH(sp_tbl[[#This Row],[Date]]))</f>
        <v>January</v>
      </c>
      <c r="N5">
        <v>2</v>
      </c>
      <c r="O5" t="s">
        <v>2309</v>
      </c>
      <c r="Q5" s="5"/>
      <c r="R5" s="12"/>
      <c r="S5" s="13"/>
      <c r="T5" s="14"/>
    </row>
    <row r="6" spans="1:20" x14ac:dyDescent="0.25">
      <c r="A6" t="s">
        <v>460</v>
      </c>
      <c r="B6" s="7">
        <v>6666605463</v>
      </c>
      <c r="C6" t="s">
        <v>2288</v>
      </c>
      <c r="D6" t="s">
        <v>18</v>
      </c>
      <c r="E6" s="5">
        <v>43466</v>
      </c>
      <c r="F6" t="s">
        <v>1902</v>
      </c>
      <c r="G6">
        <v>771</v>
      </c>
      <c r="H6">
        <v>161.31</v>
      </c>
      <c r="I6">
        <v>124370.01</v>
      </c>
      <c r="J6" t="s">
        <v>1903</v>
      </c>
      <c r="K6" t="str">
        <f>INDEX($O$4:$O$15,MONTH(sp_tbl[[#This Row],[Date]]))</f>
        <v>January</v>
      </c>
      <c r="N6">
        <v>3</v>
      </c>
      <c r="O6" t="s">
        <v>2310</v>
      </c>
      <c r="Q6" s="5"/>
      <c r="R6" s="12"/>
      <c r="S6" s="13"/>
      <c r="T6" s="14"/>
    </row>
    <row r="7" spans="1:20" x14ac:dyDescent="0.25">
      <c r="A7" t="s">
        <v>486</v>
      </c>
      <c r="B7" s="7">
        <v>1758841168</v>
      </c>
      <c r="C7" t="s">
        <v>2289</v>
      </c>
      <c r="D7" t="s">
        <v>18</v>
      </c>
      <c r="E7" s="5">
        <v>43466</v>
      </c>
      <c r="F7" t="s">
        <v>1938</v>
      </c>
      <c r="G7">
        <v>917</v>
      </c>
      <c r="H7">
        <v>26.54</v>
      </c>
      <c r="I7">
        <v>24337.18</v>
      </c>
      <c r="J7" t="s">
        <v>527</v>
      </c>
      <c r="K7" t="str">
        <f>INDEX($O$4:$O$15,MONTH(sp_tbl[[#This Row],[Date]]))</f>
        <v>January</v>
      </c>
      <c r="N7">
        <v>4</v>
      </c>
      <c r="O7" t="s">
        <v>2311</v>
      </c>
      <c r="Q7" s="5"/>
      <c r="R7" s="12"/>
      <c r="S7" s="13"/>
      <c r="T7" s="14"/>
    </row>
    <row r="8" spans="1:20" x14ac:dyDescent="0.25">
      <c r="A8" t="s">
        <v>506</v>
      </c>
      <c r="B8" s="7">
        <v>775755755</v>
      </c>
      <c r="C8" t="s">
        <v>2290</v>
      </c>
      <c r="D8" t="s">
        <v>18</v>
      </c>
      <c r="E8" s="5">
        <v>43466</v>
      </c>
      <c r="F8" t="s">
        <v>2043</v>
      </c>
      <c r="G8">
        <v>944</v>
      </c>
      <c r="H8">
        <v>142.52000000000001</v>
      </c>
      <c r="I8">
        <v>134538.88</v>
      </c>
      <c r="J8" t="s">
        <v>438</v>
      </c>
      <c r="K8" t="str">
        <f>INDEX($O$4:$O$15,MONTH(sp_tbl[[#This Row],[Date]]))</f>
        <v>January</v>
      </c>
      <c r="N8">
        <v>5</v>
      </c>
      <c r="O8" t="s">
        <v>2312</v>
      </c>
      <c r="Q8" s="5"/>
      <c r="R8" s="12"/>
      <c r="S8" s="13"/>
      <c r="T8" s="14"/>
    </row>
    <row r="9" spans="1:20" x14ac:dyDescent="0.25">
      <c r="A9" t="s">
        <v>549</v>
      </c>
      <c r="B9" s="7">
        <v>7465830315</v>
      </c>
      <c r="C9" t="s">
        <v>2285</v>
      </c>
      <c r="D9" t="s">
        <v>18</v>
      </c>
      <c r="E9" s="5">
        <v>43467</v>
      </c>
      <c r="F9" t="s">
        <v>2167</v>
      </c>
      <c r="G9">
        <v>526</v>
      </c>
      <c r="H9">
        <v>208.58</v>
      </c>
      <c r="I9">
        <v>109713.08</v>
      </c>
      <c r="J9" t="s">
        <v>2168</v>
      </c>
      <c r="K9" t="str">
        <f>INDEX($O$4:$O$15,MONTH(sp_tbl[[#This Row],[Date]]))</f>
        <v>January</v>
      </c>
      <c r="N9">
        <v>6</v>
      </c>
      <c r="O9" t="s">
        <v>2313</v>
      </c>
      <c r="Q9" s="5"/>
      <c r="R9" s="12"/>
      <c r="S9" s="13"/>
      <c r="T9" s="14"/>
    </row>
    <row r="10" spans="1:20" x14ac:dyDescent="0.25">
      <c r="A10" t="s">
        <v>82</v>
      </c>
      <c r="B10" s="7">
        <v>8367072738</v>
      </c>
      <c r="C10" t="s">
        <v>2291</v>
      </c>
      <c r="D10" t="s">
        <v>19</v>
      </c>
      <c r="E10" s="5">
        <v>43468</v>
      </c>
      <c r="F10" t="s">
        <v>673</v>
      </c>
      <c r="G10">
        <v>641</v>
      </c>
      <c r="H10">
        <v>301.58</v>
      </c>
      <c r="I10">
        <v>193312.78</v>
      </c>
      <c r="J10" t="s">
        <v>663</v>
      </c>
      <c r="K10" t="str">
        <f>INDEX($O$4:$O$15,MONTH(sp_tbl[[#This Row],[Date]]))</f>
        <v>January</v>
      </c>
      <c r="N10">
        <v>7</v>
      </c>
      <c r="O10" t="s">
        <v>2314</v>
      </c>
      <c r="Q10" s="5"/>
      <c r="R10" s="12"/>
      <c r="S10" s="13"/>
      <c r="T10" s="14"/>
    </row>
    <row r="11" spans="1:20" x14ac:dyDescent="0.25">
      <c r="A11" t="s">
        <v>82</v>
      </c>
      <c r="B11" s="7">
        <v>8367072738</v>
      </c>
      <c r="C11" t="s">
        <v>2291</v>
      </c>
      <c r="D11" t="s">
        <v>19</v>
      </c>
      <c r="E11" s="5">
        <v>43468</v>
      </c>
      <c r="F11" t="s">
        <v>721</v>
      </c>
      <c r="G11">
        <v>479</v>
      </c>
      <c r="H11">
        <v>21.33</v>
      </c>
      <c r="I11">
        <v>10217.07</v>
      </c>
      <c r="J11" t="s">
        <v>722</v>
      </c>
      <c r="K11" t="str">
        <f>INDEX($O$4:$O$15,MONTH(sp_tbl[[#This Row],[Date]]))</f>
        <v>January</v>
      </c>
      <c r="N11">
        <v>8</v>
      </c>
      <c r="O11" t="s">
        <v>2315</v>
      </c>
      <c r="Q11" s="5"/>
      <c r="R11" s="12"/>
      <c r="S11" s="13"/>
      <c r="T11" s="14"/>
    </row>
    <row r="12" spans="1:20" x14ac:dyDescent="0.25">
      <c r="A12" t="s">
        <v>220</v>
      </c>
      <c r="B12" s="7">
        <v>7728733734</v>
      </c>
      <c r="C12" t="s">
        <v>2292</v>
      </c>
      <c r="D12" t="s">
        <v>18</v>
      </c>
      <c r="E12" s="5">
        <v>43468</v>
      </c>
      <c r="F12" t="s">
        <v>1316</v>
      </c>
      <c r="G12">
        <v>803</v>
      </c>
      <c r="H12">
        <v>19.850000000000001</v>
      </c>
      <c r="I12">
        <v>15939.55</v>
      </c>
      <c r="J12" t="s">
        <v>415</v>
      </c>
      <c r="K12" t="str">
        <f>INDEX($O$4:$O$15,MONTH(sp_tbl[[#This Row],[Date]]))</f>
        <v>January</v>
      </c>
      <c r="N12">
        <v>9</v>
      </c>
      <c r="O12" t="s">
        <v>2316</v>
      </c>
      <c r="Q12" s="5"/>
      <c r="R12" s="12"/>
      <c r="S12" s="13"/>
      <c r="T12" s="14"/>
    </row>
    <row r="13" spans="1:20" x14ac:dyDescent="0.25">
      <c r="A13" t="s">
        <v>82</v>
      </c>
      <c r="B13" s="7">
        <v>8367072738</v>
      </c>
      <c r="C13" t="s">
        <v>2291</v>
      </c>
      <c r="D13" t="s">
        <v>19</v>
      </c>
      <c r="E13" s="5">
        <v>43469</v>
      </c>
      <c r="F13" t="s">
        <v>675</v>
      </c>
      <c r="G13">
        <v>812</v>
      </c>
      <c r="H13">
        <v>16</v>
      </c>
      <c r="I13">
        <v>12992</v>
      </c>
      <c r="J13" t="s">
        <v>149</v>
      </c>
      <c r="K13" t="str">
        <f>INDEX($O$4:$O$15,MONTH(sp_tbl[[#This Row],[Date]]))</f>
        <v>January</v>
      </c>
      <c r="N13">
        <v>10</v>
      </c>
      <c r="O13" t="s">
        <v>2317</v>
      </c>
      <c r="Q13" s="5"/>
      <c r="R13" s="12"/>
      <c r="S13" s="13"/>
      <c r="T13" s="14"/>
    </row>
    <row r="14" spans="1:20" x14ac:dyDescent="0.25">
      <c r="A14" t="s">
        <v>189</v>
      </c>
      <c r="B14" s="7">
        <v>6874331704</v>
      </c>
      <c r="C14" t="s">
        <v>2293</v>
      </c>
      <c r="D14" t="s">
        <v>19</v>
      </c>
      <c r="E14" s="5">
        <v>43469</v>
      </c>
      <c r="F14" t="s">
        <v>1128</v>
      </c>
      <c r="G14">
        <v>711</v>
      </c>
      <c r="H14">
        <v>137.29</v>
      </c>
      <c r="I14">
        <v>97613.19</v>
      </c>
      <c r="J14" t="s">
        <v>1129</v>
      </c>
      <c r="K14" t="str">
        <f>INDEX($O$4:$O$15,MONTH(sp_tbl[[#This Row],[Date]]))</f>
        <v>January</v>
      </c>
      <c r="N14">
        <v>11</v>
      </c>
      <c r="O14" t="s">
        <v>2318</v>
      </c>
      <c r="Q14" s="5"/>
      <c r="R14" s="12"/>
      <c r="S14" s="13"/>
      <c r="T14" s="14"/>
    </row>
    <row r="15" spans="1:20" x14ac:dyDescent="0.25">
      <c r="A15" t="s">
        <v>220</v>
      </c>
      <c r="B15" s="7">
        <v>7728733734</v>
      </c>
      <c r="C15" t="s">
        <v>2292</v>
      </c>
      <c r="D15" t="s">
        <v>18</v>
      </c>
      <c r="E15" s="5">
        <v>43469</v>
      </c>
      <c r="F15" t="s">
        <v>1297</v>
      </c>
      <c r="G15">
        <v>267</v>
      </c>
      <c r="H15">
        <v>106.26</v>
      </c>
      <c r="I15">
        <v>28371.42</v>
      </c>
      <c r="J15" t="s">
        <v>1298</v>
      </c>
      <c r="K15" t="str">
        <f>INDEX($O$4:$O$15,MONTH(sp_tbl[[#This Row],[Date]]))</f>
        <v>January</v>
      </c>
      <c r="N15">
        <v>12</v>
      </c>
      <c r="O15" t="s">
        <v>2319</v>
      </c>
      <c r="Q15" s="5"/>
      <c r="R15" s="12"/>
      <c r="S15" s="13"/>
      <c r="T15" s="14"/>
    </row>
    <row r="16" spans="1:20" x14ac:dyDescent="0.25">
      <c r="A16" t="s">
        <v>296</v>
      </c>
      <c r="B16" s="7">
        <v>6810221217</v>
      </c>
      <c r="C16" t="s">
        <v>2294</v>
      </c>
      <c r="D16" t="s">
        <v>18</v>
      </c>
      <c r="E16" s="5">
        <v>43469</v>
      </c>
      <c r="F16" t="s">
        <v>1403</v>
      </c>
      <c r="G16">
        <v>834</v>
      </c>
      <c r="H16">
        <v>48.8</v>
      </c>
      <c r="I16">
        <v>40699.199999999997</v>
      </c>
      <c r="J16" t="s">
        <v>523</v>
      </c>
      <c r="K16" t="str">
        <f>INDEX($O$4:$O$15,MONTH(sp_tbl[[#This Row],[Date]]))</f>
        <v>January</v>
      </c>
      <c r="Q16" s="5"/>
      <c r="R16" s="12"/>
      <c r="S16" s="13"/>
      <c r="T16" s="14"/>
    </row>
    <row r="17" spans="1:20" x14ac:dyDescent="0.25">
      <c r="A17" t="s">
        <v>486</v>
      </c>
      <c r="B17" s="7">
        <v>1758841168</v>
      </c>
      <c r="C17" t="s">
        <v>2289</v>
      </c>
      <c r="D17" t="s">
        <v>18</v>
      </c>
      <c r="E17" s="5">
        <v>43469</v>
      </c>
      <c r="F17" t="s">
        <v>1959</v>
      </c>
      <c r="G17">
        <v>651</v>
      </c>
      <c r="H17">
        <v>96.71</v>
      </c>
      <c r="I17">
        <v>62958.21</v>
      </c>
      <c r="J17" t="s">
        <v>371</v>
      </c>
      <c r="K17" t="str">
        <f>INDEX($O$4:$O$15,MONTH(sp_tbl[[#This Row],[Date]]))</f>
        <v>January</v>
      </c>
      <c r="Q17" s="5"/>
      <c r="R17" s="12"/>
      <c r="S17" s="13"/>
      <c r="T17" s="14"/>
    </row>
    <row r="18" spans="1:20" x14ac:dyDescent="0.25">
      <c r="A18" t="s">
        <v>549</v>
      </c>
      <c r="B18" s="7">
        <v>7465830315</v>
      </c>
      <c r="C18" t="s">
        <v>2285</v>
      </c>
      <c r="D18" t="s">
        <v>18</v>
      </c>
      <c r="E18" s="5">
        <v>43469</v>
      </c>
      <c r="F18" t="s">
        <v>2199</v>
      </c>
      <c r="G18">
        <v>640</v>
      </c>
      <c r="H18">
        <v>247.76</v>
      </c>
      <c r="I18">
        <v>158566.39999999999</v>
      </c>
      <c r="J18" t="s">
        <v>326</v>
      </c>
      <c r="K18" t="str">
        <f>INDEX($O$4:$O$15,MONTH(sp_tbl[[#This Row],[Date]]))</f>
        <v>January</v>
      </c>
      <c r="Q18" s="5"/>
      <c r="R18" s="12"/>
      <c r="S18" s="13"/>
      <c r="T18" s="14"/>
    </row>
    <row r="19" spans="1:20" x14ac:dyDescent="0.25">
      <c r="A19" t="s">
        <v>156</v>
      </c>
      <c r="B19" s="7">
        <v>1007202752</v>
      </c>
      <c r="C19" t="s">
        <v>2291</v>
      </c>
      <c r="D19" t="s">
        <v>19</v>
      </c>
      <c r="E19" s="5">
        <v>43470</v>
      </c>
      <c r="F19" t="s">
        <v>973</v>
      </c>
      <c r="G19">
        <v>270</v>
      </c>
      <c r="H19">
        <v>35.520000000000003</v>
      </c>
      <c r="I19">
        <v>9590.4</v>
      </c>
      <c r="J19" t="s">
        <v>974</v>
      </c>
      <c r="K19" t="str">
        <f>INDEX($O$4:$O$15,MONTH(sp_tbl[[#This Row],[Date]]))</f>
        <v>January</v>
      </c>
      <c r="Q19" s="5"/>
      <c r="R19" s="12"/>
      <c r="S19" s="13"/>
      <c r="T19" s="14"/>
    </row>
    <row r="20" spans="1:20" x14ac:dyDescent="0.25">
      <c r="A20" t="s">
        <v>174</v>
      </c>
      <c r="B20" s="7">
        <v>4520285782</v>
      </c>
      <c r="C20" t="s">
        <v>2295</v>
      </c>
      <c r="D20" t="s">
        <v>19</v>
      </c>
      <c r="E20" s="5">
        <v>43470</v>
      </c>
      <c r="F20" t="s">
        <v>1040</v>
      </c>
      <c r="G20">
        <v>997</v>
      </c>
      <c r="H20">
        <v>263.61</v>
      </c>
      <c r="I20">
        <v>262819.17</v>
      </c>
      <c r="J20" t="s">
        <v>1041</v>
      </c>
      <c r="K20" t="str">
        <f>INDEX($O$4:$O$15,MONTH(sp_tbl[[#This Row],[Date]]))</f>
        <v>January</v>
      </c>
      <c r="Q20" s="5"/>
      <c r="R20" s="15"/>
      <c r="S20" s="16"/>
      <c r="T20" s="17"/>
    </row>
    <row r="21" spans="1:20" x14ac:dyDescent="0.25">
      <c r="A21" t="s">
        <v>200</v>
      </c>
      <c r="B21" s="7">
        <v>542822521</v>
      </c>
      <c r="C21" t="s">
        <v>2296</v>
      </c>
      <c r="D21" t="s">
        <v>19</v>
      </c>
      <c r="E21" s="5">
        <v>43470</v>
      </c>
      <c r="F21" t="s">
        <v>1203</v>
      </c>
      <c r="G21">
        <v>258</v>
      </c>
      <c r="H21">
        <v>343.79</v>
      </c>
      <c r="I21">
        <v>88697.82</v>
      </c>
      <c r="J21" t="s">
        <v>124</v>
      </c>
      <c r="K21" t="str">
        <f>INDEX($O$4:$O$15,MONTH(sp_tbl[[#This Row],[Date]]))</f>
        <v>January</v>
      </c>
      <c r="Q21" s="5"/>
    </row>
    <row r="22" spans="1:20" x14ac:dyDescent="0.25">
      <c r="A22" t="s">
        <v>439</v>
      </c>
      <c r="B22" s="7">
        <v>4026667576</v>
      </c>
      <c r="C22" t="s">
        <v>2286</v>
      </c>
      <c r="D22" t="s">
        <v>18</v>
      </c>
      <c r="E22" s="5">
        <v>43470</v>
      </c>
      <c r="F22" t="s">
        <v>1814</v>
      </c>
      <c r="G22">
        <v>594</v>
      </c>
      <c r="H22">
        <v>168.4</v>
      </c>
      <c r="I22">
        <v>100029.6</v>
      </c>
      <c r="J22" t="s">
        <v>1815</v>
      </c>
      <c r="K22" t="str">
        <f>INDEX($O$4:$O$15,MONTH(sp_tbl[[#This Row],[Date]]))</f>
        <v>January</v>
      </c>
      <c r="Q22" s="5"/>
    </row>
    <row r="23" spans="1:20" x14ac:dyDescent="0.25">
      <c r="A23" t="s">
        <v>506</v>
      </c>
      <c r="B23" s="7">
        <v>775755755</v>
      </c>
      <c r="C23" t="s">
        <v>2290</v>
      </c>
      <c r="D23" t="s">
        <v>18</v>
      </c>
      <c r="E23" s="5">
        <v>43470</v>
      </c>
      <c r="F23" t="s">
        <v>1997</v>
      </c>
      <c r="G23">
        <v>299</v>
      </c>
      <c r="H23">
        <v>32.090000000000003</v>
      </c>
      <c r="I23">
        <v>9594.91</v>
      </c>
      <c r="J23" t="s">
        <v>502</v>
      </c>
      <c r="K23" t="str">
        <f>INDEX($O$4:$O$15,MONTH(sp_tbl[[#This Row],[Date]]))</f>
        <v>January</v>
      </c>
      <c r="Q23" s="5"/>
    </row>
    <row r="24" spans="1:20" x14ac:dyDescent="0.25">
      <c r="A24" t="s">
        <v>220</v>
      </c>
      <c r="B24" s="7">
        <v>7728733734</v>
      </c>
      <c r="C24" t="s">
        <v>2292</v>
      </c>
      <c r="D24" t="s">
        <v>18</v>
      </c>
      <c r="E24" s="5">
        <v>43471</v>
      </c>
      <c r="F24" t="s">
        <v>1278</v>
      </c>
      <c r="G24">
        <v>934</v>
      </c>
      <c r="H24">
        <v>335.37</v>
      </c>
      <c r="I24">
        <v>313235.58</v>
      </c>
      <c r="J24" t="s">
        <v>1279</v>
      </c>
      <c r="K24" t="str">
        <f>INDEX($O$4:$O$15,MONTH(sp_tbl[[#This Row],[Date]]))</f>
        <v>January</v>
      </c>
      <c r="Q24" s="5"/>
    </row>
    <row r="25" spans="1:20" x14ac:dyDescent="0.25">
      <c r="A25" t="s">
        <v>125</v>
      </c>
      <c r="B25" s="7">
        <v>7715186250</v>
      </c>
      <c r="C25" t="s">
        <v>2297</v>
      </c>
      <c r="D25" t="s">
        <v>19</v>
      </c>
      <c r="E25" s="5">
        <v>43472</v>
      </c>
      <c r="F25" t="s">
        <v>837</v>
      </c>
      <c r="G25">
        <v>845</v>
      </c>
      <c r="H25">
        <v>91.24</v>
      </c>
      <c r="I25">
        <v>77097.8</v>
      </c>
      <c r="J25" t="s">
        <v>838</v>
      </c>
      <c r="K25" t="str">
        <f>INDEX($O$4:$O$15,MONTH(sp_tbl[[#This Row],[Date]]))</f>
        <v>January</v>
      </c>
      <c r="Q25" s="5"/>
    </row>
    <row r="26" spans="1:20" x14ac:dyDescent="0.25">
      <c r="A26" t="s">
        <v>189</v>
      </c>
      <c r="B26" s="7">
        <v>6874331704</v>
      </c>
      <c r="C26" t="s">
        <v>2293</v>
      </c>
      <c r="D26" t="s">
        <v>19</v>
      </c>
      <c r="E26" s="5">
        <v>43472</v>
      </c>
      <c r="F26" t="s">
        <v>1084</v>
      </c>
      <c r="G26">
        <v>754</v>
      </c>
      <c r="H26">
        <v>422.48</v>
      </c>
      <c r="I26">
        <v>318549.92</v>
      </c>
      <c r="J26" t="s">
        <v>106</v>
      </c>
      <c r="K26" t="str">
        <f>INDEX($O$4:$O$15,MONTH(sp_tbl[[#This Row],[Date]]))</f>
        <v>January</v>
      </c>
      <c r="Q26" s="5"/>
    </row>
    <row r="27" spans="1:20" x14ac:dyDescent="0.25">
      <c r="A27" t="s">
        <v>296</v>
      </c>
      <c r="B27" s="7">
        <v>6810221217</v>
      </c>
      <c r="C27" t="s">
        <v>2294</v>
      </c>
      <c r="D27" t="s">
        <v>18</v>
      </c>
      <c r="E27" s="5">
        <v>43472</v>
      </c>
      <c r="F27" t="s">
        <v>1377</v>
      </c>
      <c r="G27">
        <v>311</v>
      </c>
      <c r="H27">
        <v>312.02</v>
      </c>
      <c r="I27">
        <v>97038.22</v>
      </c>
      <c r="J27" t="s">
        <v>1378</v>
      </c>
      <c r="K27" t="str">
        <f>INDEX($O$4:$O$15,MONTH(sp_tbl[[#This Row],[Date]]))</f>
        <v>January</v>
      </c>
      <c r="Q27" s="5"/>
    </row>
    <row r="28" spans="1:20" x14ac:dyDescent="0.25">
      <c r="A28" t="s">
        <v>296</v>
      </c>
      <c r="B28" s="7">
        <v>6810221217</v>
      </c>
      <c r="C28" t="s">
        <v>2294</v>
      </c>
      <c r="D28" t="s">
        <v>18</v>
      </c>
      <c r="E28" s="5">
        <v>43472</v>
      </c>
      <c r="F28" t="s">
        <v>1444</v>
      </c>
      <c r="G28">
        <v>775</v>
      </c>
      <c r="H28">
        <v>164.67</v>
      </c>
      <c r="I28">
        <v>127619.25</v>
      </c>
      <c r="J28" t="s">
        <v>262</v>
      </c>
      <c r="K28" t="str">
        <f>INDEX($O$4:$O$15,MONTH(sp_tbl[[#This Row],[Date]]))</f>
        <v>January</v>
      </c>
      <c r="Q28" s="5"/>
    </row>
    <row r="29" spans="1:20" x14ac:dyDescent="0.25">
      <c r="A29" t="s">
        <v>486</v>
      </c>
      <c r="B29" s="7">
        <v>1758841168</v>
      </c>
      <c r="C29" t="s">
        <v>2289</v>
      </c>
      <c r="D29" t="s">
        <v>18</v>
      </c>
      <c r="E29" s="5">
        <v>43472</v>
      </c>
      <c r="F29" t="s">
        <v>1975</v>
      </c>
      <c r="G29">
        <v>570</v>
      </c>
      <c r="H29">
        <v>413.72</v>
      </c>
      <c r="I29">
        <v>235820.4</v>
      </c>
      <c r="J29" t="s">
        <v>560</v>
      </c>
      <c r="K29" t="str">
        <f>INDEX($O$4:$O$15,MONTH(sp_tbl[[#This Row],[Date]]))</f>
        <v>January</v>
      </c>
      <c r="Q29" s="5"/>
    </row>
    <row r="30" spans="1:20" x14ac:dyDescent="0.25">
      <c r="A30" t="s">
        <v>104</v>
      </c>
      <c r="B30" s="7">
        <v>188071775</v>
      </c>
      <c r="C30" t="s">
        <v>2298</v>
      </c>
      <c r="D30" t="s">
        <v>19</v>
      </c>
      <c r="E30" s="5">
        <v>43473</v>
      </c>
      <c r="F30" t="s">
        <v>761</v>
      </c>
      <c r="G30">
        <v>721</v>
      </c>
      <c r="H30">
        <v>19.02</v>
      </c>
      <c r="I30">
        <v>13713.42</v>
      </c>
      <c r="J30" t="s">
        <v>134</v>
      </c>
      <c r="K30" t="str">
        <f>INDEX($O$4:$O$15,MONTH(sp_tbl[[#This Row],[Date]]))</f>
        <v>January</v>
      </c>
      <c r="Q30" s="5"/>
    </row>
    <row r="31" spans="1:20" x14ac:dyDescent="0.25">
      <c r="A31" t="s">
        <v>125</v>
      </c>
      <c r="B31" s="7">
        <v>7715186250</v>
      </c>
      <c r="C31" t="s">
        <v>2297</v>
      </c>
      <c r="D31" t="s">
        <v>19</v>
      </c>
      <c r="E31" s="5">
        <v>43473</v>
      </c>
      <c r="F31" t="s">
        <v>883</v>
      </c>
      <c r="G31">
        <v>650</v>
      </c>
      <c r="H31">
        <v>40.909999999999997</v>
      </c>
      <c r="I31">
        <v>26591.5</v>
      </c>
      <c r="J31" t="s">
        <v>160</v>
      </c>
      <c r="K31" t="str">
        <f>INDEX($O$4:$O$15,MONTH(sp_tbl[[#This Row],[Date]]))</f>
        <v>January</v>
      </c>
      <c r="Q31" s="5"/>
    </row>
    <row r="32" spans="1:20" x14ac:dyDescent="0.25">
      <c r="A32" t="s">
        <v>189</v>
      </c>
      <c r="B32" s="7">
        <v>6874331704</v>
      </c>
      <c r="C32" t="s">
        <v>2293</v>
      </c>
      <c r="D32" t="s">
        <v>19</v>
      </c>
      <c r="E32" s="5">
        <v>43473</v>
      </c>
      <c r="F32" t="s">
        <v>1089</v>
      </c>
      <c r="G32">
        <v>274</v>
      </c>
      <c r="H32">
        <v>180.71</v>
      </c>
      <c r="I32">
        <v>49514.54</v>
      </c>
      <c r="J32" t="s">
        <v>199</v>
      </c>
      <c r="K32" t="str">
        <f>INDEX($O$4:$O$15,MONTH(sp_tbl[[#This Row],[Date]]))</f>
        <v>January</v>
      </c>
      <c r="Q32" s="5"/>
    </row>
    <row r="33" spans="1:17" x14ac:dyDescent="0.25">
      <c r="A33" t="s">
        <v>189</v>
      </c>
      <c r="B33" s="7">
        <v>6874331704</v>
      </c>
      <c r="C33" t="s">
        <v>2293</v>
      </c>
      <c r="D33" t="s">
        <v>19</v>
      </c>
      <c r="E33" s="5">
        <v>43473</v>
      </c>
      <c r="F33" t="s">
        <v>1102</v>
      </c>
      <c r="G33">
        <v>893</v>
      </c>
      <c r="H33">
        <v>61.91</v>
      </c>
      <c r="I33">
        <v>55285.63</v>
      </c>
      <c r="J33" t="s">
        <v>1103</v>
      </c>
      <c r="K33" t="str">
        <f>INDEX($O$4:$O$15,MONTH(sp_tbl[[#This Row],[Date]]))</f>
        <v>January</v>
      </c>
      <c r="Q33" s="5"/>
    </row>
    <row r="34" spans="1:17" x14ac:dyDescent="0.25">
      <c r="A34" t="s">
        <v>189</v>
      </c>
      <c r="B34" s="7">
        <v>6874331704</v>
      </c>
      <c r="C34" t="s">
        <v>2293</v>
      </c>
      <c r="D34" t="s">
        <v>19</v>
      </c>
      <c r="E34" s="5">
        <v>43473</v>
      </c>
      <c r="F34" t="s">
        <v>1112</v>
      </c>
      <c r="G34">
        <v>970</v>
      </c>
      <c r="H34">
        <v>236.77</v>
      </c>
      <c r="I34">
        <v>229666.9</v>
      </c>
      <c r="J34" t="s">
        <v>961</v>
      </c>
      <c r="K34" t="str">
        <f>INDEX($O$4:$O$15,MONTH(sp_tbl[[#This Row],[Date]]))</f>
        <v>January</v>
      </c>
      <c r="Q34" s="5"/>
    </row>
    <row r="35" spans="1:17" x14ac:dyDescent="0.25">
      <c r="A35" t="s">
        <v>206</v>
      </c>
      <c r="B35" s="7">
        <v>311634371</v>
      </c>
      <c r="C35" t="s">
        <v>2285</v>
      </c>
      <c r="D35" t="s">
        <v>19</v>
      </c>
      <c r="E35" s="5">
        <v>43473</v>
      </c>
      <c r="F35" t="s">
        <v>1253</v>
      </c>
      <c r="G35">
        <v>927</v>
      </c>
      <c r="H35">
        <v>3.24</v>
      </c>
      <c r="I35">
        <v>3003.48</v>
      </c>
      <c r="J35" t="s">
        <v>153</v>
      </c>
      <c r="K35" t="str">
        <f>INDEX($O$4:$O$15,MONTH(sp_tbl[[#This Row],[Date]]))</f>
        <v>January</v>
      </c>
      <c r="Q35" s="5"/>
    </row>
    <row r="36" spans="1:17" x14ac:dyDescent="0.25">
      <c r="A36" t="s">
        <v>394</v>
      </c>
      <c r="B36" s="7">
        <v>8745522113</v>
      </c>
      <c r="C36" t="s">
        <v>2285</v>
      </c>
      <c r="D36" t="s">
        <v>18</v>
      </c>
      <c r="E36" s="5">
        <v>43473</v>
      </c>
      <c r="F36" t="s">
        <v>1733</v>
      </c>
      <c r="G36">
        <v>722</v>
      </c>
      <c r="H36">
        <v>34.44</v>
      </c>
      <c r="I36">
        <v>24865.68</v>
      </c>
      <c r="J36" t="s">
        <v>1449</v>
      </c>
      <c r="K36" t="str">
        <f>INDEX($O$4:$O$15,MONTH(sp_tbl[[#This Row],[Date]]))</f>
        <v>January</v>
      </c>
      <c r="Q36" s="5"/>
    </row>
    <row r="37" spans="1:17" x14ac:dyDescent="0.25">
      <c r="A37" t="s">
        <v>506</v>
      </c>
      <c r="B37" s="7">
        <v>775755755</v>
      </c>
      <c r="C37" t="s">
        <v>2290</v>
      </c>
      <c r="D37" t="s">
        <v>18</v>
      </c>
      <c r="E37" s="5">
        <v>43473</v>
      </c>
      <c r="F37" t="s">
        <v>2031</v>
      </c>
      <c r="G37">
        <v>282</v>
      </c>
      <c r="H37">
        <v>76.75</v>
      </c>
      <c r="I37">
        <v>21643.5</v>
      </c>
      <c r="J37" t="s">
        <v>1974</v>
      </c>
      <c r="K37" t="str">
        <f>INDEX($O$4:$O$15,MONTH(sp_tbl[[#This Row],[Date]]))</f>
        <v>January</v>
      </c>
      <c r="Q37" s="5"/>
    </row>
    <row r="38" spans="1:17" x14ac:dyDescent="0.25">
      <c r="A38" t="s">
        <v>529</v>
      </c>
      <c r="B38" s="7">
        <v>1683762345</v>
      </c>
      <c r="C38" t="s">
        <v>2299</v>
      </c>
      <c r="D38" t="s">
        <v>18</v>
      </c>
      <c r="E38" s="5">
        <v>43473</v>
      </c>
      <c r="F38" t="s">
        <v>2103</v>
      </c>
      <c r="G38">
        <v>525</v>
      </c>
      <c r="H38">
        <v>114.94</v>
      </c>
      <c r="I38">
        <v>60343.5</v>
      </c>
      <c r="J38" t="s">
        <v>1330</v>
      </c>
      <c r="K38" t="str">
        <f>INDEX($O$4:$O$15,MONTH(sp_tbl[[#This Row],[Date]]))</f>
        <v>January</v>
      </c>
      <c r="Q38" s="5"/>
    </row>
    <row r="39" spans="1:17" x14ac:dyDescent="0.25">
      <c r="A39" t="s">
        <v>549</v>
      </c>
      <c r="B39" s="7">
        <v>7465830315</v>
      </c>
      <c r="C39" t="s">
        <v>2285</v>
      </c>
      <c r="D39" t="s">
        <v>18</v>
      </c>
      <c r="E39" s="5">
        <v>43473</v>
      </c>
      <c r="F39" t="s">
        <v>2215</v>
      </c>
      <c r="G39">
        <v>476</v>
      </c>
      <c r="H39">
        <v>307.42</v>
      </c>
      <c r="I39">
        <v>146331.92000000001</v>
      </c>
      <c r="J39" t="s">
        <v>300</v>
      </c>
      <c r="K39" t="str">
        <f>INDEX($O$4:$O$15,MONTH(sp_tbl[[#This Row],[Date]]))</f>
        <v>January</v>
      </c>
      <c r="Q39" s="5"/>
    </row>
    <row r="40" spans="1:17" x14ac:dyDescent="0.25">
      <c r="A40" t="s">
        <v>82</v>
      </c>
      <c r="B40" s="7">
        <v>8367072738</v>
      </c>
      <c r="C40" t="s">
        <v>2291</v>
      </c>
      <c r="D40" t="s">
        <v>19</v>
      </c>
      <c r="E40" s="5">
        <v>43474</v>
      </c>
      <c r="F40" t="s">
        <v>680</v>
      </c>
      <c r="G40">
        <v>625</v>
      </c>
      <c r="H40">
        <v>88.99</v>
      </c>
      <c r="I40">
        <v>55618.75</v>
      </c>
      <c r="J40" t="s">
        <v>681</v>
      </c>
      <c r="K40" t="str">
        <f>INDEX($O$4:$O$15,MONTH(sp_tbl[[#This Row],[Date]]))</f>
        <v>January</v>
      </c>
      <c r="Q40" s="5"/>
    </row>
    <row r="41" spans="1:17" x14ac:dyDescent="0.25">
      <c r="A41" t="s">
        <v>174</v>
      </c>
      <c r="B41" s="7">
        <v>4520285782</v>
      </c>
      <c r="C41" t="s">
        <v>2295</v>
      </c>
      <c r="D41" t="s">
        <v>19</v>
      </c>
      <c r="E41" s="5">
        <v>43474</v>
      </c>
      <c r="F41" t="s">
        <v>1011</v>
      </c>
      <c r="G41">
        <v>685</v>
      </c>
      <c r="H41">
        <v>26.8</v>
      </c>
      <c r="I41">
        <v>18358</v>
      </c>
      <c r="J41" t="s">
        <v>976</v>
      </c>
      <c r="K41" t="str">
        <f>INDEX($O$4:$O$15,MONTH(sp_tbl[[#This Row],[Date]]))</f>
        <v>January</v>
      </c>
      <c r="Q41" s="5"/>
    </row>
    <row r="42" spans="1:17" x14ac:dyDescent="0.25">
      <c r="A42" t="s">
        <v>296</v>
      </c>
      <c r="B42" s="7">
        <v>6810221217</v>
      </c>
      <c r="C42" t="s">
        <v>2294</v>
      </c>
      <c r="D42" t="s">
        <v>18</v>
      </c>
      <c r="E42" s="5">
        <v>43474</v>
      </c>
      <c r="F42" t="s">
        <v>1387</v>
      </c>
      <c r="G42">
        <v>318</v>
      </c>
      <c r="H42">
        <v>61.37</v>
      </c>
      <c r="I42">
        <v>19515.66</v>
      </c>
      <c r="J42" t="s">
        <v>247</v>
      </c>
      <c r="K42" t="str">
        <f>INDEX($O$4:$O$15,MONTH(sp_tbl[[#This Row],[Date]]))</f>
        <v>January</v>
      </c>
      <c r="Q42" s="5"/>
    </row>
    <row r="43" spans="1:17" x14ac:dyDescent="0.25">
      <c r="A43" t="s">
        <v>334</v>
      </c>
      <c r="B43" s="7">
        <v>6354702575</v>
      </c>
      <c r="C43" t="s">
        <v>2287</v>
      </c>
      <c r="D43" t="s">
        <v>18</v>
      </c>
      <c r="E43" s="5">
        <v>43474</v>
      </c>
      <c r="F43" t="s">
        <v>1501</v>
      </c>
      <c r="G43">
        <v>279</v>
      </c>
      <c r="H43">
        <v>144.34</v>
      </c>
      <c r="I43">
        <v>40270.86</v>
      </c>
      <c r="J43" t="s">
        <v>248</v>
      </c>
      <c r="K43" t="str">
        <f>INDEX($O$4:$O$15,MONTH(sp_tbl[[#This Row],[Date]]))</f>
        <v>January</v>
      </c>
      <c r="Q43" s="5"/>
    </row>
    <row r="44" spans="1:17" x14ac:dyDescent="0.25">
      <c r="A44" t="s">
        <v>460</v>
      </c>
      <c r="B44" s="7">
        <v>6666605463</v>
      </c>
      <c r="C44" t="s">
        <v>2288</v>
      </c>
      <c r="D44" t="s">
        <v>18</v>
      </c>
      <c r="E44" s="5">
        <v>43474</v>
      </c>
      <c r="F44" t="s">
        <v>1879</v>
      </c>
      <c r="G44">
        <v>488</v>
      </c>
      <c r="H44">
        <v>340.48</v>
      </c>
      <c r="I44">
        <v>166154.23999999999</v>
      </c>
      <c r="J44" t="s">
        <v>1880</v>
      </c>
      <c r="K44" t="str">
        <f>INDEX($O$4:$O$15,MONTH(sp_tbl[[#This Row],[Date]]))</f>
        <v>January</v>
      </c>
      <c r="Q44" s="5"/>
    </row>
    <row r="45" spans="1:17" x14ac:dyDescent="0.25">
      <c r="A45" t="s">
        <v>189</v>
      </c>
      <c r="B45" s="7">
        <v>6874331704</v>
      </c>
      <c r="C45" t="s">
        <v>2293</v>
      </c>
      <c r="D45" t="s">
        <v>19</v>
      </c>
      <c r="E45" s="5">
        <v>43475</v>
      </c>
      <c r="F45" t="s">
        <v>1146</v>
      </c>
      <c r="G45">
        <v>656</v>
      </c>
      <c r="H45">
        <v>19.899999999999999</v>
      </c>
      <c r="I45">
        <v>13054.4</v>
      </c>
      <c r="J45" t="s">
        <v>1147</v>
      </c>
      <c r="K45" t="str">
        <f>INDEX($O$4:$O$15,MONTH(sp_tbl[[#This Row],[Date]]))</f>
        <v>January</v>
      </c>
      <c r="Q45" s="5"/>
    </row>
    <row r="46" spans="1:17" x14ac:dyDescent="0.25">
      <c r="A46" t="s">
        <v>315</v>
      </c>
      <c r="B46" s="7">
        <v>8238078287</v>
      </c>
      <c r="C46" t="s">
        <v>2295</v>
      </c>
      <c r="D46" t="s">
        <v>18</v>
      </c>
      <c r="E46" s="5">
        <v>43476</v>
      </c>
      <c r="F46" t="s">
        <v>1448</v>
      </c>
      <c r="G46">
        <v>722</v>
      </c>
      <c r="H46">
        <v>5.44</v>
      </c>
      <c r="I46">
        <v>3927.68</v>
      </c>
      <c r="J46" t="s">
        <v>1449</v>
      </c>
      <c r="K46" t="str">
        <f>INDEX($O$4:$O$15,MONTH(sp_tbl[[#This Row],[Date]]))</f>
        <v>January</v>
      </c>
      <c r="Q46" s="5"/>
    </row>
    <row r="47" spans="1:17" x14ac:dyDescent="0.25">
      <c r="A47" t="s">
        <v>141</v>
      </c>
      <c r="B47" s="7">
        <v>2438825543</v>
      </c>
      <c r="C47" t="s">
        <v>2300</v>
      </c>
      <c r="D47" t="s">
        <v>19</v>
      </c>
      <c r="E47" s="5">
        <v>43477</v>
      </c>
      <c r="F47" t="s">
        <v>950</v>
      </c>
      <c r="G47">
        <v>307</v>
      </c>
      <c r="H47">
        <v>411.85</v>
      </c>
      <c r="I47">
        <v>126437.95</v>
      </c>
      <c r="J47" t="s">
        <v>150</v>
      </c>
      <c r="K47" t="str">
        <f>INDEX($O$4:$O$15,MONTH(sp_tbl[[#This Row],[Date]]))</f>
        <v>January</v>
      </c>
      <c r="Q47" s="5"/>
    </row>
    <row r="48" spans="1:17" x14ac:dyDescent="0.25">
      <c r="A48" t="s">
        <v>189</v>
      </c>
      <c r="B48" s="7">
        <v>6874331704</v>
      </c>
      <c r="C48" t="s">
        <v>2293</v>
      </c>
      <c r="D48" t="s">
        <v>19</v>
      </c>
      <c r="E48" s="5">
        <v>43477</v>
      </c>
      <c r="F48" t="s">
        <v>1095</v>
      </c>
      <c r="G48">
        <v>385</v>
      </c>
      <c r="H48">
        <v>40.69</v>
      </c>
      <c r="I48">
        <v>15665.65</v>
      </c>
      <c r="J48" t="s">
        <v>92</v>
      </c>
      <c r="K48" t="str">
        <f>INDEX($O$4:$O$15,MONTH(sp_tbl[[#This Row],[Date]]))</f>
        <v>January</v>
      </c>
      <c r="Q48" s="5"/>
    </row>
    <row r="49" spans="1:17" x14ac:dyDescent="0.25">
      <c r="A49" t="s">
        <v>296</v>
      </c>
      <c r="B49" s="7">
        <v>6810221217</v>
      </c>
      <c r="C49" t="s">
        <v>2294</v>
      </c>
      <c r="D49" t="s">
        <v>18</v>
      </c>
      <c r="E49" s="5">
        <v>43477</v>
      </c>
      <c r="F49" t="s">
        <v>1433</v>
      </c>
      <c r="G49">
        <v>937</v>
      </c>
      <c r="H49">
        <v>100.23</v>
      </c>
      <c r="I49">
        <v>93915.51</v>
      </c>
      <c r="J49" t="s">
        <v>587</v>
      </c>
      <c r="K49" t="str">
        <f>INDEX($O$4:$O$15,MONTH(sp_tbl[[#This Row],[Date]]))</f>
        <v>January</v>
      </c>
      <c r="Q49" s="5"/>
    </row>
    <row r="50" spans="1:17" x14ac:dyDescent="0.25">
      <c r="A50" t="s">
        <v>356</v>
      </c>
      <c r="B50" s="7">
        <v>238375314</v>
      </c>
      <c r="C50" t="s">
        <v>2301</v>
      </c>
      <c r="D50" t="s">
        <v>18</v>
      </c>
      <c r="E50" s="5">
        <v>43477</v>
      </c>
      <c r="F50" t="s">
        <v>1553</v>
      </c>
      <c r="G50">
        <v>485</v>
      </c>
      <c r="H50">
        <v>34.31</v>
      </c>
      <c r="I50">
        <v>16640.349999999999</v>
      </c>
      <c r="J50" t="s">
        <v>252</v>
      </c>
      <c r="K50" t="str">
        <f>INDEX($O$4:$O$15,MONTH(sp_tbl[[#This Row],[Date]]))</f>
        <v>January</v>
      </c>
      <c r="Q50" s="5"/>
    </row>
    <row r="51" spans="1:17" x14ac:dyDescent="0.25">
      <c r="A51" t="s">
        <v>549</v>
      </c>
      <c r="B51" s="7">
        <v>7465830315</v>
      </c>
      <c r="C51" t="s">
        <v>2285</v>
      </c>
      <c r="D51" t="s">
        <v>18</v>
      </c>
      <c r="E51" s="5">
        <v>43477</v>
      </c>
      <c r="F51" t="s">
        <v>2200</v>
      </c>
      <c r="G51">
        <v>266</v>
      </c>
      <c r="H51">
        <v>101.56</v>
      </c>
      <c r="I51">
        <v>27014.959999999999</v>
      </c>
      <c r="J51" t="s">
        <v>445</v>
      </c>
      <c r="K51" t="str">
        <f>INDEX($O$4:$O$15,MONTH(sp_tbl[[#This Row],[Date]]))</f>
        <v>January</v>
      </c>
      <c r="Q51" s="5"/>
    </row>
    <row r="52" spans="1:17" x14ac:dyDescent="0.25">
      <c r="A52" t="s">
        <v>549</v>
      </c>
      <c r="B52" s="7">
        <v>7465830315</v>
      </c>
      <c r="C52" t="s">
        <v>2285</v>
      </c>
      <c r="D52" t="s">
        <v>18</v>
      </c>
      <c r="E52" s="5">
        <v>43477</v>
      </c>
      <c r="F52" t="s">
        <v>2231</v>
      </c>
      <c r="G52">
        <v>958</v>
      </c>
      <c r="H52">
        <v>474</v>
      </c>
      <c r="I52">
        <v>454092</v>
      </c>
      <c r="J52" t="s">
        <v>223</v>
      </c>
      <c r="K52" t="str">
        <f>INDEX($O$4:$O$15,MONTH(sp_tbl[[#This Row],[Date]]))</f>
        <v>January</v>
      </c>
      <c r="Q52" s="5"/>
    </row>
    <row r="53" spans="1:17" x14ac:dyDescent="0.25">
      <c r="A53" t="s">
        <v>174</v>
      </c>
      <c r="B53" s="7">
        <v>4520285782</v>
      </c>
      <c r="C53" t="s">
        <v>2295</v>
      </c>
      <c r="D53" t="s">
        <v>19</v>
      </c>
      <c r="E53" s="5">
        <v>43478</v>
      </c>
      <c r="F53" t="s">
        <v>1074</v>
      </c>
      <c r="G53">
        <v>524</v>
      </c>
      <c r="H53">
        <v>43.21</v>
      </c>
      <c r="I53">
        <v>22642.04</v>
      </c>
      <c r="J53" t="s">
        <v>703</v>
      </c>
      <c r="K53" t="str">
        <f>INDEX($O$4:$O$15,MONTH(sp_tbl[[#This Row],[Date]]))</f>
        <v>January</v>
      </c>
      <c r="Q53" s="5"/>
    </row>
    <row r="54" spans="1:17" x14ac:dyDescent="0.25">
      <c r="A54" t="s">
        <v>506</v>
      </c>
      <c r="B54" s="7">
        <v>775755755</v>
      </c>
      <c r="C54" t="s">
        <v>2290</v>
      </c>
      <c r="D54" t="s">
        <v>18</v>
      </c>
      <c r="E54" s="5">
        <v>43478</v>
      </c>
      <c r="F54" t="s">
        <v>1992</v>
      </c>
      <c r="G54">
        <v>582</v>
      </c>
      <c r="H54">
        <v>35.950000000000003</v>
      </c>
      <c r="I54">
        <v>20922.900000000001</v>
      </c>
      <c r="J54" t="s">
        <v>226</v>
      </c>
      <c r="K54" t="str">
        <f>INDEX($O$4:$O$15,MONTH(sp_tbl[[#This Row],[Date]]))</f>
        <v>January</v>
      </c>
      <c r="Q54" s="5"/>
    </row>
    <row r="55" spans="1:17" x14ac:dyDescent="0.25">
      <c r="A55" t="s">
        <v>549</v>
      </c>
      <c r="B55" s="7">
        <v>7465830315</v>
      </c>
      <c r="C55" t="s">
        <v>2285</v>
      </c>
      <c r="D55" t="s">
        <v>18</v>
      </c>
      <c r="E55" s="5">
        <v>43478</v>
      </c>
      <c r="F55" t="s">
        <v>2179</v>
      </c>
      <c r="G55">
        <v>744</v>
      </c>
      <c r="H55">
        <v>291.86</v>
      </c>
      <c r="I55">
        <v>217143.84</v>
      </c>
      <c r="J55" t="s">
        <v>277</v>
      </c>
      <c r="K55" t="str">
        <f>INDEX($O$4:$O$15,MONTH(sp_tbl[[#This Row],[Date]]))</f>
        <v>January</v>
      </c>
      <c r="Q55" s="5"/>
    </row>
    <row r="56" spans="1:17" x14ac:dyDescent="0.25">
      <c r="A56" t="s">
        <v>559</v>
      </c>
      <c r="B56" s="7">
        <v>3820016237</v>
      </c>
      <c r="C56" t="s">
        <v>2295</v>
      </c>
      <c r="D56" t="s">
        <v>18</v>
      </c>
      <c r="E56" s="5">
        <v>43478</v>
      </c>
      <c r="F56" t="s">
        <v>2237</v>
      </c>
      <c r="G56">
        <v>460</v>
      </c>
      <c r="H56">
        <v>406.97</v>
      </c>
      <c r="I56">
        <v>187206.2</v>
      </c>
      <c r="J56" t="s">
        <v>264</v>
      </c>
      <c r="K56" t="str">
        <f>INDEX($O$4:$O$15,MONTH(sp_tbl[[#This Row],[Date]]))</f>
        <v>January</v>
      </c>
      <c r="Q56" s="5"/>
    </row>
    <row r="57" spans="1:17" x14ac:dyDescent="0.25">
      <c r="A57" t="s">
        <v>394</v>
      </c>
      <c r="B57" s="7">
        <v>8745522113</v>
      </c>
      <c r="C57" t="s">
        <v>2285</v>
      </c>
      <c r="D57" t="s">
        <v>18</v>
      </c>
      <c r="E57" s="5">
        <v>43479</v>
      </c>
      <c r="F57" t="s">
        <v>1723</v>
      </c>
      <c r="G57">
        <v>744</v>
      </c>
      <c r="H57">
        <v>43.9</v>
      </c>
      <c r="I57">
        <v>32661.599999999999</v>
      </c>
      <c r="J57" t="s">
        <v>277</v>
      </c>
      <c r="K57" t="str">
        <f>INDEX($O$4:$O$15,MONTH(sp_tbl[[#This Row],[Date]]))</f>
        <v>January</v>
      </c>
      <c r="Q57" s="5"/>
    </row>
    <row r="58" spans="1:17" x14ac:dyDescent="0.25">
      <c r="A58" t="s">
        <v>460</v>
      </c>
      <c r="B58" s="7">
        <v>6666605463</v>
      </c>
      <c r="C58" t="s">
        <v>2288</v>
      </c>
      <c r="D58" t="s">
        <v>18</v>
      </c>
      <c r="E58" s="5">
        <v>43479</v>
      </c>
      <c r="F58" t="s">
        <v>1867</v>
      </c>
      <c r="G58">
        <v>520</v>
      </c>
      <c r="H58">
        <v>258.02999999999997</v>
      </c>
      <c r="I58">
        <v>134175.6</v>
      </c>
      <c r="J58" t="s">
        <v>354</v>
      </c>
      <c r="K58" t="str">
        <f>INDEX($O$4:$O$15,MONTH(sp_tbl[[#This Row],[Date]]))</f>
        <v>January</v>
      </c>
      <c r="Q58" s="5"/>
    </row>
    <row r="59" spans="1:17" x14ac:dyDescent="0.25">
      <c r="A59" t="s">
        <v>486</v>
      </c>
      <c r="B59" s="7">
        <v>1758841168</v>
      </c>
      <c r="C59" t="s">
        <v>2289</v>
      </c>
      <c r="D59" t="s">
        <v>18</v>
      </c>
      <c r="E59" s="5">
        <v>43479</v>
      </c>
      <c r="F59" t="s">
        <v>1928</v>
      </c>
      <c r="G59">
        <v>421</v>
      </c>
      <c r="H59">
        <v>70.459999999999994</v>
      </c>
      <c r="I59">
        <v>29663.66</v>
      </c>
      <c r="J59" t="s">
        <v>347</v>
      </c>
      <c r="K59" t="str">
        <f>INDEX($O$4:$O$15,MONTH(sp_tbl[[#This Row],[Date]]))</f>
        <v>January</v>
      </c>
      <c r="Q59" s="5"/>
    </row>
    <row r="60" spans="1:17" x14ac:dyDescent="0.25">
      <c r="A60" t="s">
        <v>529</v>
      </c>
      <c r="B60" s="7">
        <v>1683762345</v>
      </c>
      <c r="C60" t="s">
        <v>2299</v>
      </c>
      <c r="D60" t="s">
        <v>18</v>
      </c>
      <c r="E60" s="5">
        <v>43479</v>
      </c>
      <c r="F60" t="s">
        <v>2077</v>
      </c>
      <c r="G60">
        <v>980</v>
      </c>
      <c r="H60">
        <v>161.84</v>
      </c>
      <c r="I60">
        <v>158603.20000000001</v>
      </c>
      <c r="J60" t="s">
        <v>365</v>
      </c>
      <c r="K60" t="str">
        <f>INDEX($O$4:$O$15,MONTH(sp_tbl[[#This Row],[Date]]))</f>
        <v>January</v>
      </c>
      <c r="Q60" s="5"/>
    </row>
    <row r="61" spans="1:17" x14ac:dyDescent="0.25">
      <c r="A61" t="s">
        <v>259</v>
      </c>
      <c r="B61" s="7">
        <v>3282355067</v>
      </c>
      <c r="C61" t="s">
        <v>2286</v>
      </c>
      <c r="D61" t="s">
        <v>18</v>
      </c>
      <c r="E61" s="5">
        <v>43480</v>
      </c>
      <c r="F61" t="s">
        <v>1357</v>
      </c>
      <c r="G61">
        <v>564</v>
      </c>
      <c r="H61">
        <v>140.88</v>
      </c>
      <c r="I61">
        <v>79456.320000000007</v>
      </c>
      <c r="J61" t="s">
        <v>1358</v>
      </c>
      <c r="K61" t="str">
        <f>INDEX($O$4:$O$15,MONTH(sp_tbl[[#This Row],[Date]]))</f>
        <v>January</v>
      </c>
      <c r="Q61" s="5"/>
    </row>
    <row r="62" spans="1:17" x14ac:dyDescent="0.25">
      <c r="A62" t="s">
        <v>296</v>
      </c>
      <c r="B62" s="7">
        <v>6810221217</v>
      </c>
      <c r="C62" t="s">
        <v>2294</v>
      </c>
      <c r="D62" t="s">
        <v>18</v>
      </c>
      <c r="E62" s="5">
        <v>43480</v>
      </c>
      <c r="F62" t="s">
        <v>1381</v>
      </c>
      <c r="G62">
        <v>302</v>
      </c>
      <c r="H62">
        <v>16.440000000000001</v>
      </c>
      <c r="I62">
        <v>4964.88</v>
      </c>
      <c r="J62" t="s">
        <v>524</v>
      </c>
      <c r="K62" t="str">
        <f>INDEX($O$4:$O$15,MONTH(sp_tbl[[#This Row],[Date]]))</f>
        <v>January</v>
      </c>
      <c r="Q62" s="5"/>
    </row>
    <row r="63" spans="1:17" x14ac:dyDescent="0.25">
      <c r="A63" t="s">
        <v>486</v>
      </c>
      <c r="B63" s="7">
        <v>1758841168</v>
      </c>
      <c r="C63" t="s">
        <v>2289</v>
      </c>
      <c r="D63" t="s">
        <v>18</v>
      </c>
      <c r="E63" s="5">
        <v>43480</v>
      </c>
      <c r="F63" t="s">
        <v>1980</v>
      </c>
      <c r="G63">
        <v>972</v>
      </c>
      <c r="H63">
        <v>35.76</v>
      </c>
      <c r="I63">
        <v>34758.720000000001</v>
      </c>
      <c r="J63" t="s">
        <v>377</v>
      </c>
      <c r="K63" t="str">
        <f>INDEX($O$4:$O$15,MONTH(sp_tbl[[#This Row],[Date]]))</f>
        <v>January</v>
      </c>
      <c r="Q63" s="5"/>
    </row>
    <row r="64" spans="1:17" x14ac:dyDescent="0.25">
      <c r="A64" t="s">
        <v>82</v>
      </c>
      <c r="B64" s="7">
        <v>8367072738</v>
      </c>
      <c r="C64" t="s">
        <v>2291</v>
      </c>
      <c r="D64" t="s">
        <v>19</v>
      </c>
      <c r="E64" s="5">
        <v>43481</v>
      </c>
      <c r="F64" t="s">
        <v>724</v>
      </c>
      <c r="G64">
        <v>634</v>
      </c>
      <c r="H64">
        <v>240.69</v>
      </c>
      <c r="I64">
        <v>152597.46</v>
      </c>
      <c r="J64" t="s">
        <v>169</v>
      </c>
      <c r="K64" t="str">
        <f>INDEX($O$4:$O$15,MONTH(sp_tbl[[#This Row],[Date]]))</f>
        <v>January</v>
      </c>
      <c r="Q64" s="5"/>
    </row>
    <row r="65" spans="1:17" x14ac:dyDescent="0.25">
      <c r="A65" t="s">
        <v>206</v>
      </c>
      <c r="B65" s="7">
        <v>311634371</v>
      </c>
      <c r="C65" t="s">
        <v>2285</v>
      </c>
      <c r="D65" t="s">
        <v>19</v>
      </c>
      <c r="E65" s="5">
        <v>43481</v>
      </c>
      <c r="F65" t="s">
        <v>1233</v>
      </c>
      <c r="G65">
        <v>277</v>
      </c>
      <c r="H65">
        <v>39.18</v>
      </c>
      <c r="I65">
        <v>10852.86</v>
      </c>
      <c r="J65" t="s">
        <v>1234</v>
      </c>
      <c r="K65" t="str">
        <f>INDEX($O$4:$O$15,MONTH(sp_tbl[[#This Row],[Date]]))</f>
        <v>January</v>
      </c>
      <c r="Q65" s="5"/>
    </row>
    <row r="66" spans="1:17" x14ac:dyDescent="0.25">
      <c r="A66" t="s">
        <v>296</v>
      </c>
      <c r="B66" s="7">
        <v>6810221217</v>
      </c>
      <c r="C66" t="s">
        <v>2294</v>
      </c>
      <c r="D66" t="s">
        <v>18</v>
      </c>
      <c r="E66" s="5">
        <v>43481</v>
      </c>
      <c r="F66" t="s">
        <v>1427</v>
      </c>
      <c r="G66">
        <v>754</v>
      </c>
      <c r="H66">
        <v>8.84</v>
      </c>
      <c r="I66">
        <v>6665.36</v>
      </c>
      <c r="J66" t="s">
        <v>387</v>
      </c>
      <c r="K66" t="str">
        <f>INDEX($O$4:$O$15,MONTH(sp_tbl[[#This Row],[Date]]))</f>
        <v>January</v>
      </c>
      <c r="Q66" s="5"/>
    </row>
    <row r="67" spans="1:17" x14ac:dyDescent="0.25">
      <c r="A67" t="s">
        <v>439</v>
      </c>
      <c r="B67" s="7">
        <v>4026667576</v>
      </c>
      <c r="C67" t="s">
        <v>2286</v>
      </c>
      <c r="D67" t="s">
        <v>18</v>
      </c>
      <c r="E67" s="5">
        <v>43481</v>
      </c>
      <c r="F67" t="s">
        <v>1777</v>
      </c>
      <c r="G67">
        <v>735</v>
      </c>
      <c r="H67">
        <v>81.02</v>
      </c>
      <c r="I67">
        <v>59549.7</v>
      </c>
      <c r="J67" t="s">
        <v>582</v>
      </c>
      <c r="K67" t="str">
        <f>INDEX($O$4:$O$15,MONTH(sp_tbl[[#This Row],[Date]]))</f>
        <v>January</v>
      </c>
      <c r="Q67" s="5"/>
    </row>
    <row r="68" spans="1:17" x14ac:dyDescent="0.25">
      <c r="A68" t="s">
        <v>156</v>
      </c>
      <c r="B68" s="7">
        <v>1007202752</v>
      </c>
      <c r="C68" t="s">
        <v>2291</v>
      </c>
      <c r="D68" t="s">
        <v>19</v>
      </c>
      <c r="E68" s="5">
        <v>43482</v>
      </c>
      <c r="F68" t="s">
        <v>983</v>
      </c>
      <c r="G68">
        <v>329</v>
      </c>
      <c r="H68">
        <v>242.5</v>
      </c>
      <c r="I68">
        <v>79782.5</v>
      </c>
      <c r="J68" t="s">
        <v>217</v>
      </c>
      <c r="K68" t="str">
        <f>INDEX($O$4:$O$15,MONTH(sp_tbl[[#This Row],[Date]]))</f>
        <v>January</v>
      </c>
      <c r="Q68" s="5"/>
    </row>
    <row r="69" spans="1:17" x14ac:dyDescent="0.25">
      <c r="A69" t="s">
        <v>296</v>
      </c>
      <c r="B69" s="7">
        <v>6810221217</v>
      </c>
      <c r="C69" t="s">
        <v>2294</v>
      </c>
      <c r="D69" t="s">
        <v>18</v>
      </c>
      <c r="E69" s="5">
        <v>43482</v>
      </c>
      <c r="F69" t="s">
        <v>1406</v>
      </c>
      <c r="G69">
        <v>624</v>
      </c>
      <c r="H69">
        <v>15.32</v>
      </c>
      <c r="I69">
        <v>9559.68</v>
      </c>
      <c r="J69" t="s">
        <v>1407</v>
      </c>
      <c r="K69" t="str">
        <f>INDEX($O$4:$O$15,MONTH(sp_tbl[[#This Row],[Date]]))</f>
        <v>January</v>
      </c>
      <c r="Q69" s="5"/>
    </row>
    <row r="70" spans="1:17" x14ac:dyDescent="0.25">
      <c r="A70" t="s">
        <v>296</v>
      </c>
      <c r="B70" s="7">
        <v>6810221217</v>
      </c>
      <c r="C70" t="s">
        <v>2294</v>
      </c>
      <c r="D70" t="s">
        <v>18</v>
      </c>
      <c r="E70" s="5">
        <v>43482</v>
      </c>
      <c r="F70" t="s">
        <v>1442</v>
      </c>
      <c r="G70">
        <v>640</v>
      </c>
      <c r="H70">
        <v>19.39</v>
      </c>
      <c r="I70">
        <v>12409.6</v>
      </c>
      <c r="J70" t="s">
        <v>326</v>
      </c>
      <c r="K70" t="str">
        <f>INDEX($O$4:$O$15,MONTH(sp_tbl[[#This Row],[Date]]))</f>
        <v>January</v>
      </c>
      <c r="Q70" s="5"/>
    </row>
    <row r="71" spans="1:17" x14ac:dyDescent="0.25">
      <c r="A71" t="s">
        <v>356</v>
      </c>
      <c r="B71" s="7">
        <v>238375314</v>
      </c>
      <c r="C71" t="s">
        <v>2301</v>
      </c>
      <c r="D71" t="s">
        <v>18</v>
      </c>
      <c r="E71" s="5">
        <v>43482</v>
      </c>
      <c r="F71" t="s">
        <v>1598</v>
      </c>
      <c r="G71">
        <v>535</v>
      </c>
      <c r="H71">
        <v>283.61</v>
      </c>
      <c r="I71">
        <v>151731.35</v>
      </c>
      <c r="J71" t="s">
        <v>461</v>
      </c>
      <c r="K71" t="str">
        <f>INDEX($O$4:$O$15,MONTH(sp_tbl[[#This Row],[Date]]))</f>
        <v>January</v>
      </c>
      <c r="Q71" s="5"/>
    </row>
    <row r="72" spans="1:17" x14ac:dyDescent="0.25">
      <c r="A72" t="s">
        <v>376</v>
      </c>
      <c r="B72" s="7">
        <v>6441743474</v>
      </c>
      <c r="C72" t="s">
        <v>2302</v>
      </c>
      <c r="D72" t="s">
        <v>18</v>
      </c>
      <c r="E72" s="5">
        <v>43482</v>
      </c>
      <c r="F72" t="s">
        <v>1624</v>
      </c>
      <c r="G72">
        <v>428</v>
      </c>
      <c r="H72">
        <v>122.96</v>
      </c>
      <c r="I72">
        <v>52626.879999999997</v>
      </c>
      <c r="J72" t="s">
        <v>476</v>
      </c>
      <c r="K72" t="str">
        <f>INDEX($O$4:$O$15,MONTH(sp_tbl[[#This Row],[Date]]))</f>
        <v>January</v>
      </c>
      <c r="Q72" s="5"/>
    </row>
    <row r="73" spans="1:17" x14ac:dyDescent="0.25">
      <c r="A73" t="s">
        <v>141</v>
      </c>
      <c r="B73" s="7">
        <v>2438825543</v>
      </c>
      <c r="C73" t="s">
        <v>2300</v>
      </c>
      <c r="D73" t="s">
        <v>19</v>
      </c>
      <c r="E73" s="5">
        <v>43483</v>
      </c>
      <c r="F73" t="s">
        <v>932</v>
      </c>
      <c r="G73">
        <v>691</v>
      </c>
      <c r="H73">
        <v>16.489999999999998</v>
      </c>
      <c r="I73">
        <v>11394.59</v>
      </c>
      <c r="J73" t="s">
        <v>933</v>
      </c>
      <c r="K73" t="str">
        <f>INDEX($O$4:$O$15,MONTH(sp_tbl[[#This Row],[Date]]))</f>
        <v>January</v>
      </c>
      <c r="Q73" s="5"/>
    </row>
    <row r="74" spans="1:17" x14ac:dyDescent="0.25">
      <c r="A74" t="s">
        <v>220</v>
      </c>
      <c r="B74" s="7">
        <v>7728733734</v>
      </c>
      <c r="C74" t="s">
        <v>2292</v>
      </c>
      <c r="D74" t="s">
        <v>18</v>
      </c>
      <c r="E74" s="5">
        <v>43483</v>
      </c>
      <c r="F74" t="s">
        <v>1299</v>
      </c>
      <c r="G74">
        <v>781</v>
      </c>
      <c r="H74">
        <v>65.36</v>
      </c>
      <c r="I74">
        <v>51046.16</v>
      </c>
      <c r="J74" t="s">
        <v>305</v>
      </c>
      <c r="K74" t="str">
        <f>INDEX($O$4:$O$15,MONTH(sp_tbl[[#This Row],[Date]]))</f>
        <v>January</v>
      </c>
      <c r="Q74" s="5"/>
    </row>
    <row r="75" spans="1:17" x14ac:dyDescent="0.25">
      <c r="A75" t="s">
        <v>460</v>
      </c>
      <c r="B75" s="7">
        <v>6666605463</v>
      </c>
      <c r="C75" t="s">
        <v>2288</v>
      </c>
      <c r="D75" t="s">
        <v>18</v>
      </c>
      <c r="E75" s="5">
        <v>43483</v>
      </c>
      <c r="F75" t="s">
        <v>1845</v>
      </c>
      <c r="G75">
        <v>767</v>
      </c>
      <c r="H75">
        <v>29.86</v>
      </c>
      <c r="I75">
        <v>22902.62</v>
      </c>
      <c r="J75" t="s">
        <v>313</v>
      </c>
      <c r="K75" t="str">
        <f>INDEX($O$4:$O$15,MONTH(sp_tbl[[#This Row],[Date]]))</f>
        <v>January</v>
      </c>
      <c r="Q75" s="5"/>
    </row>
    <row r="76" spans="1:17" x14ac:dyDescent="0.25">
      <c r="A76" t="s">
        <v>486</v>
      </c>
      <c r="B76" s="7">
        <v>1758841168</v>
      </c>
      <c r="C76" t="s">
        <v>2289</v>
      </c>
      <c r="D76" t="s">
        <v>18</v>
      </c>
      <c r="E76" s="5">
        <v>43483</v>
      </c>
      <c r="F76" t="s">
        <v>1965</v>
      </c>
      <c r="G76">
        <v>721</v>
      </c>
      <c r="H76">
        <v>42.19</v>
      </c>
      <c r="I76">
        <v>30418.99</v>
      </c>
      <c r="J76" t="s">
        <v>1512</v>
      </c>
      <c r="K76" t="str">
        <f>INDEX($O$4:$O$15,MONTH(sp_tbl[[#This Row],[Date]]))</f>
        <v>January</v>
      </c>
      <c r="Q76" s="5"/>
    </row>
    <row r="77" spans="1:17" x14ac:dyDescent="0.25">
      <c r="A77" t="s">
        <v>529</v>
      </c>
      <c r="B77" s="7">
        <v>1683762345</v>
      </c>
      <c r="C77" t="s">
        <v>2299</v>
      </c>
      <c r="D77" t="s">
        <v>18</v>
      </c>
      <c r="E77" s="5">
        <v>43483</v>
      </c>
      <c r="F77" t="s">
        <v>2080</v>
      </c>
      <c r="G77">
        <v>728</v>
      </c>
      <c r="H77">
        <v>102.11</v>
      </c>
      <c r="I77">
        <v>74336.08</v>
      </c>
      <c r="J77" t="s">
        <v>349</v>
      </c>
      <c r="K77" t="str">
        <f>INDEX($O$4:$O$15,MONTH(sp_tbl[[#This Row],[Date]]))</f>
        <v>January</v>
      </c>
      <c r="Q77" s="5"/>
    </row>
    <row r="78" spans="1:17" x14ac:dyDescent="0.25">
      <c r="A78" t="s">
        <v>104</v>
      </c>
      <c r="B78" s="7">
        <v>188071775</v>
      </c>
      <c r="C78" t="s">
        <v>2298</v>
      </c>
      <c r="D78" t="s">
        <v>19</v>
      </c>
      <c r="E78" s="5">
        <v>43484</v>
      </c>
      <c r="F78" t="s">
        <v>794</v>
      </c>
      <c r="G78">
        <v>663</v>
      </c>
      <c r="H78">
        <v>89.17</v>
      </c>
      <c r="I78">
        <v>59119.71</v>
      </c>
      <c r="J78" t="s">
        <v>140</v>
      </c>
      <c r="K78" t="str">
        <f>INDEX($O$4:$O$15,MONTH(sp_tbl[[#This Row],[Date]]))</f>
        <v>January</v>
      </c>
      <c r="Q78" s="5"/>
    </row>
    <row r="79" spans="1:17" x14ac:dyDescent="0.25">
      <c r="A79" t="s">
        <v>156</v>
      </c>
      <c r="B79" s="7">
        <v>1007202752</v>
      </c>
      <c r="C79" t="s">
        <v>2291</v>
      </c>
      <c r="D79" t="s">
        <v>19</v>
      </c>
      <c r="E79" s="5">
        <v>43484</v>
      </c>
      <c r="F79" t="s">
        <v>972</v>
      </c>
      <c r="G79">
        <v>385</v>
      </c>
      <c r="H79">
        <v>9.94</v>
      </c>
      <c r="I79">
        <v>3826.9</v>
      </c>
      <c r="J79" t="s">
        <v>92</v>
      </c>
      <c r="K79" t="str">
        <f>INDEX($O$4:$O$15,MONTH(sp_tbl[[#This Row],[Date]]))</f>
        <v>January</v>
      </c>
      <c r="Q79" s="5"/>
    </row>
    <row r="80" spans="1:17" x14ac:dyDescent="0.25">
      <c r="A80" t="s">
        <v>206</v>
      </c>
      <c r="B80" s="7">
        <v>311634371</v>
      </c>
      <c r="C80" t="s">
        <v>2285</v>
      </c>
      <c r="D80" t="s">
        <v>19</v>
      </c>
      <c r="E80" s="5">
        <v>43484</v>
      </c>
      <c r="F80" t="s">
        <v>1248</v>
      </c>
      <c r="G80">
        <v>472</v>
      </c>
      <c r="H80">
        <v>44.56</v>
      </c>
      <c r="I80">
        <v>21032.32</v>
      </c>
      <c r="J80" t="s">
        <v>686</v>
      </c>
      <c r="K80" t="str">
        <f>INDEX($O$4:$O$15,MONTH(sp_tbl[[#This Row],[Date]]))</f>
        <v>January</v>
      </c>
      <c r="Q80" s="5"/>
    </row>
    <row r="81" spans="1:17" x14ac:dyDescent="0.25">
      <c r="A81" t="s">
        <v>174</v>
      </c>
      <c r="B81" s="7">
        <v>4520285782</v>
      </c>
      <c r="C81" t="s">
        <v>2295</v>
      </c>
      <c r="D81" t="s">
        <v>19</v>
      </c>
      <c r="E81" s="5">
        <v>43485</v>
      </c>
      <c r="F81" t="s">
        <v>1035</v>
      </c>
      <c r="G81">
        <v>358</v>
      </c>
      <c r="H81">
        <v>45.23</v>
      </c>
      <c r="I81">
        <v>16192.34</v>
      </c>
      <c r="J81" t="s">
        <v>1036</v>
      </c>
      <c r="K81" t="str">
        <f>INDEX($O$4:$O$15,MONTH(sp_tbl[[#This Row],[Date]]))</f>
        <v>January</v>
      </c>
      <c r="Q81" s="5"/>
    </row>
    <row r="82" spans="1:17" x14ac:dyDescent="0.25">
      <c r="A82" t="s">
        <v>189</v>
      </c>
      <c r="B82" s="7">
        <v>6874331704</v>
      </c>
      <c r="C82" t="s">
        <v>2293</v>
      </c>
      <c r="D82" t="s">
        <v>19</v>
      </c>
      <c r="E82" s="5">
        <v>43485</v>
      </c>
      <c r="F82" t="s">
        <v>1104</v>
      </c>
      <c r="G82">
        <v>852</v>
      </c>
      <c r="H82">
        <v>39.35</v>
      </c>
      <c r="I82">
        <v>33526.199999999997</v>
      </c>
      <c r="J82" t="s">
        <v>1105</v>
      </c>
      <c r="K82" t="str">
        <f>INDEX($O$4:$O$15,MONTH(sp_tbl[[#This Row],[Date]]))</f>
        <v>January</v>
      </c>
      <c r="Q82" s="5"/>
    </row>
    <row r="83" spans="1:17" x14ac:dyDescent="0.25">
      <c r="A83" t="s">
        <v>259</v>
      </c>
      <c r="B83" s="7">
        <v>3282355067</v>
      </c>
      <c r="C83" t="s">
        <v>2286</v>
      </c>
      <c r="D83" t="s">
        <v>18</v>
      </c>
      <c r="E83" s="5">
        <v>43485</v>
      </c>
      <c r="F83" t="s">
        <v>1352</v>
      </c>
      <c r="G83">
        <v>863</v>
      </c>
      <c r="H83">
        <v>191.68</v>
      </c>
      <c r="I83">
        <v>165419.84</v>
      </c>
      <c r="J83" t="s">
        <v>571</v>
      </c>
      <c r="K83" t="str">
        <f>INDEX($O$4:$O$15,MONTH(sp_tbl[[#This Row],[Date]]))</f>
        <v>January</v>
      </c>
      <c r="Q83" s="5"/>
    </row>
    <row r="84" spans="1:17" x14ac:dyDescent="0.25">
      <c r="A84" t="s">
        <v>549</v>
      </c>
      <c r="B84" s="7">
        <v>7465830315</v>
      </c>
      <c r="C84" t="s">
        <v>2285</v>
      </c>
      <c r="D84" t="s">
        <v>18</v>
      </c>
      <c r="E84" s="5">
        <v>43485</v>
      </c>
      <c r="F84" t="s">
        <v>2184</v>
      </c>
      <c r="G84">
        <v>420</v>
      </c>
      <c r="H84">
        <v>223.34</v>
      </c>
      <c r="I84">
        <v>93802.8</v>
      </c>
      <c r="J84" t="s">
        <v>514</v>
      </c>
      <c r="K84" t="str">
        <f>INDEX($O$4:$O$15,MONTH(sp_tbl[[#This Row],[Date]]))</f>
        <v>January</v>
      </c>
      <c r="Q84" s="5"/>
    </row>
    <row r="85" spans="1:17" x14ac:dyDescent="0.25">
      <c r="A85" t="s">
        <v>125</v>
      </c>
      <c r="B85" s="7">
        <v>7715186250</v>
      </c>
      <c r="C85" t="s">
        <v>2297</v>
      </c>
      <c r="D85" t="s">
        <v>19</v>
      </c>
      <c r="E85" s="5">
        <v>43486</v>
      </c>
      <c r="F85" t="s">
        <v>848</v>
      </c>
      <c r="G85">
        <v>492</v>
      </c>
      <c r="H85">
        <v>112.41</v>
      </c>
      <c r="I85">
        <v>55305.72</v>
      </c>
      <c r="J85" t="s">
        <v>849</v>
      </c>
      <c r="K85" t="str">
        <f>INDEX($O$4:$O$15,MONTH(sp_tbl[[#This Row],[Date]]))</f>
        <v>January</v>
      </c>
      <c r="Q85" s="5"/>
    </row>
    <row r="86" spans="1:17" x14ac:dyDescent="0.25">
      <c r="A86" t="s">
        <v>174</v>
      </c>
      <c r="B86" s="7">
        <v>4520285782</v>
      </c>
      <c r="C86" t="s">
        <v>2295</v>
      </c>
      <c r="D86" t="s">
        <v>19</v>
      </c>
      <c r="E86" s="5">
        <v>43486</v>
      </c>
      <c r="F86" t="s">
        <v>1031</v>
      </c>
      <c r="G86">
        <v>957</v>
      </c>
      <c r="H86">
        <v>255.32</v>
      </c>
      <c r="I86">
        <v>244341.24</v>
      </c>
      <c r="J86" t="s">
        <v>1032</v>
      </c>
      <c r="K86" t="str">
        <f>INDEX($O$4:$O$15,MONTH(sp_tbl[[#This Row],[Date]]))</f>
        <v>January</v>
      </c>
      <c r="Q86" s="5"/>
    </row>
    <row r="87" spans="1:17" x14ac:dyDescent="0.25">
      <c r="A87" t="s">
        <v>486</v>
      </c>
      <c r="B87" s="7">
        <v>1758841168</v>
      </c>
      <c r="C87" t="s">
        <v>2289</v>
      </c>
      <c r="D87" t="s">
        <v>18</v>
      </c>
      <c r="E87" s="5">
        <v>43486</v>
      </c>
      <c r="F87" t="s">
        <v>1967</v>
      </c>
      <c r="G87">
        <v>258</v>
      </c>
      <c r="H87">
        <v>91.07</v>
      </c>
      <c r="I87">
        <v>23496.06</v>
      </c>
      <c r="J87" t="s">
        <v>501</v>
      </c>
      <c r="K87" t="str">
        <f>INDEX($O$4:$O$15,MONTH(sp_tbl[[#This Row],[Date]]))</f>
        <v>January</v>
      </c>
      <c r="Q87" s="5"/>
    </row>
    <row r="88" spans="1:17" x14ac:dyDescent="0.25">
      <c r="A88" t="s">
        <v>506</v>
      </c>
      <c r="B88" s="7">
        <v>775755755</v>
      </c>
      <c r="C88" t="s">
        <v>2290</v>
      </c>
      <c r="D88" t="s">
        <v>18</v>
      </c>
      <c r="E88" s="5">
        <v>43486</v>
      </c>
      <c r="F88" t="s">
        <v>2002</v>
      </c>
      <c r="G88">
        <v>861</v>
      </c>
      <c r="H88">
        <v>32.18</v>
      </c>
      <c r="I88">
        <v>27706.98</v>
      </c>
      <c r="J88" t="s">
        <v>2003</v>
      </c>
      <c r="K88" t="str">
        <f>INDEX($O$4:$O$15,MONTH(sp_tbl[[#This Row],[Date]]))</f>
        <v>January</v>
      </c>
      <c r="Q88" s="5"/>
    </row>
    <row r="89" spans="1:17" x14ac:dyDescent="0.25">
      <c r="A89" t="s">
        <v>559</v>
      </c>
      <c r="B89" s="7">
        <v>3820016237</v>
      </c>
      <c r="C89" t="s">
        <v>2295</v>
      </c>
      <c r="D89" t="s">
        <v>18</v>
      </c>
      <c r="E89" s="5">
        <v>43486</v>
      </c>
      <c r="F89" t="s">
        <v>2239</v>
      </c>
      <c r="G89">
        <v>901</v>
      </c>
      <c r="H89">
        <v>125.81</v>
      </c>
      <c r="I89">
        <v>113354.81</v>
      </c>
      <c r="J89" t="s">
        <v>2131</v>
      </c>
      <c r="K89" t="str">
        <f>INDEX($O$4:$O$15,MONTH(sp_tbl[[#This Row],[Date]]))</f>
        <v>January</v>
      </c>
      <c r="Q89" s="5"/>
    </row>
    <row r="90" spans="1:17" x14ac:dyDescent="0.25">
      <c r="A90" t="s">
        <v>206</v>
      </c>
      <c r="B90" s="7">
        <v>311634371</v>
      </c>
      <c r="C90" t="s">
        <v>2285</v>
      </c>
      <c r="D90" t="s">
        <v>19</v>
      </c>
      <c r="E90" s="5">
        <v>43487</v>
      </c>
      <c r="F90" t="s">
        <v>1274</v>
      </c>
      <c r="G90">
        <v>508</v>
      </c>
      <c r="H90">
        <v>43.21</v>
      </c>
      <c r="I90">
        <v>21950.68</v>
      </c>
      <c r="J90" t="s">
        <v>191</v>
      </c>
      <c r="K90" t="str">
        <f>INDEX($O$4:$O$15,MONTH(sp_tbl[[#This Row],[Date]]))</f>
        <v>January</v>
      </c>
      <c r="Q90" s="5"/>
    </row>
    <row r="91" spans="1:17" x14ac:dyDescent="0.25">
      <c r="A91" t="s">
        <v>315</v>
      </c>
      <c r="B91" s="7">
        <v>8238078287</v>
      </c>
      <c r="C91" t="s">
        <v>2295</v>
      </c>
      <c r="D91" t="s">
        <v>18</v>
      </c>
      <c r="E91" s="5">
        <v>43487</v>
      </c>
      <c r="F91" t="s">
        <v>1474</v>
      </c>
      <c r="G91">
        <v>700</v>
      </c>
      <c r="H91">
        <v>26.91</v>
      </c>
      <c r="I91">
        <v>18837</v>
      </c>
      <c r="J91" t="s">
        <v>433</v>
      </c>
      <c r="K91" t="str">
        <f>INDEX($O$4:$O$15,MONTH(sp_tbl[[#This Row],[Date]]))</f>
        <v>January</v>
      </c>
      <c r="Q91" s="5"/>
    </row>
    <row r="92" spans="1:17" x14ac:dyDescent="0.25">
      <c r="A92" t="s">
        <v>334</v>
      </c>
      <c r="B92" s="7">
        <v>6354702575</v>
      </c>
      <c r="C92" t="s">
        <v>2287</v>
      </c>
      <c r="D92" t="s">
        <v>18</v>
      </c>
      <c r="E92" s="5">
        <v>43487</v>
      </c>
      <c r="F92" t="s">
        <v>1523</v>
      </c>
      <c r="G92">
        <v>546</v>
      </c>
      <c r="H92">
        <v>193.27</v>
      </c>
      <c r="I92">
        <v>105525.42</v>
      </c>
      <c r="J92" t="s">
        <v>505</v>
      </c>
      <c r="K92" t="str">
        <f>INDEX($O$4:$O$15,MONTH(sp_tbl[[#This Row],[Date]]))</f>
        <v>January</v>
      </c>
      <c r="Q92" s="5"/>
    </row>
    <row r="93" spans="1:17" x14ac:dyDescent="0.25">
      <c r="A93" t="s">
        <v>394</v>
      </c>
      <c r="B93" s="7">
        <v>8745522113</v>
      </c>
      <c r="C93" t="s">
        <v>2285</v>
      </c>
      <c r="D93" t="s">
        <v>18</v>
      </c>
      <c r="E93" s="5">
        <v>43487</v>
      </c>
      <c r="F93" t="s">
        <v>1704</v>
      </c>
      <c r="G93">
        <v>500</v>
      </c>
      <c r="H93">
        <v>382.35</v>
      </c>
      <c r="I93">
        <v>191175</v>
      </c>
      <c r="J93" t="s">
        <v>488</v>
      </c>
      <c r="K93" t="str">
        <f>INDEX($O$4:$O$15,MONTH(sp_tbl[[#This Row],[Date]]))</f>
        <v>January</v>
      </c>
      <c r="Q93" s="5"/>
    </row>
    <row r="94" spans="1:17" x14ac:dyDescent="0.25">
      <c r="A94" t="s">
        <v>460</v>
      </c>
      <c r="B94" s="7">
        <v>6666605463</v>
      </c>
      <c r="C94" t="s">
        <v>2288</v>
      </c>
      <c r="D94" t="s">
        <v>18</v>
      </c>
      <c r="E94" s="5">
        <v>43487</v>
      </c>
      <c r="F94" t="s">
        <v>1875</v>
      </c>
      <c r="G94">
        <v>909</v>
      </c>
      <c r="H94">
        <v>231.13</v>
      </c>
      <c r="I94">
        <v>210097.17</v>
      </c>
      <c r="J94" t="s">
        <v>551</v>
      </c>
      <c r="K94" t="str">
        <f>INDEX($O$4:$O$15,MONTH(sp_tbl[[#This Row],[Date]]))</f>
        <v>January</v>
      </c>
      <c r="Q94" s="5"/>
    </row>
    <row r="95" spans="1:17" x14ac:dyDescent="0.25">
      <c r="A95" t="s">
        <v>529</v>
      </c>
      <c r="B95" s="7">
        <v>1683762345</v>
      </c>
      <c r="C95" t="s">
        <v>2299</v>
      </c>
      <c r="D95" t="s">
        <v>18</v>
      </c>
      <c r="E95" s="5">
        <v>43487</v>
      </c>
      <c r="F95" t="s">
        <v>2083</v>
      </c>
      <c r="G95">
        <v>532</v>
      </c>
      <c r="H95">
        <v>185.68</v>
      </c>
      <c r="I95">
        <v>98781.759999999995</v>
      </c>
      <c r="J95" t="s">
        <v>574</v>
      </c>
      <c r="K95" t="str">
        <f>INDEX($O$4:$O$15,MONTH(sp_tbl[[#This Row],[Date]]))</f>
        <v>January</v>
      </c>
      <c r="Q95" s="5"/>
    </row>
    <row r="96" spans="1:17" x14ac:dyDescent="0.25">
      <c r="A96" t="s">
        <v>31</v>
      </c>
      <c r="B96" s="7">
        <v>8687656127</v>
      </c>
      <c r="C96" t="s">
        <v>32</v>
      </c>
      <c r="D96" t="s">
        <v>19</v>
      </c>
      <c r="E96" s="5">
        <v>43488</v>
      </c>
      <c r="F96" t="s">
        <v>636</v>
      </c>
      <c r="G96">
        <v>529</v>
      </c>
      <c r="H96">
        <v>158.66</v>
      </c>
      <c r="I96">
        <v>83931.14</v>
      </c>
      <c r="J96" t="s">
        <v>637</v>
      </c>
      <c r="K96" t="str">
        <f>INDEX($O$4:$O$15,MONTH(sp_tbl[[#This Row],[Date]]))</f>
        <v>January</v>
      </c>
      <c r="Q96" s="5"/>
    </row>
    <row r="97" spans="1:17" x14ac:dyDescent="0.25">
      <c r="A97" t="s">
        <v>200</v>
      </c>
      <c r="B97" s="7">
        <v>542822521</v>
      </c>
      <c r="C97" t="s">
        <v>2296</v>
      </c>
      <c r="D97" t="s">
        <v>19</v>
      </c>
      <c r="E97" s="5">
        <v>43488</v>
      </c>
      <c r="F97" t="s">
        <v>1198</v>
      </c>
      <c r="G97">
        <v>519</v>
      </c>
      <c r="H97">
        <v>53.24</v>
      </c>
      <c r="I97">
        <v>27631.56</v>
      </c>
      <c r="J97" t="s">
        <v>154</v>
      </c>
      <c r="K97" t="str">
        <f>INDEX($O$4:$O$15,MONTH(sp_tbl[[#This Row],[Date]]))</f>
        <v>January</v>
      </c>
      <c r="Q97" s="5"/>
    </row>
    <row r="98" spans="1:17" x14ac:dyDescent="0.25">
      <c r="A98" t="s">
        <v>200</v>
      </c>
      <c r="B98" s="7">
        <v>542822521</v>
      </c>
      <c r="C98" t="s">
        <v>2296</v>
      </c>
      <c r="D98" t="s">
        <v>19</v>
      </c>
      <c r="E98" s="5">
        <v>43488</v>
      </c>
      <c r="F98" t="s">
        <v>1207</v>
      </c>
      <c r="G98">
        <v>507</v>
      </c>
      <c r="H98">
        <v>18.29</v>
      </c>
      <c r="I98">
        <v>9273.0300000000007</v>
      </c>
      <c r="J98" t="s">
        <v>1135</v>
      </c>
      <c r="K98" t="str">
        <f>INDEX($O$4:$O$15,MONTH(sp_tbl[[#This Row],[Date]]))</f>
        <v>January</v>
      </c>
      <c r="Q98" s="5"/>
    </row>
    <row r="99" spans="1:17" x14ac:dyDescent="0.25">
      <c r="A99" t="s">
        <v>506</v>
      </c>
      <c r="B99" s="7">
        <v>775755755</v>
      </c>
      <c r="C99" t="s">
        <v>2290</v>
      </c>
      <c r="D99" t="s">
        <v>18</v>
      </c>
      <c r="E99" s="5">
        <v>43488</v>
      </c>
      <c r="F99" t="s">
        <v>2035</v>
      </c>
      <c r="G99">
        <v>940</v>
      </c>
      <c r="H99">
        <v>24.82</v>
      </c>
      <c r="I99">
        <v>23330.799999999999</v>
      </c>
      <c r="J99" t="s">
        <v>448</v>
      </c>
      <c r="K99" t="str">
        <f>INDEX($O$4:$O$15,MONTH(sp_tbl[[#This Row],[Date]]))</f>
        <v>January</v>
      </c>
      <c r="Q99" s="5"/>
    </row>
    <row r="100" spans="1:17" x14ac:dyDescent="0.25">
      <c r="A100" t="s">
        <v>376</v>
      </c>
      <c r="B100" s="7">
        <v>6441743474</v>
      </c>
      <c r="C100" t="s">
        <v>2302</v>
      </c>
      <c r="D100" t="s">
        <v>18</v>
      </c>
      <c r="E100" s="5">
        <v>43489</v>
      </c>
      <c r="F100" t="s">
        <v>1632</v>
      </c>
      <c r="G100">
        <v>596</v>
      </c>
      <c r="H100">
        <v>281.38</v>
      </c>
      <c r="I100">
        <v>167702.48000000001</v>
      </c>
      <c r="J100" t="s">
        <v>309</v>
      </c>
      <c r="K100" t="str">
        <f>INDEX($O$4:$O$15,MONTH(sp_tbl[[#This Row],[Date]]))</f>
        <v>January</v>
      </c>
      <c r="Q100" s="5"/>
    </row>
    <row r="101" spans="1:17" x14ac:dyDescent="0.25">
      <c r="A101" t="s">
        <v>104</v>
      </c>
      <c r="B101" s="7">
        <v>188071775</v>
      </c>
      <c r="C101" t="s">
        <v>2298</v>
      </c>
      <c r="D101" t="s">
        <v>19</v>
      </c>
      <c r="E101" s="5">
        <v>43490</v>
      </c>
      <c r="F101" t="s">
        <v>811</v>
      </c>
      <c r="G101">
        <v>676</v>
      </c>
      <c r="H101">
        <v>62.58</v>
      </c>
      <c r="I101">
        <v>42304.08</v>
      </c>
      <c r="J101" t="s">
        <v>182</v>
      </c>
      <c r="K101" t="str">
        <f>INDEX($O$4:$O$15,MONTH(sp_tbl[[#This Row],[Date]]))</f>
        <v>January</v>
      </c>
      <c r="Q101" s="5"/>
    </row>
    <row r="102" spans="1:17" x14ac:dyDescent="0.25">
      <c r="A102" t="s">
        <v>334</v>
      </c>
      <c r="B102" s="7">
        <v>6354702575</v>
      </c>
      <c r="C102" t="s">
        <v>2287</v>
      </c>
      <c r="D102" t="s">
        <v>18</v>
      </c>
      <c r="E102" s="5">
        <v>43490</v>
      </c>
      <c r="F102" t="s">
        <v>1505</v>
      </c>
      <c r="G102">
        <v>392</v>
      </c>
      <c r="H102">
        <v>61.09</v>
      </c>
      <c r="I102">
        <v>23947.279999999999</v>
      </c>
      <c r="J102" t="s">
        <v>517</v>
      </c>
      <c r="K102" t="str">
        <f>INDEX($O$4:$O$15,MONTH(sp_tbl[[#This Row],[Date]]))</f>
        <v>January</v>
      </c>
      <c r="Q102" s="5"/>
    </row>
    <row r="103" spans="1:17" x14ac:dyDescent="0.25">
      <c r="A103" t="s">
        <v>460</v>
      </c>
      <c r="B103" s="7">
        <v>6666605463</v>
      </c>
      <c r="C103" t="s">
        <v>2288</v>
      </c>
      <c r="D103" t="s">
        <v>18</v>
      </c>
      <c r="E103" s="5">
        <v>43490</v>
      </c>
      <c r="F103" t="s">
        <v>1844</v>
      </c>
      <c r="G103">
        <v>471</v>
      </c>
      <c r="H103">
        <v>210.01</v>
      </c>
      <c r="I103">
        <v>98914.71</v>
      </c>
      <c r="J103" t="s">
        <v>379</v>
      </c>
      <c r="K103" t="str">
        <f>INDEX($O$4:$O$15,MONTH(sp_tbl[[#This Row],[Date]]))</f>
        <v>January</v>
      </c>
      <c r="Q103" s="5"/>
    </row>
    <row r="104" spans="1:17" x14ac:dyDescent="0.25">
      <c r="A104" t="s">
        <v>394</v>
      </c>
      <c r="B104" s="7">
        <v>8745522113</v>
      </c>
      <c r="C104" t="s">
        <v>2285</v>
      </c>
      <c r="D104" t="s">
        <v>18</v>
      </c>
      <c r="E104" s="5">
        <v>43491</v>
      </c>
      <c r="F104" t="s">
        <v>1737</v>
      </c>
      <c r="G104">
        <v>662</v>
      </c>
      <c r="H104">
        <v>94.05</v>
      </c>
      <c r="I104">
        <v>62261.1</v>
      </c>
      <c r="J104" t="s">
        <v>398</v>
      </c>
      <c r="K104" t="str">
        <f>INDEX($O$4:$O$15,MONTH(sp_tbl[[#This Row],[Date]]))</f>
        <v>January</v>
      </c>
      <c r="Q104" s="5"/>
    </row>
    <row r="105" spans="1:17" x14ac:dyDescent="0.25">
      <c r="A105" t="s">
        <v>506</v>
      </c>
      <c r="B105" s="7">
        <v>775755755</v>
      </c>
      <c r="C105" t="s">
        <v>2290</v>
      </c>
      <c r="D105" t="s">
        <v>18</v>
      </c>
      <c r="E105" s="5">
        <v>43491</v>
      </c>
      <c r="F105" t="s">
        <v>1989</v>
      </c>
      <c r="G105">
        <v>835</v>
      </c>
      <c r="H105">
        <v>25.46</v>
      </c>
      <c r="I105">
        <v>21259.1</v>
      </c>
      <c r="J105" t="s">
        <v>467</v>
      </c>
      <c r="K105" t="str">
        <f>INDEX($O$4:$O$15,MONTH(sp_tbl[[#This Row],[Date]]))</f>
        <v>January</v>
      </c>
      <c r="Q105" s="5"/>
    </row>
    <row r="106" spans="1:17" x14ac:dyDescent="0.25">
      <c r="A106" t="s">
        <v>506</v>
      </c>
      <c r="B106" s="7">
        <v>775755755</v>
      </c>
      <c r="C106" t="s">
        <v>2290</v>
      </c>
      <c r="D106" t="s">
        <v>18</v>
      </c>
      <c r="E106" s="5">
        <v>43491</v>
      </c>
      <c r="F106" t="s">
        <v>1995</v>
      </c>
      <c r="G106">
        <v>373</v>
      </c>
      <c r="H106">
        <v>27.34</v>
      </c>
      <c r="I106">
        <v>10197.82</v>
      </c>
      <c r="J106" t="s">
        <v>353</v>
      </c>
      <c r="K106" t="str">
        <f>INDEX($O$4:$O$15,MONTH(sp_tbl[[#This Row],[Date]]))</f>
        <v>January</v>
      </c>
      <c r="Q106" s="5"/>
    </row>
    <row r="107" spans="1:17" x14ac:dyDescent="0.25">
      <c r="A107" t="s">
        <v>529</v>
      </c>
      <c r="B107" s="7">
        <v>1683762345</v>
      </c>
      <c r="C107" t="s">
        <v>2299</v>
      </c>
      <c r="D107" t="s">
        <v>18</v>
      </c>
      <c r="E107" s="5">
        <v>43491</v>
      </c>
      <c r="F107" t="s">
        <v>2114</v>
      </c>
      <c r="G107">
        <v>468</v>
      </c>
      <c r="H107">
        <v>315.83999999999997</v>
      </c>
      <c r="I107">
        <v>147813.12</v>
      </c>
      <c r="J107" t="s">
        <v>400</v>
      </c>
      <c r="K107" t="str">
        <f>INDEX($O$4:$O$15,MONTH(sp_tbl[[#This Row],[Date]]))</f>
        <v>January</v>
      </c>
      <c r="Q107" s="5"/>
    </row>
    <row r="108" spans="1:17" x14ac:dyDescent="0.25">
      <c r="A108" t="s">
        <v>559</v>
      </c>
      <c r="B108" s="7">
        <v>3820016237</v>
      </c>
      <c r="C108" t="s">
        <v>2295</v>
      </c>
      <c r="D108" t="s">
        <v>18</v>
      </c>
      <c r="E108" s="5">
        <v>43491</v>
      </c>
      <c r="F108" t="s">
        <v>2278</v>
      </c>
      <c r="G108">
        <v>799</v>
      </c>
      <c r="H108">
        <v>164.92</v>
      </c>
      <c r="I108">
        <v>131771.07999999999</v>
      </c>
      <c r="J108" t="s">
        <v>383</v>
      </c>
      <c r="K108" t="str">
        <f>INDEX($O$4:$O$15,MONTH(sp_tbl[[#This Row],[Date]]))</f>
        <v>January</v>
      </c>
      <c r="Q108" s="5"/>
    </row>
    <row r="109" spans="1:17" x14ac:dyDescent="0.25">
      <c r="A109" t="s">
        <v>125</v>
      </c>
      <c r="B109" s="7">
        <v>7715186250</v>
      </c>
      <c r="C109" t="s">
        <v>2297</v>
      </c>
      <c r="D109" t="s">
        <v>19</v>
      </c>
      <c r="E109" s="5">
        <v>43492</v>
      </c>
      <c r="F109" t="s">
        <v>877</v>
      </c>
      <c r="G109">
        <v>467</v>
      </c>
      <c r="H109">
        <v>48.61</v>
      </c>
      <c r="I109">
        <v>22700.87</v>
      </c>
      <c r="J109" t="s">
        <v>170</v>
      </c>
      <c r="K109" t="str">
        <f>INDEX($O$4:$O$15,MONTH(sp_tbl[[#This Row],[Date]]))</f>
        <v>January</v>
      </c>
      <c r="Q109" s="5"/>
    </row>
    <row r="110" spans="1:17" x14ac:dyDescent="0.25">
      <c r="A110" t="s">
        <v>200</v>
      </c>
      <c r="B110" s="7">
        <v>542822521</v>
      </c>
      <c r="C110" t="s">
        <v>2296</v>
      </c>
      <c r="D110" t="s">
        <v>19</v>
      </c>
      <c r="E110" s="5">
        <v>43492</v>
      </c>
      <c r="F110" t="s">
        <v>1179</v>
      </c>
      <c r="G110">
        <v>966</v>
      </c>
      <c r="H110">
        <v>45.79</v>
      </c>
      <c r="I110">
        <v>44233.14</v>
      </c>
      <c r="J110" t="s">
        <v>677</v>
      </c>
      <c r="K110" t="str">
        <f>INDEX($O$4:$O$15,MONTH(sp_tbl[[#This Row],[Date]]))</f>
        <v>January</v>
      </c>
      <c r="Q110" s="5"/>
    </row>
    <row r="111" spans="1:17" x14ac:dyDescent="0.25">
      <c r="A111" t="s">
        <v>220</v>
      </c>
      <c r="B111" s="7">
        <v>7728733734</v>
      </c>
      <c r="C111" t="s">
        <v>2292</v>
      </c>
      <c r="D111" t="s">
        <v>18</v>
      </c>
      <c r="E111" s="5">
        <v>43492</v>
      </c>
      <c r="F111" t="s">
        <v>1320</v>
      </c>
      <c r="G111">
        <v>965</v>
      </c>
      <c r="H111">
        <v>253.45</v>
      </c>
      <c r="I111">
        <v>244579.25</v>
      </c>
      <c r="J111" t="s">
        <v>423</v>
      </c>
      <c r="K111" t="str">
        <f>INDEX($O$4:$O$15,MONTH(sp_tbl[[#This Row],[Date]]))</f>
        <v>January</v>
      </c>
      <c r="Q111" s="5"/>
    </row>
    <row r="112" spans="1:17" x14ac:dyDescent="0.25">
      <c r="A112" t="s">
        <v>259</v>
      </c>
      <c r="B112" s="7">
        <v>3282355067</v>
      </c>
      <c r="C112" t="s">
        <v>2286</v>
      </c>
      <c r="D112" t="s">
        <v>18</v>
      </c>
      <c r="E112" s="5">
        <v>43492</v>
      </c>
      <c r="F112" t="s">
        <v>1367</v>
      </c>
      <c r="G112">
        <v>363</v>
      </c>
      <c r="H112">
        <v>38.97</v>
      </c>
      <c r="I112">
        <v>14146.11</v>
      </c>
      <c r="J112" t="s">
        <v>1368</v>
      </c>
      <c r="K112" t="str">
        <f>INDEX($O$4:$O$15,MONTH(sp_tbl[[#This Row],[Date]]))</f>
        <v>January</v>
      </c>
      <c r="Q112" s="5"/>
    </row>
    <row r="113" spans="1:17" x14ac:dyDescent="0.25">
      <c r="A113" t="s">
        <v>376</v>
      </c>
      <c r="B113" s="7">
        <v>6441743474</v>
      </c>
      <c r="C113" t="s">
        <v>2302</v>
      </c>
      <c r="D113" t="s">
        <v>18</v>
      </c>
      <c r="E113" s="5">
        <v>43492</v>
      </c>
      <c r="F113" t="s">
        <v>1617</v>
      </c>
      <c r="G113">
        <v>343</v>
      </c>
      <c r="H113">
        <v>281.58</v>
      </c>
      <c r="I113">
        <v>96581.94</v>
      </c>
      <c r="J113" t="s">
        <v>1470</v>
      </c>
      <c r="K113" t="str">
        <f>INDEX($O$4:$O$15,MONTH(sp_tbl[[#This Row],[Date]]))</f>
        <v>January</v>
      </c>
      <c r="Q113" s="5"/>
    </row>
    <row r="114" spans="1:17" x14ac:dyDescent="0.25">
      <c r="A114" t="s">
        <v>549</v>
      </c>
      <c r="B114" s="7">
        <v>7465830315</v>
      </c>
      <c r="C114" t="s">
        <v>2285</v>
      </c>
      <c r="D114" t="s">
        <v>18</v>
      </c>
      <c r="E114" s="5">
        <v>43492</v>
      </c>
      <c r="F114" t="s">
        <v>2176</v>
      </c>
      <c r="G114">
        <v>736</v>
      </c>
      <c r="H114">
        <v>336.36</v>
      </c>
      <c r="I114">
        <v>247560.95999999999</v>
      </c>
      <c r="J114" t="s">
        <v>589</v>
      </c>
      <c r="K114" t="str">
        <f>INDEX($O$4:$O$15,MONTH(sp_tbl[[#This Row],[Date]]))</f>
        <v>January</v>
      </c>
      <c r="Q114" s="5"/>
    </row>
    <row r="115" spans="1:17" x14ac:dyDescent="0.25">
      <c r="A115" t="s">
        <v>315</v>
      </c>
      <c r="B115" s="7">
        <v>8238078287</v>
      </c>
      <c r="C115" t="s">
        <v>2295</v>
      </c>
      <c r="D115" t="s">
        <v>18</v>
      </c>
      <c r="E115" s="5">
        <v>43493</v>
      </c>
      <c r="F115" t="s">
        <v>1479</v>
      </c>
      <c r="G115">
        <v>784</v>
      </c>
      <c r="H115">
        <v>60.33</v>
      </c>
      <c r="I115">
        <v>47298.720000000001</v>
      </c>
      <c r="J115" t="s">
        <v>436</v>
      </c>
      <c r="K115" t="str">
        <f>INDEX($O$4:$O$15,MONTH(sp_tbl[[#This Row],[Date]]))</f>
        <v>January</v>
      </c>
      <c r="Q115" s="5"/>
    </row>
    <row r="116" spans="1:17" x14ac:dyDescent="0.25">
      <c r="A116" t="s">
        <v>439</v>
      </c>
      <c r="B116" s="7">
        <v>4026667576</v>
      </c>
      <c r="C116" t="s">
        <v>2286</v>
      </c>
      <c r="D116" t="s">
        <v>18</v>
      </c>
      <c r="E116" s="5">
        <v>43493</v>
      </c>
      <c r="F116" t="s">
        <v>1778</v>
      </c>
      <c r="G116">
        <v>604</v>
      </c>
      <c r="H116">
        <v>54.1</v>
      </c>
      <c r="I116">
        <v>32676.400000000001</v>
      </c>
      <c r="J116" t="s">
        <v>1779</v>
      </c>
      <c r="K116" t="str">
        <f>INDEX($O$4:$O$15,MONTH(sp_tbl[[#This Row],[Date]]))</f>
        <v>January</v>
      </c>
      <c r="Q116" s="5"/>
    </row>
    <row r="117" spans="1:17" x14ac:dyDescent="0.25">
      <c r="A117" t="s">
        <v>506</v>
      </c>
      <c r="B117" s="7">
        <v>775755755</v>
      </c>
      <c r="C117" t="s">
        <v>2290</v>
      </c>
      <c r="D117" t="s">
        <v>18</v>
      </c>
      <c r="E117" s="5">
        <v>43493</v>
      </c>
      <c r="F117" t="s">
        <v>2006</v>
      </c>
      <c r="G117">
        <v>402</v>
      </c>
      <c r="H117">
        <v>285.18</v>
      </c>
      <c r="I117">
        <v>114642.36</v>
      </c>
      <c r="J117" t="s">
        <v>2007</v>
      </c>
      <c r="K117" t="str">
        <f>INDEX($O$4:$O$15,MONTH(sp_tbl[[#This Row],[Date]]))</f>
        <v>January</v>
      </c>
      <c r="Q117" s="5"/>
    </row>
    <row r="118" spans="1:17" x14ac:dyDescent="0.25">
      <c r="A118" t="s">
        <v>559</v>
      </c>
      <c r="B118" s="7">
        <v>3820016237</v>
      </c>
      <c r="C118" t="s">
        <v>2295</v>
      </c>
      <c r="D118" t="s">
        <v>18</v>
      </c>
      <c r="E118" s="5">
        <v>43493</v>
      </c>
      <c r="F118" t="s">
        <v>2254</v>
      </c>
      <c r="G118">
        <v>976</v>
      </c>
      <c r="H118">
        <v>233.85</v>
      </c>
      <c r="I118">
        <v>228237.6</v>
      </c>
      <c r="J118" t="s">
        <v>456</v>
      </c>
      <c r="K118" t="str">
        <f>INDEX($O$4:$O$15,MONTH(sp_tbl[[#This Row],[Date]]))</f>
        <v>January</v>
      </c>
      <c r="Q118" s="5"/>
    </row>
    <row r="119" spans="1:17" x14ac:dyDescent="0.25">
      <c r="A119" t="s">
        <v>104</v>
      </c>
      <c r="B119" s="7">
        <v>188071775</v>
      </c>
      <c r="C119" t="s">
        <v>2298</v>
      </c>
      <c r="D119" t="s">
        <v>19</v>
      </c>
      <c r="E119" s="5">
        <v>43494</v>
      </c>
      <c r="F119" t="s">
        <v>822</v>
      </c>
      <c r="G119">
        <v>813</v>
      </c>
      <c r="H119">
        <v>22.25</v>
      </c>
      <c r="I119">
        <v>18089.25</v>
      </c>
      <c r="J119" t="s">
        <v>91</v>
      </c>
      <c r="K119" t="str">
        <f>INDEX($O$4:$O$15,MONTH(sp_tbl[[#This Row],[Date]]))</f>
        <v>January</v>
      </c>
      <c r="Q119" s="5"/>
    </row>
    <row r="120" spans="1:17" x14ac:dyDescent="0.25">
      <c r="A120" t="s">
        <v>259</v>
      </c>
      <c r="B120" s="7">
        <v>3282355067</v>
      </c>
      <c r="C120" t="s">
        <v>2286</v>
      </c>
      <c r="D120" t="s">
        <v>18</v>
      </c>
      <c r="E120" s="5">
        <v>43494</v>
      </c>
      <c r="F120" t="s">
        <v>1362</v>
      </c>
      <c r="G120">
        <v>926</v>
      </c>
      <c r="H120">
        <v>118.96</v>
      </c>
      <c r="I120">
        <v>110156.96</v>
      </c>
      <c r="J120" t="s">
        <v>1363</v>
      </c>
      <c r="K120" t="str">
        <f>INDEX($O$4:$O$15,MONTH(sp_tbl[[#This Row],[Date]]))</f>
        <v>January</v>
      </c>
      <c r="Q120" s="5"/>
    </row>
    <row r="121" spans="1:17" x14ac:dyDescent="0.25">
      <c r="A121" t="s">
        <v>296</v>
      </c>
      <c r="B121" s="7">
        <v>6810221217</v>
      </c>
      <c r="C121" t="s">
        <v>2294</v>
      </c>
      <c r="D121" t="s">
        <v>18</v>
      </c>
      <c r="E121" s="5">
        <v>43494</v>
      </c>
      <c r="F121" t="s">
        <v>1385</v>
      </c>
      <c r="G121">
        <v>666</v>
      </c>
      <c r="H121">
        <v>20.149999999999999</v>
      </c>
      <c r="I121">
        <v>13419.9</v>
      </c>
      <c r="J121" t="s">
        <v>1386</v>
      </c>
      <c r="K121" t="str">
        <f>INDEX($O$4:$O$15,MONTH(sp_tbl[[#This Row],[Date]]))</f>
        <v>January</v>
      </c>
      <c r="Q121" s="5"/>
    </row>
    <row r="122" spans="1:17" x14ac:dyDescent="0.25">
      <c r="A122" t="s">
        <v>315</v>
      </c>
      <c r="B122" s="7">
        <v>8238078287</v>
      </c>
      <c r="C122" t="s">
        <v>2295</v>
      </c>
      <c r="D122" t="s">
        <v>18</v>
      </c>
      <c r="E122" s="5">
        <v>43494</v>
      </c>
      <c r="F122" t="s">
        <v>1483</v>
      </c>
      <c r="G122">
        <v>959</v>
      </c>
      <c r="H122">
        <v>129.4</v>
      </c>
      <c r="I122">
        <v>124094.6</v>
      </c>
      <c r="J122" t="s">
        <v>380</v>
      </c>
      <c r="K122" t="str">
        <f>INDEX($O$4:$O$15,MONTH(sp_tbl[[#This Row],[Date]]))</f>
        <v>January</v>
      </c>
      <c r="Q122" s="5"/>
    </row>
    <row r="123" spans="1:17" x14ac:dyDescent="0.25">
      <c r="A123" t="s">
        <v>356</v>
      </c>
      <c r="B123" s="7">
        <v>238375314</v>
      </c>
      <c r="C123" t="s">
        <v>2301</v>
      </c>
      <c r="D123" t="s">
        <v>18</v>
      </c>
      <c r="E123" s="5">
        <v>43494</v>
      </c>
      <c r="F123" t="s">
        <v>1595</v>
      </c>
      <c r="G123">
        <v>720</v>
      </c>
      <c r="H123">
        <v>11.49</v>
      </c>
      <c r="I123">
        <v>8272.7999999999993</v>
      </c>
      <c r="J123" t="s">
        <v>1596</v>
      </c>
      <c r="K123" t="str">
        <f>INDEX($O$4:$O$15,MONTH(sp_tbl[[#This Row],[Date]]))</f>
        <v>January</v>
      </c>
      <c r="Q123" s="5"/>
    </row>
    <row r="124" spans="1:17" x14ac:dyDescent="0.25">
      <c r="A124" t="s">
        <v>376</v>
      </c>
      <c r="B124" s="7">
        <v>6441743474</v>
      </c>
      <c r="C124" t="s">
        <v>2302</v>
      </c>
      <c r="D124" t="s">
        <v>18</v>
      </c>
      <c r="E124" s="5">
        <v>43494</v>
      </c>
      <c r="F124" t="s">
        <v>1627</v>
      </c>
      <c r="G124">
        <v>899</v>
      </c>
      <c r="H124">
        <v>314.37</v>
      </c>
      <c r="I124">
        <v>282618.63</v>
      </c>
      <c r="J124" t="s">
        <v>550</v>
      </c>
      <c r="K124" t="str">
        <f>INDEX($O$4:$O$15,MONTH(sp_tbl[[#This Row],[Date]]))</f>
        <v>January</v>
      </c>
      <c r="Q124" s="5"/>
    </row>
    <row r="125" spans="1:17" x14ac:dyDescent="0.25">
      <c r="A125" t="s">
        <v>460</v>
      </c>
      <c r="B125" s="7">
        <v>6666605463</v>
      </c>
      <c r="C125" t="s">
        <v>2288</v>
      </c>
      <c r="D125" t="s">
        <v>18</v>
      </c>
      <c r="E125" s="5">
        <v>43494</v>
      </c>
      <c r="F125" t="s">
        <v>1887</v>
      </c>
      <c r="G125">
        <v>797</v>
      </c>
      <c r="H125">
        <v>247.12</v>
      </c>
      <c r="I125">
        <v>196954.64</v>
      </c>
      <c r="J125" t="s">
        <v>1888</v>
      </c>
      <c r="K125" t="str">
        <f>INDEX($O$4:$O$15,MONTH(sp_tbl[[#This Row],[Date]]))</f>
        <v>January</v>
      </c>
      <c r="Q125" s="5"/>
    </row>
    <row r="126" spans="1:17" x14ac:dyDescent="0.25">
      <c r="A126" t="s">
        <v>31</v>
      </c>
      <c r="B126" s="7">
        <v>8687656127</v>
      </c>
      <c r="C126" t="s">
        <v>32</v>
      </c>
      <c r="D126" t="s">
        <v>19</v>
      </c>
      <c r="E126" s="5">
        <v>43497</v>
      </c>
      <c r="F126" t="s">
        <v>620</v>
      </c>
      <c r="G126">
        <v>974</v>
      </c>
      <c r="H126">
        <v>33.44</v>
      </c>
      <c r="I126">
        <v>32570.560000000001</v>
      </c>
      <c r="J126" t="s">
        <v>621</v>
      </c>
      <c r="K126" t="str">
        <f>INDEX($O$4:$O$15,MONTH(sp_tbl[[#This Row],[Date]]))</f>
        <v>February</v>
      </c>
      <c r="Q126" s="5"/>
    </row>
    <row r="127" spans="1:17" x14ac:dyDescent="0.25">
      <c r="A127" t="s">
        <v>125</v>
      </c>
      <c r="B127" s="7">
        <v>7715186250</v>
      </c>
      <c r="C127" t="s">
        <v>2297</v>
      </c>
      <c r="D127" t="s">
        <v>19</v>
      </c>
      <c r="E127" s="5">
        <v>43497</v>
      </c>
      <c r="F127" t="s">
        <v>836</v>
      </c>
      <c r="G127">
        <v>558</v>
      </c>
      <c r="H127">
        <v>341.85</v>
      </c>
      <c r="I127">
        <v>190752.3</v>
      </c>
      <c r="J127" t="s">
        <v>83</v>
      </c>
      <c r="K127" t="str">
        <f>INDEX($O$4:$O$15,MONTH(sp_tbl[[#This Row],[Date]]))</f>
        <v>February</v>
      </c>
      <c r="Q127" s="5"/>
    </row>
    <row r="128" spans="1:17" x14ac:dyDescent="0.25">
      <c r="A128" t="s">
        <v>174</v>
      </c>
      <c r="B128" s="7">
        <v>4520285782</v>
      </c>
      <c r="C128" t="s">
        <v>2295</v>
      </c>
      <c r="D128" t="s">
        <v>19</v>
      </c>
      <c r="E128" s="5">
        <v>43497</v>
      </c>
      <c r="F128" t="s">
        <v>1045</v>
      </c>
      <c r="G128">
        <v>300</v>
      </c>
      <c r="H128">
        <v>148.1</v>
      </c>
      <c r="I128">
        <v>44430</v>
      </c>
      <c r="J128" t="s">
        <v>94</v>
      </c>
      <c r="K128" t="str">
        <f>INDEX($O$4:$O$15,MONTH(sp_tbl[[#This Row],[Date]]))</f>
        <v>February</v>
      </c>
      <c r="Q128" s="5"/>
    </row>
    <row r="129" spans="1:17" x14ac:dyDescent="0.25">
      <c r="A129" t="s">
        <v>220</v>
      </c>
      <c r="B129" s="7">
        <v>7728733734</v>
      </c>
      <c r="C129" t="s">
        <v>2292</v>
      </c>
      <c r="D129" t="s">
        <v>18</v>
      </c>
      <c r="E129" s="5">
        <v>43497</v>
      </c>
      <c r="F129" t="s">
        <v>1290</v>
      </c>
      <c r="G129">
        <v>431</v>
      </c>
      <c r="H129">
        <v>6.24</v>
      </c>
      <c r="I129">
        <v>2689.44</v>
      </c>
      <c r="J129" t="s">
        <v>222</v>
      </c>
      <c r="K129" t="str">
        <f>INDEX($O$4:$O$15,MONTH(sp_tbl[[#This Row],[Date]]))</f>
        <v>February</v>
      </c>
      <c r="Q129" s="5"/>
    </row>
    <row r="130" spans="1:17" x14ac:dyDescent="0.25">
      <c r="A130" t="s">
        <v>486</v>
      </c>
      <c r="B130" s="7">
        <v>1758841168</v>
      </c>
      <c r="C130" t="s">
        <v>2289</v>
      </c>
      <c r="D130" t="s">
        <v>18</v>
      </c>
      <c r="E130" s="5">
        <v>43497</v>
      </c>
      <c r="F130" t="s">
        <v>1964</v>
      </c>
      <c r="G130">
        <v>566</v>
      </c>
      <c r="H130">
        <v>20.98</v>
      </c>
      <c r="I130">
        <v>11874.68</v>
      </c>
      <c r="J130" t="s">
        <v>484</v>
      </c>
      <c r="K130" t="str">
        <f>INDEX($O$4:$O$15,MONTH(sp_tbl[[#This Row],[Date]]))</f>
        <v>February</v>
      </c>
      <c r="Q130" s="5"/>
    </row>
    <row r="131" spans="1:17" x14ac:dyDescent="0.25">
      <c r="A131" t="s">
        <v>104</v>
      </c>
      <c r="B131" s="7">
        <v>188071775</v>
      </c>
      <c r="C131" t="s">
        <v>2298</v>
      </c>
      <c r="D131" t="s">
        <v>19</v>
      </c>
      <c r="E131" s="5">
        <v>43498</v>
      </c>
      <c r="F131" t="s">
        <v>779</v>
      </c>
      <c r="G131">
        <v>999</v>
      </c>
      <c r="H131">
        <v>226.12</v>
      </c>
      <c r="I131">
        <v>225893.88</v>
      </c>
      <c r="J131" t="s">
        <v>62</v>
      </c>
      <c r="K131" t="str">
        <f>INDEX($O$4:$O$15,MONTH(sp_tbl[[#This Row],[Date]]))</f>
        <v>February</v>
      </c>
      <c r="Q131" s="5"/>
    </row>
    <row r="132" spans="1:17" x14ac:dyDescent="0.25">
      <c r="A132" t="s">
        <v>125</v>
      </c>
      <c r="B132" s="7">
        <v>7715186250</v>
      </c>
      <c r="C132" t="s">
        <v>2297</v>
      </c>
      <c r="D132" t="s">
        <v>19</v>
      </c>
      <c r="E132" s="5">
        <v>43498</v>
      </c>
      <c r="F132" t="s">
        <v>841</v>
      </c>
      <c r="G132">
        <v>352</v>
      </c>
      <c r="H132">
        <v>134.30000000000001</v>
      </c>
      <c r="I132">
        <v>47273.599999999999</v>
      </c>
      <c r="J132" t="s">
        <v>164</v>
      </c>
      <c r="K132" t="str">
        <f>INDEX($O$4:$O$15,MONTH(sp_tbl[[#This Row],[Date]]))</f>
        <v>February</v>
      </c>
      <c r="Q132" s="5"/>
    </row>
    <row r="133" spans="1:17" x14ac:dyDescent="0.25">
      <c r="A133" t="s">
        <v>356</v>
      </c>
      <c r="B133" s="7">
        <v>238375314</v>
      </c>
      <c r="C133" t="s">
        <v>2301</v>
      </c>
      <c r="D133" t="s">
        <v>18</v>
      </c>
      <c r="E133" s="5">
        <v>43498</v>
      </c>
      <c r="F133" t="s">
        <v>1576</v>
      </c>
      <c r="G133">
        <v>886</v>
      </c>
      <c r="H133">
        <v>43.69</v>
      </c>
      <c r="I133">
        <v>38709.339999999997</v>
      </c>
      <c r="J133" t="s">
        <v>1429</v>
      </c>
      <c r="K133" t="str">
        <f>INDEX($O$4:$O$15,MONTH(sp_tbl[[#This Row],[Date]]))</f>
        <v>February</v>
      </c>
      <c r="Q133" s="5"/>
    </row>
    <row r="134" spans="1:17" x14ac:dyDescent="0.25">
      <c r="A134" t="s">
        <v>506</v>
      </c>
      <c r="B134" s="7">
        <v>775755755</v>
      </c>
      <c r="C134" t="s">
        <v>2290</v>
      </c>
      <c r="D134" t="s">
        <v>18</v>
      </c>
      <c r="E134" s="5">
        <v>43498</v>
      </c>
      <c r="F134" t="s">
        <v>2036</v>
      </c>
      <c r="G134">
        <v>264</v>
      </c>
      <c r="H134">
        <v>24.07</v>
      </c>
      <c r="I134">
        <v>6354.48</v>
      </c>
      <c r="J134" t="s">
        <v>1326</v>
      </c>
      <c r="K134" t="str">
        <f>INDEX($O$4:$O$15,MONTH(sp_tbl[[#This Row],[Date]]))</f>
        <v>February</v>
      </c>
      <c r="Q134" s="5"/>
    </row>
    <row r="135" spans="1:17" x14ac:dyDescent="0.25">
      <c r="A135" t="s">
        <v>104</v>
      </c>
      <c r="B135" s="7">
        <v>188071775</v>
      </c>
      <c r="C135" t="s">
        <v>2298</v>
      </c>
      <c r="D135" t="s">
        <v>19</v>
      </c>
      <c r="E135" s="5">
        <v>43499</v>
      </c>
      <c r="F135" t="s">
        <v>796</v>
      </c>
      <c r="G135">
        <v>632</v>
      </c>
      <c r="H135">
        <v>62.87</v>
      </c>
      <c r="I135">
        <v>39733.839999999997</v>
      </c>
      <c r="J135" t="s">
        <v>79</v>
      </c>
      <c r="K135" t="str">
        <f>INDEX($O$4:$O$15,MONTH(sp_tbl[[#This Row],[Date]]))</f>
        <v>February</v>
      </c>
      <c r="Q135" s="5"/>
    </row>
    <row r="136" spans="1:17" x14ac:dyDescent="0.25">
      <c r="A136" t="s">
        <v>125</v>
      </c>
      <c r="B136" s="7">
        <v>7715186250</v>
      </c>
      <c r="C136" t="s">
        <v>2297</v>
      </c>
      <c r="D136" t="s">
        <v>19</v>
      </c>
      <c r="E136" s="5">
        <v>43499</v>
      </c>
      <c r="F136" t="s">
        <v>842</v>
      </c>
      <c r="G136">
        <v>719</v>
      </c>
      <c r="H136">
        <v>327.93</v>
      </c>
      <c r="I136">
        <v>235781.67</v>
      </c>
      <c r="J136" t="s">
        <v>604</v>
      </c>
      <c r="K136" t="str">
        <f>INDEX($O$4:$O$15,MONTH(sp_tbl[[#This Row],[Date]]))</f>
        <v>February</v>
      </c>
      <c r="Q136" s="5"/>
    </row>
    <row r="137" spans="1:17" x14ac:dyDescent="0.25">
      <c r="A137" t="s">
        <v>200</v>
      </c>
      <c r="B137" s="7">
        <v>542822521</v>
      </c>
      <c r="C137" t="s">
        <v>2296</v>
      </c>
      <c r="D137" t="s">
        <v>19</v>
      </c>
      <c r="E137" s="5">
        <v>43499</v>
      </c>
      <c r="F137" t="s">
        <v>1176</v>
      </c>
      <c r="G137">
        <v>570</v>
      </c>
      <c r="H137">
        <v>47.81</v>
      </c>
      <c r="I137">
        <v>27251.7</v>
      </c>
      <c r="J137" t="s">
        <v>617</v>
      </c>
      <c r="K137" t="str">
        <f>INDEX($O$4:$O$15,MONTH(sp_tbl[[#This Row],[Date]]))</f>
        <v>February</v>
      </c>
      <c r="Q137" s="5"/>
    </row>
    <row r="138" spans="1:17" x14ac:dyDescent="0.25">
      <c r="A138" t="s">
        <v>460</v>
      </c>
      <c r="B138" s="7">
        <v>6666605463</v>
      </c>
      <c r="C138" t="s">
        <v>2288</v>
      </c>
      <c r="D138" t="s">
        <v>18</v>
      </c>
      <c r="E138" s="5">
        <v>43499</v>
      </c>
      <c r="F138" t="s">
        <v>1850</v>
      </c>
      <c r="G138">
        <v>799</v>
      </c>
      <c r="H138">
        <v>68.040000000000006</v>
      </c>
      <c r="I138">
        <v>54363.96</v>
      </c>
      <c r="J138" t="s">
        <v>383</v>
      </c>
      <c r="K138" t="str">
        <f>INDEX($O$4:$O$15,MONTH(sp_tbl[[#This Row],[Date]]))</f>
        <v>February</v>
      </c>
      <c r="Q138" s="5"/>
    </row>
    <row r="139" spans="1:17" x14ac:dyDescent="0.25">
      <c r="A139" t="s">
        <v>174</v>
      </c>
      <c r="B139" s="7">
        <v>4520285782</v>
      </c>
      <c r="C139" t="s">
        <v>2295</v>
      </c>
      <c r="D139" t="s">
        <v>19</v>
      </c>
      <c r="E139" s="5">
        <v>43500</v>
      </c>
      <c r="F139" t="s">
        <v>1042</v>
      </c>
      <c r="G139">
        <v>471</v>
      </c>
      <c r="H139">
        <v>119.47</v>
      </c>
      <c r="I139">
        <v>56270.37</v>
      </c>
      <c r="J139" t="s">
        <v>1043</v>
      </c>
      <c r="K139" t="str">
        <f>INDEX($O$4:$O$15,MONTH(sp_tbl[[#This Row],[Date]]))</f>
        <v>February</v>
      </c>
      <c r="Q139" s="5"/>
    </row>
    <row r="140" spans="1:17" x14ac:dyDescent="0.25">
      <c r="A140" t="s">
        <v>315</v>
      </c>
      <c r="B140" s="7">
        <v>8238078287</v>
      </c>
      <c r="C140" t="s">
        <v>2295</v>
      </c>
      <c r="D140" t="s">
        <v>18</v>
      </c>
      <c r="E140" s="5">
        <v>43500</v>
      </c>
      <c r="F140" t="s">
        <v>1462</v>
      </c>
      <c r="G140">
        <v>436</v>
      </c>
      <c r="H140">
        <v>50.12</v>
      </c>
      <c r="I140">
        <v>21852.32</v>
      </c>
      <c r="J140" t="s">
        <v>1463</v>
      </c>
      <c r="K140" t="str">
        <f>INDEX($O$4:$O$15,MONTH(sp_tbl[[#This Row],[Date]]))</f>
        <v>February</v>
      </c>
      <c r="Q140" s="5"/>
    </row>
    <row r="141" spans="1:17" x14ac:dyDescent="0.25">
      <c r="A141" t="s">
        <v>439</v>
      </c>
      <c r="B141" s="7">
        <v>4026667576</v>
      </c>
      <c r="C141" t="s">
        <v>2286</v>
      </c>
      <c r="D141" t="s">
        <v>18</v>
      </c>
      <c r="E141" s="5">
        <v>43500</v>
      </c>
      <c r="F141" t="s">
        <v>1828</v>
      </c>
      <c r="G141">
        <v>478</v>
      </c>
      <c r="H141">
        <v>22.42</v>
      </c>
      <c r="I141">
        <v>10716.76</v>
      </c>
      <c r="J141" t="s">
        <v>1829</v>
      </c>
      <c r="K141" t="str">
        <f>INDEX($O$4:$O$15,MONTH(sp_tbl[[#This Row],[Date]]))</f>
        <v>February</v>
      </c>
      <c r="Q141" s="5"/>
    </row>
    <row r="142" spans="1:17" x14ac:dyDescent="0.25">
      <c r="A142" t="s">
        <v>460</v>
      </c>
      <c r="B142" s="7">
        <v>6666605463</v>
      </c>
      <c r="C142" t="s">
        <v>2288</v>
      </c>
      <c r="D142" t="s">
        <v>18</v>
      </c>
      <c r="E142" s="5">
        <v>43500</v>
      </c>
      <c r="F142" t="s">
        <v>1895</v>
      </c>
      <c r="G142">
        <v>917</v>
      </c>
      <c r="H142">
        <v>61.02</v>
      </c>
      <c r="I142">
        <v>55955.34</v>
      </c>
      <c r="J142" t="s">
        <v>527</v>
      </c>
      <c r="K142" t="str">
        <f>INDEX($O$4:$O$15,MONTH(sp_tbl[[#This Row],[Date]]))</f>
        <v>February</v>
      </c>
      <c r="Q142" s="5"/>
    </row>
    <row r="143" spans="1:17" x14ac:dyDescent="0.25">
      <c r="A143" t="s">
        <v>82</v>
      </c>
      <c r="B143" s="7">
        <v>8367072738</v>
      </c>
      <c r="C143" t="s">
        <v>2291</v>
      </c>
      <c r="D143" t="s">
        <v>19</v>
      </c>
      <c r="E143" s="5">
        <v>43501</v>
      </c>
      <c r="F143" t="s">
        <v>713</v>
      </c>
      <c r="G143">
        <v>803</v>
      </c>
      <c r="H143">
        <v>200.13</v>
      </c>
      <c r="I143">
        <v>160704.39000000001</v>
      </c>
      <c r="J143" t="s">
        <v>157</v>
      </c>
      <c r="K143" t="str">
        <f>INDEX($O$4:$O$15,MONTH(sp_tbl[[#This Row],[Date]]))</f>
        <v>February</v>
      </c>
      <c r="Q143" s="5"/>
    </row>
    <row r="144" spans="1:17" x14ac:dyDescent="0.25">
      <c r="A144" t="s">
        <v>125</v>
      </c>
      <c r="B144" s="7">
        <v>7715186250</v>
      </c>
      <c r="C144" t="s">
        <v>2297</v>
      </c>
      <c r="D144" t="s">
        <v>19</v>
      </c>
      <c r="E144" s="5">
        <v>43501</v>
      </c>
      <c r="F144" t="s">
        <v>853</v>
      </c>
      <c r="G144">
        <v>490</v>
      </c>
      <c r="H144">
        <v>14.57</v>
      </c>
      <c r="I144">
        <v>7139.3</v>
      </c>
      <c r="J144" t="s">
        <v>138</v>
      </c>
      <c r="K144" t="str">
        <f>INDEX($O$4:$O$15,MONTH(sp_tbl[[#This Row],[Date]]))</f>
        <v>February</v>
      </c>
      <c r="Q144" s="5"/>
    </row>
    <row r="145" spans="1:17" x14ac:dyDescent="0.25">
      <c r="A145" t="s">
        <v>200</v>
      </c>
      <c r="B145" s="7">
        <v>542822521</v>
      </c>
      <c r="C145" t="s">
        <v>2296</v>
      </c>
      <c r="D145" t="s">
        <v>19</v>
      </c>
      <c r="E145" s="5">
        <v>43501</v>
      </c>
      <c r="F145" t="s">
        <v>1224</v>
      </c>
      <c r="G145">
        <v>572</v>
      </c>
      <c r="H145">
        <v>22.64</v>
      </c>
      <c r="I145">
        <v>12950.08</v>
      </c>
      <c r="J145" t="s">
        <v>829</v>
      </c>
      <c r="K145" t="str">
        <f>INDEX($O$4:$O$15,MONTH(sp_tbl[[#This Row],[Date]]))</f>
        <v>February</v>
      </c>
      <c r="Q145" s="5"/>
    </row>
    <row r="146" spans="1:17" x14ac:dyDescent="0.25">
      <c r="A146" t="s">
        <v>206</v>
      </c>
      <c r="B146" s="7">
        <v>311634371</v>
      </c>
      <c r="C146" t="s">
        <v>2285</v>
      </c>
      <c r="D146" t="s">
        <v>19</v>
      </c>
      <c r="E146" s="5">
        <v>43501</v>
      </c>
      <c r="F146" t="s">
        <v>1267</v>
      </c>
      <c r="G146">
        <v>368</v>
      </c>
      <c r="H146">
        <v>6.99</v>
      </c>
      <c r="I146">
        <v>2572.3200000000002</v>
      </c>
      <c r="J146" t="s">
        <v>1268</v>
      </c>
      <c r="K146" t="str">
        <f>INDEX($O$4:$O$15,MONTH(sp_tbl[[#This Row],[Date]]))</f>
        <v>February</v>
      </c>
      <c r="Q146" s="5"/>
    </row>
    <row r="147" spans="1:17" x14ac:dyDescent="0.25">
      <c r="A147" t="s">
        <v>486</v>
      </c>
      <c r="B147" s="7">
        <v>1758841168</v>
      </c>
      <c r="C147" t="s">
        <v>2289</v>
      </c>
      <c r="D147" t="s">
        <v>18</v>
      </c>
      <c r="E147" s="5">
        <v>43501</v>
      </c>
      <c r="F147" t="s">
        <v>1906</v>
      </c>
      <c r="G147">
        <v>955</v>
      </c>
      <c r="H147">
        <v>47.55</v>
      </c>
      <c r="I147">
        <v>45410.25</v>
      </c>
      <c r="J147" t="s">
        <v>1709</v>
      </c>
      <c r="K147" t="str">
        <f>INDEX($O$4:$O$15,MONTH(sp_tbl[[#This Row],[Date]]))</f>
        <v>February</v>
      </c>
      <c r="Q147" s="5"/>
    </row>
    <row r="148" spans="1:17" x14ac:dyDescent="0.25">
      <c r="A148" t="s">
        <v>529</v>
      </c>
      <c r="B148" s="7">
        <v>1683762345</v>
      </c>
      <c r="C148" t="s">
        <v>2299</v>
      </c>
      <c r="D148" t="s">
        <v>18</v>
      </c>
      <c r="E148" s="5">
        <v>43501</v>
      </c>
      <c r="F148" t="s">
        <v>2071</v>
      </c>
      <c r="G148">
        <v>815</v>
      </c>
      <c r="H148">
        <v>34.299999999999997</v>
      </c>
      <c r="I148">
        <v>27954.5</v>
      </c>
      <c r="J148" t="s">
        <v>1782</v>
      </c>
      <c r="K148" t="str">
        <f>INDEX($O$4:$O$15,MONTH(sp_tbl[[#This Row],[Date]]))</f>
        <v>February</v>
      </c>
      <c r="Q148" s="5"/>
    </row>
    <row r="149" spans="1:17" x14ac:dyDescent="0.25">
      <c r="A149" t="s">
        <v>189</v>
      </c>
      <c r="B149" s="7">
        <v>6874331704</v>
      </c>
      <c r="C149" t="s">
        <v>2293</v>
      </c>
      <c r="D149" t="s">
        <v>19</v>
      </c>
      <c r="E149" s="5">
        <v>43502</v>
      </c>
      <c r="F149" t="s">
        <v>1137</v>
      </c>
      <c r="G149">
        <v>912</v>
      </c>
      <c r="H149">
        <v>25.69</v>
      </c>
      <c r="I149">
        <v>23429.279999999999</v>
      </c>
      <c r="J149" t="s">
        <v>161</v>
      </c>
      <c r="K149" t="str">
        <f>INDEX($O$4:$O$15,MONTH(sp_tbl[[#This Row],[Date]]))</f>
        <v>February</v>
      </c>
      <c r="Q149" s="5"/>
    </row>
    <row r="150" spans="1:17" x14ac:dyDescent="0.25">
      <c r="A150" t="s">
        <v>296</v>
      </c>
      <c r="B150" s="7">
        <v>6810221217</v>
      </c>
      <c r="C150" t="s">
        <v>2294</v>
      </c>
      <c r="D150" t="s">
        <v>18</v>
      </c>
      <c r="E150" s="5">
        <v>43502</v>
      </c>
      <c r="F150" t="s">
        <v>1393</v>
      </c>
      <c r="G150">
        <v>568</v>
      </c>
      <c r="H150">
        <v>188.2</v>
      </c>
      <c r="I150">
        <v>106897.60000000001</v>
      </c>
      <c r="J150" t="s">
        <v>1394</v>
      </c>
      <c r="K150" t="str">
        <f>INDEX($O$4:$O$15,MONTH(sp_tbl[[#This Row],[Date]]))</f>
        <v>February</v>
      </c>
      <c r="Q150" s="5"/>
    </row>
    <row r="151" spans="1:17" x14ac:dyDescent="0.25">
      <c r="A151" t="s">
        <v>506</v>
      </c>
      <c r="B151" s="7">
        <v>775755755</v>
      </c>
      <c r="C151" t="s">
        <v>2290</v>
      </c>
      <c r="D151" t="s">
        <v>18</v>
      </c>
      <c r="E151" s="5">
        <v>43502</v>
      </c>
      <c r="F151" t="s">
        <v>1993</v>
      </c>
      <c r="G151">
        <v>676</v>
      </c>
      <c r="H151">
        <v>55.34</v>
      </c>
      <c r="I151">
        <v>37409.839999999997</v>
      </c>
      <c r="J151" t="s">
        <v>325</v>
      </c>
      <c r="K151" t="str">
        <f>INDEX($O$4:$O$15,MONTH(sp_tbl[[#This Row],[Date]]))</f>
        <v>February</v>
      </c>
      <c r="Q151" s="5"/>
    </row>
    <row r="152" spans="1:17" x14ac:dyDescent="0.25">
      <c r="A152" t="s">
        <v>506</v>
      </c>
      <c r="B152" s="7">
        <v>775755755</v>
      </c>
      <c r="C152" t="s">
        <v>2290</v>
      </c>
      <c r="D152" t="s">
        <v>18</v>
      </c>
      <c r="E152" s="5">
        <v>43502</v>
      </c>
      <c r="F152" t="s">
        <v>1994</v>
      </c>
      <c r="G152">
        <v>541</v>
      </c>
      <c r="H152">
        <v>6.09</v>
      </c>
      <c r="I152">
        <v>3294.69</v>
      </c>
      <c r="J152" t="s">
        <v>565</v>
      </c>
      <c r="K152" t="str">
        <f>INDEX($O$4:$O$15,MONTH(sp_tbl[[#This Row],[Date]]))</f>
        <v>February</v>
      </c>
      <c r="Q152" s="5"/>
    </row>
    <row r="153" spans="1:17" x14ac:dyDescent="0.25">
      <c r="A153" t="s">
        <v>31</v>
      </c>
      <c r="B153" s="7">
        <v>8687656127</v>
      </c>
      <c r="C153" t="s">
        <v>32</v>
      </c>
      <c r="D153" t="s">
        <v>19</v>
      </c>
      <c r="E153" s="5">
        <v>43504</v>
      </c>
      <c r="F153" t="s">
        <v>631</v>
      </c>
      <c r="G153">
        <v>898</v>
      </c>
      <c r="H153">
        <v>384.27</v>
      </c>
      <c r="I153">
        <v>345074.46</v>
      </c>
      <c r="J153" t="s">
        <v>132</v>
      </c>
      <c r="K153" t="str">
        <f>INDEX($O$4:$O$15,MONTH(sp_tbl[[#This Row],[Date]]))</f>
        <v>February</v>
      </c>
      <c r="Q153" s="5"/>
    </row>
    <row r="154" spans="1:17" x14ac:dyDescent="0.25">
      <c r="A154" t="s">
        <v>104</v>
      </c>
      <c r="B154" s="7">
        <v>188071775</v>
      </c>
      <c r="C154" t="s">
        <v>2298</v>
      </c>
      <c r="D154" t="s">
        <v>19</v>
      </c>
      <c r="E154" s="5">
        <v>43504</v>
      </c>
      <c r="F154" t="s">
        <v>802</v>
      </c>
      <c r="G154">
        <v>625</v>
      </c>
      <c r="H154">
        <v>5.94</v>
      </c>
      <c r="I154">
        <v>3712.5</v>
      </c>
      <c r="J154" t="s">
        <v>681</v>
      </c>
      <c r="K154" t="str">
        <f>INDEX($O$4:$O$15,MONTH(sp_tbl[[#This Row],[Date]]))</f>
        <v>February</v>
      </c>
      <c r="Q154" s="5"/>
    </row>
    <row r="155" spans="1:17" x14ac:dyDescent="0.25">
      <c r="A155" t="s">
        <v>125</v>
      </c>
      <c r="B155" s="7">
        <v>7715186250</v>
      </c>
      <c r="C155" t="s">
        <v>2297</v>
      </c>
      <c r="D155" t="s">
        <v>19</v>
      </c>
      <c r="E155" s="5">
        <v>43504</v>
      </c>
      <c r="F155" t="s">
        <v>886</v>
      </c>
      <c r="G155">
        <v>264</v>
      </c>
      <c r="H155">
        <v>226.56</v>
      </c>
      <c r="I155">
        <v>59811.839999999997</v>
      </c>
      <c r="J155" t="s">
        <v>887</v>
      </c>
      <c r="K155" t="str">
        <f>INDEX($O$4:$O$15,MONTH(sp_tbl[[#This Row],[Date]]))</f>
        <v>February</v>
      </c>
      <c r="Q155" s="5"/>
    </row>
    <row r="156" spans="1:17" x14ac:dyDescent="0.25">
      <c r="A156" t="s">
        <v>220</v>
      </c>
      <c r="B156" s="7">
        <v>7728733734</v>
      </c>
      <c r="C156" t="s">
        <v>2292</v>
      </c>
      <c r="D156" t="s">
        <v>18</v>
      </c>
      <c r="E156" s="5">
        <v>43504</v>
      </c>
      <c r="F156" t="s">
        <v>1300</v>
      </c>
      <c r="G156">
        <v>671</v>
      </c>
      <c r="H156">
        <v>240.98</v>
      </c>
      <c r="I156">
        <v>161697.57999999999</v>
      </c>
      <c r="J156" t="s">
        <v>478</v>
      </c>
      <c r="K156" t="str">
        <f>INDEX($O$4:$O$15,MONTH(sp_tbl[[#This Row],[Date]]))</f>
        <v>February</v>
      </c>
      <c r="Q156" s="5"/>
    </row>
    <row r="157" spans="1:17" x14ac:dyDescent="0.25">
      <c r="A157" t="s">
        <v>376</v>
      </c>
      <c r="B157" s="7">
        <v>6441743474</v>
      </c>
      <c r="C157" t="s">
        <v>2302</v>
      </c>
      <c r="D157" t="s">
        <v>18</v>
      </c>
      <c r="E157" s="5">
        <v>43504</v>
      </c>
      <c r="F157" t="s">
        <v>1652</v>
      </c>
      <c r="G157">
        <v>819</v>
      </c>
      <c r="H157">
        <v>15.64</v>
      </c>
      <c r="I157">
        <v>12809.16</v>
      </c>
      <c r="J157" t="s">
        <v>391</v>
      </c>
      <c r="K157" t="str">
        <f>INDEX($O$4:$O$15,MONTH(sp_tbl[[#This Row],[Date]]))</f>
        <v>February</v>
      </c>
      <c r="Q157" s="5"/>
    </row>
    <row r="158" spans="1:17" x14ac:dyDescent="0.25">
      <c r="A158" t="s">
        <v>439</v>
      </c>
      <c r="B158" s="7">
        <v>4026667576</v>
      </c>
      <c r="C158" t="s">
        <v>2286</v>
      </c>
      <c r="D158" t="s">
        <v>18</v>
      </c>
      <c r="E158" s="5">
        <v>43504</v>
      </c>
      <c r="F158" t="s">
        <v>1781</v>
      </c>
      <c r="G158">
        <v>815</v>
      </c>
      <c r="H158">
        <v>55.21</v>
      </c>
      <c r="I158">
        <v>44996.15</v>
      </c>
      <c r="J158" t="s">
        <v>1782</v>
      </c>
      <c r="K158" t="str">
        <f>INDEX($O$4:$O$15,MONTH(sp_tbl[[#This Row],[Date]]))</f>
        <v>February</v>
      </c>
      <c r="Q158" s="5"/>
    </row>
    <row r="159" spans="1:17" x14ac:dyDescent="0.25">
      <c r="A159" t="s">
        <v>529</v>
      </c>
      <c r="B159" s="7">
        <v>1683762345</v>
      </c>
      <c r="C159" t="s">
        <v>2299</v>
      </c>
      <c r="D159" t="s">
        <v>18</v>
      </c>
      <c r="E159" s="5">
        <v>43504</v>
      </c>
      <c r="F159" t="s">
        <v>2075</v>
      </c>
      <c r="G159">
        <v>728</v>
      </c>
      <c r="H159">
        <v>245.79</v>
      </c>
      <c r="I159">
        <v>178935.12</v>
      </c>
      <c r="J159" t="s">
        <v>349</v>
      </c>
      <c r="K159" t="str">
        <f>INDEX($O$4:$O$15,MONTH(sp_tbl[[#This Row],[Date]]))</f>
        <v>February</v>
      </c>
      <c r="Q159" s="5"/>
    </row>
    <row r="160" spans="1:17" x14ac:dyDescent="0.25">
      <c r="A160" t="s">
        <v>541</v>
      </c>
      <c r="B160" s="7">
        <v>517576661</v>
      </c>
      <c r="C160" t="s">
        <v>2303</v>
      </c>
      <c r="D160" t="s">
        <v>18</v>
      </c>
      <c r="E160" s="5">
        <v>43505</v>
      </c>
      <c r="F160" t="s">
        <v>2161</v>
      </c>
      <c r="G160">
        <v>399</v>
      </c>
      <c r="H160">
        <v>18.29</v>
      </c>
      <c r="I160">
        <v>7297.71</v>
      </c>
      <c r="J160" t="s">
        <v>556</v>
      </c>
      <c r="K160" t="str">
        <f>INDEX($O$4:$O$15,MONTH(sp_tbl[[#This Row],[Date]]))</f>
        <v>February</v>
      </c>
      <c r="Q160" s="5"/>
    </row>
    <row r="161" spans="1:17" x14ac:dyDescent="0.25">
      <c r="A161" t="s">
        <v>31</v>
      </c>
      <c r="B161" s="7">
        <v>8687656127</v>
      </c>
      <c r="C161" t="s">
        <v>32</v>
      </c>
      <c r="D161" t="s">
        <v>19</v>
      </c>
      <c r="E161" s="5">
        <v>43506</v>
      </c>
      <c r="F161" t="s">
        <v>614</v>
      </c>
      <c r="G161">
        <v>459</v>
      </c>
      <c r="H161">
        <v>240.8</v>
      </c>
      <c r="I161">
        <v>110527.2</v>
      </c>
      <c r="J161" t="s">
        <v>615</v>
      </c>
      <c r="K161" t="str">
        <f>INDEX($O$4:$O$15,MONTH(sp_tbl[[#This Row],[Date]]))</f>
        <v>February</v>
      </c>
      <c r="Q161" s="5"/>
    </row>
    <row r="162" spans="1:17" x14ac:dyDescent="0.25">
      <c r="A162" t="s">
        <v>315</v>
      </c>
      <c r="B162" s="7">
        <v>8238078287</v>
      </c>
      <c r="C162" t="s">
        <v>2295</v>
      </c>
      <c r="D162" t="s">
        <v>18</v>
      </c>
      <c r="E162" s="5">
        <v>43507</v>
      </c>
      <c r="F162" t="s">
        <v>1446</v>
      </c>
      <c r="G162">
        <v>816</v>
      </c>
      <c r="H162">
        <v>89.78</v>
      </c>
      <c r="I162">
        <v>73260.479999999996</v>
      </c>
      <c r="J162" t="s">
        <v>362</v>
      </c>
      <c r="K162" t="str">
        <f>INDEX($O$4:$O$15,MONTH(sp_tbl[[#This Row],[Date]]))</f>
        <v>February</v>
      </c>
      <c r="Q162" s="5"/>
    </row>
    <row r="163" spans="1:17" x14ac:dyDescent="0.25">
      <c r="A163" t="s">
        <v>315</v>
      </c>
      <c r="B163" s="7">
        <v>8238078287</v>
      </c>
      <c r="C163" t="s">
        <v>2295</v>
      </c>
      <c r="D163" t="s">
        <v>18</v>
      </c>
      <c r="E163" s="5">
        <v>43507</v>
      </c>
      <c r="F163" t="s">
        <v>1453</v>
      </c>
      <c r="G163">
        <v>729</v>
      </c>
      <c r="H163">
        <v>22.96</v>
      </c>
      <c r="I163">
        <v>16737.84</v>
      </c>
      <c r="J163" t="s">
        <v>348</v>
      </c>
      <c r="K163" t="str">
        <f>INDEX($O$4:$O$15,MONTH(sp_tbl[[#This Row],[Date]]))</f>
        <v>February</v>
      </c>
      <c r="Q163" s="5"/>
    </row>
    <row r="164" spans="1:17" x14ac:dyDescent="0.25">
      <c r="A164" t="s">
        <v>439</v>
      </c>
      <c r="B164" s="7">
        <v>4026667576</v>
      </c>
      <c r="C164" t="s">
        <v>2286</v>
      </c>
      <c r="D164" t="s">
        <v>18</v>
      </c>
      <c r="E164" s="5">
        <v>43507</v>
      </c>
      <c r="F164" t="s">
        <v>1804</v>
      </c>
      <c r="G164">
        <v>386</v>
      </c>
      <c r="H164">
        <v>7.63</v>
      </c>
      <c r="I164">
        <v>2945.18</v>
      </c>
      <c r="J164" t="s">
        <v>553</v>
      </c>
      <c r="K164" t="str">
        <f>INDEX($O$4:$O$15,MONTH(sp_tbl[[#This Row],[Date]]))</f>
        <v>February</v>
      </c>
      <c r="Q164" s="5"/>
    </row>
    <row r="165" spans="1:17" x14ac:dyDescent="0.25">
      <c r="A165" t="s">
        <v>439</v>
      </c>
      <c r="B165" s="7">
        <v>4026667576</v>
      </c>
      <c r="C165" t="s">
        <v>2286</v>
      </c>
      <c r="D165" t="s">
        <v>18</v>
      </c>
      <c r="E165" s="5">
        <v>43507</v>
      </c>
      <c r="F165" t="s">
        <v>1808</v>
      </c>
      <c r="G165">
        <v>343</v>
      </c>
      <c r="H165">
        <v>96.05</v>
      </c>
      <c r="I165">
        <v>32945.15</v>
      </c>
      <c r="J165" t="s">
        <v>1470</v>
      </c>
      <c r="K165" t="str">
        <f>INDEX($O$4:$O$15,MONTH(sp_tbl[[#This Row],[Date]]))</f>
        <v>February</v>
      </c>
      <c r="Q165" s="5"/>
    </row>
    <row r="166" spans="1:17" x14ac:dyDescent="0.25">
      <c r="A166" t="s">
        <v>460</v>
      </c>
      <c r="B166" s="7">
        <v>6666605463</v>
      </c>
      <c r="C166" t="s">
        <v>2288</v>
      </c>
      <c r="D166" t="s">
        <v>18</v>
      </c>
      <c r="E166" s="5">
        <v>43507</v>
      </c>
      <c r="F166" t="s">
        <v>1892</v>
      </c>
      <c r="G166">
        <v>835</v>
      </c>
      <c r="H166">
        <v>132.24</v>
      </c>
      <c r="I166">
        <v>110420.4</v>
      </c>
      <c r="J166" t="s">
        <v>467</v>
      </c>
      <c r="K166" t="str">
        <f>INDEX($O$4:$O$15,MONTH(sp_tbl[[#This Row],[Date]]))</f>
        <v>February</v>
      </c>
      <c r="Q166" s="5"/>
    </row>
    <row r="167" spans="1:17" x14ac:dyDescent="0.25">
      <c r="A167" t="s">
        <v>549</v>
      </c>
      <c r="B167" s="7">
        <v>7465830315</v>
      </c>
      <c r="C167" t="s">
        <v>2285</v>
      </c>
      <c r="D167" t="s">
        <v>18</v>
      </c>
      <c r="E167" s="5">
        <v>43507</v>
      </c>
      <c r="F167" t="s">
        <v>2235</v>
      </c>
      <c r="G167">
        <v>799</v>
      </c>
      <c r="H167">
        <v>26.92</v>
      </c>
      <c r="I167">
        <v>21509.08</v>
      </c>
      <c r="J167" t="s">
        <v>383</v>
      </c>
      <c r="K167" t="str">
        <f>INDEX($O$4:$O$15,MONTH(sp_tbl[[#This Row],[Date]]))</f>
        <v>February</v>
      </c>
      <c r="Q167" s="5"/>
    </row>
    <row r="168" spans="1:17" x14ac:dyDescent="0.25">
      <c r="A168" t="s">
        <v>156</v>
      </c>
      <c r="B168" s="7">
        <v>1007202752</v>
      </c>
      <c r="C168" t="s">
        <v>2291</v>
      </c>
      <c r="D168" t="s">
        <v>19</v>
      </c>
      <c r="E168" s="5">
        <v>43508</v>
      </c>
      <c r="F168" t="s">
        <v>962</v>
      </c>
      <c r="G168">
        <v>353</v>
      </c>
      <c r="H168">
        <v>6.93</v>
      </c>
      <c r="I168">
        <v>2446.29</v>
      </c>
      <c r="J168" t="s">
        <v>69</v>
      </c>
      <c r="K168" t="str">
        <f>INDEX($O$4:$O$15,MONTH(sp_tbl[[#This Row],[Date]]))</f>
        <v>February</v>
      </c>
      <c r="Q168" s="5"/>
    </row>
    <row r="169" spans="1:17" x14ac:dyDescent="0.25">
      <c r="A169" t="s">
        <v>156</v>
      </c>
      <c r="B169" s="7">
        <v>1007202752</v>
      </c>
      <c r="C169" t="s">
        <v>2291</v>
      </c>
      <c r="D169" t="s">
        <v>19</v>
      </c>
      <c r="E169" s="5">
        <v>43509</v>
      </c>
      <c r="F169" t="s">
        <v>993</v>
      </c>
      <c r="G169">
        <v>956</v>
      </c>
      <c r="H169">
        <v>16.190000000000001</v>
      </c>
      <c r="I169">
        <v>15477.64</v>
      </c>
      <c r="J169" t="s">
        <v>994</v>
      </c>
      <c r="K169" t="str">
        <f>INDEX($O$4:$O$15,MONTH(sp_tbl[[#This Row],[Date]]))</f>
        <v>February</v>
      </c>
      <c r="Q169" s="5"/>
    </row>
    <row r="170" spans="1:17" x14ac:dyDescent="0.25">
      <c r="A170" t="s">
        <v>376</v>
      </c>
      <c r="B170" s="7">
        <v>6441743474</v>
      </c>
      <c r="C170" t="s">
        <v>2302</v>
      </c>
      <c r="D170" t="s">
        <v>18</v>
      </c>
      <c r="E170" s="5">
        <v>43509</v>
      </c>
      <c r="F170" t="s">
        <v>1611</v>
      </c>
      <c r="G170">
        <v>580</v>
      </c>
      <c r="H170">
        <v>72.66</v>
      </c>
      <c r="I170">
        <v>42142.8</v>
      </c>
      <c r="J170" t="s">
        <v>516</v>
      </c>
      <c r="K170" t="str">
        <f>INDEX($O$4:$O$15,MONTH(sp_tbl[[#This Row],[Date]]))</f>
        <v>February</v>
      </c>
      <c r="Q170" s="5"/>
    </row>
    <row r="171" spans="1:17" x14ac:dyDescent="0.25">
      <c r="A171" t="s">
        <v>376</v>
      </c>
      <c r="B171" s="7">
        <v>6441743474</v>
      </c>
      <c r="C171" t="s">
        <v>2302</v>
      </c>
      <c r="D171" t="s">
        <v>18</v>
      </c>
      <c r="E171" s="5">
        <v>43509</v>
      </c>
      <c r="F171" t="s">
        <v>1666</v>
      </c>
      <c r="G171">
        <v>552</v>
      </c>
      <c r="H171">
        <v>196.11</v>
      </c>
      <c r="I171">
        <v>108252.72</v>
      </c>
      <c r="J171" t="s">
        <v>519</v>
      </c>
      <c r="K171" t="str">
        <f>INDEX($O$4:$O$15,MONTH(sp_tbl[[#This Row],[Date]]))</f>
        <v>February</v>
      </c>
      <c r="Q171" s="5"/>
    </row>
    <row r="172" spans="1:17" x14ac:dyDescent="0.25">
      <c r="A172" t="s">
        <v>82</v>
      </c>
      <c r="B172" s="7">
        <v>8367072738</v>
      </c>
      <c r="C172" t="s">
        <v>2291</v>
      </c>
      <c r="D172" t="s">
        <v>19</v>
      </c>
      <c r="E172" s="5">
        <v>43510</v>
      </c>
      <c r="F172" t="s">
        <v>696</v>
      </c>
      <c r="G172">
        <v>923</v>
      </c>
      <c r="H172">
        <v>193.61</v>
      </c>
      <c r="I172">
        <v>178702.03</v>
      </c>
      <c r="J172" t="s">
        <v>697</v>
      </c>
      <c r="K172" t="str">
        <f>INDEX($O$4:$O$15,MONTH(sp_tbl[[#This Row],[Date]]))</f>
        <v>February</v>
      </c>
      <c r="Q172" s="5"/>
    </row>
    <row r="173" spans="1:17" x14ac:dyDescent="0.25">
      <c r="A173" t="s">
        <v>125</v>
      </c>
      <c r="B173" s="7">
        <v>7715186250</v>
      </c>
      <c r="C173" t="s">
        <v>2297</v>
      </c>
      <c r="D173" t="s">
        <v>19</v>
      </c>
      <c r="E173" s="5">
        <v>43510</v>
      </c>
      <c r="F173" t="s">
        <v>843</v>
      </c>
      <c r="G173">
        <v>528</v>
      </c>
      <c r="H173">
        <v>139.44</v>
      </c>
      <c r="I173">
        <v>73624.320000000007</v>
      </c>
      <c r="J173" t="s">
        <v>844</v>
      </c>
      <c r="K173" t="str">
        <f>INDEX($O$4:$O$15,MONTH(sp_tbl[[#This Row],[Date]]))</f>
        <v>February</v>
      </c>
      <c r="Q173" s="5"/>
    </row>
    <row r="174" spans="1:17" x14ac:dyDescent="0.25">
      <c r="A174" t="s">
        <v>220</v>
      </c>
      <c r="B174" s="7">
        <v>7728733734</v>
      </c>
      <c r="C174" t="s">
        <v>2292</v>
      </c>
      <c r="D174" t="s">
        <v>18</v>
      </c>
      <c r="E174" s="5">
        <v>43510</v>
      </c>
      <c r="F174" t="s">
        <v>1293</v>
      </c>
      <c r="G174">
        <v>414</v>
      </c>
      <c r="H174">
        <v>78.27</v>
      </c>
      <c r="I174">
        <v>32403.78</v>
      </c>
      <c r="J174" t="s">
        <v>1294</v>
      </c>
      <c r="K174" t="str">
        <f>INDEX($O$4:$O$15,MONTH(sp_tbl[[#This Row],[Date]]))</f>
        <v>February</v>
      </c>
      <c r="Q174" s="5"/>
    </row>
    <row r="175" spans="1:17" x14ac:dyDescent="0.25">
      <c r="A175" t="s">
        <v>220</v>
      </c>
      <c r="B175" s="7">
        <v>7728733734</v>
      </c>
      <c r="C175" t="s">
        <v>2292</v>
      </c>
      <c r="D175" t="s">
        <v>18</v>
      </c>
      <c r="E175" s="5">
        <v>43510</v>
      </c>
      <c r="F175" t="s">
        <v>1296</v>
      </c>
      <c r="G175">
        <v>382</v>
      </c>
      <c r="H175">
        <v>316.08999999999997</v>
      </c>
      <c r="I175">
        <v>120746.38</v>
      </c>
      <c r="J175" t="s">
        <v>288</v>
      </c>
      <c r="K175" t="str">
        <f>INDEX($O$4:$O$15,MONTH(sp_tbl[[#This Row],[Date]]))</f>
        <v>February</v>
      </c>
      <c r="Q175" s="5"/>
    </row>
    <row r="176" spans="1:17" x14ac:dyDescent="0.25">
      <c r="A176" t="s">
        <v>296</v>
      </c>
      <c r="B176" s="7">
        <v>6810221217</v>
      </c>
      <c r="C176" t="s">
        <v>2294</v>
      </c>
      <c r="D176" t="s">
        <v>18</v>
      </c>
      <c r="E176" s="5">
        <v>43510</v>
      </c>
      <c r="F176" t="s">
        <v>1410</v>
      </c>
      <c r="G176">
        <v>548</v>
      </c>
      <c r="H176">
        <v>16</v>
      </c>
      <c r="I176">
        <v>8768</v>
      </c>
      <c r="J176" t="s">
        <v>323</v>
      </c>
      <c r="K176" t="str">
        <f>INDEX($O$4:$O$15,MONTH(sp_tbl[[#This Row],[Date]]))</f>
        <v>February</v>
      </c>
      <c r="Q176" s="5"/>
    </row>
    <row r="177" spans="1:17" x14ac:dyDescent="0.25">
      <c r="A177" t="s">
        <v>356</v>
      </c>
      <c r="B177" s="7">
        <v>238375314</v>
      </c>
      <c r="C177" t="s">
        <v>2301</v>
      </c>
      <c r="D177" t="s">
        <v>18</v>
      </c>
      <c r="E177" s="5">
        <v>43510</v>
      </c>
      <c r="F177" t="s">
        <v>1570</v>
      </c>
      <c r="G177">
        <v>304</v>
      </c>
      <c r="H177">
        <v>128.04</v>
      </c>
      <c r="I177">
        <v>38924.160000000003</v>
      </c>
      <c r="J177" t="s">
        <v>1571</v>
      </c>
      <c r="K177" t="str">
        <f>INDEX($O$4:$O$15,MONTH(sp_tbl[[#This Row],[Date]]))</f>
        <v>February</v>
      </c>
      <c r="Q177" s="5"/>
    </row>
    <row r="178" spans="1:17" x14ac:dyDescent="0.25">
      <c r="A178" t="s">
        <v>439</v>
      </c>
      <c r="B178" s="7">
        <v>4026667576</v>
      </c>
      <c r="C178" t="s">
        <v>2286</v>
      </c>
      <c r="D178" t="s">
        <v>18</v>
      </c>
      <c r="E178" s="5">
        <v>43510</v>
      </c>
      <c r="F178" t="s">
        <v>1820</v>
      </c>
      <c r="G178">
        <v>715</v>
      </c>
      <c r="H178">
        <v>155.35</v>
      </c>
      <c r="I178">
        <v>111075.25</v>
      </c>
      <c r="J178" t="s">
        <v>301</v>
      </c>
      <c r="K178" t="str">
        <f>INDEX($O$4:$O$15,MONTH(sp_tbl[[#This Row],[Date]]))</f>
        <v>February</v>
      </c>
      <c r="Q178" s="5"/>
    </row>
    <row r="179" spans="1:17" x14ac:dyDescent="0.25">
      <c r="A179" t="s">
        <v>82</v>
      </c>
      <c r="B179" s="7">
        <v>8367072738</v>
      </c>
      <c r="C179" t="s">
        <v>2291</v>
      </c>
      <c r="D179" t="s">
        <v>19</v>
      </c>
      <c r="E179" s="5">
        <v>43511</v>
      </c>
      <c r="F179" t="s">
        <v>710</v>
      </c>
      <c r="G179">
        <v>557</v>
      </c>
      <c r="H179">
        <v>201.39</v>
      </c>
      <c r="I179">
        <v>112174.23</v>
      </c>
      <c r="J179" t="s">
        <v>207</v>
      </c>
      <c r="K179" t="str">
        <f>INDEX($O$4:$O$15,MONTH(sp_tbl[[#This Row],[Date]]))</f>
        <v>February</v>
      </c>
      <c r="Q179" s="5"/>
    </row>
    <row r="180" spans="1:17" x14ac:dyDescent="0.25">
      <c r="A180" t="s">
        <v>141</v>
      </c>
      <c r="B180" s="7">
        <v>2438825543</v>
      </c>
      <c r="C180" t="s">
        <v>2300</v>
      </c>
      <c r="D180" t="s">
        <v>19</v>
      </c>
      <c r="E180" s="5">
        <v>43511</v>
      </c>
      <c r="F180" t="s">
        <v>901</v>
      </c>
      <c r="G180">
        <v>614</v>
      </c>
      <c r="H180">
        <v>168.76</v>
      </c>
      <c r="I180">
        <v>103618.64</v>
      </c>
      <c r="J180" t="s">
        <v>808</v>
      </c>
      <c r="K180" t="str">
        <f>INDEX($O$4:$O$15,MONTH(sp_tbl[[#This Row],[Date]]))</f>
        <v>February</v>
      </c>
      <c r="Q180" s="5"/>
    </row>
    <row r="181" spans="1:17" x14ac:dyDescent="0.25">
      <c r="A181" t="s">
        <v>156</v>
      </c>
      <c r="B181" s="7">
        <v>1007202752</v>
      </c>
      <c r="C181" t="s">
        <v>2291</v>
      </c>
      <c r="D181" t="s">
        <v>19</v>
      </c>
      <c r="E181" s="5">
        <v>43511</v>
      </c>
      <c r="F181" t="s">
        <v>982</v>
      </c>
      <c r="G181">
        <v>303</v>
      </c>
      <c r="H181">
        <v>11.07</v>
      </c>
      <c r="I181">
        <v>3354.21</v>
      </c>
      <c r="J181" t="s">
        <v>216</v>
      </c>
      <c r="K181" t="str">
        <f>INDEX($O$4:$O$15,MONTH(sp_tbl[[#This Row],[Date]]))</f>
        <v>February</v>
      </c>
      <c r="Q181" s="5"/>
    </row>
    <row r="182" spans="1:17" x14ac:dyDescent="0.25">
      <c r="A182" t="s">
        <v>200</v>
      </c>
      <c r="B182" s="7">
        <v>542822521</v>
      </c>
      <c r="C182" t="s">
        <v>2296</v>
      </c>
      <c r="D182" t="s">
        <v>19</v>
      </c>
      <c r="E182" s="5">
        <v>43511</v>
      </c>
      <c r="F182" t="s">
        <v>1222</v>
      </c>
      <c r="G182">
        <v>279</v>
      </c>
      <c r="H182">
        <v>89.35</v>
      </c>
      <c r="I182">
        <v>24928.65</v>
      </c>
      <c r="J182" t="s">
        <v>1223</v>
      </c>
      <c r="K182" t="str">
        <f>INDEX($O$4:$O$15,MONTH(sp_tbl[[#This Row],[Date]]))</f>
        <v>February</v>
      </c>
      <c r="Q182" s="5"/>
    </row>
    <row r="183" spans="1:17" x14ac:dyDescent="0.25">
      <c r="A183" t="s">
        <v>259</v>
      </c>
      <c r="B183" s="7">
        <v>3282355067</v>
      </c>
      <c r="C183" t="s">
        <v>2286</v>
      </c>
      <c r="D183" t="s">
        <v>18</v>
      </c>
      <c r="E183" s="5">
        <v>43511</v>
      </c>
      <c r="F183" t="s">
        <v>1335</v>
      </c>
      <c r="G183">
        <v>820</v>
      </c>
      <c r="H183">
        <v>33.74</v>
      </c>
      <c r="I183">
        <v>27666.799999999999</v>
      </c>
      <c r="J183" t="s">
        <v>474</v>
      </c>
      <c r="K183" t="str">
        <f>INDEX($O$4:$O$15,MONTH(sp_tbl[[#This Row],[Date]]))</f>
        <v>February</v>
      </c>
      <c r="Q183" s="5"/>
    </row>
    <row r="184" spans="1:17" x14ac:dyDescent="0.25">
      <c r="A184" t="s">
        <v>529</v>
      </c>
      <c r="B184" s="7">
        <v>1683762345</v>
      </c>
      <c r="C184" t="s">
        <v>2299</v>
      </c>
      <c r="D184" t="s">
        <v>18</v>
      </c>
      <c r="E184" s="5">
        <v>43511</v>
      </c>
      <c r="F184" t="s">
        <v>2104</v>
      </c>
      <c r="G184">
        <v>699</v>
      </c>
      <c r="H184">
        <v>208.62</v>
      </c>
      <c r="I184">
        <v>145825.38</v>
      </c>
      <c r="J184" t="s">
        <v>2105</v>
      </c>
      <c r="K184" t="str">
        <f>INDEX($O$4:$O$15,MONTH(sp_tbl[[#This Row],[Date]]))</f>
        <v>February</v>
      </c>
      <c r="Q184" s="5"/>
    </row>
    <row r="185" spans="1:17" x14ac:dyDescent="0.25">
      <c r="A185" t="s">
        <v>174</v>
      </c>
      <c r="B185" s="7">
        <v>4520285782</v>
      </c>
      <c r="C185" t="s">
        <v>2295</v>
      </c>
      <c r="D185" t="s">
        <v>19</v>
      </c>
      <c r="E185" s="5">
        <v>43512</v>
      </c>
      <c r="F185" t="s">
        <v>1026</v>
      </c>
      <c r="G185">
        <v>289</v>
      </c>
      <c r="H185">
        <v>177.76</v>
      </c>
      <c r="I185">
        <v>51372.639999999999</v>
      </c>
      <c r="J185" t="s">
        <v>209</v>
      </c>
      <c r="K185" t="str">
        <f>INDEX($O$4:$O$15,MONTH(sp_tbl[[#This Row],[Date]]))</f>
        <v>February</v>
      </c>
      <c r="Q185" s="5"/>
    </row>
    <row r="186" spans="1:17" x14ac:dyDescent="0.25">
      <c r="A186" t="s">
        <v>206</v>
      </c>
      <c r="B186" s="7">
        <v>311634371</v>
      </c>
      <c r="C186" t="s">
        <v>2285</v>
      </c>
      <c r="D186" t="s">
        <v>19</v>
      </c>
      <c r="E186" s="5">
        <v>43512</v>
      </c>
      <c r="F186" t="s">
        <v>1240</v>
      </c>
      <c r="G186">
        <v>910</v>
      </c>
      <c r="H186">
        <v>58.37</v>
      </c>
      <c r="I186">
        <v>53116.7</v>
      </c>
      <c r="J186" t="s">
        <v>874</v>
      </c>
      <c r="K186" t="str">
        <f>INDEX($O$4:$O$15,MONTH(sp_tbl[[#This Row],[Date]]))</f>
        <v>February</v>
      </c>
      <c r="Q186" s="5"/>
    </row>
    <row r="187" spans="1:17" x14ac:dyDescent="0.25">
      <c r="A187" t="s">
        <v>206</v>
      </c>
      <c r="B187" s="7">
        <v>311634371</v>
      </c>
      <c r="C187" t="s">
        <v>2285</v>
      </c>
      <c r="D187" t="s">
        <v>19</v>
      </c>
      <c r="E187" s="5">
        <v>43512</v>
      </c>
      <c r="F187" t="s">
        <v>1250</v>
      </c>
      <c r="G187">
        <v>306</v>
      </c>
      <c r="H187">
        <v>386.29</v>
      </c>
      <c r="I187">
        <v>118204.74</v>
      </c>
      <c r="J187" t="s">
        <v>186</v>
      </c>
      <c r="K187" t="str">
        <f>INDEX($O$4:$O$15,MONTH(sp_tbl[[#This Row],[Date]]))</f>
        <v>February</v>
      </c>
      <c r="Q187" s="5"/>
    </row>
    <row r="188" spans="1:17" x14ac:dyDescent="0.25">
      <c r="A188" t="s">
        <v>141</v>
      </c>
      <c r="B188" s="7">
        <v>2438825543</v>
      </c>
      <c r="C188" t="s">
        <v>2300</v>
      </c>
      <c r="D188" t="s">
        <v>19</v>
      </c>
      <c r="E188" s="5">
        <v>43513</v>
      </c>
      <c r="F188" t="s">
        <v>903</v>
      </c>
      <c r="G188">
        <v>560</v>
      </c>
      <c r="H188">
        <v>231.36</v>
      </c>
      <c r="I188">
        <v>129561.60000000001</v>
      </c>
      <c r="J188" t="s">
        <v>904</v>
      </c>
      <c r="K188" t="str">
        <f>INDEX($O$4:$O$15,MONTH(sp_tbl[[#This Row],[Date]]))</f>
        <v>February</v>
      </c>
      <c r="Q188" s="5"/>
    </row>
    <row r="189" spans="1:17" x14ac:dyDescent="0.25">
      <c r="A189" t="s">
        <v>189</v>
      </c>
      <c r="B189" s="7">
        <v>6874331704</v>
      </c>
      <c r="C189" t="s">
        <v>2293</v>
      </c>
      <c r="D189" t="s">
        <v>19</v>
      </c>
      <c r="E189" s="5">
        <v>43513</v>
      </c>
      <c r="F189" t="s">
        <v>1172</v>
      </c>
      <c r="G189">
        <v>391</v>
      </c>
      <c r="H189">
        <v>456.38</v>
      </c>
      <c r="I189">
        <v>178444.58</v>
      </c>
      <c r="J189" t="s">
        <v>136</v>
      </c>
      <c r="K189" t="str">
        <f>INDEX($O$4:$O$15,MONTH(sp_tbl[[#This Row],[Date]]))</f>
        <v>February</v>
      </c>
      <c r="Q189" s="5"/>
    </row>
    <row r="190" spans="1:17" x14ac:dyDescent="0.25">
      <c r="A190" t="s">
        <v>259</v>
      </c>
      <c r="B190" s="7">
        <v>3282355067</v>
      </c>
      <c r="C190" t="s">
        <v>2286</v>
      </c>
      <c r="D190" t="s">
        <v>18</v>
      </c>
      <c r="E190" s="5">
        <v>43513</v>
      </c>
      <c r="F190" t="s">
        <v>1369</v>
      </c>
      <c r="G190">
        <v>587</v>
      </c>
      <c r="H190">
        <v>10.42</v>
      </c>
      <c r="I190">
        <v>6116.54</v>
      </c>
      <c r="J190" t="s">
        <v>1370</v>
      </c>
      <c r="K190" t="str">
        <f>INDEX($O$4:$O$15,MONTH(sp_tbl[[#This Row],[Date]]))</f>
        <v>February</v>
      </c>
      <c r="Q190" s="5"/>
    </row>
    <row r="191" spans="1:17" x14ac:dyDescent="0.25">
      <c r="A191" t="s">
        <v>296</v>
      </c>
      <c r="B191" s="7">
        <v>6810221217</v>
      </c>
      <c r="C191" t="s">
        <v>2294</v>
      </c>
      <c r="D191" t="s">
        <v>18</v>
      </c>
      <c r="E191" s="5">
        <v>43513</v>
      </c>
      <c r="F191" t="s">
        <v>1379</v>
      </c>
      <c r="G191">
        <v>888</v>
      </c>
      <c r="H191">
        <v>8.52</v>
      </c>
      <c r="I191">
        <v>7565.76</v>
      </c>
      <c r="J191" t="s">
        <v>1380</v>
      </c>
      <c r="K191" t="str">
        <f>INDEX($O$4:$O$15,MONTH(sp_tbl[[#This Row],[Date]]))</f>
        <v>February</v>
      </c>
      <c r="Q191" s="5"/>
    </row>
    <row r="192" spans="1:17" x14ac:dyDescent="0.25">
      <c r="A192" t="s">
        <v>376</v>
      </c>
      <c r="B192" s="7">
        <v>6441743474</v>
      </c>
      <c r="C192" t="s">
        <v>2302</v>
      </c>
      <c r="D192" t="s">
        <v>18</v>
      </c>
      <c r="E192" s="5">
        <v>43513</v>
      </c>
      <c r="F192" t="s">
        <v>1669</v>
      </c>
      <c r="G192">
        <v>302</v>
      </c>
      <c r="H192">
        <v>349.69</v>
      </c>
      <c r="I192">
        <v>105606.38</v>
      </c>
      <c r="J192" t="s">
        <v>524</v>
      </c>
      <c r="K192" t="str">
        <f>INDEX($O$4:$O$15,MONTH(sp_tbl[[#This Row],[Date]]))</f>
        <v>February</v>
      </c>
      <c r="Q192" s="5"/>
    </row>
    <row r="193" spans="1:17" x14ac:dyDescent="0.25">
      <c r="A193" t="s">
        <v>460</v>
      </c>
      <c r="B193" s="7">
        <v>6666605463</v>
      </c>
      <c r="C193" t="s">
        <v>2288</v>
      </c>
      <c r="D193" t="s">
        <v>18</v>
      </c>
      <c r="E193" s="5">
        <v>43513</v>
      </c>
      <c r="F193" t="s">
        <v>1894</v>
      </c>
      <c r="G193">
        <v>430</v>
      </c>
      <c r="H193">
        <v>133.88999999999999</v>
      </c>
      <c r="I193">
        <v>57572.7</v>
      </c>
      <c r="J193" t="s">
        <v>401</v>
      </c>
      <c r="K193" t="str">
        <f>INDEX($O$4:$O$15,MONTH(sp_tbl[[#This Row],[Date]]))</f>
        <v>February</v>
      </c>
      <c r="Q193" s="5"/>
    </row>
    <row r="194" spans="1:17" x14ac:dyDescent="0.25">
      <c r="A194" t="s">
        <v>506</v>
      </c>
      <c r="B194" s="7">
        <v>775755755</v>
      </c>
      <c r="C194" t="s">
        <v>2290</v>
      </c>
      <c r="D194" t="s">
        <v>18</v>
      </c>
      <c r="E194" s="5">
        <v>43513</v>
      </c>
      <c r="F194" t="s">
        <v>2044</v>
      </c>
      <c r="G194">
        <v>608</v>
      </c>
      <c r="H194">
        <v>1.5</v>
      </c>
      <c r="I194">
        <v>912</v>
      </c>
      <c r="J194" t="s">
        <v>227</v>
      </c>
      <c r="K194" t="str">
        <f>INDEX($O$4:$O$15,MONTH(sp_tbl[[#This Row],[Date]]))</f>
        <v>February</v>
      </c>
      <c r="Q194" s="5"/>
    </row>
    <row r="195" spans="1:17" x14ac:dyDescent="0.25">
      <c r="A195" t="s">
        <v>220</v>
      </c>
      <c r="B195" s="7">
        <v>7728733734</v>
      </c>
      <c r="C195" t="s">
        <v>2292</v>
      </c>
      <c r="D195" t="s">
        <v>18</v>
      </c>
      <c r="E195" s="5">
        <v>43514</v>
      </c>
      <c r="F195" t="s">
        <v>1309</v>
      </c>
      <c r="G195">
        <v>341</v>
      </c>
      <c r="H195">
        <v>21.84</v>
      </c>
      <c r="I195">
        <v>7447.44</v>
      </c>
      <c r="J195" t="s">
        <v>1310</v>
      </c>
      <c r="K195" t="str">
        <f>INDEX($O$4:$O$15,MONTH(sp_tbl[[#This Row],[Date]]))</f>
        <v>February</v>
      </c>
      <c r="Q195" s="5"/>
    </row>
    <row r="196" spans="1:17" x14ac:dyDescent="0.25">
      <c r="A196" t="s">
        <v>296</v>
      </c>
      <c r="B196" s="7">
        <v>6810221217</v>
      </c>
      <c r="C196" t="s">
        <v>2294</v>
      </c>
      <c r="D196" t="s">
        <v>18</v>
      </c>
      <c r="E196" s="5">
        <v>43514</v>
      </c>
      <c r="F196" t="s">
        <v>1426</v>
      </c>
      <c r="G196">
        <v>344</v>
      </c>
      <c r="H196">
        <v>26.28</v>
      </c>
      <c r="I196">
        <v>9040.32</v>
      </c>
      <c r="J196" t="s">
        <v>1314</v>
      </c>
      <c r="K196" t="str">
        <f>INDEX($O$4:$O$15,MONTH(sp_tbl[[#This Row],[Date]]))</f>
        <v>February</v>
      </c>
      <c r="Q196" s="5"/>
    </row>
    <row r="197" spans="1:17" x14ac:dyDescent="0.25">
      <c r="A197" t="s">
        <v>394</v>
      </c>
      <c r="B197" s="7">
        <v>8745522113</v>
      </c>
      <c r="C197" t="s">
        <v>2285</v>
      </c>
      <c r="D197" t="s">
        <v>18</v>
      </c>
      <c r="E197" s="5">
        <v>43514</v>
      </c>
      <c r="F197" t="s">
        <v>1677</v>
      </c>
      <c r="G197">
        <v>912</v>
      </c>
      <c r="H197">
        <v>221.04</v>
      </c>
      <c r="I197">
        <v>201588.48000000001</v>
      </c>
      <c r="J197" t="s">
        <v>280</v>
      </c>
      <c r="K197" t="str">
        <f>INDEX($O$4:$O$15,MONTH(sp_tbl[[#This Row],[Date]]))</f>
        <v>February</v>
      </c>
      <c r="Q197" s="5"/>
    </row>
    <row r="198" spans="1:17" x14ac:dyDescent="0.25">
      <c r="A198" t="s">
        <v>439</v>
      </c>
      <c r="B198" s="7">
        <v>4026667576</v>
      </c>
      <c r="C198" t="s">
        <v>2286</v>
      </c>
      <c r="D198" t="s">
        <v>18</v>
      </c>
      <c r="E198" s="5">
        <v>43514</v>
      </c>
      <c r="F198" t="s">
        <v>1770</v>
      </c>
      <c r="G198">
        <v>383</v>
      </c>
      <c r="H198">
        <v>191.98</v>
      </c>
      <c r="I198">
        <v>73528.34</v>
      </c>
      <c r="J198" t="s">
        <v>451</v>
      </c>
      <c r="K198" t="str">
        <f>INDEX($O$4:$O$15,MONTH(sp_tbl[[#This Row],[Date]]))</f>
        <v>February</v>
      </c>
      <c r="Q198" s="5"/>
    </row>
    <row r="199" spans="1:17" x14ac:dyDescent="0.25">
      <c r="A199" t="s">
        <v>529</v>
      </c>
      <c r="B199" s="7">
        <v>1683762345</v>
      </c>
      <c r="C199" t="s">
        <v>2299</v>
      </c>
      <c r="D199" t="s">
        <v>18</v>
      </c>
      <c r="E199" s="5">
        <v>43514</v>
      </c>
      <c r="F199" t="s">
        <v>2121</v>
      </c>
      <c r="G199">
        <v>687</v>
      </c>
      <c r="H199">
        <v>38.119999999999997</v>
      </c>
      <c r="I199">
        <v>26188.44</v>
      </c>
      <c r="J199" t="s">
        <v>2122</v>
      </c>
      <c r="K199" t="str">
        <f>INDEX($O$4:$O$15,MONTH(sp_tbl[[#This Row],[Date]]))</f>
        <v>February</v>
      </c>
      <c r="Q199" s="5"/>
    </row>
    <row r="200" spans="1:17" x14ac:dyDescent="0.25">
      <c r="A200" t="s">
        <v>541</v>
      </c>
      <c r="B200" s="7">
        <v>517576661</v>
      </c>
      <c r="C200" t="s">
        <v>2303</v>
      </c>
      <c r="D200" t="s">
        <v>18</v>
      </c>
      <c r="E200" s="5">
        <v>43515</v>
      </c>
      <c r="F200" t="s">
        <v>2156</v>
      </c>
      <c r="G200">
        <v>770</v>
      </c>
      <c r="H200">
        <v>222.26</v>
      </c>
      <c r="I200">
        <v>171140.2</v>
      </c>
      <c r="J200" t="s">
        <v>238</v>
      </c>
      <c r="K200" t="str">
        <f>INDEX($O$4:$O$15,MONTH(sp_tbl[[#This Row],[Date]]))</f>
        <v>February</v>
      </c>
      <c r="Q200" s="5"/>
    </row>
    <row r="201" spans="1:17" x14ac:dyDescent="0.25">
      <c r="A201" t="s">
        <v>549</v>
      </c>
      <c r="B201" s="7">
        <v>7465830315</v>
      </c>
      <c r="C201" t="s">
        <v>2285</v>
      </c>
      <c r="D201" t="s">
        <v>18</v>
      </c>
      <c r="E201" s="5">
        <v>43515</v>
      </c>
      <c r="F201" t="s">
        <v>2166</v>
      </c>
      <c r="G201">
        <v>958</v>
      </c>
      <c r="H201">
        <v>52.53</v>
      </c>
      <c r="I201">
        <v>50323.74</v>
      </c>
      <c r="J201" t="s">
        <v>223</v>
      </c>
      <c r="K201" t="str">
        <f>INDEX($O$4:$O$15,MONTH(sp_tbl[[#This Row],[Date]]))</f>
        <v>February</v>
      </c>
      <c r="Q201" s="5"/>
    </row>
    <row r="202" spans="1:17" x14ac:dyDescent="0.25">
      <c r="A202" t="s">
        <v>549</v>
      </c>
      <c r="B202" s="7">
        <v>7465830315</v>
      </c>
      <c r="C202" t="s">
        <v>2285</v>
      </c>
      <c r="D202" t="s">
        <v>18</v>
      </c>
      <c r="E202" s="5">
        <v>43515</v>
      </c>
      <c r="F202" t="s">
        <v>2177</v>
      </c>
      <c r="G202">
        <v>589</v>
      </c>
      <c r="H202">
        <v>75.180000000000007</v>
      </c>
      <c r="I202">
        <v>44281.02</v>
      </c>
      <c r="J202" t="s">
        <v>538</v>
      </c>
      <c r="K202" t="str">
        <f>INDEX($O$4:$O$15,MONTH(sp_tbl[[#This Row],[Date]]))</f>
        <v>February</v>
      </c>
      <c r="Q202" s="5"/>
    </row>
    <row r="203" spans="1:17" x14ac:dyDescent="0.25">
      <c r="A203" t="s">
        <v>31</v>
      </c>
      <c r="B203" s="7">
        <v>8687656127</v>
      </c>
      <c r="C203" t="s">
        <v>32</v>
      </c>
      <c r="D203" t="s">
        <v>19</v>
      </c>
      <c r="E203" s="5">
        <v>43516</v>
      </c>
      <c r="F203" t="s">
        <v>596</v>
      </c>
      <c r="G203">
        <v>983</v>
      </c>
      <c r="H203">
        <v>55.94</v>
      </c>
      <c r="I203">
        <v>54989.02</v>
      </c>
      <c r="J203" t="s">
        <v>93</v>
      </c>
      <c r="K203" t="str">
        <f>INDEX($O$4:$O$15,MONTH(sp_tbl[[#This Row],[Date]]))</f>
        <v>February</v>
      </c>
      <c r="Q203" s="5"/>
    </row>
    <row r="204" spans="1:17" x14ac:dyDescent="0.25">
      <c r="A204" t="s">
        <v>439</v>
      </c>
      <c r="B204" s="7">
        <v>4026667576</v>
      </c>
      <c r="C204" t="s">
        <v>2286</v>
      </c>
      <c r="D204" t="s">
        <v>18</v>
      </c>
      <c r="E204" s="5">
        <v>43516</v>
      </c>
      <c r="F204" t="s">
        <v>1816</v>
      </c>
      <c r="G204">
        <v>510</v>
      </c>
      <c r="H204">
        <v>121.49</v>
      </c>
      <c r="I204">
        <v>61959.9</v>
      </c>
      <c r="J204" t="s">
        <v>359</v>
      </c>
      <c r="K204" t="str">
        <f>INDEX($O$4:$O$15,MONTH(sp_tbl[[#This Row],[Date]]))</f>
        <v>February</v>
      </c>
      <c r="Q204" s="5"/>
    </row>
    <row r="205" spans="1:17" x14ac:dyDescent="0.25">
      <c r="A205" t="s">
        <v>506</v>
      </c>
      <c r="B205" s="7">
        <v>775755755</v>
      </c>
      <c r="C205" t="s">
        <v>2290</v>
      </c>
      <c r="D205" t="s">
        <v>18</v>
      </c>
      <c r="E205" s="5">
        <v>43517</v>
      </c>
      <c r="F205" t="s">
        <v>1996</v>
      </c>
      <c r="G205">
        <v>360</v>
      </c>
      <c r="H205">
        <v>115.29</v>
      </c>
      <c r="I205">
        <v>41504.400000000001</v>
      </c>
      <c r="J205" t="s">
        <v>472</v>
      </c>
      <c r="K205" t="str">
        <f>INDEX($O$4:$O$15,MONTH(sp_tbl[[#This Row],[Date]]))</f>
        <v>February</v>
      </c>
      <c r="Q205" s="5"/>
    </row>
    <row r="206" spans="1:17" x14ac:dyDescent="0.25">
      <c r="A206" t="s">
        <v>559</v>
      </c>
      <c r="B206" s="7">
        <v>3820016237</v>
      </c>
      <c r="C206" t="s">
        <v>2295</v>
      </c>
      <c r="D206" t="s">
        <v>18</v>
      </c>
      <c r="E206" s="5">
        <v>43517</v>
      </c>
      <c r="F206" t="s">
        <v>2243</v>
      </c>
      <c r="G206">
        <v>913</v>
      </c>
      <c r="H206">
        <v>62.18</v>
      </c>
      <c r="I206">
        <v>56770.34</v>
      </c>
      <c r="J206" t="s">
        <v>328</v>
      </c>
      <c r="K206" t="str">
        <f>INDEX($O$4:$O$15,MONTH(sp_tbl[[#This Row],[Date]]))</f>
        <v>February</v>
      </c>
      <c r="Q206" s="5"/>
    </row>
    <row r="207" spans="1:17" x14ac:dyDescent="0.25">
      <c r="A207" t="s">
        <v>104</v>
      </c>
      <c r="B207" s="7">
        <v>188071775</v>
      </c>
      <c r="C207" t="s">
        <v>2298</v>
      </c>
      <c r="D207" t="s">
        <v>19</v>
      </c>
      <c r="E207" s="5">
        <v>43518</v>
      </c>
      <c r="F207" t="s">
        <v>740</v>
      </c>
      <c r="G207">
        <v>576</v>
      </c>
      <c r="H207">
        <v>98.11</v>
      </c>
      <c r="I207">
        <v>56511.360000000001</v>
      </c>
      <c r="J207" t="s">
        <v>59</v>
      </c>
      <c r="K207" t="str">
        <f>INDEX($O$4:$O$15,MONTH(sp_tbl[[#This Row],[Date]]))</f>
        <v>February</v>
      </c>
      <c r="Q207" s="5"/>
    </row>
    <row r="208" spans="1:17" x14ac:dyDescent="0.25">
      <c r="A208" t="s">
        <v>141</v>
      </c>
      <c r="B208" s="7">
        <v>2438825543</v>
      </c>
      <c r="C208" t="s">
        <v>2300</v>
      </c>
      <c r="D208" t="s">
        <v>19</v>
      </c>
      <c r="E208" s="5">
        <v>43518</v>
      </c>
      <c r="F208" t="s">
        <v>944</v>
      </c>
      <c r="G208">
        <v>644</v>
      </c>
      <c r="H208">
        <v>21.22</v>
      </c>
      <c r="I208">
        <v>13665.68</v>
      </c>
      <c r="J208" t="s">
        <v>121</v>
      </c>
      <c r="K208" t="str">
        <f>INDEX($O$4:$O$15,MONTH(sp_tbl[[#This Row],[Date]]))</f>
        <v>February</v>
      </c>
      <c r="Q208" s="5"/>
    </row>
    <row r="209" spans="1:17" x14ac:dyDescent="0.25">
      <c r="A209" t="s">
        <v>356</v>
      </c>
      <c r="B209" s="7">
        <v>238375314</v>
      </c>
      <c r="C209" t="s">
        <v>2301</v>
      </c>
      <c r="D209" t="s">
        <v>18</v>
      </c>
      <c r="E209" s="5">
        <v>43518</v>
      </c>
      <c r="F209" t="s">
        <v>1572</v>
      </c>
      <c r="G209">
        <v>454</v>
      </c>
      <c r="H209">
        <v>24.1</v>
      </c>
      <c r="I209">
        <v>10941.4</v>
      </c>
      <c r="J209" t="s">
        <v>1573</v>
      </c>
      <c r="K209" t="str">
        <f>INDEX($O$4:$O$15,MONTH(sp_tbl[[#This Row],[Date]]))</f>
        <v>February</v>
      </c>
      <c r="Q209" s="5"/>
    </row>
    <row r="210" spans="1:17" x14ac:dyDescent="0.25">
      <c r="A210" t="s">
        <v>376</v>
      </c>
      <c r="B210" s="7">
        <v>6441743474</v>
      </c>
      <c r="C210" t="s">
        <v>2302</v>
      </c>
      <c r="D210" t="s">
        <v>18</v>
      </c>
      <c r="E210" s="5">
        <v>43518</v>
      </c>
      <c r="F210" t="s">
        <v>1616</v>
      </c>
      <c r="G210">
        <v>976</v>
      </c>
      <c r="H210">
        <v>22.31</v>
      </c>
      <c r="I210">
        <v>21774.560000000001</v>
      </c>
      <c r="J210" t="s">
        <v>456</v>
      </c>
      <c r="K210" t="str">
        <f>INDEX($O$4:$O$15,MONTH(sp_tbl[[#This Row],[Date]]))</f>
        <v>February</v>
      </c>
      <c r="Q210" s="5"/>
    </row>
    <row r="211" spans="1:17" x14ac:dyDescent="0.25">
      <c r="A211" t="s">
        <v>394</v>
      </c>
      <c r="B211" s="7">
        <v>8745522113</v>
      </c>
      <c r="C211" t="s">
        <v>2285</v>
      </c>
      <c r="D211" t="s">
        <v>18</v>
      </c>
      <c r="E211" s="5">
        <v>43518</v>
      </c>
      <c r="F211" t="s">
        <v>1680</v>
      </c>
      <c r="G211">
        <v>452</v>
      </c>
      <c r="H211">
        <v>106.02</v>
      </c>
      <c r="I211">
        <v>47921.04</v>
      </c>
      <c r="J211" t="s">
        <v>459</v>
      </c>
      <c r="K211" t="str">
        <f>INDEX($O$4:$O$15,MONTH(sp_tbl[[#This Row],[Date]]))</f>
        <v>February</v>
      </c>
      <c r="Q211" s="5"/>
    </row>
    <row r="212" spans="1:17" x14ac:dyDescent="0.25">
      <c r="A212" t="s">
        <v>394</v>
      </c>
      <c r="B212" s="7">
        <v>8745522113</v>
      </c>
      <c r="C212" t="s">
        <v>2285</v>
      </c>
      <c r="D212" t="s">
        <v>18</v>
      </c>
      <c r="E212" s="5">
        <v>43518</v>
      </c>
      <c r="F212" t="s">
        <v>1700</v>
      </c>
      <c r="G212">
        <v>888</v>
      </c>
      <c r="H212">
        <v>3.99</v>
      </c>
      <c r="I212">
        <v>3543.12</v>
      </c>
      <c r="J212" t="s">
        <v>1380</v>
      </c>
      <c r="K212" t="str">
        <f>INDEX($O$4:$O$15,MONTH(sp_tbl[[#This Row],[Date]]))</f>
        <v>February</v>
      </c>
      <c r="Q212" s="5"/>
    </row>
    <row r="213" spans="1:17" x14ac:dyDescent="0.25">
      <c r="A213" t="s">
        <v>259</v>
      </c>
      <c r="B213" s="7">
        <v>3282355067</v>
      </c>
      <c r="C213" t="s">
        <v>2286</v>
      </c>
      <c r="D213" t="s">
        <v>18</v>
      </c>
      <c r="E213" s="5">
        <v>43519</v>
      </c>
      <c r="F213" t="s">
        <v>1350</v>
      </c>
      <c r="G213">
        <v>460</v>
      </c>
      <c r="H213">
        <v>105.2</v>
      </c>
      <c r="I213">
        <v>48392</v>
      </c>
      <c r="J213" t="s">
        <v>264</v>
      </c>
      <c r="K213" t="str">
        <f>INDEX($O$4:$O$15,MONTH(sp_tbl[[#This Row],[Date]]))</f>
        <v>February</v>
      </c>
      <c r="Q213" s="5"/>
    </row>
    <row r="214" spans="1:17" x14ac:dyDescent="0.25">
      <c r="A214" t="s">
        <v>486</v>
      </c>
      <c r="B214" s="7">
        <v>1758841168</v>
      </c>
      <c r="C214" t="s">
        <v>2289</v>
      </c>
      <c r="D214" t="s">
        <v>18</v>
      </c>
      <c r="E214" s="5">
        <v>43519</v>
      </c>
      <c r="F214" t="s">
        <v>1972</v>
      </c>
      <c r="G214">
        <v>949</v>
      </c>
      <c r="H214">
        <v>99.14</v>
      </c>
      <c r="I214">
        <v>94083.86</v>
      </c>
      <c r="J214" t="s">
        <v>337</v>
      </c>
      <c r="K214" t="str">
        <f>INDEX($O$4:$O$15,MONTH(sp_tbl[[#This Row],[Date]]))</f>
        <v>February</v>
      </c>
      <c r="Q214" s="5"/>
    </row>
    <row r="215" spans="1:17" x14ac:dyDescent="0.25">
      <c r="A215" t="s">
        <v>529</v>
      </c>
      <c r="B215" s="7">
        <v>1683762345</v>
      </c>
      <c r="C215" t="s">
        <v>2299</v>
      </c>
      <c r="D215" t="s">
        <v>18</v>
      </c>
      <c r="E215" s="5">
        <v>43519</v>
      </c>
      <c r="F215" t="s">
        <v>2055</v>
      </c>
      <c r="G215">
        <v>631</v>
      </c>
      <c r="H215">
        <v>284.63</v>
      </c>
      <c r="I215">
        <v>179601.53</v>
      </c>
      <c r="J215" t="s">
        <v>319</v>
      </c>
      <c r="K215" t="str">
        <f>INDEX($O$4:$O$15,MONTH(sp_tbl[[#This Row],[Date]]))</f>
        <v>February</v>
      </c>
      <c r="Q215" s="5"/>
    </row>
    <row r="216" spans="1:17" x14ac:dyDescent="0.25">
      <c r="A216" t="s">
        <v>529</v>
      </c>
      <c r="B216" s="7">
        <v>1683762345</v>
      </c>
      <c r="C216" t="s">
        <v>2299</v>
      </c>
      <c r="D216" t="s">
        <v>18</v>
      </c>
      <c r="E216" s="5">
        <v>43519</v>
      </c>
      <c r="F216" t="s">
        <v>2067</v>
      </c>
      <c r="G216">
        <v>520</v>
      </c>
      <c r="H216">
        <v>42.84</v>
      </c>
      <c r="I216">
        <v>22276.799999999999</v>
      </c>
      <c r="J216" t="s">
        <v>354</v>
      </c>
      <c r="K216" t="str">
        <f>INDEX($O$4:$O$15,MONTH(sp_tbl[[#This Row],[Date]]))</f>
        <v>February</v>
      </c>
      <c r="Q216" s="5"/>
    </row>
    <row r="217" spans="1:17" x14ac:dyDescent="0.25">
      <c r="A217" t="s">
        <v>541</v>
      </c>
      <c r="B217" s="7">
        <v>517576661</v>
      </c>
      <c r="C217" t="s">
        <v>2303</v>
      </c>
      <c r="D217" t="s">
        <v>18</v>
      </c>
      <c r="E217" s="5">
        <v>43519</v>
      </c>
      <c r="F217" t="s">
        <v>2146</v>
      </c>
      <c r="G217">
        <v>746</v>
      </c>
      <c r="H217">
        <v>446.89</v>
      </c>
      <c r="I217">
        <v>333379.94</v>
      </c>
      <c r="J217" t="s">
        <v>2147</v>
      </c>
      <c r="K217" t="str">
        <f>INDEX($O$4:$O$15,MONTH(sp_tbl[[#This Row],[Date]]))</f>
        <v>February</v>
      </c>
      <c r="Q217" s="5"/>
    </row>
    <row r="218" spans="1:17" x14ac:dyDescent="0.25">
      <c r="A218" t="s">
        <v>206</v>
      </c>
      <c r="B218" s="7">
        <v>311634371</v>
      </c>
      <c r="C218" t="s">
        <v>2285</v>
      </c>
      <c r="D218" t="s">
        <v>19</v>
      </c>
      <c r="E218" s="5">
        <v>43520</v>
      </c>
      <c r="F218" t="s">
        <v>1239</v>
      </c>
      <c r="G218">
        <v>664</v>
      </c>
      <c r="H218">
        <v>175.35</v>
      </c>
      <c r="I218">
        <v>116432.4</v>
      </c>
      <c r="J218" t="s">
        <v>201</v>
      </c>
      <c r="K218" t="str">
        <f>INDEX($O$4:$O$15,MONTH(sp_tbl[[#This Row],[Date]]))</f>
        <v>February</v>
      </c>
      <c r="Q218" s="5"/>
    </row>
    <row r="219" spans="1:17" x14ac:dyDescent="0.25">
      <c r="A219" t="s">
        <v>315</v>
      </c>
      <c r="B219" s="7">
        <v>8238078287</v>
      </c>
      <c r="C219" t="s">
        <v>2295</v>
      </c>
      <c r="D219" t="s">
        <v>18</v>
      </c>
      <c r="E219" s="5">
        <v>43520</v>
      </c>
      <c r="F219" t="s">
        <v>1485</v>
      </c>
      <c r="G219">
        <v>515</v>
      </c>
      <c r="H219">
        <v>181.86</v>
      </c>
      <c r="I219">
        <v>93657.9</v>
      </c>
      <c r="J219" t="s">
        <v>575</v>
      </c>
      <c r="K219" t="str">
        <f>INDEX($O$4:$O$15,MONTH(sp_tbl[[#This Row],[Date]]))</f>
        <v>February</v>
      </c>
      <c r="Q219" s="5"/>
    </row>
    <row r="220" spans="1:17" x14ac:dyDescent="0.25">
      <c r="A220" t="s">
        <v>416</v>
      </c>
      <c r="B220" s="7">
        <v>6860185571</v>
      </c>
      <c r="C220" t="s">
        <v>2304</v>
      </c>
      <c r="D220" t="s">
        <v>18</v>
      </c>
      <c r="E220" s="5">
        <v>43520</v>
      </c>
      <c r="F220" t="s">
        <v>1755</v>
      </c>
      <c r="G220">
        <v>390</v>
      </c>
      <c r="H220">
        <v>11.25</v>
      </c>
      <c r="I220">
        <v>4387.5</v>
      </c>
      <c r="J220" t="s">
        <v>1503</v>
      </c>
      <c r="K220" t="str">
        <f>INDEX($O$4:$O$15,MONTH(sp_tbl[[#This Row],[Date]]))</f>
        <v>February</v>
      </c>
      <c r="Q220" s="5"/>
    </row>
    <row r="221" spans="1:17" x14ac:dyDescent="0.25">
      <c r="A221" t="s">
        <v>439</v>
      </c>
      <c r="B221" s="7">
        <v>4026667576</v>
      </c>
      <c r="C221" t="s">
        <v>2286</v>
      </c>
      <c r="D221" t="s">
        <v>18</v>
      </c>
      <c r="E221" s="5">
        <v>43520</v>
      </c>
      <c r="F221" t="s">
        <v>1839</v>
      </c>
      <c r="G221">
        <v>764</v>
      </c>
      <c r="H221">
        <v>122.41</v>
      </c>
      <c r="I221">
        <v>93521.24</v>
      </c>
      <c r="J221" t="s">
        <v>395</v>
      </c>
      <c r="K221" t="str">
        <f>INDEX($O$4:$O$15,MONTH(sp_tbl[[#This Row],[Date]]))</f>
        <v>February</v>
      </c>
      <c r="Q221" s="5"/>
    </row>
    <row r="222" spans="1:17" x14ac:dyDescent="0.25">
      <c r="A222" t="s">
        <v>141</v>
      </c>
      <c r="B222" s="7">
        <v>2438825543</v>
      </c>
      <c r="C222" t="s">
        <v>2300</v>
      </c>
      <c r="D222" t="s">
        <v>19</v>
      </c>
      <c r="E222" s="5">
        <v>43521</v>
      </c>
      <c r="F222" t="s">
        <v>949</v>
      </c>
      <c r="G222">
        <v>732</v>
      </c>
      <c r="H222">
        <v>290.35000000000002</v>
      </c>
      <c r="I222">
        <v>212536.2</v>
      </c>
      <c r="J222" t="s">
        <v>171</v>
      </c>
      <c r="K222" t="str">
        <f>INDEX($O$4:$O$15,MONTH(sp_tbl[[#This Row],[Date]]))</f>
        <v>February</v>
      </c>
      <c r="Q222" s="5"/>
    </row>
    <row r="223" spans="1:17" x14ac:dyDescent="0.25">
      <c r="A223" t="s">
        <v>200</v>
      </c>
      <c r="B223" s="7">
        <v>542822521</v>
      </c>
      <c r="C223" t="s">
        <v>2296</v>
      </c>
      <c r="D223" t="s">
        <v>19</v>
      </c>
      <c r="E223" s="5">
        <v>43521</v>
      </c>
      <c r="F223" t="s">
        <v>1208</v>
      </c>
      <c r="G223">
        <v>373</v>
      </c>
      <c r="H223">
        <v>9.8699999999999992</v>
      </c>
      <c r="I223">
        <v>3681.51</v>
      </c>
      <c r="J223" t="s">
        <v>1209</v>
      </c>
      <c r="K223" t="str">
        <f>INDEX($O$4:$O$15,MONTH(sp_tbl[[#This Row],[Date]]))</f>
        <v>February</v>
      </c>
      <c r="Q223" s="5"/>
    </row>
    <row r="224" spans="1:17" x14ac:dyDescent="0.25">
      <c r="A224" t="s">
        <v>394</v>
      </c>
      <c r="B224" s="7">
        <v>8745522113</v>
      </c>
      <c r="C224" t="s">
        <v>2285</v>
      </c>
      <c r="D224" t="s">
        <v>18</v>
      </c>
      <c r="E224" s="5">
        <v>43521</v>
      </c>
      <c r="F224" t="s">
        <v>1719</v>
      </c>
      <c r="G224">
        <v>595</v>
      </c>
      <c r="H224">
        <v>233.78</v>
      </c>
      <c r="I224">
        <v>139099.1</v>
      </c>
      <c r="J224" t="s">
        <v>1720</v>
      </c>
      <c r="K224" t="str">
        <f>INDEX($O$4:$O$15,MONTH(sp_tbl[[#This Row],[Date]]))</f>
        <v>February</v>
      </c>
      <c r="Q224" s="5"/>
    </row>
    <row r="225" spans="1:17" x14ac:dyDescent="0.25">
      <c r="A225" t="s">
        <v>439</v>
      </c>
      <c r="B225" s="7">
        <v>4026667576</v>
      </c>
      <c r="C225" t="s">
        <v>2286</v>
      </c>
      <c r="D225" t="s">
        <v>18</v>
      </c>
      <c r="E225" s="5">
        <v>43521</v>
      </c>
      <c r="F225" t="s">
        <v>1806</v>
      </c>
      <c r="G225">
        <v>856</v>
      </c>
      <c r="H225">
        <v>23.02</v>
      </c>
      <c r="I225">
        <v>19705.12</v>
      </c>
      <c r="J225" t="s">
        <v>352</v>
      </c>
      <c r="K225" t="str">
        <f>INDEX($O$4:$O$15,MONTH(sp_tbl[[#This Row],[Date]]))</f>
        <v>February</v>
      </c>
      <c r="Q225" s="5"/>
    </row>
    <row r="226" spans="1:17" x14ac:dyDescent="0.25">
      <c r="A226" t="s">
        <v>104</v>
      </c>
      <c r="B226" s="7">
        <v>188071775</v>
      </c>
      <c r="C226" t="s">
        <v>2298</v>
      </c>
      <c r="D226" t="s">
        <v>19</v>
      </c>
      <c r="E226" s="5">
        <v>43522</v>
      </c>
      <c r="F226" t="s">
        <v>823</v>
      </c>
      <c r="G226">
        <v>423</v>
      </c>
      <c r="H226">
        <v>6.6</v>
      </c>
      <c r="I226">
        <v>2791.8</v>
      </c>
      <c r="J226" t="s">
        <v>824</v>
      </c>
      <c r="K226" t="str">
        <f>INDEX($O$4:$O$15,MONTH(sp_tbl[[#This Row],[Date]]))</f>
        <v>February</v>
      </c>
      <c r="Q226" s="5"/>
    </row>
    <row r="227" spans="1:17" x14ac:dyDescent="0.25">
      <c r="A227" t="s">
        <v>189</v>
      </c>
      <c r="B227" s="7">
        <v>6874331704</v>
      </c>
      <c r="C227" t="s">
        <v>2293</v>
      </c>
      <c r="D227" t="s">
        <v>19</v>
      </c>
      <c r="E227" s="5">
        <v>43522</v>
      </c>
      <c r="F227" t="s">
        <v>1092</v>
      </c>
      <c r="G227">
        <v>807</v>
      </c>
      <c r="H227">
        <v>26.35</v>
      </c>
      <c r="I227">
        <v>21264.45</v>
      </c>
      <c r="J227" t="s">
        <v>1093</v>
      </c>
      <c r="K227" t="str">
        <f>INDEX($O$4:$O$15,MONTH(sp_tbl[[#This Row],[Date]]))</f>
        <v>February</v>
      </c>
      <c r="Q227" s="5"/>
    </row>
    <row r="228" spans="1:17" x14ac:dyDescent="0.25">
      <c r="A228" t="s">
        <v>334</v>
      </c>
      <c r="B228" s="7">
        <v>6354702575</v>
      </c>
      <c r="C228" t="s">
        <v>2287</v>
      </c>
      <c r="D228" t="s">
        <v>18</v>
      </c>
      <c r="E228" s="5">
        <v>43522</v>
      </c>
      <c r="F228" t="s">
        <v>1502</v>
      </c>
      <c r="G228">
        <v>390</v>
      </c>
      <c r="H228">
        <v>29.84</v>
      </c>
      <c r="I228">
        <v>11637.6</v>
      </c>
      <c r="J228" t="s">
        <v>1503</v>
      </c>
      <c r="K228" t="str">
        <f>INDEX($O$4:$O$15,MONTH(sp_tbl[[#This Row],[Date]]))</f>
        <v>February</v>
      </c>
      <c r="Q228" s="5"/>
    </row>
    <row r="229" spans="1:17" x14ac:dyDescent="0.25">
      <c r="A229" t="s">
        <v>334</v>
      </c>
      <c r="B229" s="7">
        <v>6354702575</v>
      </c>
      <c r="C229" t="s">
        <v>2287</v>
      </c>
      <c r="D229" t="s">
        <v>18</v>
      </c>
      <c r="E229" s="5">
        <v>43522</v>
      </c>
      <c r="F229" t="s">
        <v>1518</v>
      </c>
      <c r="G229">
        <v>398</v>
      </c>
      <c r="H229">
        <v>132.19999999999999</v>
      </c>
      <c r="I229">
        <v>52615.6</v>
      </c>
      <c r="J229" t="s">
        <v>576</v>
      </c>
      <c r="K229" t="str">
        <f>INDEX($O$4:$O$15,MONTH(sp_tbl[[#This Row],[Date]]))</f>
        <v>February</v>
      </c>
      <c r="Q229" s="5"/>
    </row>
    <row r="230" spans="1:17" x14ac:dyDescent="0.25">
      <c r="A230" t="s">
        <v>376</v>
      </c>
      <c r="B230" s="7">
        <v>6441743474</v>
      </c>
      <c r="C230" t="s">
        <v>2302</v>
      </c>
      <c r="D230" t="s">
        <v>18</v>
      </c>
      <c r="E230" s="5">
        <v>43522</v>
      </c>
      <c r="F230" t="s">
        <v>1651</v>
      </c>
      <c r="G230">
        <v>833</v>
      </c>
      <c r="H230">
        <v>183.53</v>
      </c>
      <c r="I230">
        <v>152880.49</v>
      </c>
      <c r="J230" t="s">
        <v>273</v>
      </c>
      <c r="K230" t="str">
        <f>INDEX($O$4:$O$15,MONTH(sp_tbl[[#This Row],[Date]]))</f>
        <v>February</v>
      </c>
      <c r="Q230" s="5"/>
    </row>
    <row r="231" spans="1:17" x14ac:dyDescent="0.25">
      <c r="A231" t="s">
        <v>439</v>
      </c>
      <c r="B231" s="7">
        <v>4026667576</v>
      </c>
      <c r="C231" t="s">
        <v>2286</v>
      </c>
      <c r="D231" t="s">
        <v>18</v>
      </c>
      <c r="E231" s="5">
        <v>43522</v>
      </c>
      <c r="F231" t="s">
        <v>1792</v>
      </c>
      <c r="G231">
        <v>652</v>
      </c>
      <c r="H231">
        <v>136.91999999999999</v>
      </c>
      <c r="I231">
        <v>89271.84</v>
      </c>
      <c r="J231" t="s">
        <v>257</v>
      </c>
      <c r="K231" t="str">
        <f>INDEX($O$4:$O$15,MONTH(sp_tbl[[#This Row],[Date]]))</f>
        <v>February</v>
      </c>
      <c r="Q231" s="5"/>
    </row>
    <row r="232" spans="1:17" x14ac:dyDescent="0.25">
      <c r="A232" t="s">
        <v>506</v>
      </c>
      <c r="B232" s="7">
        <v>775755755</v>
      </c>
      <c r="C232" t="s">
        <v>2290</v>
      </c>
      <c r="D232" t="s">
        <v>18</v>
      </c>
      <c r="E232" s="5">
        <v>43522</v>
      </c>
      <c r="F232" t="s">
        <v>2034</v>
      </c>
      <c r="G232">
        <v>787</v>
      </c>
      <c r="H232">
        <v>64.16</v>
      </c>
      <c r="I232">
        <v>50493.919999999998</v>
      </c>
      <c r="J232" t="s">
        <v>490</v>
      </c>
      <c r="K232" t="str">
        <f>INDEX($O$4:$O$15,MONTH(sp_tbl[[#This Row],[Date]]))</f>
        <v>February</v>
      </c>
      <c r="Q232" s="5"/>
    </row>
    <row r="233" spans="1:17" x14ac:dyDescent="0.25">
      <c r="A233" t="s">
        <v>104</v>
      </c>
      <c r="B233" s="7">
        <v>188071775</v>
      </c>
      <c r="C233" t="s">
        <v>2298</v>
      </c>
      <c r="D233" t="s">
        <v>19</v>
      </c>
      <c r="E233" s="5">
        <v>43523</v>
      </c>
      <c r="F233" t="s">
        <v>764</v>
      </c>
      <c r="G233">
        <v>315</v>
      </c>
      <c r="H233">
        <v>16.93</v>
      </c>
      <c r="I233">
        <v>5332.95</v>
      </c>
      <c r="J233" t="s">
        <v>765</v>
      </c>
      <c r="K233" t="str">
        <f>INDEX($O$4:$O$15,MONTH(sp_tbl[[#This Row],[Date]]))</f>
        <v>February</v>
      </c>
      <c r="Q233" s="5"/>
    </row>
    <row r="234" spans="1:17" x14ac:dyDescent="0.25">
      <c r="A234" t="s">
        <v>189</v>
      </c>
      <c r="B234" s="7">
        <v>6874331704</v>
      </c>
      <c r="C234" t="s">
        <v>2293</v>
      </c>
      <c r="D234" t="s">
        <v>19</v>
      </c>
      <c r="E234" s="5">
        <v>43523</v>
      </c>
      <c r="F234" t="s">
        <v>1160</v>
      </c>
      <c r="G234">
        <v>563</v>
      </c>
      <c r="H234">
        <v>371.49</v>
      </c>
      <c r="I234">
        <v>209148.87</v>
      </c>
      <c r="J234" t="s">
        <v>1118</v>
      </c>
      <c r="K234" t="str">
        <f>INDEX($O$4:$O$15,MONTH(sp_tbl[[#This Row],[Date]]))</f>
        <v>February</v>
      </c>
      <c r="Q234" s="5"/>
    </row>
    <row r="235" spans="1:17" x14ac:dyDescent="0.25">
      <c r="A235" t="s">
        <v>220</v>
      </c>
      <c r="B235" s="7">
        <v>7728733734</v>
      </c>
      <c r="C235" t="s">
        <v>2292</v>
      </c>
      <c r="D235" t="s">
        <v>18</v>
      </c>
      <c r="E235" s="5">
        <v>43523</v>
      </c>
      <c r="F235" t="s">
        <v>1321</v>
      </c>
      <c r="G235">
        <v>401</v>
      </c>
      <c r="H235">
        <v>31.78</v>
      </c>
      <c r="I235">
        <v>12743.78</v>
      </c>
      <c r="J235" t="s">
        <v>1322</v>
      </c>
      <c r="K235" t="str">
        <f>INDEX($O$4:$O$15,MONTH(sp_tbl[[#This Row],[Date]]))</f>
        <v>February</v>
      </c>
      <c r="Q235" s="5"/>
    </row>
    <row r="236" spans="1:17" x14ac:dyDescent="0.25">
      <c r="A236" t="s">
        <v>259</v>
      </c>
      <c r="B236" s="7">
        <v>3282355067</v>
      </c>
      <c r="C236" t="s">
        <v>2286</v>
      </c>
      <c r="D236" t="s">
        <v>18</v>
      </c>
      <c r="E236" s="5">
        <v>43523</v>
      </c>
      <c r="F236" t="s">
        <v>1343</v>
      </c>
      <c r="G236">
        <v>930</v>
      </c>
      <c r="H236">
        <v>29.39</v>
      </c>
      <c r="I236">
        <v>27332.7</v>
      </c>
      <c r="J236" t="s">
        <v>346</v>
      </c>
      <c r="K236" t="str">
        <f>INDEX($O$4:$O$15,MONTH(sp_tbl[[#This Row],[Date]]))</f>
        <v>February</v>
      </c>
      <c r="Q236" s="5"/>
    </row>
    <row r="237" spans="1:17" x14ac:dyDescent="0.25">
      <c r="A237" t="s">
        <v>334</v>
      </c>
      <c r="B237" s="7">
        <v>6354702575</v>
      </c>
      <c r="C237" t="s">
        <v>2287</v>
      </c>
      <c r="D237" t="s">
        <v>18</v>
      </c>
      <c r="E237" s="5">
        <v>43523</v>
      </c>
      <c r="F237" t="s">
        <v>1527</v>
      </c>
      <c r="G237">
        <v>497</v>
      </c>
      <c r="H237">
        <v>309.36</v>
      </c>
      <c r="I237">
        <v>153751.92000000001</v>
      </c>
      <c r="J237" t="s">
        <v>1528</v>
      </c>
      <c r="K237" t="str">
        <f>INDEX($O$4:$O$15,MONTH(sp_tbl[[#This Row],[Date]]))</f>
        <v>February</v>
      </c>
      <c r="Q237" s="5"/>
    </row>
    <row r="238" spans="1:17" x14ac:dyDescent="0.25">
      <c r="A238" t="s">
        <v>334</v>
      </c>
      <c r="B238" s="7">
        <v>6354702575</v>
      </c>
      <c r="C238" t="s">
        <v>2287</v>
      </c>
      <c r="D238" t="s">
        <v>18</v>
      </c>
      <c r="E238" s="5">
        <v>43523</v>
      </c>
      <c r="F238" t="s">
        <v>1542</v>
      </c>
      <c r="G238">
        <v>934</v>
      </c>
      <c r="H238">
        <v>51.52</v>
      </c>
      <c r="I238">
        <v>48119.68</v>
      </c>
      <c r="J238" t="s">
        <v>1279</v>
      </c>
      <c r="K238" t="str">
        <f>INDEX($O$4:$O$15,MONTH(sp_tbl[[#This Row],[Date]]))</f>
        <v>February</v>
      </c>
      <c r="Q238" s="5"/>
    </row>
    <row r="239" spans="1:17" x14ac:dyDescent="0.25">
      <c r="A239" t="s">
        <v>174</v>
      </c>
      <c r="B239" s="7">
        <v>4520285782</v>
      </c>
      <c r="C239" t="s">
        <v>2295</v>
      </c>
      <c r="D239" t="s">
        <v>19</v>
      </c>
      <c r="E239" s="5">
        <v>43525</v>
      </c>
      <c r="F239" t="s">
        <v>1073</v>
      </c>
      <c r="G239">
        <v>612</v>
      </c>
      <c r="H239">
        <v>214.16</v>
      </c>
      <c r="I239">
        <v>131065.92</v>
      </c>
      <c r="J239" t="s">
        <v>172</v>
      </c>
      <c r="K239" t="str">
        <f>INDEX($O$4:$O$15,MONTH(sp_tbl[[#This Row],[Date]]))</f>
        <v>March</v>
      </c>
      <c r="Q239" s="5"/>
    </row>
    <row r="240" spans="1:17" x14ac:dyDescent="0.25">
      <c r="A240" t="s">
        <v>189</v>
      </c>
      <c r="B240" s="7">
        <v>6874331704</v>
      </c>
      <c r="C240" t="s">
        <v>2293</v>
      </c>
      <c r="D240" t="s">
        <v>19</v>
      </c>
      <c r="E240" s="5">
        <v>43525</v>
      </c>
      <c r="F240" t="s">
        <v>1149</v>
      </c>
      <c r="G240">
        <v>760</v>
      </c>
      <c r="H240">
        <v>67.62</v>
      </c>
      <c r="I240">
        <v>51391.199999999997</v>
      </c>
      <c r="J240" t="s">
        <v>113</v>
      </c>
      <c r="K240" t="str">
        <f>INDEX($O$4:$O$15,MONTH(sp_tbl[[#This Row],[Date]]))</f>
        <v>March</v>
      </c>
      <c r="Q240" s="5"/>
    </row>
    <row r="241" spans="1:17" x14ac:dyDescent="0.25">
      <c r="A241" t="s">
        <v>439</v>
      </c>
      <c r="B241" s="7">
        <v>4026667576</v>
      </c>
      <c r="C241" t="s">
        <v>2286</v>
      </c>
      <c r="D241" t="s">
        <v>18</v>
      </c>
      <c r="E241" s="5">
        <v>43525</v>
      </c>
      <c r="F241" t="s">
        <v>1793</v>
      </c>
      <c r="G241">
        <v>884</v>
      </c>
      <c r="H241">
        <v>336.98</v>
      </c>
      <c r="I241">
        <v>297890.32</v>
      </c>
      <c r="J241" t="s">
        <v>526</v>
      </c>
      <c r="K241" t="str">
        <f>INDEX($O$4:$O$15,MONTH(sp_tbl[[#This Row],[Date]]))</f>
        <v>March</v>
      </c>
      <c r="Q241" s="5"/>
    </row>
    <row r="242" spans="1:17" x14ac:dyDescent="0.25">
      <c r="A242" t="s">
        <v>82</v>
      </c>
      <c r="B242" s="7">
        <v>8367072738</v>
      </c>
      <c r="C242" t="s">
        <v>2291</v>
      </c>
      <c r="D242" t="s">
        <v>19</v>
      </c>
      <c r="E242" s="5">
        <v>43526</v>
      </c>
      <c r="F242" t="s">
        <v>667</v>
      </c>
      <c r="G242">
        <v>889</v>
      </c>
      <c r="H242">
        <v>332.7</v>
      </c>
      <c r="I242">
        <v>295770.3</v>
      </c>
      <c r="J242" t="s">
        <v>152</v>
      </c>
      <c r="K242" t="str">
        <f>INDEX($O$4:$O$15,MONTH(sp_tbl[[#This Row],[Date]]))</f>
        <v>March</v>
      </c>
      <c r="Q242" s="5"/>
    </row>
    <row r="243" spans="1:17" x14ac:dyDescent="0.25">
      <c r="A243" t="s">
        <v>206</v>
      </c>
      <c r="B243" s="7">
        <v>311634371</v>
      </c>
      <c r="C243" t="s">
        <v>2285</v>
      </c>
      <c r="D243" t="s">
        <v>19</v>
      </c>
      <c r="E243" s="5">
        <v>43526</v>
      </c>
      <c r="F243" t="s">
        <v>1258</v>
      </c>
      <c r="G243">
        <v>561</v>
      </c>
      <c r="H243">
        <v>73.099999999999994</v>
      </c>
      <c r="I243">
        <v>41009.1</v>
      </c>
      <c r="J243" t="s">
        <v>980</v>
      </c>
      <c r="K243" t="str">
        <f>INDEX($O$4:$O$15,MONTH(sp_tbl[[#This Row],[Date]]))</f>
        <v>March</v>
      </c>
      <c r="Q243" s="5"/>
    </row>
    <row r="244" spans="1:17" x14ac:dyDescent="0.25">
      <c r="A244" t="s">
        <v>376</v>
      </c>
      <c r="B244" s="7">
        <v>6441743474</v>
      </c>
      <c r="C244" t="s">
        <v>2302</v>
      </c>
      <c r="D244" t="s">
        <v>18</v>
      </c>
      <c r="E244" s="5">
        <v>43526</v>
      </c>
      <c r="F244" t="s">
        <v>1675</v>
      </c>
      <c r="G244">
        <v>919</v>
      </c>
      <c r="H244">
        <v>266.89</v>
      </c>
      <c r="I244">
        <v>245271.91</v>
      </c>
      <c r="J244" t="s">
        <v>295</v>
      </c>
      <c r="K244" t="str">
        <f>INDEX($O$4:$O$15,MONTH(sp_tbl[[#This Row],[Date]]))</f>
        <v>March</v>
      </c>
      <c r="Q244" s="5"/>
    </row>
    <row r="245" spans="1:17" x14ac:dyDescent="0.25">
      <c r="A245" t="s">
        <v>394</v>
      </c>
      <c r="B245" s="7">
        <v>8745522113</v>
      </c>
      <c r="C245" t="s">
        <v>2285</v>
      </c>
      <c r="D245" t="s">
        <v>18</v>
      </c>
      <c r="E245" s="5">
        <v>43526</v>
      </c>
      <c r="F245" t="s">
        <v>1701</v>
      </c>
      <c r="G245">
        <v>841</v>
      </c>
      <c r="H245">
        <v>57.86</v>
      </c>
      <c r="I245">
        <v>48660.26</v>
      </c>
      <c r="J245" t="s">
        <v>568</v>
      </c>
      <c r="K245" t="str">
        <f>INDEX($O$4:$O$15,MONTH(sp_tbl[[#This Row],[Date]]))</f>
        <v>March</v>
      </c>
      <c r="Q245" s="5"/>
    </row>
    <row r="246" spans="1:17" x14ac:dyDescent="0.25">
      <c r="A246" t="s">
        <v>486</v>
      </c>
      <c r="B246" s="7">
        <v>1758841168</v>
      </c>
      <c r="C246" t="s">
        <v>2289</v>
      </c>
      <c r="D246" t="s">
        <v>18</v>
      </c>
      <c r="E246" s="5">
        <v>43526</v>
      </c>
      <c r="F246" t="s">
        <v>1958</v>
      </c>
      <c r="G246">
        <v>865</v>
      </c>
      <c r="H246">
        <v>299.77999999999997</v>
      </c>
      <c r="I246">
        <v>259309.7</v>
      </c>
      <c r="J246" t="s">
        <v>1870</v>
      </c>
      <c r="K246" t="str">
        <f>INDEX($O$4:$O$15,MONTH(sp_tbl[[#This Row],[Date]]))</f>
        <v>March</v>
      </c>
      <c r="Q246" s="5"/>
    </row>
    <row r="247" spans="1:17" x14ac:dyDescent="0.25">
      <c r="A247" t="s">
        <v>506</v>
      </c>
      <c r="B247" s="7">
        <v>775755755</v>
      </c>
      <c r="C247" t="s">
        <v>2290</v>
      </c>
      <c r="D247" t="s">
        <v>18</v>
      </c>
      <c r="E247" s="5">
        <v>43526</v>
      </c>
      <c r="F247" t="s">
        <v>2024</v>
      </c>
      <c r="G247">
        <v>617</v>
      </c>
      <c r="H247">
        <v>47.3</v>
      </c>
      <c r="I247">
        <v>29184.1</v>
      </c>
      <c r="J247" t="s">
        <v>1941</v>
      </c>
      <c r="K247" t="str">
        <f>INDEX($O$4:$O$15,MONTH(sp_tbl[[#This Row],[Date]]))</f>
        <v>March</v>
      </c>
      <c r="Q247" s="5"/>
    </row>
    <row r="248" spans="1:17" x14ac:dyDescent="0.25">
      <c r="A248" t="s">
        <v>541</v>
      </c>
      <c r="B248" s="7">
        <v>517576661</v>
      </c>
      <c r="C248" t="s">
        <v>2303</v>
      </c>
      <c r="D248" t="s">
        <v>18</v>
      </c>
      <c r="E248" s="5">
        <v>43526</v>
      </c>
      <c r="F248" t="s">
        <v>2128</v>
      </c>
      <c r="G248">
        <v>497</v>
      </c>
      <c r="H248">
        <v>212.17</v>
      </c>
      <c r="I248">
        <v>105448.49</v>
      </c>
      <c r="J248" t="s">
        <v>1528</v>
      </c>
      <c r="K248" t="str">
        <f>INDEX($O$4:$O$15,MONTH(sp_tbl[[#This Row],[Date]]))</f>
        <v>March</v>
      </c>
      <c r="Q248" s="5"/>
    </row>
    <row r="249" spans="1:17" x14ac:dyDescent="0.25">
      <c r="A249" t="s">
        <v>82</v>
      </c>
      <c r="B249" s="7">
        <v>8367072738</v>
      </c>
      <c r="C249" t="s">
        <v>2291</v>
      </c>
      <c r="D249" t="s">
        <v>19</v>
      </c>
      <c r="E249" s="5">
        <v>43527</v>
      </c>
      <c r="F249" t="s">
        <v>711</v>
      </c>
      <c r="G249">
        <v>682</v>
      </c>
      <c r="H249">
        <v>18.39</v>
      </c>
      <c r="I249">
        <v>12541.98</v>
      </c>
      <c r="J249" t="s">
        <v>712</v>
      </c>
      <c r="K249" t="str">
        <f>INDEX($O$4:$O$15,MONTH(sp_tbl[[#This Row],[Date]]))</f>
        <v>March</v>
      </c>
      <c r="Q249" s="5"/>
    </row>
    <row r="250" spans="1:17" x14ac:dyDescent="0.25">
      <c r="A250" t="s">
        <v>356</v>
      </c>
      <c r="B250" s="7">
        <v>238375314</v>
      </c>
      <c r="C250" t="s">
        <v>2301</v>
      </c>
      <c r="D250" t="s">
        <v>18</v>
      </c>
      <c r="E250" s="5">
        <v>43527</v>
      </c>
      <c r="F250" t="s">
        <v>1593</v>
      </c>
      <c r="G250">
        <v>767</v>
      </c>
      <c r="H250">
        <v>54.4</v>
      </c>
      <c r="I250">
        <v>41724.800000000003</v>
      </c>
      <c r="J250" t="s">
        <v>313</v>
      </c>
      <c r="K250" t="str">
        <f>INDEX($O$4:$O$15,MONTH(sp_tbl[[#This Row],[Date]]))</f>
        <v>March</v>
      </c>
      <c r="Q250" s="5"/>
    </row>
    <row r="251" spans="1:17" x14ac:dyDescent="0.25">
      <c r="A251" t="s">
        <v>460</v>
      </c>
      <c r="B251" s="7">
        <v>6666605463</v>
      </c>
      <c r="C251" t="s">
        <v>2288</v>
      </c>
      <c r="D251" t="s">
        <v>18</v>
      </c>
      <c r="E251" s="5">
        <v>43527</v>
      </c>
      <c r="F251" t="s">
        <v>1855</v>
      </c>
      <c r="G251">
        <v>464</v>
      </c>
      <c r="H251">
        <v>24.27</v>
      </c>
      <c r="I251">
        <v>11261.28</v>
      </c>
      <c r="J251" t="s">
        <v>462</v>
      </c>
      <c r="K251" t="str">
        <f>INDEX($O$4:$O$15,MONTH(sp_tbl[[#This Row],[Date]]))</f>
        <v>March</v>
      </c>
      <c r="Q251" s="5"/>
    </row>
    <row r="252" spans="1:17" x14ac:dyDescent="0.25">
      <c r="A252" t="s">
        <v>529</v>
      </c>
      <c r="B252" s="7">
        <v>1683762345</v>
      </c>
      <c r="C252" t="s">
        <v>2299</v>
      </c>
      <c r="D252" t="s">
        <v>18</v>
      </c>
      <c r="E252" s="5">
        <v>43527</v>
      </c>
      <c r="F252" t="s">
        <v>2101</v>
      </c>
      <c r="G252">
        <v>506</v>
      </c>
      <c r="H252">
        <v>40.03</v>
      </c>
      <c r="I252">
        <v>20255.18</v>
      </c>
      <c r="J252" t="s">
        <v>558</v>
      </c>
      <c r="K252" t="str">
        <f>INDEX($O$4:$O$15,MONTH(sp_tbl[[#This Row],[Date]]))</f>
        <v>March</v>
      </c>
      <c r="Q252" s="5"/>
    </row>
    <row r="253" spans="1:17" x14ac:dyDescent="0.25">
      <c r="A253" t="s">
        <v>529</v>
      </c>
      <c r="B253" s="7">
        <v>1683762345</v>
      </c>
      <c r="C253" t="s">
        <v>2299</v>
      </c>
      <c r="D253" t="s">
        <v>18</v>
      </c>
      <c r="E253" s="5">
        <v>43527</v>
      </c>
      <c r="F253" t="s">
        <v>2118</v>
      </c>
      <c r="G253">
        <v>346</v>
      </c>
      <c r="H253">
        <v>71.650000000000006</v>
      </c>
      <c r="I253">
        <v>24790.9</v>
      </c>
      <c r="J253" t="s">
        <v>427</v>
      </c>
      <c r="K253" t="str">
        <f>INDEX($O$4:$O$15,MONTH(sp_tbl[[#This Row],[Date]]))</f>
        <v>March</v>
      </c>
      <c r="Q253" s="5"/>
    </row>
    <row r="254" spans="1:17" x14ac:dyDescent="0.25">
      <c r="A254" t="s">
        <v>376</v>
      </c>
      <c r="B254" s="7">
        <v>6441743474</v>
      </c>
      <c r="C254" t="s">
        <v>2302</v>
      </c>
      <c r="D254" t="s">
        <v>18</v>
      </c>
      <c r="E254" s="5">
        <v>43528</v>
      </c>
      <c r="F254" t="s">
        <v>1605</v>
      </c>
      <c r="G254">
        <v>707</v>
      </c>
      <c r="H254">
        <v>11.74</v>
      </c>
      <c r="I254">
        <v>8300.18</v>
      </c>
      <c r="J254" t="s">
        <v>499</v>
      </c>
      <c r="K254" t="str">
        <f>INDEX($O$4:$O$15,MONTH(sp_tbl[[#This Row],[Date]]))</f>
        <v>March</v>
      </c>
      <c r="Q254" s="5"/>
    </row>
    <row r="255" spans="1:17" x14ac:dyDescent="0.25">
      <c r="A255" t="s">
        <v>416</v>
      </c>
      <c r="B255" s="7">
        <v>6860185571</v>
      </c>
      <c r="C255" t="s">
        <v>2304</v>
      </c>
      <c r="D255" t="s">
        <v>18</v>
      </c>
      <c r="E255" s="5">
        <v>43528</v>
      </c>
      <c r="F255" t="s">
        <v>1749</v>
      </c>
      <c r="G255">
        <v>434</v>
      </c>
      <c r="H255">
        <v>357.24</v>
      </c>
      <c r="I255">
        <v>155042.16</v>
      </c>
      <c r="J255" t="s">
        <v>364</v>
      </c>
      <c r="K255" t="str">
        <f>INDEX($O$4:$O$15,MONTH(sp_tbl[[#This Row],[Date]]))</f>
        <v>March</v>
      </c>
      <c r="Q255" s="5"/>
    </row>
    <row r="256" spans="1:17" x14ac:dyDescent="0.25">
      <c r="A256" t="s">
        <v>439</v>
      </c>
      <c r="B256" s="7">
        <v>4026667576</v>
      </c>
      <c r="C256" t="s">
        <v>2286</v>
      </c>
      <c r="D256" t="s">
        <v>18</v>
      </c>
      <c r="E256" s="5">
        <v>43528</v>
      </c>
      <c r="F256" t="s">
        <v>1772</v>
      </c>
      <c r="G256">
        <v>459</v>
      </c>
      <c r="H256">
        <v>18.05</v>
      </c>
      <c r="I256">
        <v>8284.9500000000007</v>
      </c>
      <c r="J256" t="s">
        <v>1773</v>
      </c>
      <c r="K256" t="str">
        <f>INDEX($O$4:$O$15,MONTH(sp_tbl[[#This Row],[Date]]))</f>
        <v>March</v>
      </c>
      <c r="Q256" s="5"/>
    </row>
    <row r="257" spans="1:17" x14ac:dyDescent="0.25">
      <c r="A257" t="s">
        <v>529</v>
      </c>
      <c r="B257" s="7">
        <v>1683762345</v>
      </c>
      <c r="C257" t="s">
        <v>2299</v>
      </c>
      <c r="D257" t="s">
        <v>18</v>
      </c>
      <c r="E257" s="5">
        <v>43528</v>
      </c>
      <c r="F257" t="s">
        <v>2096</v>
      </c>
      <c r="G257">
        <v>694</v>
      </c>
      <c r="H257">
        <v>157.91999999999999</v>
      </c>
      <c r="I257">
        <v>109596.48</v>
      </c>
      <c r="J257" t="s">
        <v>443</v>
      </c>
      <c r="K257" t="str">
        <f>INDEX($O$4:$O$15,MONTH(sp_tbl[[#This Row],[Date]]))</f>
        <v>March</v>
      </c>
      <c r="Q257" s="5"/>
    </row>
    <row r="258" spans="1:17" x14ac:dyDescent="0.25">
      <c r="A258" t="s">
        <v>559</v>
      </c>
      <c r="B258" s="7">
        <v>3820016237</v>
      </c>
      <c r="C258" t="s">
        <v>2295</v>
      </c>
      <c r="D258" t="s">
        <v>18</v>
      </c>
      <c r="E258" s="5">
        <v>43528</v>
      </c>
      <c r="F258" t="s">
        <v>2240</v>
      </c>
      <c r="G258">
        <v>371</v>
      </c>
      <c r="H258">
        <v>53.48</v>
      </c>
      <c r="I258">
        <v>19841.080000000002</v>
      </c>
      <c r="J258" t="s">
        <v>2013</v>
      </c>
      <c r="K258" t="str">
        <f>INDEX($O$4:$O$15,MONTH(sp_tbl[[#This Row],[Date]]))</f>
        <v>March</v>
      </c>
      <c r="Q258" s="5"/>
    </row>
    <row r="259" spans="1:17" x14ac:dyDescent="0.25">
      <c r="A259" t="s">
        <v>82</v>
      </c>
      <c r="B259" s="7">
        <v>8367072738</v>
      </c>
      <c r="C259" t="s">
        <v>2291</v>
      </c>
      <c r="D259" t="s">
        <v>19</v>
      </c>
      <c r="E259" s="5">
        <v>43529</v>
      </c>
      <c r="F259" t="s">
        <v>707</v>
      </c>
      <c r="G259">
        <v>873</v>
      </c>
      <c r="H259">
        <v>60.39</v>
      </c>
      <c r="I259">
        <v>52720.47</v>
      </c>
      <c r="J259" t="s">
        <v>90</v>
      </c>
      <c r="K259" t="str">
        <f>INDEX($O$4:$O$15,MONTH(sp_tbl[[#This Row],[Date]]))</f>
        <v>March</v>
      </c>
      <c r="Q259" s="5"/>
    </row>
    <row r="260" spans="1:17" x14ac:dyDescent="0.25">
      <c r="A260" t="s">
        <v>376</v>
      </c>
      <c r="B260" s="7">
        <v>6441743474</v>
      </c>
      <c r="C260" t="s">
        <v>2302</v>
      </c>
      <c r="D260" t="s">
        <v>18</v>
      </c>
      <c r="E260" s="5">
        <v>43529</v>
      </c>
      <c r="F260" t="s">
        <v>1634</v>
      </c>
      <c r="G260">
        <v>501</v>
      </c>
      <c r="H260">
        <v>322.79000000000002</v>
      </c>
      <c r="I260">
        <v>161717.79</v>
      </c>
      <c r="J260" t="s">
        <v>1635</v>
      </c>
      <c r="K260" t="str">
        <f>INDEX($O$4:$O$15,MONTH(sp_tbl[[#This Row],[Date]]))</f>
        <v>March</v>
      </c>
      <c r="Q260" s="5"/>
    </row>
    <row r="261" spans="1:17" x14ac:dyDescent="0.25">
      <c r="A261" t="s">
        <v>82</v>
      </c>
      <c r="B261" s="7">
        <v>8367072738</v>
      </c>
      <c r="C261" t="s">
        <v>2291</v>
      </c>
      <c r="D261" t="s">
        <v>19</v>
      </c>
      <c r="E261" s="5">
        <v>43530</v>
      </c>
      <c r="F261" t="s">
        <v>723</v>
      </c>
      <c r="G261">
        <v>966</v>
      </c>
      <c r="H261">
        <v>192.88</v>
      </c>
      <c r="I261">
        <v>186322.08</v>
      </c>
      <c r="J261" t="s">
        <v>677</v>
      </c>
      <c r="K261" t="str">
        <f>INDEX($O$4:$O$15,MONTH(sp_tbl[[#This Row],[Date]]))</f>
        <v>March</v>
      </c>
      <c r="Q261" s="5"/>
    </row>
    <row r="262" spans="1:17" x14ac:dyDescent="0.25">
      <c r="A262" t="s">
        <v>206</v>
      </c>
      <c r="B262" s="7">
        <v>311634371</v>
      </c>
      <c r="C262" t="s">
        <v>2285</v>
      </c>
      <c r="D262" t="s">
        <v>19</v>
      </c>
      <c r="E262" s="5">
        <v>43530</v>
      </c>
      <c r="F262" t="s">
        <v>1229</v>
      </c>
      <c r="G262">
        <v>661</v>
      </c>
      <c r="H262">
        <v>45.48</v>
      </c>
      <c r="I262">
        <v>30062.28</v>
      </c>
      <c r="J262" t="s">
        <v>1230</v>
      </c>
      <c r="K262" t="str">
        <f>INDEX($O$4:$O$15,MONTH(sp_tbl[[#This Row],[Date]]))</f>
        <v>March</v>
      </c>
      <c r="Q262" s="5"/>
    </row>
    <row r="263" spans="1:17" x14ac:dyDescent="0.25">
      <c r="A263" t="s">
        <v>259</v>
      </c>
      <c r="B263" s="7">
        <v>3282355067</v>
      </c>
      <c r="C263" t="s">
        <v>2286</v>
      </c>
      <c r="D263" t="s">
        <v>18</v>
      </c>
      <c r="E263" s="5">
        <v>43530</v>
      </c>
      <c r="F263" t="s">
        <v>1348</v>
      </c>
      <c r="G263">
        <v>819</v>
      </c>
      <c r="H263">
        <v>6.05</v>
      </c>
      <c r="I263">
        <v>4954.95</v>
      </c>
      <c r="J263" t="s">
        <v>391</v>
      </c>
      <c r="K263" t="str">
        <f>INDEX($O$4:$O$15,MONTH(sp_tbl[[#This Row],[Date]]))</f>
        <v>March</v>
      </c>
      <c r="Q263" s="5"/>
    </row>
    <row r="264" spans="1:17" x14ac:dyDescent="0.25">
      <c r="A264" t="s">
        <v>104</v>
      </c>
      <c r="B264" s="7">
        <v>188071775</v>
      </c>
      <c r="C264" t="s">
        <v>2298</v>
      </c>
      <c r="D264" t="s">
        <v>19</v>
      </c>
      <c r="E264" s="5">
        <v>43531</v>
      </c>
      <c r="F264" t="s">
        <v>803</v>
      </c>
      <c r="G264">
        <v>922</v>
      </c>
      <c r="H264">
        <v>33.229999999999997</v>
      </c>
      <c r="I264">
        <v>30638.06</v>
      </c>
      <c r="J264" t="s">
        <v>128</v>
      </c>
      <c r="K264" t="str">
        <f>INDEX($O$4:$O$15,MONTH(sp_tbl[[#This Row],[Date]]))</f>
        <v>March</v>
      </c>
      <c r="Q264" s="5"/>
    </row>
    <row r="265" spans="1:17" x14ac:dyDescent="0.25">
      <c r="A265" t="s">
        <v>156</v>
      </c>
      <c r="B265" s="7">
        <v>1007202752</v>
      </c>
      <c r="C265" t="s">
        <v>2291</v>
      </c>
      <c r="D265" t="s">
        <v>19</v>
      </c>
      <c r="E265" s="5">
        <v>43531</v>
      </c>
      <c r="F265" t="s">
        <v>1002</v>
      </c>
      <c r="G265">
        <v>573</v>
      </c>
      <c r="H265">
        <v>50.61</v>
      </c>
      <c r="I265">
        <v>28999.53</v>
      </c>
      <c r="J265" t="s">
        <v>173</v>
      </c>
      <c r="K265" t="str">
        <f>INDEX($O$4:$O$15,MONTH(sp_tbl[[#This Row],[Date]]))</f>
        <v>March</v>
      </c>
      <c r="Q265" s="5"/>
    </row>
    <row r="266" spans="1:17" x14ac:dyDescent="0.25">
      <c r="A266" t="s">
        <v>206</v>
      </c>
      <c r="B266" s="7">
        <v>311634371</v>
      </c>
      <c r="C266" t="s">
        <v>2285</v>
      </c>
      <c r="D266" t="s">
        <v>19</v>
      </c>
      <c r="E266" s="5">
        <v>43531</v>
      </c>
      <c r="F266" t="s">
        <v>1235</v>
      </c>
      <c r="G266">
        <v>931</v>
      </c>
      <c r="H266">
        <v>86.42</v>
      </c>
      <c r="I266">
        <v>80457.02</v>
      </c>
      <c r="J266" t="s">
        <v>81</v>
      </c>
      <c r="K266" t="str">
        <f>INDEX($O$4:$O$15,MONTH(sp_tbl[[#This Row],[Date]]))</f>
        <v>March</v>
      </c>
      <c r="Q266" s="5"/>
    </row>
    <row r="267" spans="1:17" x14ac:dyDescent="0.25">
      <c r="A267" t="s">
        <v>334</v>
      </c>
      <c r="B267" s="7">
        <v>6354702575</v>
      </c>
      <c r="C267" t="s">
        <v>2287</v>
      </c>
      <c r="D267" t="s">
        <v>18</v>
      </c>
      <c r="E267" s="5">
        <v>43531</v>
      </c>
      <c r="F267" t="s">
        <v>1520</v>
      </c>
      <c r="G267">
        <v>718</v>
      </c>
      <c r="H267">
        <v>152.38999999999999</v>
      </c>
      <c r="I267">
        <v>109416.02</v>
      </c>
      <c r="J267" t="s">
        <v>1521</v>
      </c>
      <c r="K267" t="str">
        <f>INDEX($O$4:$O$15,MONTH(sp_tbl[[#This Row],[Date]]))</f>
        <v>March</v>
      </c>
      <c r="Q267" s="5"/>
    </row>
    <row r="268" spans="1:17" x14ac:dyDescent="0.25">
      <c r="A268" t="s">
        <v>529</v>
      </c>
      <c r="B268" s="7">
        <v>1683762345</v>
      </c>
      <c r="C268" t="s">
        <v>2299</v>
      </c>
      <c r="D268" t="s">
        <v>18</v>
      </c>
      <c r="E268" s="5">
        <v>43531</v>
      </c>
      <c r="F268" t="s">
        <v>2069</v>
      </c>
      <c r="G268">
        <v>560</v>
      </c>
      <c r="H268">
        <v>71.45</v>
      </c>
      <c r="I268">
        <v>40012</v>
      </c>
      <c r="J268" t="s">
        <v>562</v>
      </c>
      <c r="K268" t="str">
        <f>INDEX($O$4:$O$15,MONTH(sp_tbl[[#This Row],[Date]]))</f>
        <v>March</v>
      </c>
      <c r="Q268" s="5"/>
    </row>
    <row r="269" spans="1:17" x14ac:dyDescent="0.25">
      <c r="A269" t="s">
        <v>220</v>
      </c>
      <c r="B269" s="7">
        <v>7728733734</v>
      </c>
      <c r="C269" t="s">
        <v>2292</v>
      </c>
      <c r="D269" t="s">
        <v>18</v>
      </c>
      <c r="E269" s="5">
        <v>43532</v>
      </c>
      <c r="F269" t="s">
        <v>1284</v>
      </c>
      <c r="G269">
        <v>713</v>
      </c>
      <c r="H269">
        <v>166.25</v>
      </c>
      <c r="I269">
        <v>118536.25</v>
      </c>
      <c r="J269" t="s">
        <v>1285</v>
      </c>
      <c r="K269" t="str">
        <f>INDEX($O$4:$O$15,MONTH(sp_tbl[[#This Row],[Date]]))</f>
        <v>March</v>
      </c>
      <c r="Q269" s="5"/>
    </row>
    <row r="270" spans="1:17" x14ac:dyDescent="0.25">
      <c r="A270" t="s">
        <v>394</v>
      </c>
      <c r="B270" s="7">
        <v>8745522113</v>
      </c>
      <c r="C270" t="s">
        <v>2285</v>
      </c>
      <c r="D270" t="s">
        <v>18</v>
      </c>
      <c r="E270" s="5">
        <v>43532</v>
      </c>
      <c r="F270" t="s">
        <v>1735</v>
      </c>
      <c r="G270">
        <v>904</v>
      </c>
      <c r="H270">
        <v>95.59</v>
      </c>
      <c r="I270">
        <v>86413.36</v>
      </c>
      <c r="J270" t="s">
        <v>510</v>
      </c>
      <c r="K270" t="str">
        <f>INDEX($O$4:$O$15,MONTH(sp_tbl[[#This Row],[Date]]))</f>
        <v>March</v>
      </c>
      <c r="Q270" s="5"/>
    </row>
    <row r="271" spans="1:17" x14ac:dyDescent="0.25">
      <c r="A271" t="s">
        <v>189</v>
      </c>
      <c r="B271" s="7">
        <v>6874331704</v>
      </c>
      <c r="C271" t="s">
        <v>2293</v>
      </c>
      <c r="D271" t="s">
        <v>19</v>
      </c>
      <c r="E271" s="5">
        <v>43533</v>
      </c>
      <c r="F271" t="s">
        <v>1165</v>
      </c>
      <c r="G271">
        <v>967</v>
      </c>
      <c r="H271">
        <v>189.31</v>
      </c>
      <c r="I271">
        <v>183062.77</v>
      </c>
      <c r="J271" t="s">
        <v>1116</v>
      </c>
      <c r="K271" t="str">
        <f>INDEX($O$4:$O$15,MONTH(sp_tbl[[#This Row],[Date]]))</f>
        <v>March</v>
      </c>
      <c r="Q271" s="5"/>
    </row>
    <row r="272" spans="1:17" x14ac:dyDescent="0.25">
      <c r="A272" t="s">
        <v>296</v>
      </c>
      <c r="B272" s="7">
        <v>6810221217</v>
      </c>
      <c r="C272" t="s">
        <v>2294</v>
      </c>
      <c r="D272" t="s">
        <v>18</v>
      </c>
      <c r="E272" s="5">
        <v>43533</v>
      </c>
      <c r="F272" t="s">
        <v>1445</v>
      </c>
      <c r="G272">
        <v>919</v>
      </c>
      <c r="H272">
        <v>88.89</v>
      </c>
      <c r="I272">
        <v>81689.91</v>
      </c>
      <c r="J272" t="s">
        <v>295</v>
      </c>
      <c r="K272" t="str">
        <f>INDEX($O$4:$O$15,MONTH(sp_tbl[[#This Row],[Date]]))</f>
        <v>March</v>
      </c>
      <c r="Q272" s="5"/>
    </row>
    <row r="273" spans="1:17" x14ac:dyDescent="0.25">
      <c r="A273" t="s">
        <v>315</v>
      </c>
      <c r="B273" s="7">
        <v>8238078287</v>
      </c>
      <c r="C273" t="s">
        <v>2295</v>
      </c>
      <c r="D273" t="s">
        <v>18</v>
      </c>
      <c r="E273" s="5">
        <v>43533</v>
      </c>
      <c r="F273" t="s">
        <v>1486</v>
      </c>
      <c r="G273">
        <v>768</v>
      </c>
      <c r="H273">
        <v>83.06</v>
      </c>
      <c r="I273">
        <v>63790.080000000002</v>
      </c>
      <c r="J273" t="s">
        <v>234</v>
      </c>
      <c r="K273" t="str">
        <f>INDEX($O$4:$O$15,MONTH(sp_tbl[[#This Row],[Date]]))</f>
        <v>March</v>
      </c>
      <c r="Q273" s="5"/>
    </row>
    <row r="274" spans="1:17" x14ac:dyDescent="0.25">
      <c r="A274" t="s">
        <v>356</v>
      </c>
      <c r="B274" s="7">
        <v>238375314</v>
      </c>
      <c r="C274" t="s">
        <v>2301</v>
      </c>
      <c r="D274" t="s">
        <v>18</v>
      </c>
      <c r="E274" s="5">
        <v>43533</v>
      </c>
      <c r="F274" t="s">
        <v>1560</v>
      </c>
      <c r="G274">
        <v>811</v>
      </c>
      <c r="H274">
        <v>62.68</v>
      </c>
      <c r="I274">
        <v>50833.48</v>
      </c>
      <c r="J274" t="s">
        <v>241</v>
      </c>
      <c r="K274" t="str">
        <f>INDEX($O$4:$O$15,MONTH(sp_tbl[[#This Row],[Date]]))</f>
        <v>March</v>
      </c>
      <c r="Q274" s="5"/>
    </row>
    <row r="275" spans="1:17" x14ac:dyDescent="0.25">
      <c r="A275" t="s">
        <v>486</v>
      </c>
      <c r="B275" s="7">
        <v>1758841168</v>
      </c>
      <c r="C275" t="s">
        <v>2289</v>
      </c>
      <c r="D275" t="s">
        <v>18</v>
      </c>
      <c r="E275" s="5">
        <v>43533</v>
      </c>
      <c r="F275" t="s">
        <v>1968</v>
      </c>
      <c r="G275">
        <v>820</v>
      </c>
      <c r="H275">
        <v>34.68</v>
      </c>
      <c r="I275">
        <v>28437.599999999999</v>
      </c>
      <c r="J275" t="s">
        <v>474</v>
      </c>
      <c r="K275" t="str">
        <f>INDEX($O$4:$O$15,MONTH(sp_tbl[[#This Row],[Date]]))</f>
        <v>March</v>
      </c>
      <c r="Q275" s="5"/>
    </row>
    <row r="276" spans="1:17" x14ac:dyDescent="0.25">
      <c r="A276" t="s">
        <v>549</v>
      </c>
      <c r="B276" s="7">
        <v>7465830315</v>
      </c>
      <c r="C276" t="s">
        <v>2285</v>
      </c>
      <c r="D276" t="s">
        <v>18</v>
      </c>
      <c r="E276" s="5">
        <v>43533</v>
      </c>
      <c r="F276" t="s">
        <v>2170</v>
      </c>
      <c r="G276">
        <v>525</v>
      </c>
      <c r="H276">
        <v>71.33</v>
      </c>
      <c r="I276">
        <v>37448.25</v>
      </c>
      <c r="J276" t="s">
        <v>1330</v>
      </c>
      <c r="K276" t="str">
        <f>INDEX($O$4:$O$15,MONTH(sp_tbl[[#This Row],[Date]]))</f>
        <v>March</v>
      </c>
      <c r="Q276" s="5"/>
    </row>
    <row r="277" spans="1:17" x14ac:dyDescent="0.25">
      <c r="A277" t="s">
        <v>31</v>
      </c>
      <c r="B277" s="7">
        <v>8687656127</v>
      </c>
      <c r="C277" t="s">
        <v>32</v>
      </c>
      <c r="D277" t="s">
        <v>19</v>
      </c>
      <c r="E277" s="5">
        <v>43534</v>
      </c>
      <c r="F277" t="s">
        <v>664</v>
      </c>
      <c r="G277">
        <v>450</v>
      </c>
      <c r="H277">
        <v>207.34</v>
      </c>
      <c r="I277">
        <v>93303</v>
      </c>
      <c r="J277" t="s">
        <v>61</v>
      </c>
      <c r="K277" t="str">
        <f>INDEX($O$4:$O$15,MONTH(sp_tbl[[#This Row],[Date]]))</f>
        <v>March</v>
      </c>
      <c r="Q277" s="5"/>
    </row>
    <row r="278" spans="1:17" x14ac:dyDescent="0.25">
      <c r="A278" t="s">
        <v>104</v>
      </c>
      <c r="B278" s="7">
        <v>188071775</v>
      </c>
      <c r="C278" t="s">
        <v>2298</v>
      </c>
      <c r="D278" t="s">
        <v>19</v>
      </c>
      <c r="E278" s="5">
        <v>43534</v>
      </c>
      <c r="F278" t="s">
        <v>731</v>
      </c>
      <c r="G278">
        <v>421</v>
      </c>
      <c r="H278">
        <v>9.4499999999999993</v>
      </c>
      <c r="I278">
        <v>3978.45</v>
      </c>
      <c r="J278" t="s">
        <v>89</v>
      </c>
      <c r="K278" t="str">
        <f>INDEX($O$4:$O$15,MONTH(sp_tbl[[#This Row],[Date]]))</f>
        <v>March</v>
      </c>
      <c r="Q278" s="5"/>
    </row>
    <row r="279" spans="1:17" x14ac:dyDescent="0.25">
      <c r="A279" t="s">
        <v>334</v>
      </c>
      <c r="B279" s="7">
        <v>6354702575</v>
      </c>
      <c r="C279" t="s">
        <v>2287</v>
      </c>
      <c r="D279" t="s">
        <v>18</v>
      </c>
      <c r="E279" s="5">
        <v>43534</v>
      </c>
      <c r="F279" t="s">
        <v>1517</v>
      </c>
      <c r="G279">
        <v>393</v>
      </c>
      <c r="H279">
        <v>123.45</v>
      </c>
      <c r="I279">
        <v>48515.85</v>
      </c>
      <c r="J279" t="s">
        <v>271</v>
      </c>
      <c r="K279" t="str">
        <f>INDEX($O$4:$O$15,MONTH(sp_tbl[[#This Row],[Date]]))</f>
        <v>March</v>
      </c>
      <c r="Q279" s="5"/>
    </row>
    <row r="280" spans="1:17" x14ac:dyDescent="0.25">
      <c r="A280" t="s">
        <v>334</v>
      </c>
      <c r="B280" s="7">
        <v>6354702575</v>
      </c>
      <c r="C280" t="s">
        <v>2287</v>
      </c>
      <c r="D280" t="s">
        <v>18</v>
      </c>
      <c r="E280" s="5">
        <v>43534</v>
      </c>
      <c r="F280" t="s">
        <v>1548</v>
      </c>
      <c r="G280">
        <v>462</v>
      </c>
      <c r="H280">
        <v>55.46</v>
      </c>
      <c r="I280">
        <v>25622.52</v>
      </c>
      <c r="J280" t="s">
        <v>491</v>
      </c>
      <c r="K280" t="str">
        <f>INDEX($O$4:$O$15,MONTH(sp_tbl[[#This Row],[Date]]))</f>
        <v>March</v>
      </c>
      <c r="Q280" s="5"/>
    </row>
    <row r="281" spans="1:17" x14ac:dyDescent="0.25">
      <c r="A281" t="s">
        <v>439</v>
      </c>
      <c r="B281" s="7">
        <v>4026667576</v>
      </c>
      <c r="C281" t="s">
        <v>2286</v>
      </c>
      <c r="D281" t="s">
        <v>18</v>
      </c>
      <c r="E281" s="5">
        <v>43534</v>
      </c>
      <c r="F281" t="s">
        <v>1788</v>
      </c>
      <c r="G281">
        <v>269</v>
      </c>
      <c r="H281">
        <v>64.52</v>
      </c>
      <c r="I281">
        <v>17355.88</v>
      </c>
      <c r="J281" t="s">
        <v>1789</v>
      </c>
      <c r="K281" t="str">
        <f>INDEX($O$4:$O$15,MONTH(sp_tbl[[#This Row],[Date]]))</f>
        <v>March</v>
      </c>
      <c r="Q281" s="5"/>
    </row>
    <row r="282" spans="1:17" x14ac:dyDescent="0.25">
      <c r="A282" t="s">
        <v>506</v>
      </c>
      <c r="B282" s="7">
        <v>775755755</v>
      </c>
      <c r="C282" t="s">
        <v>2290</v>
      </c>
      <c r="D282" t="s">
        <v>18</v>
      </c>
      <c r="E282" s="5">
        <v>43534</v>
      </c>
      <c r="F282" t="s">
        <v>2030</v>
      </c>
      <c r="G282">
        <v>787</v>
      </c>
      <c r="H282">
        <v>272.95999999999998</v>
      </c>
      <c r="I282">
        <v>214819.52</v>
      </c>
      <c r="J282" t="s">
        <v>490</v>
      </c>
      <c r="K282" t="str">
        <f>INDEX($O$4:$O$15,MONTH(sp_tbl[[#This Row],[Date]]))</f>
        <v>March</v>
      </c>
      <c r="Q282" s="5"/>
    </row>
    <row r="283" spans="1:17" x14ac:dyDescent="0.25">
      <c r="A283" t="s">
        <v>200</v>
      </c>
      <c r="B283" s="7">
        <v>542822521</v>
      </c>
      <c r="C283" t="s">
        <v>2296</v>
      </c>
      <c r="D283" t="s">
        <v>19</v>
      </c>
      <c r="E283" s="5">
        <v>43535</v>
      </c>
      <c r="F283" t="s">
        <v>1193</v>
      </c>
      <c r="G283">
        <v>718</v>
      </c>
      <c r="H283">
        <v>137.16999999999999</v>
      </c>
      <c r="I283">
        <v>98488.06</v>
      </c>
      <c r="J283" t="s">
        <v>1194</v>
      </c>
      <c r="K283" t="str">
        <f>INDEX($O$4:$O$15,MONTH(sp_tbl[[#This Row],[Date]]))</f>
        <v>March</v>
      </c>
      <c r="Q283" s="5"/>
    </row>
    <row r="284" spans="1:17" x14ac:dyDescent="0.25">
      <c r="A284" t="s">
        <v>296</v>
      </c>
      <c r="B284" s="7">
        <v>6810221217</v>
      </c>
      <c r="C284" t="s">
        <v>2294</v>
      </c>
      <c r="D284" t="s">
        <v>18</v>
      </c>
      <c r="E284" s="5">
        <v>43535</v>
      </c>
      <c r="F284" t="s">
        <v>1423</v>
      </c>
      <c r="G284">
        <v>971</v>
      </c>
      <c r="H284">
        <v>35.979999999999997</v>
      </c>
      <c r="I284">
        <v>34936.58</v>
      </c>
      <c r="J284" t="s">
        <v>303</v>
      </c>
      <c r="K284" t="str">
        <f>INDEX($O$4:$O$15,MONTH(sp_tbl[[#This Row],[Date]]))</f>
        <v>March</v>
      </c>
      <c r="Q284" s="5"/>
    </row>
    <row r="285" spans="1:17" x14ac:dyDescent="0.25">
      <c r="A285" t="s">
        <v>315</v>
      </c>
      <c r="B285" s="7">
        <v>8238078287</v>
      </c>
      <c r="C285" t="s">
        <v>2295</v>
      </c>
      <c r="D285" t="s">
        <v>18</v>
      </c>
      <c r="E285" s="5">
        <v>43535</v>
      </c>
      <c r="F285" t="s">
        <v>1471</v>
      </c>
      <c r="G285">
        <v>442</v>
      </c>
      <c r="H285">
        <v>226.47</v>
      </c>
      <c r="I285">
        <v>100099.74</v>
      </c>
      <c r="J285" t="s">
        <v>468</v>
      </c>
      <c r="K285" t="str">
        <f>INDEX($O$4:$O$15,MONTH(sp_tbl[[#This Row],[Date]]))</f>
        <v>March</v>
      </c>
      <c r="Q285" s="5"/>
    </row>
    <row r="286" spans="1:17" x14ac:dyDescent="0.25">
      <c r="A286" t="s">
        <v>376</v>
      </c>
      <c r="B286" s="7">
        <v>6441743474</v>
      </c>
      <c r="C286" t="s">
        <v>2302</v>
      </c>
      <c r="D286" t="s">
        <v>18</v>
      </c>
      <c r="E286" s="5">
        <v>43535</v>
      </c>
      <c r="F286" t="s">
        <v>1662</v>
      </c>
      <c r="G286">
        <v>283</v>
      </c>
      <c r="H286">
        <v>314.98</v>
      </c>
      <c r="I286">
        <v>89139.34</v>
      </c>
      <c r="J286" t="s">
        <v>545</v>
      </c>
      <c r="K286" t="str">
        <f>INDEX($O$4:$O$15,MONTH(sp_tbl[[#This Row],[Date]]))</f>
        <v>March</v>
      </c>
      <c r="Q286" s="5"/>
    </row>
    <row r="287" spans="1:17" x14ac:dyDescent="0.25">
      <c r="A287" t="s">
        <v>439</v>
      </c>
      <c r="B287" s="7">
        <v>4026667576</v>
      </c>
      <c r="C287" t="s">
        <v>2286</v>
      </c>
      <c r="D287" t="s">
        <v>18</v>
      </c>
      <c r="E287" s="5">
        <v>43535</v>
      </c>
      <c r="F287" t="s">
        <v>1790</v>
      </c>
      <c r="G287">
        <v>378</v>
      </c>
      <c r="H287">
        <v>1.26</v>
      </c>
      <c r="I287">
        <v>476.28</v>
      </c>
      <c r="J287" t="s">
        <v>272</v>
      </c>
      <c r="K287" t="str">
        <f>INDEX($O$4:$O$15,MONTH(sp_tbl[[#This Row],[Date]]))</f>
        <v>March</v>
      </c>
      <c r="Q287" s="5"/>
    </row>
    <row r="288" spans="1:17" x14ac:dyDescent="0.25">
      <c r="A288" t="s">
        <v>559</v>
      </c>
      <c r="B288" s="7">
        <v>3820016237</v>
      </c>
      <c r="C288" t="s">
        <v>2295</v>
      </c>
      <c r="D288" t="s">
        <v>18</v>
      </c>
      <c r="E288" s="5">
        <v>43535</v>
      </c>
      <c r="F288" t="s">
        <v>2242</v>
      </c>
      <c r="G288">
        <v>469</v>
      </c>
      <c r="H288">
        <v>105.5</v>
      </c>
      <c r="I288">
        <v>49479.5</v>
      </c>
      <c r="J288" t="s">
        <v>430</v>
      </c>
      <c r="K288" t="str">
        <f>INDEX($O$4:$O$15,MONTH(sp_tbl[[#This Row],[Date]]))</f>
        <v>March</v>
      </c>
      <c r="Q288" s="5"/>
    </row>
    <row r="289" spans="1:17" x14ac:dyDescent="0.25">
      <c r="A289" t="s">
        <v>200</v>
      </c>
      <c r="B289" s="7">
        <v>542822521</v>
      </c>
      <c r="C289" t="s">
        <v>2296</v>
      </c>
      <c r="D289" t="s">
        <v>19</v>
      </c>
      <c r="E289" s="5">
        <v>43536</v>
      </c>
      <c r="F289" t="s">
        <v>1195</v>
      </c>
      <c r="G289">
        <v>461</v>
      </c>
      <c r="H289">
        <v>141.84</v>
      </c>
      <c r="I289">
        <v>65388.24</v>
      </c>
      <c r="J289" t="s">
        <v>788</v>
      </c>
      <c r="K289" t="str">
        <f>INDEX($O$4:$O$15,MONTH(sp_tbl[[#This Row],[Date]]))</f>
        <v>March</v>
      </c>
      <c r="Q289" s="5"/>
    </row>
    <row r="290" spans="1:17" x14ac:dyDescent="0.25">
      <c r="A290" t="s">
        <v>206</v>
      </c>
      <c r="B290" s="7">
        <v>311634371</v>
      </c>
      <c r="C290" t="s">
        <v>2285</v>
      </c>
      <c r="D290" t="s">
        <v>19</v>
      </c>
      <c r="E290" s="5">
        <v>43536</v>
      </c>
      <c r="F290" t="s">
        <v>1232</v>
      </c>
      <c r="G290">
        <v>614</v>
      </c>
      <c r="H290">
        <v>159.52000000000001</v>
      </c>
      <c r="I290">
        <v>97945.279999999999</v>
      </c>
      <c r="J290" t="s">
        <v>808</v>
      </c>
      <c r="K290" t="str">
        <f>INDEX($O$4:$O$15,MONTH(sp_tbl[[#This Row],[Date]]))</f>
        <v>March</v>
      </c>
      <c r="Q290" s="5"/>
    </row>
    <row r="291" spans="1:17" x14ac:dyDescent="0.25">
      <c r="A291" t="s">
        <v>220</v>
      </c>
      <c r="B291" s="7">
        <v>7728733734</v>
      </c>
      <c r="C291" t="s">
        <v>2292</v>
      </c>
      <c r="D291" t="s">
        <v>18</v>
      </c>
      <c r="E291" s="5">
        <v>43536</v>
      </c>
      <c r="F291" t="s">
        <v>1288</v>
      </c>
      <c r="G291">
        <v>416</v>
      </c>
      <c r="H291">
        <v>13.49</v>
      </c>
      <c r="I291">
        <v>5611.84</v>
      </c>
      <c r="J291" t="s">
        <v>1289</v>
      </c>
      <c r="K291" t="str">
        <f>INDEX($O$4:$O$15,MONTH(sp_tbl[[#This Row],[Date]]))</f>
        <v>March</v>
      </c>
      <c r="Q291" s="5"/>
    </row>
    <row r="292" spans="1:17" x14ac:dyDescent="0.25">
      <c r="A292" t="s">
        <v>376</v>
      </c>
      <c r="B292" s="7">
        <v>6441743474</v>
      </c>
      <c r="C292" t="s">
        <v>2302</v>
      </c>
      <c r="D292" t="s">
        <v>18</v>
      </c>
      <c r="E292" s="5">
        <v>43536</v>
      </c>
      <c r="F292" t="s">
        <v>1599</v>
      </c>
      <c r="G292">
        <v>573</v>
      </c>
      <c r="H292">
        <v>21.82</v>
      </c>
      <c r="I292">
        <v>12502.86</v>
      </c>
      <c r="J292" t="s">
        <v>1420</v>
      </c>
      <c r="K292" t="str">
        <f>INDEX($O$4:$O$15,MONTH(sp_tbl[[#This Row],[Date]]))</f>
        <v>March</v>
      </c>
      <c r="Q292" s="5"/>
    </row>
    <row r="293" spans="1:17" x14ac:dyDescent="0.25">
      <c r="A293" t="s">
        <v>549</v>
      </c>
      <c r="B293" s="7">
        <v>7465830315</v>
      </c>
      <c r="C293" t="s">
        <v>2285</v>
      </c>
      <c r="D293" t="s">
        <v>18</v>
      </c>
      <c r="E293" s="5">
        <v>43536</v>
      </c>
      <c r="F293" t="s">
        <v>2218</v>
      </c>
      <c r="G293">
        <v>660</v>
      </c>
      <c r="H293">
        <v>10.15</v>
      </c>
      <c r="I293">
        <v>6699</v>
      </c>
      <c r="J293" t="s">
        <v>555</v>
      </c>
      <c r="K293" t="str">
        <f>INDEX($O$4:$O$15,MONTH(sp_tbl[[#This Row],[Date]]))</f>
        <v>March</v>
      </c>
      <c r="Q293" s="5"/>
    </row>
    <row r="294" spans="1:17" x14ac:dyDescent="0.25">
      <c r="A294" t="s">
        <v>31</v>
      </c>
      <c r="B294" s="7">
        <v>8687656127</v>
      </c>
      <c r="C294" t="s">
        <v>32</v>
      </c>
      <c r="D294" t="s">
        <v>19</v>
      </c>
      <c r="E294" s="5">
        <v>43537</v>
      </c>
      <c r="F294" t="s">
        <v>658</v>
      </c>
      <c r="G294">
        <v>965</v>
      </c>
      <c r="H294">
        <v>163.09</v>
      </c>
      <c r="I294">
        <v>157381.85</v>
      </c>
      <c r="J294" t="s">
        <v>659</v>
      </c>
      <c r="K294" t="str">
        <f>INDEX($O$4:$O$15,MONTH(sp_tbl[[#This Row],[Date]]))</f>
        <v>March</v>
      </c>
      <c r="Q294" s="5"/>
    </row>
    <row r="295" spans="1:17" x14ac:dyDescent="0.25">
      <c r="A295" t="s">
        <v>125</v>
      </c>
      <c r="B295" s="7">
        <v>7715186250</v>
      </c>
      <c r="C295" t="s">
        <v>2297</v>
      </c>
      <c r="D295" t="s">
        <v>19</v>
      </c>
      <c r="E295" s="5">
        <v>43537</v>
      </c>
      <c r="F295" t="s">
        <v>900</v>
      </c>
      <c r="G295">
        <v>572</v>
      </c>
      <c r="H295">
        <v>259.89</v>
      </c>
      <c r="I295">
        <v>148657.07999999999</v>
      </c>
      <c r="J295" t="s">
        <v>829</v>
      </c>
      <c r="K295" t="str">
        <f>INDEX($O$4:$O$15,MONTH(sp_tbl[[#This Row],[Date]]))</f>
        <v>March</v>
      </c>
      <c r="Q295" s="5"/>
    </row>
    <row r="296" spans="1:17" x14ac:dyDescent="0.25">
      <c r="A296" t="s">
        <v>506</v>
      </c>
      <c r="B296" s="7">
        <v>775755755</v>
      </c>
      <c r="C296" t="s">
        <v>2290</v>
      </c>
      <c r="D296" t="s">
        <v>18</v>
      </c>
      <c r="E296" s="5">
        <v>43537</v>
      </c>
      <c r="F296" t="s">
        <v>2025</v>
      </c>
      <c r="G296">
        <v>662</v>
      </c>
      <c r="H296">
        <v>6.76</v>
      </c>
      <c r="I296">
        <v>4475.12</v>
      </c>
      <c r="J296" t="s">
        <v>398</v>
      </c>
      <c r="K296" t="str">
        <f>INDEX($O$4:$O$15,MONTH(sp_tbl[[#This Row],[Date]]))</f>
        <v>March</v>
      </c>
      <c r="Q296" s="5"/>
    </row>
    <row r="297" spans="1:17" x14ac:dyDescent="0.25">
      <c r="A297" t="s">
        <v>541</v>
      </c>
      <c r="B297" s="7">
        <v>517576661</v>
      </c>
      <c r="C297" t="s">
        <v>2303</v>
      </c>
      <c r="D297" t="s">
        <v>18</v>
      </c>
      <c r="E297" s="5">
        <v>43537</v>
      </c>
      <c r="F297" t="s">
        <v>2144</v>
      </c>
      <c r="G297">
        <v>885</v>
      </c>
      <c r="H297">
        <v>40.5</v>
      </c>
      <c r="I297">
        <v>35842.5</v>
      </c>
      <c r="J297" t="s">
        <v>2111</v>
      </c>
      <c r="K297" t="str">
        <f>INDEX($O$4:$O$15,MONTH(sp_tbl[[#This Row],[Date]]))</f>
        <v>March</v>
      </c>
      <c r="Q297" s="5"/>
    </row>
    <row r="298" spans="1:17" x14ac:dyDescent="0.25">
      <c r="A298" t="s">
        <v>82</v>
      </c>
      <c r="B298" s="7">
        <v>8367072738</v>
      </c>
      <c r="C298" t="s">
        <v>2291</v>
      </c>
      <c r="D298" t="s">
        <v>19</v>
      </c>
      <c r="E298" s="5">
        <v>43538</v>
      </c>
      <c r="F298" t="s">
        <v>708</v>
      </c>
      <c r="G298">
        <v>890</v>
      </c>
      <c r="H298">
        <v>58.58</v>
      </c>
      <c r="I298">
        <v>52136.2</v>
      </c>
      <c r="J298" t="s">
        <v>162</v>
      </c>
      <c r="K298" t="str">
        <f>INDEX($O$4:$O$15,MONTH(sp_tbl[[#This Row],[Date]]))</f>
        <v>March</v>
      </c>
      <c r="Q298" s="5"/>
    </row>
    <row r="299" spans="1:17" x14ac:dyDescent="0.25">
      <c r="A299" t="s">
        <v>206</v>
      </c>
      <c r="B299" s="7">
        <v>311634371</v>
      </c>
      <c r="C299" t="s">
        <v>2285</v>
      </c>
      <c r="D299" t="s">
        <v>19</v>
      </c>
      <c r="E299" s="5">
        <v>43538</v>
      </c>
      <c r="F299" t="s">
        <v>1242</v>
      </c>
      <c r="G299">
        <v>359</v>
      </c>
      <c r="H299">
        <v>5.79</v>
      </c>
      <c r="I299">
        <v>2078.61</v>
      </c>
      <c r="J299" t="s">
        <v>1243</v>
      </c>
      <c r="K299" t="str">
        <f>INDEX($O$4:$O$15,MONTH(sp_tbl[[#This Row],[Date]]))</f>
        <v>March</v>
      </c>
      <c r="Q299" s="5"/>
    </row>
    <row r="300" spans="1:17" x14ac:dyDescent="0.25">
      <c r="A300" t="s">
        <v>549</v>
      </c>
      <c r="B300" s="7">
        <v>7465830315</v>
      </c>
      <c r="C300" t="s">
        <v>2285</v>
      </c>
      <c r="D300" t="s">
        <v>18</v>
      </c>
      <c r="E300" s="5">
        <v>43538</v>
      </c>
      <c r="F300" t="s">
        <v>2234</v>
      </c>
      <c r="G300">
        <v>585</v>
      </c>
      <c r="H300">
        <v>15.6</v>
      </c>
      <c r="I300">
        <v>9126</v>
      </c>
      <c r="J300" t="s">
        <v>1638</v>
      </c>
      <c r="K300" t="str">
        <f>INDEX($O$4:$O$15,MONTH(sp_tbl[[#This Row],[Date]]))</f>
        <v>March</v>
      </c>
      <c r="Q300" s="5"/>
    </row>
    <row r="301" spans="1:17" x14ac:dyDescent="0.25">
      <c r="A301" t="s">
        <v>31</v>
      </c>
      <c r="B301" s="7">
        <v>8687656127</v>
      </c>
      <c r="C301" t="s">
        <v>32</v>
      </c>
      <c r="D301" t="s">
        <v>19</v>
      </c>
      <c r="E301" s="5">
        <v>43539</v>
      </c>
      <c r="F301" t="s">
        <v>616</v>
      </c>
      <c r="G301">
        <v>570</v>
      </c>
      <c r="H301">
        <v>333.24</v>
      </c>
      <c r="I301">
        <v>189946.8</v>
      </c>
      <c r="J301" t="s">
        <v>617</v>
      </c>
      <c r="K301" t="str">
        <f>INDEX($O$4:$O$15,MONTH(sp_tbl[[#This Row],[Date]]))</f>
        <v>March</v>
      </c>
      <c r="Q301" s="5"/>
    </row>
    <row r="302" spans="1:17" x14ac:dyDescent="0.25">
      <c r="A302" t="s">
        <v>141</v>
      </c>
      <c r="B302" s="7">
        <v>2438825543</v>
      </c>
      <c r="C302" t="s">
        <v>2300</v>
      </c>
      <c r="D302" t="s">
        <v>19</v>
      </c>
      <c r="E302" s="5">
        <v>43539</v>
      </c>
      <c r="F302" t="s">
        <v>930</v>
      </c>
      <c r="G302">
        <v>777</v>
      </c>
      <c r="H302">
        <v>73.569999999999993</v>
      </c>
      <c r="I302">
        <v>57163.89</v>
      </c>
      <c r="J302" t="s">
        <v>151</v>
      </c>
      <c r="K302" t="str">
        <f>INDEX($O$4:$O$15,MONTH(sp_tbl[[#This Row],[Date]]))</f>
        <v>March</v>
      </c>
      <c r="Q302" s="5"/>
    </row>
    <row r="303" spans="1:17" x14ac:dyDescent="0.25">
      <c r="A303" t="s">
        <v>200</v>
      </c>
      <c r="B303" s="7">
        <v>542822521</v>
      </c>
      <c r="C303" t="s">
        <v>2296</v>
      </c>
      <c r="D303" t="s">
        <v>19</v>
      </c>
      <c r="E303" s="5">
        <v>43539</v>
      </c>
      <c r="F303" t="s">
        <v>1181</v>
      </c>
      <c r="G303">
        <v>908</v>
      </c>
      <c r="H303">
        <v>248.09</v>
      </c>
      <c r="I303">
        <v>225265.72</v>
      </c>
      <c r="J303" t="s">
        <v>1182</v>
      </c>
      <c r="K303" t="str">
        <f>INDEX($O$4:$O$15,MONTH(sp_tbl[[#This Row],[Date]]))</f>
        <v>March</v>
      </c>
      <c r="Q303" s="5"/>
    </row>
    <row r="304" spans="1:17" x14ac:dyDescent="0.25">
      <c r="A304" t="s">
        <v>356</v>
      </c>
      <c r="B304" s="7">
        <v>238375314</v>
      </c>
      <c r="C304" t="s">
        <v>2301</v>
      </c>
      <c r="D304" t="s">
        <v>18</v>
      </c>
      <c r="E304" s="5">
        <v>43539</v>
      </c>
      <c r="F304" t="s">
        <v>1557</v>
      </c>
      <c r="G304">
        <v>332</v>
      </c>
      <c r="H304">
        <v>128.16999999999999</v>
      </c>
      <c r="I304">
        <v>42552.44</v>
      </c>
      <c r="J304" t="s">
        <v>543</v>
      </c>
      <c r="K304" t="str">
        <f>INDEX($O$4:$O$15,MONTH(sp_tbl[[#This Row],[Date]]))</f>
        <v>March</v>
      </c>
      <c r="Q304" s="5"/>
    </row>
    <row r="305" spans="1:17" x14ac:dyDescent="0.25">
      <c r="A305" t="s">
        <v>416</v>
      </c>
      <c r="B305" s="7">
        <v>6860185571</v>
      </c>
      <c r="C305" t="s">
        <v>2304</v>
      </c>
      <c r="D305" t="s">
        <v>18</v>
      </c>
      <c r="E305" s="5">
        <v>43539</v>
      </c>
      <c r="F305" t="s">
        <v>1767</v>
      </c>
      <c r="G305">
        <v>615</v>
      </c>
      <c r="H305">
        <v>8.9499999999999993</v>
      </c>
      <c r="I305">
        <v>5504.25</v>
      </c>
      <c r="J305" t="s">
        <v>316</v>
      </c>
      <c r="K305" t="str">
        <f>INDEX($O$4:$O$15,MONTH(sp_tbl[[#This Row],[Date]]))</f>
        <v>March</v>
      </c>
      <c r="Q305" s="5"/>
    </row>
    <row r="306" spans="1:17" x14ac:dyDescent="0.25">
      <c r="A306" t="s">
        <v>486</v>
      </c>
      <c r="B306" s="7">
        <v>1758841168</v>
      </c>
      <c r="C306" t="s">
        <v>2289</v>
      </c>
      <c r="D306" t="s">
        <v>18</v>
      </c>
      <c r="E306" s="5">
        <v>43540</v>
      </c>
      <c r="F306" t="s">
        <v>1957</v>
      </c>
      <c r="G306">
        <v>710</v>
      </c>
      <c r="H306">
        <v>164.69</v>
      </c>
      <c r="I306">
        <v>116929.9</v>
      </c>
      <c r="J306" t="s">
        <v>482</v>
      </c>
      <c r="K306" t="str">
        <f>INDEX($O$4:$O$15,MONTH(sp_tbl[[#This Row],[Date]]))</f>
        <v>March</v>
      </c>
      <c r="Q306" s="5"/>
    </row>
    <row r="307" spans="1:17" x14ac:dyDescent="0.25">
      <c r="A307" t="s">
        <v>31</v>
      </c>
      <c r="B307" s="7">
        <v>8687656127</v>
      </c>
      <c r="C307" t="s">
        <v>32</v>
      </c>
      <c r="D307" t="s">
        <v>19</v>
      </c>
      <c r="E307" s="5">
        <v>43541</v>
      </c>
      <c r="F307" t="s">
        <v>655</v>
      </c>
      <c r="G307">
        <v>985</v>
      </c>
      <c r="H307">
        <v>346.33</v>
      </c>
      <c r="I307">
        <v>341135.05</v>
      </c>
      <c r="J307" t="s">
        <v>656</v>
      </c>
      <c r="K307" t="str">
        <f>INDEX($O$4:$O$15,MONTH(sp_tbl[[#This Row],[Date]]))</f>
        <v>March</v>
      </c>
      <c r="Q307" s="5"/>
    </row>
    <row r="308" spans="1:17" x14ac:dyDescent="0.25">
      <c r="A308" t="s">
        <v>125</v>
      </c>
      <c r="B308" s="7">
        <v>7715186250</v>
      </c>
      <c r="C308" t="s">
        <v>2297</v>
      </c>
      <c r="D308" t="s">
        <v>19</v>
      </c>
      <c r="E308" s="5">
        <v>43541</v>
      </c>
      <c r="F308" t="s">
        <v>888</v>
      </c>
      <c r="G308">
        <v>430</v>
      </c>
      <c r="H308">
        <v>76.41</v>
      </c>
      <c r="I308">
        <v>32856.300000000003</v>
      </c>
      <c r="J308" t="s">
        <v>101</v>
      </c>
      <c r="K308" t="str">
        <f>INDEX($O$4:$O$15,MONTH(sp_tbl[[#This Row],[Date]]))</f>
        <v>March</v>
      </c>
      <c r="Q308" s="5"/>
    </row>
    <row r="309" spans="1:17" x14ac:dyDescent="0.25">
      <c r="A309" t="s">
        <v>541</v>
      </c>
      <c r="B309" s="7">
        <v>517576661</v>
      </c>
      <c r="C309" t="s">
        <v>2303</v>
      </c>
      <c r="D309" t="s">
        <v>18</v>
      </c>
      <c r="E309" s="5">
        <v>43541</v>
      </c>
      <c r="F309" t="s">
        <v>2162</v>
      </c>
      <c r="G309">
        <v>748</v>
      </c>
      <c r="H309">
        <v>51.39</v>
      </c>
      <c r="I309">
        <v>38439.72</v>
      </c>
      <c r="J309" t="s">
        <v>512</v>
      </c>
      <c r="K309" t="str">
        <f>INDEX($O$4:$O$15,MONTH(sp_tbl[[#This Row],[Date]]))</f>
        <v>March</v>
      </c>
      <c r="Q309" s="5"/>
    </row>
    <row r="310" spans="1:17" x14ac:dyDescent="0.25">
      <c r="A310" t="s">
        <v>206</v>
      </c>
      <c r="B310" s="7">
        <v>311634371</v>
      </c>
      <c r="C310" t="s">
        <v>2285</v>
      </c>
      <c r="D310" t="s">
        <v>19</v>
      </c>
      <c r="E310" s="5">
        <v>43542</v>
      </c>
      <c r="F310" t="s">
        <v>1273</v>
      </c>
      <c r="G310">
        <v>250</v>
      </c>
      <c r="H310">
        <v>455.36</v>
      </c>
      <c r="I310">
        <v>113840</v>
      </c>
      <c r="J310" t="s">
        <v>131</v>
      </c>
      <c r="K310" t="str">
        <f>INDEX($O$4:$O$15,MONTH(sp_tbl[[#This Row],[Date]]))</f>
        <v>March</v>
      </c>
      <c r="Q310" s="5"/>
    </row>
    <row r="311" spans="1:17" x14ac:dyDescent="0.25">
      <c r="A311" t="s">
        <v>376</v>
      </c>
      <c r="B311" s="7">
        <v>6441743474</v>
      </c>
      <c r="C311" t="s">
        <v>2302</v>
      </c>
      <c r="D311" t="s">
        <v>18</v>
      </c>
      <c r="E311" s="5">
        <v>43542</v>
      </c>
      <c r="F311" t="s">
        <v>1607</v>
      </c>
      <c r="G311">
        <v>392</v>
      </c>
      <c r="H311">
        <v>29.01</v>
      </c>
      <c r="I311">
        <v>11371.92</v>
      </c>
      <c r="J311" t="s">
        <v>517</v>
      </c>
      <c r="K311" t="str">
        <f>INDEX($O$4:$O$15,MONTH(sp_tbl[[#This Row],[Date]]))</f>
        <v>March</v>
      </c>
      <c r="Q311" s="5"/>
    </row>
    <row r="312" spans="1:17" x14ac:dyDescent="0.25">
      <c r="A312" t="s">
        <v>486</v>
      </c>
      <c r="B312" s="7">
        <v>1758841168</v>
      </c>
      <c r="C312" t="s">
        <v>2289</v>
      </c>
      <c r="D312" t="s">
        <v>18</v>
      </c>
      <c r="E312" s="5">
        <v>43542</v>
      </c>
      <c r="F312" t="s">
        <v>1939</v>
      </c>
      <c r="G312">
        <v>773</v>
      </c>
      <c r="H312">
        <v>49.69</v>
      </c>
      <c r="I312">
        <v>38410.370000000003</v>
      </c>
      <c r="J312" t="s">
        <v>1304</v>
      </c>
      <c r="K312" t="str">
        <f>INDEX($O$4:$O$15,MONTH(sp_tbl[[#This Row],[Date]]))</f>
        <v>March</v>
      </c>
      <c r="Q312" s="5"/>
    </row>
    <row r="313" spans="1:17" x14ac:dyDescent="0.25">
      <c r="A313" t="s">
        <v>200</v>
      </c>
      <c r="B313" s="7">
        <v>542822521</v>
      </c>
      <c r="C313" t="s">
        <v>2296</v>
      </c>
      <c r="D313" t="s">
        <v>19</v>
      </c>
      <c r="E313" s="5">
        <v>43543</v>
      </c>
      <c r="F313" t="s">
        <v>1226</v>
      </c>
      <c r="G313">
        <v>654</v>
      </c>
      <c r="H313">
        <v>265.75</v>
      </c>
      <c r="I313">
        <v>173800.5</v>
      </c>
      <c r="J313" t="s">
        <v>1227</v>
      </c>
      <c r="K313" t="str">
        <f>INDEX($O$4:$O$15,MONTH(sp_tbl[[#This Row],[Date]]))</f>
        <v>March</v>
      </c>
      <c r="Q313" s="5"/>
    </row>
    <row r="314" spans="1:17" x14ac:dyDescent="0.25">
      <c r="A314" t="s">
        <v>549</v>
      </c>
      <c r="B314" s="7">
        <v>7465830315</v>
      </c>
      <c r="C314" t="s">
        <v>2285</v>
      </c>
      <c r="D314" t="s">
        <v>18</v>
      </c>
      <c r="E314" s="5">
        <v>43543</v>
      </c>
      <c r="F314" t="s">
        <v>2190</v>
      </c>
      <c r="G314">
        <v>252</v>
      </c>
      <c r="H314">
        <v>93.16</v>
      </c>
      <c r="I314">
        <v>23476.32</v>
      </c>
      <c r="J314" t="s">
        <v>537</v>
      </c>
      <c r="K314" t="str">
        <f>INDEX($O$4:$O$15,MONTH(sp_tbl[[#This Row],[Date]]))</f>
        <v>March</v>
      </c>
      <c r="Q314" s="5"/>
    </row>
    <row r="315" spans="1:17" x14ac:dyDescent="0.25">
      <c r="A315" t="s">
        <v>356</v>
      </c>
      <c r="B315" s="7">
        <v>238375314</v>
      </c>
      <c r="C315" t="s">
        <v>2301</v>
      </c>
      <c r="D315" t="s">
        <v>18</v>
      </c>
      <c r="E315" s="5">
        <v>43544</v>
      </c>
      <c r="F315" t="s">
        <v>1561</v>
      </c>
      <c r="G315">
        <v>729</v>
      </c>
      <c r="H315">
        <v>317.14</v>
      </c>
      <c r="I315">
        <v>231195.06</v>
      </c>
      <c r="J315" t="s">
        <v>348</v>
      </c>
      <c r="K315" t="str">
        <f>INDEX($O$4:$O$15,MONTH(sp_tbl[[#This Row],[Date]]))</f>
        <v>March</v>
      </c>
      <c r="Q315" s="5"/>
    </row>
    <row r="316" spans="1:17" x14ac:dyDescent="0.25">
      <c r="A316" t="s">
        <v>439</v>
      </c>
      <c r="B316" s="7">
        <v>4026667576</v>
      </c>
      <c r="C316" t="s">
        <v>2286</v>
      </c>
      <c r="D316" t="s">
        <v>18</v>
      </c>
      <c r="E316" s="5">
        <v>43544</v>
      </c>
      <c r="F316" t="s">
        <v>1780</v>
      </c>
      <c r="G316">
        <v>874</v>
      </c>
      <c r="H316">
        <v>50.09</v>
      </c>
      <c r="I316">
        <v>43778.66</v>
      </c>
      <c r="J316" t="s">
        <v>344</v>
      </c>
      <c r="K316" t="str">
        <f>INDEX($O$4:$O$15,MONTH(sp_tbl[[#This Row],[Date]]))</f>
        <v>March</v>
      </c>
      <c r="Q316" s="5"/>
    </row>
    <row r="317" spans="1:17" x14ac:dyDescent="0.25">
      <c r="A317" t="s">
        <v>439</v>
      </c>
      <c r="B317" s="7">
        <v>4026667576</v>
      </c>
      <c r="C317" t="s">
        <v>2286</v>
      </c>
      <c r="D317" t="s">
        <v>18</v>
      </c>
      <c r="E317" s="5">
        <v>43544</v>
      </c>
      <c r="F317" t="s">
        <v>1807</v>
      </c>
      <c r="G317">
        <v>853</v>
      </c>
      <c r="H317">
        <v>110.93</v>
      </c>
      <c r="I317">
        <v>94623.29</v>
      </c>
      <c r="J317" t="s">
        <v>307</v>
      </c>
      <c r="K317" t="str">
        <f>INDEX($O$4:$O$15,MONTH(sp_tbl[[#This Row],[Date]]))</f>
        <v>March</v>
      </c>
      <c r="Q317" s="5"/>
    </row>
    <row r="318" spans="1:17" x14ac:dyDescent="0.25">
      <c r="A318" t="s">
        <v>460</v>
      </c>
      <c r="B318" s="7">
        <v>6666605463</v>
      </c>
      <c r="C318" t="s">
        <v>2288</v>
      </c>
      <c r="D318" t="s">
        <v>18</v>
      </c>
      <c r="E318" s="5">
        <v>43544</v>
      </c>
      <c r="F318" t="s">
        <v>1900</v>
      </c>
      <c r="G318">
        <v>908</v>
      </c>
      <c r="H318">
        <v>21.84</v>
      </c>
      <c r="I318">
        <v>19830.72</v>
      </c>
      <c r="J318" t="s">
        <v>375</v>
      </c>
      <c r="K318" t="str">
        <f>INDEX($O$4:$O$15,MONTH(sp_tbl[[#This Row],[Date]]))</f>
        <v>March</v>
      </c>
      <c r="Q318" s="5"/>
    </row>
    <row r="319" spans="1:17" x14ac:dyDescent="0.25">
      <c r="A319" t="s">
        <v>31</v>
      </c>
      <c r="B319" s="7">
        <v>8687656127</v>
      </c>
      <c r="C319" t="s">
        <v>32</v>
      </c>
      <c r="D319" t="s">
        <v>19</v>
      </c>
      <c r="E319" s="5">
        <v>43545</v>
      </c>
      <c r="F319" t="s">
        <v>608</v>
      </c>
      <c r="G319">
        <v>571</v>
      </c>
      <c r="H319">
        <v>171.67</v>
      </c>
      <c r="I319">
        <v>98023.57</v>
      </c>
      <c r="J319" t="s">
        <v>215</v>
      </c>
      <c r="K319" t="str">
        <f>INDEX($O$4:$O$15,MONTH(sp_tbl[[#This Row],[Date]]))</f>
        <v>March</v>
      </c>
      <c r="Q319" s="5"/>
    </row>
    <row r="320" spans="1:17" x14ac:dyDescent="0.25">
      <c r="A320" t="s">
        <v>174</v>
      </c>
      <c r="B320" s="7">
        <v>4520285782</v>
      </c>
      <c r="C320" t="s">
        <v>2295</v>
      </c>
      <c r="D320" t="s">
        <v>19</v>
      </c>
      <c r="E320" s="5">
        <v>43545</v>
      </c>
      <c r="F320" t="s">
        <v>1049</v>
      </c>
      <c r="G320">
        <v>488</v>
      </c>
      <c r="H320">
        <v>47.49</v>
      </c>
      <c r="I320">
        <v>23175.119999999999</v>
      </c>
      <c r="J320" t="s">
        <v>1050</v>
      </c>
      <c r="K320" t="str">
        <f>INDEX($O$4:$O$15,MONTH(sp_tbl[[#This Row],[Date]]))</f>
        <v>March</v>
      </c>
      <c r="Q320" s="5"/>
    </row>
    <row r="321" spans="1:17" x14ac:dyDescent="0.25">
      <c r="A321" t="s">
        <v>206</v>
      </c>
      <c r="B321" s="7">
        <v>311634371</v>
      </c>
      <c r="C321" t="s">
        <v>2285</v>
      </c>
      <c r="D321" t="s">
        <v>19</v>
      </c>
      <c r="E321" s="5">
        <v>43545</v>
      </c>
      <c r="F321" t="s">
        <v>1263</v>
      </c>
      <c r="G321">
        <v>333</v>
      </c>
      <c r="H321">
        <v>10.99</v>
      </c>
      <c r="I321">
        <v>3659.67</v>
      </c>
      <c r="J321" t="s">
        <v>180</v>
      </c>
      <c r="K321" t="str">
        <f>INDEX($O$4:$O$15,MONTH(sp_tbl[[#This Row],[Date]]))</f>
        <v>March</v>
      </c>
      <c r="Q321" s="5"/>
    </row>
    <row r="322" spans="1:17" x14ac:dyDescent="0.25">
      <c r="A322" t="s">
        <v>460</v>
      </c>
      <c r="B322" s="7">
        <v>6666605463</v>
      </c>
      <c r="C322" t="s">
        <v>2288</v>
      </c>
      <c r="D322" t="s">
        <v>18</v>
      </c>
      <c r="E322" s="5">
        <v>43545</v>
      </c>
      <c r="F322" t="s">
        <v>1864</v>
      </c>
      <c r="G322">
        <v>482</v>
      </c>
      <c r="H322">
        <v>223.14</v>
      </c>
      <c r="I322">
        <v>107553.48</v>
      </c>
      <c r="J322" t="s">
        <v>374</v>
      </c>
      <c r="K322" t="str">
        <f>INDEX($O$4:$O$15,MONTH(sp_tbl[[#This Row],[Date]]))</f>
        <v>March</v>
      </c>
      <c r="Q322" s="5"/>
    </row>
    <row r="323" spans="1:17" x14ac:dyDescent="0.25">
      <c r="A323" t="s">
        <v>529</v>
      </c>
      <c r="B323" s="7">
        <v>1683762345</v>
      </c>
      <c r="C323" t="s">
        <v>2299</v>
      </c>
      <c r="D323" t="s">
        <v>18</v>
      </c>
      <c r="E323" s="5">
        <v>43545</v>
      </c>
      <c r="F323" t="s">
        <v>2064</v>
      </c>
      <c r="G323">
        <v>756</v>
      </c>
      <c r="H323">
        <v>115.34</v>
      </c>
      <c r="I323">
        <v>87197.04</v>
      </c>
      <c r="J323" t="s">
        <v>331</v>
      </c>
      <c r="K323" t="str">
        <f>INDEX($O$4:$O$15,MONTH(sp_tbl[[#This Row],[Date]]))</f>
        <v>March</v>
      </c>
      <c r="Q323" s="5"/>
    </row>
    <row r="324" spans="1:17" x14ac:dyDescent="0.25">
      <c r="A324" t="s">
        <v>559</v>
      </c>
      <c r="B324" s="7">
        <v>3820016237</v>
      </c>
      <c r="C324" t="s">
        <v>2295</v>
      </c>
      <c r="D324" t="s">
        <v>18</v>
      </c>
      <c r="E324" s="5">
        <v>43545</v>
      </c>
      <c r="F324" t="s">
        <v>2269</v>
      </c>
      <c r="G324">
        <v>882</v>
      </c>
      <c r="H324">
        <v>242.17</v>
      </c>
      <c r="I324">
        <v>213593.94</v>
      </c>
      <c r="J324" t="s">
        <v>282</v>
      </c>
      <c r="K324" t="str">
        <f>INDEX($O$4:$O$15,MONTH(sp_tbl[[#This Row],[Date]]))</f>
        <v>March</v>
      </c>
      <c r="Q324" s="5"/>
    </row>
    <row r="325" spans="1:17" x14ac:dyDescent="0.25">
      <c r="A325" t="s">
        <v>296</v>
      </c>
      <c r="B325" s="7">
        <v>6810221217</v>
      </c>
      <c r="C325" t="s">
        <v>2294</v>
      </c>
      <c r="D325" t="s">
        <v>18</v>
      </c>
      <c r="E325" s="5">
        <v>43546</v>
      </c>
      <c r="F325" t="s">
        <v>1422</v>
      </c>
      <c r="G325">
        <v>599</v>
      </c>
      <c r="H325">
        <v>177.04</v>
      </c>
      <c r="I325">
        <v>106046.96</v>
      </c>
      <c r="J325" t="s">
        <v>452</v>
      </c>
      <c r="K325" t="str">
        <f>INDEX($O$4:$O$15,MONTH(sp_tbl[[#This Row],[Date]]))</f>
        <v>March</v>
      </c>
      <c r="Q325" s="5"/>
    </row>
    <row r="326" spans="1:17" x14ac:dyDescent="0.25">
      <c r="A326" t="s">
        <v>356</v>
      </c>
      <c r="B326" s="7">
        <v>238375314</v>
      </c>
      <c r="C326" t="s">
        <v>2301</v>
      </c>
      <c r="D326" t="s">
        <v>18</v>
      </c>
      <c r="E326" s="5">
        <v>43546</v>
      </c>
      <c r="F326" t="s">
        <v>1554</v>
      </c>
      <c r="G326">
        <v>366</v>
      </c>
      <c r="H326">
        <v>142.72999999999999</v>
      </c>
      <c r="I326">
        <v>52239.18</v>
      </c>
      <c r="J326" t="s">
        <v>1555</v>
      </c>
      <c r="K326" t="str">
        <f>INDEX($O$4:$O$15,MONTH(sp_tbl[[#This Row],[Date]]))</f>
        <v>March</v>
      </c>
      <c r="Q326" s="5"/>
    </row>
    <row r="327" spans="1:17" x14ac:dyDescent="0.25">
      <c r="A327" t="s">
        <v>31</v>
      </c>
      <c r="B327" s="7">
        <v>8687656127</v>
      </c>
      <c r="C327" t="s">
        <v>32</v>
      </c>
      <c r="D327" t="s">
        <v>19</v>
      </c>
      <c r="E327" s="5">
        <v>43547</v>
      </c>
      <c r="F327" t="s">
        <v>645</v>
      </c>
      <c r="G327">
        <v>955</v>
      </c>
      <c r="H327">
        <v>2.09</v>
      </c>
      <c r="I327">
        <v>1995.95</v>
      </c>
      <c r="J327" t="s">
        <v>646</v>
      </c>
      <c r="K327" t="str">
        <f>INDEX($O$4:$O$15,MONTH(sp_tbl[[#This Row],[Date]]))</f>
        <v>March</v>
      </c>
      <c r="Q327" s="5"/>
    </row>
    <row r="328" spans="1:17" x14ac:dyDescent="0.25">
      <c r="A328" t="s">
        <v>104</v>
      </c>
      <c r="B328" s="7">
        <v>188071775</v>
      </c>
      <c r="C328" t="s">
        <v>2298</v>
      </c>
      <c r="D328" t="s">
        <v>19</v>
      </c>
      <c r="E328" s="5">
        <v>43547</v>
      </c>
      <c r="F328" t="s">
        <v>789</v>
      </c>
      <c r="G328">
        <v>360</v>
      </c>
      <c r="H328">
        <v>120.51</v>
      </c>
      <c r="I328">
        <v>43383.6</v>
      </c>
      <c r="J328" t="s">
        <v>790</v>
      </c>
      <c r="K328" t="str">
        <f>INDEX($O$4:$O$15,MONTH(sp_tbl[[#This Row],[Date]]))</f>
        <v>March</v>
      </c>
      <c r="Q328" s="5"/>
    </row>
    <row r="329" spans="1:17" x14ac:dyDescent="0.25">
      <c r="A329" t="s">
        <v>156</v>
      </c>
      <c r="B329" s="7">
        <v>1007202752</v>
      </c>
      <c r="C329" t="s">
        <v>2291</v>
      </c>
      <c r="D329" t="s">
        <v>19</v>
      </c>
      <c r="E329" s="5">
        <v>43547</v>
      </c>
      <c r="F329" t="s">
        <v>1003</v>
      </c>
      <c r="G329">
        <v>546</v>
      </c>
      <c r="H329">
        <v>17.3</v>
      </c>
      <c r="I329">
        <v>9445.7999999999993</v>
      </c>
      <c r="J329" t="s">
        <v>122</v>
      </c>
      <c r="K329" t="str">
        <f>INDEX($O$4:$O$15,MONTH(sp_tbl[[#This Row],[Date]]))</f>
        <v>March</v>
      </c>
      <c r="Q329" s="5"/>
    </row>
    <row r="330" spans="1:17" x14ac:dyDescent="0.25">
      <c r="A330" t="s">
        <v>439</v>
      </c>
      <c r="B330" s="7">
        <v>4026667576</v>
      </c>
      <c r="C330" t="s">
        <v>2286</v>
      </c>
      <c r="D330" t="s">
        <v>18</v>
      </c>
      <c r="E330" s="5">
        <v>43547</v>
      </c>
      <c r="F330" t="s">
        <v>1798</v>
      </c>
      <c r="G330">
        <v>340</v>
      </c>
      <c r="H330">
        <v>67.3</v>
      </c>
      <c r="I330">
        <v>22882</v>
      </c>
      <c r="J330" t="s">
        <v>1418</v>
      </c>
      <c r="K330" t="str">
        <f>INDEX($O$4:$O$15,MONTH(sp_tbl[[#This Row],[Date]]))</f>
        <v>March</v>
      </c>
      <c r="Q330" s="5"/>
    </row>
    <row r="331" spans="1:17" x14ac:dyDescent="0.25">
      <c r="A331" t="s">
        <v>549</v>
      </c>
      <c r="B331" s="7">
        <v>7465830315</v>
      </c>
      <c r="C331" t="s">
        <v>2285</v>
      </c>
      <c r="D331" t="s">
        <v>18</v>
      </c>
      <c r="E331" s="5">
        <v>43547</v>
      </c>
      <c r="F331" t="s">
        <v>2194</v>
      </c>
      <c r="G331">
        <v>652</v>
      </c>
      <c r="H331">
        <v>195.68</v>
      </c>
      <c r="I331">
        <v>127583.36</v>
      </c>
      <c r="J331" t="s">
        <v>257</v>
      </c>
      <c r="K331" t="str">
        <f>INDEX($O$4:$O$15,MONTH(sp_tbl[[#This Row],[Date]]))</f>
        <v>March</v>
      </c>
      <c r="Q331" s="5"/>
    </row>
    <row r="332" spans="1:17" x14ac:dyDescent="0.25">
      <c r="A332" t="s">
        <v>82</v>
      </c>
      <c r="B332" s="7">
        <v>8367072738</v>
      </c>
      <c r="C332" t="s">
        <v>2291</v>
      </c>
      <c r="D332" t="s">
        <v>19</v>
      </c>
      <c r="E332" s="5">
        <v>43548</v>
      </c>
      <c r="F332" t="s">
        <v>716</v>
      </c>
      <c r="G332">
        <v>569</v>
      </c>
      <c r="H332">
        <v>147.5</v>
      </c>
      <c r="I332">
        <v>83927.5</v>
      </c>
      <c r="J332" t="s">
        <v>717</v>
      </c>
      <c r="K332" t="str">
        <f>INDEX($O$4:$O$15,MONTH(sp_tbl[[#This Row],[Date]]))</f>
        <v>March</v>
      </c>
      <c r="Q332" s="5"/>
    </row>
    <row r="333" spans="1:17" x14ac:dyDescent="0.25">
      <c r="A333" t="s">
        <v>104</v>
      </c>
      <c r="B333" s="7">
        <v>188071775</v>
      </c>
      <c r="C333" t="s">
        <v>2298</v>
      </c>
      <c r="D333" t="s">
        <v>19</v>
      </c>
      <c r="E333" s="5">
        <v>43548</v>
      </c>
      <c r="F333" t="s">
        <v>778</v>
      </c>
      <c r="G333">
        <v>395</v>
      </c>
      <c r="H333">
        <v>82.2</v>
      </c>
      <c r="I333">
        <v>32469</v>
      </c>
      <c r="J333" t="s">
        <v>146</v>
      </c>
      <c r="K333" t="str">
        <f>INDEX($O$4:$O$15,MONTH(sp_tbl[[#This Row],[Date]]))</f>
        <v>March</v>
      </c>
      <c r="Q333" s="5"/>
    </row>
    <row r="334" spans="1:17" x14ac:dyDescent="0.25">
      <c r="A334" t="s">
        <v>104</v>
      </c>
      <c r="B334" s="7">
        <v>188071775</v>
      </c>
      <c r="C334" t="s">
        <v>2298</v>
      </c>
      <c r="D334" t="s">
        <v>19</v>
      </c>
      <c r="E334" s="5">
        <v>43548</v>
      </c>
      <c r="F334" t="s">
        <v>780</v>
      </c>
      <c r="G334">
        <v>574</v>
      </c>
      <c r="H334">
        <v>1.35</v>
      </c>
      <c r="I334">
        <v>774.9</v>
      </c>
      <c r="J334" t="s">
        <v>781</v>
      </c>
      <c r="K334" t="str">
        <f>INDEX($O$4:$O$15,MONTH(sp_tbl[[#This Row],[Date]]))</f>
        <v>March</v>
      </c>
      <c r="Q334" s="5"/>
    </row>
    <row r="335" spans="1:17" x14ac:dyDescent="0.25">
      <c r="A335" t="s">
        <v>506</v>
      </c>
      <c r="B335" s="7">
        <v>775755755</v>
      </c>
      <c r="C335" t="s">
        <v>2290</v>
      </c>
      <c r="D335" t="s">
        <v>18</v>
      </c>
      <c r="E335" s="5">
        <v>43548</v>
      </c>
      <c r="F335" t="s">
        <v>2028</v>
      </c>
      <c r="G335">
        <v>607</v>
      </c>
      <c r="H335">
        <v>166.2</v>
      </c>
      <c r="I335">
        <v>100883.4</v>
      </c>
      <c r="J335" t="s">
        <v>515</v>
      </c>
      <c r="K335" t="str">
        <f>INDEX($O$4:$O$15,MONTH(sp_tbl[[#This Row],[Date]]))</f>
        <v>March</v>
      </c>
      <c r="Q335" s="5"/>
    </row>
    <row r="336" spans="1:17" x14ac:dyDescent="0.25">
      <c r="A336" t="s">
        <v>529</v>
      </c>
      <c r="B336" s="7">
        <v>1683762345</v>
      </c>
      <c r="C336" t="s">
        <v>2299</v>
      </c>
      <c r="D336" t="s">
        <v>18</v>
      </c>
      <c r="E336" s="5">
        <v>43548</v>
      </c>
      <c r="F336" t="s">
        <v>2079</v>
      </c>
      <c r="G336">
        <v>310</v>
      </c>
      <c r="H336">
        <v>9.9499999999999993</v>
      </c>
      <c r="I336">
        <v>3084.5</v>
      </c>
      <c r="J336" t="s">
        <v>1581</v>
      </c>
      <c r="K336" t="str">
        <f>INDEX($O$4:$O$15,MONTH(sp_tbl[[#This Row],[Date]]))</f>
        <v>March</v>
      </c>
      <c r="Q336" s="5"/>
    </row>
    <row r="337" spans="1:17" x14ac:dyDescent="0.25">
      <c r="A337" t="s">
        <v>220</v>
      </c>
      <c r="B337" s="7">
        <v>7728733734</v>
      </c>
      <c r="C337" t="s">
        <v>2292</v>
      </c>
      <c r="D337" t="s">
        <v>18</v>
      </c>
      <c r="E337" s="5">
        <v>43549</v>
      </c>
      <c r="F337" t="s">
        <v>1311</v>
      </c>
      <c r="G337">
        <v>828</v>
      </c>
      <c r="H337">
        <v>96.9</v>
      </c>
      <c r="I337">
        <v>80233.2</v>
      </c>
      <c r="J337" t="s">
        <v>1312</v>
      </c>
      <c r="K337" t="str">
        <f>INDEX($O$4:$O$15,MONTH(sp_tbl[[#This Row],[Date]]))</f>
        <v>March</v>
      </c>
      <c r="Q337" s="5"/>
    </row>
    <row r="338" spans="1:17" x14ac:dyDescent="0.25">
      <c r="A338" t="s">
        <v>259</v>
      </c>
      <c r="B338" s="7">
        <v>3282355067</v>
      </c>
      <c r="C338" t="s">
        <v>2286</v>
      </c>
      <c r="D338" t="s">
        <v>18</v>
      </c>
      <c r="E338" s="5">
        <v>43549</v>
      </c>
      <c r="F338" t="s">
        <v>1333</v>
      </c>
      <c r="G338">
        <v>944</v>
      </c>
      <c r="H338">
        <v>303.26</v>
      </c>
      <c r="I338">
        <v>286277.44</v>
      </c>
      <c r="J338" t="s">
        <v>438</v>
      </c>
      <c r="K338" t="str">
        <f>INDEX($O$4:$O$15,MONTH(sp_tbl[[#This Row],[Date]]))</f>
        <v>March</v>
      </c>
      <c r="Q338" s="5"/>
    </row>
    <row r="339" spans="1:17" x14ac:dyDescent="0.25">
      <c r="A339" t="s">
        <v>125</v>
      </c>
      <c r="B339" s="7">
        <v>7715186250</v>
      </c>
      <c r="C339" t="s">
        <v>2297</v>
      </c>
      <c r="D339" t="s">
        <v>19</v>
      </c>
      <c r="E339" s="5">
        <v>43550</v>
      </c>
      <c r="F339" t="s">
        <v>867</v>
      </c>
      <c r="G339">
        <v>839</v>
      </c>
      <c r="H339">
        <v>49.63</v>
      </c>
      <c r="I339">
        <v>41639.57</v>
      </c>
      <c r="J339" t="s">
        <v>859</v>
      </c>
      <c r="K339" t="str">
        <f>INDEX($O$4:$O$15,MONTH(sp_tbl[[#This Row],[Date]]))</f>
        <v>March</v>
      </c>
      <c r="Q339" s="5"/>
    </row>
    <row r="340" spans="1:17" x14ac:dyDescent="0.25">
      <c r="A340" t="s">
        <v>460</v>
      </c>
      <c r="B340" s="7">
        <v>6666605463</v>
      </c>
      <c r="C340" t="s">
        <v>2288</v>
      </c>
      <c r="D340" t="s">
        <v>18</v>
      </c>
      <c r="E340" s="5">
        <v>43550</v>
      </c>
      <c r="F340" t="s">
        <v>1876</v>
      </c>
      <c r="G340">
        <v>743</v>
      </c>
      <c r="H340">
        <v>309.45999999999998</v>
      </c>
      <c r="I340">
        <v>229928.78</v>
      </c>
      <c r="J340" t="s">
        <v>580</v>
      </c>
      <c r="K340" t="str">
        <f>INDEX($O$4:$O$15,MONTH(sp_tbl[[#This Row],[Date]]))</f>
        <v>March</v>
      </c>
      <c r="Q340" s="5"/>
    </row>
    <row r="341" spans="1:17" x14ac:dyDescent="0.25">
      <c r="A341" t="s">
        <v>486</v>
      </c>
      <c r="B341" s="7">
        <v>1758841168</v>
      </c>
      <c r="C341" t="s">
        <v>2289</v>
      </c>
      <c r="D341" t="s">
        <v>18</v>
      </c>
      <c r="E341" s="5">
        <v>43550</v>
      </c>
      <c r="F341" t="s">
        <v>1917</v>
      </c>
      <c r="G341">
        <v>838</v>
      </c>
      <c r="H341">
        <v>22.57</v>
      </c>
      <c r="I341">
        <v>18913.66</v>
      </c>
      <c r="J341" t="s">
        <v>447</v>
      </c>
      <c r="K341" t="str">
        <f>INDEX($O$4:$O$15,MONTH(sp_tbl[[#This Row],[Date]]))</f>
        <v>March</v>
      </c>
      <c r="Q341" s="5"/>
    </row>
    <row r="342" spans="1:17" x14ac:dyDescent="0.25">
      <c r="A342" t="s">
        <v>529</v>
      </c>
      <c r="B342" s="7">
        <v>1683762345</v>
      </c>
      <c r="C342" t="s">
        <v>2299</v>
      </c>
      <c r="D342" t="s">
        <v>18</v>
      </c>
      <c r="E342" s="5">
        <v>43550</v>
      </c>
      <c r="F342" t="s">
        <v>2109</v>
      </c>
      <c r="G342">
        <v>670</v>
      </c>
      <c r="H342">
        <v>39.94</v>
      </c>
      <c r="I342">
        <v>26759.8</v>
      </c>
      <c r="J342" t="s">
        <v>292</v>
      </c>
      <c r="K342" t="str">
        <f>INDEX($O$4:$O$15,MONTH(sp_tbl[[#This Row],[Date]]))</f>
        <v>March</v>
      </c>
      <c r="Q342" s="5"/>
    </row>
    <row r="343" spans="1:17" x14ac:dyDescent="0.25">
      <c r="A343" t="s">
        <v>549</v>
      </c>
      <c r="B343" s="7">
        <v>7465830315</v>
      </c>
      <c r="C343" t="s">
        <v>2285</v>
      </c>
      <c r="D343" t="s">
        <v>18</v>
      </c>
      <c r="E343" s="5">
        <v>43550</v>
      </c>
      <c r="F343" t="s">
        <v>2192</v>
      </c>
      <c r="G343">
        <v>495</v>
      </c>
      <c r="H343">
        <v>131.25</v>
      </c>
      <c r="I343">
        <v>64968.75</v>
      </c>
      <c r="J343" t="s">
        <v>1836</v>
      </c>
      <c r="K343" t="str">
        <f>INDEX($O$4:$O$15,MONTH(sp_tbl[[#This Row],[Date]]))</f>
        <v>March</v>
      </c>
      <c r="Q343" s="5"/>
    </row>
    <row r="344" spans="1:17" x14ac:dyDescent="0.25">
      <c r="A344" t="s">
        <v>141</v>
      </c>
      <c r="B344" s="7">
        <v>2438825543</v>
      </c>
      <c r="C344" t="s">
        <v>2300</v>
      </c>
      <c r="D344" t="s">
        <v>19</v>
      </c>
      <c r="E344" s="5">
        <v>43551</v>
      </c>
      <c r="F344" t="s">
        <v>929</v>
      </c>
      <c r="G344">
        <v>871</v>
      </c>
      <c r="H344">
        <v>71.06</v>
      </c>
      <c r="I344">
        <v>61893.26</v>
      </c>
      <c r="J344" t="s">
        <v>748</v>
      </c>
      <c r="K344" t="str">
        <f>INDEX($O$4:$O$15,MONTH(sp_tbl[[#This Row],[Date]]))</f>
        <v>March</v>
      </c>
      <c r="Q344" s="5"/>
    </row>
    <row r="345" spans="1:17" x14ac:dyDescent="0.25">
      <c r="A345" t="s">
        <v>549</v>
      </c>
      <c r="B345" s="7">
        <v>7465830315</v>
      </c>
      <c r="C345" t="s">
        <v>2285</v>
      </c>
      <c r="D345" t="s">
        <v>18</v>
      </c>
      <c r="E345" s="5">
        <v>43551</v>
      </c>
      <c r="F345" t="s">
        <v>2163</v>
      </c>
      <c r="G345">
        <v>411</v>
      </c>
      <c r="H345">
        <v>173.29</v>
      </c>
      <c r="I345">
        <v>71222.19</v>
      </c>
      <c r="J345" t="s">
        <v>418</v>
      </c>
      <c r="K345" t="str">
        <f>INDEX($O$4:$O$15,MONTH(sp_tbl[[#This Row],[Date]]))</f>
        <v>March</v>
      </c>
      <c r="Q345" s="5"/>
    </row>
    <row r="346" spans="1:17" x14ac:dyDescent="0.25">
      <c r="A346" t="s">
        <v>189</v>
      </c>
      <c r="B346" s="7">
        <v>6874331704</v>
      </c>
      <c r="C346" t="s">
        <v>2293</v>
      </c>
      <c r="D346" t="s">
        <v>19</v>
      </c>
      <c r="E346" s="5">
        <v>43552</v>
      </c>
      <c r="F346" t="s">
        <v>1136</v>
      </c>
      <c r="G346">
        <v>887</v>
      </c>
      <c r="H346">
        <v>311.26</v>
      </c>
      <c r="I346">
        <v>276087.62</v>
      </c>
      <c r="J346" t="s">
        <v>938</v>
      </c>
      <c r="K346" t="str">
        <f>INDEX($O$4:$O$15,MONTH(sp_tbl[[#This Row],[Date]]))</f>
        <v>March</v>
      </c>
      <c r="Q346" s="5"/>
    </row>
    <row r="347" spans="1:17" x14ac:dyDescent="0.25">
      <c r="A347" t="s">
        <v>259</v>
      </c>
      <c r="B347" s="7">
        <v>3282355067</v>
      </c>
      <c r="C347" t="s">
        <v>2286</v>
      </c>
      <c r="D347" t="s">
        <v>18</v>
      </c>
      <c r="E347" s="5">
        <v>43552</v>
      </c>
      <c r="F347" t="s">
        <v>1371</v>
      </c>
      <c r="G347">
        <v>353</v>
      </c>
      <c r="H347">
        <v>59.5</v>
      </c>
      <c r="I347">
        <v>21003.5</v>
      </c>
      <c r="J347" t="s">
        <v>389</v>
      </c>
      <c r="K347" t="str">
        <f>INDEX($O$4:$O$15,MONTH(sp_tbl[[#This Row],[Date]]))</f>
        <v>March</v>
      </c>
      <c r="Q347" s="5"/>
    </row>
    <row r="348" spans="1:17" x14ac:dyDescent="0.25">
      <c r="A348" t="s">
        <v>156</v>
      </c>
      <c r="B348" s="7">
        <v>1007202752</v>
      </c>
      <c r="C348" t="s">
        <v>2291</v>
      </c>
      <c r="D348" t="s">
        <v>19</v>
      </c>
      <c r="E348" s="5">
        <v>43553</v>
      </c>
      <c r="F348" t="s">
        <v>965</v>
      </c>
      <c r="G348">
        <v>977</v>
      </c>
      <c r="H348">
        <v>173.25</v>
      </c>
      <c r="I348">
        <v>169265.25</v>
      </c>
      <c r="J348" t="s">
        <v>966</v>
      </c>
      <c r="K348" t="str">
        <f>INDEX($O$4:$O$15,MONTH(sp_tbl[[#This Row],[Date]]))</f>
        <v>March</v>
      </c>
      <c r="Q348" s="5"/>
    </row>
    <row r="349" spans="1:17" x14ac:dyDescent="0.25">
      <c r="A349" t="s">
        <v>460</v>
      </c>
      <c r="B349" s="7">
        <v>6666605463</v>
      </c>
      <c r="C349" t="s">
        <v>2288</v>
      </c>
      <c r="D349" t="s">
        <v>18</v>
      </c>
      <c r="E349" s="5">
        <v>43553</v>
      </c>
      <c r="F349" t="s">
        <v>1869</v>
      </c>
      <c r="G349">
        <v>865</v>
      </c>
      <c r="H349">
        <v>81.400000000000006</v>
      </c>
      <c r="I349">
        <v>70411</v>
      </c>
      <c r="J349" t="s">
        <v>1870</v>
      </c>
      <c r="K349" t="str">
        <f>INDEX($O$4:$O$15,MONTH(sp_tbl[[#This Row],[Date]]))</f>
        <v>March</v>
      </c>
      <c r="Q349" s="5"/>
    </row>
    <row r="350" spans="1:17" x14ac:dyDescent="0.25">
      <c r="A350" t="s">
        <v>141</v>
      </c>
      <c r="B350" s="7">
        <v>2438825543</v>
      </c>
      <c r="C350" t="s">
        <v>2300</v>
      </c>
      <c r="D350" t="s">
        <v>19</v>
      </c>
      <c r="E350" s="5">
        <v>43556</v>
      </c>
      <c r="F350" t="s">
        <v>937</v>
      </c>
      <c r="G350">
        <v>887</v>
      </c>
      <c r="H350">
        <v>110.98</v>
      </c>
      <c r="I350">
        <v>98439.26</v>
      </c>
      <c r="J350" t="s">
        <v>938</v>
      </c>
      <c r="K350" t="str">
        <f>INDEX($O$4:$O$15,MONTH(sp_tbl[[#This Row],[Date]]))</f>
        <v>April</v>
      </c>
      <c r="Q350" s="5"/>
    </row>
    <row r="351" spans="1:17" x14ac:dyDescent="0.25">
      <c r="A351" t="s">
        <v>206</v>
      </c>
      <c r="B351" s="7">
        <v>311634371</v>
      </c>
      <c r="C351" t="s">
        <v>2285</v>
      </c>
      <c r="D351" t="s">
        <v>19</v>
      </c>
      <c r="E351" s="5">
        <v>43556</v>
      </c>
      <c r="F351" t="s">
        <v>1260</v>
      </c>
      <c r="G351">
        <v>787</v>
      </c>
      <c r="H351">
        <v>23.45</v>
      </c>
      <c r="I351">
        <v>18455.150000000001</v>
      </c>
      <c r="J351" t="s">
        <v>1029</v>
      </c>
      <c r="K351" t="str">
        <f>INDEX($O$4:$O$15,MONTH(sp_tbl[[#This Row],[Date]]))</f>
        <v>April</v>
      </c>
      <c r="Q351" s="5"/>
    </row>
    <row r="352" spans="1:17" x14ac:dyDescent="0.25">
      <c r="A352" t="s">
        <v>334</v>
      </c>
      <c r="B352" s="7">
        <v>6354702575</v>
      </c>
      <c r="C352" t="s">
        <v>2287</v>
      </c>
      <c r="D352" t="s">
        <v>18</v>
      </c>
      <c r="E352" s="5">
        <v>43556</v>
      </c>
      <c r="F352" t="s">
        <v>1543</v>
      </c>
      <c r="G352">
        <v>427</v>
      </c>
      <c r="H352">
        <v>310.52999999999997</v>
      </c>
      <c r="I352">
        <v>132596.31</v>
      </c>
      <c r="J352" t="s">
        <v>270</v>
      </c>
      <c r="K352" t="str">
        <f>INDEX($O$4:$O$15,MONTH(sp_tbl[[#This Row],[Date]]))</f>
        <v>April</v>
      </c>
      <c r="Q352" s="5"/>
    </row>
    <row r="353" spans="1:17" x14ac:dyDescent="0.25">
      <c r="A353" t="s">
        <v>356</v>
      </c>
      <c r="B353" s="7">
        <v>238375314</v>
      </c>
      <c r="C353" t="s">
        <v>2301</v>
      </c>
      <c r="D353" t="s">
        <v>18</v>
      </c>
      <c r="E353" s="5">
        <v>43556</v>
      </c>
      <c r="F353" t="s">
        <v>1579</v>
      </c>
      <c r="G353">
        <v>976</v>
      </c>
      <c r="H353">
        <v>134.9</v>
      </c>
      <c r="I353">
        <v>131662.39999999999</v>
      </c>
      <c r="J353" t="s">
        <v>456</v>
      </c>
      <c r="K353" t="str">
        <f>INDEX($O$4:$O$15,MONTH(sp_tbl[[#This Row],[Date]]))</f>
        <v>April</v>
      </c>
      <c r="Q353" s="5"/>
    </row>
    <row r="354" spans="1:17" x14ac:dyDescent="0.25">
      <c r="A354" t="s">
        <v>439</v>
      </c>
      <c r="B354" s="7">
        <v>4026667576</v>
      </c>
      <c r="C354" t="s">
        <v>2286</v>
      </c>
      <c r="D354" t="s">
        <v>18</v>
      </c>
      <c r="E354" s="5">
        <v>43556</v>
      </c>
      <c r="F354" t="s">
        <v>1791</v>
      </c>
      <c r="G354">
        <v>921</v>
      </c>
      <c r="H354">
        <v>152.32</v>
      </c>
      <c r="I354">
        <v>140286.72</v>
      </c>
      <c r="J354" t="s">
        <v>254</v>
      </c>
      <c r="K354" t="str">
        <f>INDEX($O$4:$O$15,MONTH(sp_tbl[[#This Row],[Date]]))</f>
        <v>April</v>
      </c>
      <c r="Q354" s="5"/>
    </row>
    <row r="355" spans="1:17" x14ac:dyDescent="0.25">
      <c r="A355" t="s">
        <v>460</v>
      </c>
      <c r="B355" s="7">
        <v>6666605463</v>
      </c>
      <c r="C355" t="s">
        <v>2288</v>
      </c>
      <c r="D355" t="s">
        <v>18</v>
      </c>
      <c r="E355" s="5">
        <v>43556</v>
      </c>
      <c r="F355" t="s">
        <v>1847</v>
      </c>
      <c r="G355">
        <v>517</v>
      </c>
      <c r="H355">
        <v>275.89999999999998</v>
      </c>
      <c r="I355">
        <v>142640.29999999999</v>
      </c>
      <c r="J355" t="s">
        <v>1848</v>
      </c>
      <c r="K355" t="str">
        <f>INDEX($O$4:$O$15,MONTH(sp_tbl[[#This Row],[Date]]))</f>
        <v>April</v>
      </c>
      <c r="Q355" s="5"/>
    </row>
    <row r="356" spans="1:17" x14ac:dyDescent="0.25">
      <c r="A356" t="s">
        <v>460</v>
      </c>
      <c r="B356" s="7">
        <v>6666605463</v>
      </c>
      <c r="C356" t="s">
        <v>2288</v>
      </c>
      <c r="D356" t="s">
        <v>18</v>
      </c>
      <c r="E356" s="5">
        <v>43556</v>
      </c>
      <c r="F356" t="s">
        <v>1852</v>
      </c>
      <c r="G356">
        <v>819</v>
      </c>
      <c r="H356">
        <v>62.68</v>
      </c>
      <c r="I356">
        <v>51334.92</v>
      </c>
      <c r="J356" t="s">
        <v>391</v>
      </c>
      <c r="K356" t="str">
        <f>INDEX($O$4:$O$15,MONTH(sp_tbl[[#This Row],[Date]]))</f>
        <v>April</v>
      </c>
      <c r="Q356" s="5"/>
    </row>
    <row r="357" spans="1:17" x14ac:dyDescent="0.25">
      <c r="A357" t="s">
        <v>541</v>
      </c>
      <c r="B357" s="7">
        <v>517576661</v>
      </c>
      <c r="C357" t="s">
        <v>2303</v>
      </c>
      <c r="D357" t="s">
        <v>18</v>
      </c>
      <c r="E357" s="5">
        <v>43556</v>
      </c>
      <c r="F357" t="s">
        <v>2143</v>
      </c>
      <c r="G357">
        <v>402</v>
      </c>
      <c r="H357">
        <v>9.4600000000000009</v>
      </c>
      <c r="I357">
        <v>3802.92</v>
      </c>
      <c r="J357" t="s">
        <v>2007</v>
      </c>
      <c r="K357" t="str">
        <f>INDEX($O$4:$O$15,MONTH(sp_tbl[[#This Row],[Date]]))</f>
        <v>April</v>
      </c>
      <c r="Q357" s="5"/>
    </row>
    <row r="358" spans="1:17" x14ac:dyDescent="0.25">
      <c r="A358" t="s">
        <v>82</v>
      </c>
      <c r="B358" s="7">
        <v>8367072738</v>
      </c>
      <c r="C358" t="s">
        <v>2291</v>
      </c>
      <c r="D358" t="s">
        <v>19</v>
      </c>
      <c r="E358" s="5">
        <v>43557</v>
      </c>
      <c r="F358" t="s">
        <v>698</v>
      </c>
      <c r="G358">
        <v>943</v>
      </c>
      <c r="H358">
        <v>332.06</v>
      </c>
      <c r="I358">
        <v>313132.58</v>
      </c>
      <c r="J358" t="s">
        <v>699</v>
      </c>
      <c r="K358" t="str">
        <f>INDEX($O$4:$O$15,MONTH(sp_tbl[[#This Row],[Date]]))</f>
        <v>April</v>
      </c>
      <c r="Q358" s="5"/>
    </row>
    <row r="359" spans="1:17" x14ac:dyDescent="0.25">
      <c r="A359" t="s">
        <v>174</v>
      </c>
      <c r="B359" s="7">
        <v>4520285782</v>
      </c>
      <c r="C359" t="s">
        <v>2295</v>
      </c>
      <c r="D359" t="s">
        <v>19</v>
      </c>
      <c r="E359" s="5">
        <v>43557</v>
      </c>
      <c r="F359" t="s">
        <v>1048</v>
      </c>
      <c r="G359">
        <v>626</v>
      </c>
      <c r="H359">
        <v>245.72</v>
      </c>
      <c r="I359">
        <v>153820.72</v>
      </c>
      <c r="J359" t="s">
        <v>129</v>
      </c>
      <c r="K359" t="str">
        <f>INDEX($O$4:$O$15,MONTH(sp_tbl[[#This Row],[Date]]))</f>
        <v>April</v>
      </c>
      <c r="Q359" s="5"/>
    </row>
    <row r="360" spans="1:17" x14ac:dyDescent="0.25">
      <c r="A360" t="s">
        <v>460</v>
      </c>
      <c r="B360" s="7">
        <v>6666605463</v>
      </c>
      <c r="C360" t="s">
        <v>2288</v>
      </c>
      <c r="D360" t="s">
        <v>18</v>
      </c>
      <c r="E360" s="5">
        <v>43557</v>
      </c>
      <c r="F360" t="s">
        <v>1862</v>
      </c>
      <c r="G360">
        <v>970</v>
      </c>
      <c r="H360">
        <v>353.64</v>
      </c>
      <c r="I360">
        <v>343030.8</v>
      </c>
      <c r="J360" t="s">
        <v>1863</v>
      </c>
      <c r="K360" t="str">
        <f>INDEX($O$4:$O$15,MONTH(sp_tbl[[#This Row],[Date]]))</f>
        <v>April</v>
      </c>
      <c r="Q360" s="5"/>
    </row>
    <row r="361" spans="1:17" x14ac:dyDescent="0.25">
      <c r="A361" t="s">
        <v>559</v>
      </c>
      <c r="B361" s="7">
        <v>3820016237</v>
      </c>
      <c r="C361" t="s">
        <v>2295</v>
      </c>
      <c r="D361" t="s">
        <v>18</v>
      </c>
      <c r="E361" s="5">
        <v>43557</v>
      </c>
      <c r="F361" t="s">
        <v>2282</v>
      </c>
      <c r="G361">
        <v>767</v>
      </c>
      <c r="H361">
        <v>4.6100000000000003</v>
      </c>
      <c r="I361">
        <v>3535.87</v>
      </c>
      <c r="J361" t="s">
        <v>313</v>
      </c>
      <c r="K361" t="str">
        <f>INDEX($O$4:$O$15,MONTH(sp_tbl[[#This Row],[Date]]))</f>
        <v>April</v>
      </c>
      <c r="Q361" s="5"/>
    </row>
    <row r="362" spans="1:17" x14ac:dyDescent="0.25">
      <c r="A362" t="s">
        <v>259</v>
      </c>
      <c r="B362" s="7">
        <v>3282355067</v>
      </c>
      <c r="C362" t="s">
        <v>2286</v>
      </c>
      <c r="D362" t="s">
        <v>18</v>
      </c>
      <c r="E362" s="5">
        <v>43558</v>
      </c>
      <c r="F362" t="s">
        <v>1351</v>
      </c>
      <c r="G362">
        <v>848</v>
      </c>
      <c r="H362">
        <v>168.86</v>
      </c>
      <c r="I362">
        <v>143193.28</v>
      </c>
      <c r="J362" t="s">
        <v>327</v>
      </c>
      <c r="K362" t="str">
        <f>INDEX($O$4:$O$15,MONTH(sp_tbl[[#This Row],[Date]]))</f>
        <v>April</v>
      </c>
      <c r="Q362" s="5"/>
    </row>
    <row r="363" spans="1:17" x14ac:dyDescent="0.25">
      <c r="A363" t="s">
        <v>315</v>
      </c>
      <c r="B363" s="7">
        <v>8238078287</v>
      </c>
      <c r="C363" t="s">
        <v>2295</v>
      </c>
      <c r="D363" t="s">
        <v>18</v>
      </c>
      <c r="E363" s="5">
        <v>43558</v>
      </c>
      <c r="F363" t="s">
        <v>1467</v>
      </c>
      <c r="G363">
        <v>779</v>
      </c>
      <c r="H363">
        <v>188.82</v>
      </c>
      <c r="I363">
        <v>147090.78</v>
      </c>
      <c r="J363" t="s">
        <v>1468</v>
      </c>
      <c r="K363" t="str">
        <f>INDEX($O$4:$O$15,MONTH(sp_tbl[[#This Row],[Date]]))</f>
        <v>April</v>
      </c>
      <c r="Q363" s="5"/>
    </row>
    <row r="364" spans="1:17" x14ac:dyDescent="0.25">
      <c r="A364" t="s">
        <v>506</v>
      </c>
      <c r="B364" s="7">
        <v>775755755</v>
      </c>
      <c r="C364" t="s">
        <v>2290</v>
      </c>
      <c r="D364" t="s">
        <v>18</v>
      </c>
      <c r="E364" s="5">
        <v>43559</v>
      </c>
      <c r="F364" t="s">
        <v>2039</v>
      </c>
      <c r="G364">
        <v>717</v>
      </c>
      <c r="H364">
        <v>178.4</v>
      </c>
      <c r="I364">
        <v>127912.8</v>
      </c>
      <c r="J364" t="s">
        <v>342</v>
      </c>
      <c r="K364" t="str">
        <f>INDEX($O$4:$O$15,MONTH(sp_tbl[[#This Row],[Date]]))</f>
        <v>April</v>
      </c>
      <c r="Q364" s="5"/>
    </row>
    <row r="365" spans="1:17" x14ac:dyDescent="0.25">
      <c r="A365" t="s">
        <v>259</v>
      </c>
      <c r="B365" s="7">
        <v>3282355067</v>
      </c>
      <c r="C365" t="s">
        <v>2286</v>
      </c>
      <c r="D365" t="s">
        <v>18</v>
      </c>
      <c r="E365" s="5">
        <v>43560</v>
      </c>
      <c r="F365" t="s">
        <v>1337</v>
      </c>
      <c r="G365">
        <v>417</v>
      </c>
      <c r="H365">
        <v>16.34</v>
      </c>
      <c r="I365">
        <v>6813.78</v>
      </c>
      <c r="J365" t="s">
        <v>1338</v>
      </c>
      <c r="K365" t="str">
        <f>INDEX($O$4:$O$15,MONTH(sp_tbl[[#This Row],[Date]]))</f>
        <v>April</v>
      </c>
      <c r="Q365" s="5"/>
    </row>
    <row r="366" spans="1:17" x14ac:dyDescent="0.25">
      <c r="A366" t="s">
        <v>439</v>
      </c>
      <c r="B366" s="7">
        <v>4026667576</v>
      </c>
      <c r="C366" t="s">
        <v>2286</v>
      </c>
      <c r="D366" t="s">
        <v>18</v>
      </c>
      <c r="E366" s="5">
        <v>43560</v>
      </c>
      <c r="F366" t="s">
        <v>1832</v>
      </c>
      <c r="G366">
        <v>881</v>
      </c>
      <c r="H366">
        <v>351.62</v>
      </c>
      <c r="I366">
        <v>309777.21999999997</v>
      </c>
      <c r="J366" t="s">
        <v>396</v>
      </c>
      <c r="K366" t="str">
        <f>INDEX($O$4:$O$15,MONTH(sp_tbl[[#This Row],[Date]]))</f>
        <v>April</v>
      </c>
      <c r="Q366" s="5"/>
    </row>
    <row r="367" spans="1:17" x14ac:dyDescent="0.25">
      <c r="A367" t="s">
        <v>486</v>
      </c>
      <c r="B367" s="7">
        <v>1758841168</v>
      </c>
      <c r="C367" t="s">
        <v>2289</v>
      </c>
      <c r="D367" t="s">
        <v>18</v>
      </c>
      <c r="E367" s="5">
        <v>43560</v>
      </c>
      <c r="F367" t="s">
        <v>1961</v>
      </c>
      <c r="G367">
        <v>816</v>
      </c>
      <c r="H367">
        <v>2.75</v>
      </c>
      <c r="I367">
        <v>2244</v>
      </c>
      <c r="J367" t="s">
        <v>362</v>
      </c>
      <c r="K367" t="str">
        <f>INDEX($O$4:$O$15,MONTH(sp_tbl[[#This Row],[Date]]))</f>
        <v>April</v>
      </c>
      <c r="Q367" s="5"/>
    </row>
    <row r="368" spans="1:17" x14ac:dyDescent="0.25">
      <c r="A368" t="s">
        <v>125</v>
      </c>
      <c r="B368" s="7">
        <v>7715186250</v>
      </c>
      <c r="C368" t="s">
        <v>2297</v>
      </c>
      <c r="D368" t="s">
        <v>19</v>
      </c>
      <c r="E368" s="5">
        <v>43561</v>
      </c>
      <c r="F368" t="s">
        <v>831</v>
      </c>
      <c r="G368">
        <v>704</v>
      </c>
      <c r="H368">
        <v>86.5</v>
      </c>
      <c r="I368">
        <v>60896</v>
      </c>
      <c r="J368" t="s">
        <v>832</v>
      </c>
      <c r="K368" t="str">
        <f>INDEX($O$4:$O$15,MONTH(sp_tbl[[#This Row],[Date]]))</f>
        <v>April</v>
      </c>
      <c r="Q368" s="5"/>
    </row>
    <row r="369" spans="1:17" x14ac:dyDescent="0.25">
      <c r="A369" t="s">
        <v>189</v>
      </c>
      <c r="B369" s="7">
        <v>6874331704</v>
      </c>
      <c r="C369" t="s">
        <v>2293</v>
      </c>
      <c r="D369" t="s">
        <v>19</v>
      </c>
      <c r="E369" s="5">
        <v>43561</v>
      </c>
      <c r="F369" t="s">
        <v>1085</v>
      </c>
      <c r="G369">
        <v>464</v>
      </c>
      <c r="H369">
        <v>19.309999999999999</v>
      </c>
      <c r="I369">
        <v>8959.84</v>
      </c>
      <c r="J369" t="s">
        <v>1086</v>
      </c>
      <c r="K369" t="str">
        <f>INDEX($O$4:$O$15,MONTH(sp_tbl[[#This Row],[Date]]))</f>
        <v>April</v>
      </c>
      <c r="Q369" s="5"/>
    </row>
    <row r="370" spans="1:17" x14ac:dyDescent="0.25">
      <c r="A370" t="s">
        <v>376</v>
      </c>
      <c r="B370" s="7">
        <v>6441743474</v>
      </c>
      <c r="C370" t="s">
        <v>2302</v>
      </c>
      <c r="D370" t="s">
        <v>18</v>
      </c>
      <c r="E370" s="5">
        <v>43561</v>
      </c>
      <c r="F370" t="s">
        <v>1637</v>
      </c>
      <c r="G370">
        <v>585</v>
      </c>
      <c r="H370">
        <v>71.62</v>
      </c>
      <c r="I370">
        <v>41897.699999999997</v>
      </c>
      <c r="J370" t="s">
        <v>1638</v>
      </c>
      <c r="K370" t="str">
        <f>INDEX($O$4:$O$15,MONTH(sp_tbl[[#This Row],[Date]]))</f>
        <v>April</v>
      </c>
      <c r="Q370" s="5"/>
    </row>
    <row r="371" spans="1:17" x14ac:dyDescent="0.25">
      <c r="A371" t="s">
        <v>529</v>
      </c>
      <c r="B371" s="7">
        <v>1683762345</v>
      </c>
      <c r="C371" t="s">
        <v>2299</v>
      </c>
      <c r="D371" t="s">
        <v>18</v>
      </c>
      <c r="E371" s="5">
        <v>43561</v>
      </c>
      <c r="F371" t="s">
        <v>2107</v>
      </c>
      <c r="G371">
        <v>290</v>
      </c>
      <c r="H371">
        <v>354.38</v>
      </c>
      <c r="I371">
        <v>102770.2</v>
      </c>
      <c r="J371" t="s">
        <v>463</v>
      </c>
      <c r="K371" t="str">
        <f>INDEX($O$4:$O$15,MONTH(sp_tbl[[#This Row],[Date]]))</f>
        <v>April</v>
      </c>
      <c r="Q371" s="5"/>
    </row>
    <row r="372" spans="1:17" x14ac:dyDescent="0.25">
      <c r="A372" t="s">
        <v>31</v>
      </c>
      <c r="B372" s="7">
        <v>8687656127</v>
      </c>
      <c r="C372" t="s">
        <v>32</v>
      </c>
      <c r="D372" t="s">
        <v>19</v>
      </c>
      <c r="E372" s="5">
        <v>43562</v>
      </c>
      <c r="F372" t="s">
        <v>605</v>
      </c>
      <c r="G372">
        <v>979</v>
      </c>
      <c r="H372">
        <v>41.22</v>
      </c>
      <c r="I372">
        <v>40354.379999999997</v>
      </c>
      <c r="J372" t="s">
        <v>606</v>
      </c>
      <c r="K372" t="str">
        <f>INDEX($O$4:$O$15,MONTH(sp_tbl[[#This Row],[Date]]))</f>
        <v>April</v>
      </c>
      <c r="Q372" s="5"/>
    </row>
    <row r="373" spans="1:17" x14ac:dyDescent="0.25">
      <c r="A373" t="s">
        <v>200</v>
      </c>
      <c r="B373" s="7">
        <v>542822521</v>
      </c>
      <c r="C373" t="s">
        <v>2296</v>
      </c>
      <c r="D373" t="s">
        <v>19</v>
      </c>
      <c r="E373" s="5">
        <v>43562</v>
      </c>
      <c r="F373" t="s">
        <v>1217</v>
      </c>
      <c r="G373">
        <v>600</v>
      </c>
      <c r="H373">
        <v>73.23</v>
      </c>
      <c r="I373">
        <v>43938</v>
      </c>
      <c r="J373" t="s">
        <v>1218</v>
      </c>
      <c r="K373" t="str">
        <f>INDEX($O$4:$O$15,MONTH(sp_tbl[[#This Row],[Date]]))</f>
        <v>April</v>
      </c>
      <c r="Q373" s="5"/>
    </row>
    <row r="374" spans="1:17" x14ac:dyDescent="0.25">
      <c r="A374" t="s">
        <v>259</v>
      </c>
      <c r="B374" s="7">
        <v>3282355067</v>
      </c>
      <c r="C374" t="s">
        <v>2286</v>
      </c>
      <c r="D374" t="s">
        <v>18</v>
      </c>
      <c r="E374" s="5">
        <v>43562</v>
      </c>
      <c r="F374" t="s">
        <v>1374</v>
      </c>
      <c r="G374">
        <v>299</v>
      </c>
      <c r="H374">
        <v>170.02</v>
      </c>
      <c r="I374">
        <v>50835.98</v>
      </c>
      <c r="J374" t="s">
        <v>502</v>
      </c>
      <c r="K374" t="str">
        <f>INDEX($O$4:$O$15,MONTH(sp_tbl[[#This Row],[Date]]))</f>
        <v>April</v>
      </c>
      <c r="Q374" s="5"/>
    </row>
    <row r="375" spans="1:17" x14ac:dyDescent="0.25">
      <c r="A375" t="s">
        <v>376</v>
      </c>
      <c r="B375" s="7">
        <v>6441743474</v>
      </c>
      <c r="C375" t="s">
        <v>2302</v>
      </c>
      <c r="D375" t="s">
        <v>18</v>
      </c>
      <c r="E375" s="5">
        <v>43562</v>
      </c>
      <c r="F375" t="s">
        <v>1664</v>
      </c>
      <c r="G375">
        <v>857</v>
      </c>
      <c r="H375">
        <v>1.78</v>
      </c>
      <c r="I375">
        <v>1525.46</v>
      </c>
      <c r="J375" t="s">
        <v>299</v>
      </c>
      <c r="K375" t="str">
        <f>INDEX($O$4:$O$15,MONTH(sp_tbl[[#This Row],[Date]]))</f>
        <v>April</v>
      </c>
      <c r="Q375" s="5"/>
    </row>
    <row r="376" spans="1:17" x14ac:dyDescent="0.25">
      <c r="A376" t="s">
        <v>460</v>
      </c>
      <c r="B376" s="7">
        <v>6666605463</v>
      </c>
      <c r="C376" t="s">
        <v>2288</v>
      </c>
      <c r="D376" t="s">
        <v>18</v>
      </c>
      <c r="E376" s="5">
        <v>43562</v>
      </c>
      <c r="F376" t="s">
        <v>1853</v>
      </c>
      <c r="G376">
        <v>498</v>
      </c>
      <c r="H376">
        <v>86.09</v>
      </c>
      <c r="I376">
        <v>42872.82</v>
      </c>
      <c r="J376" t="s">
        <v>230</v>
      </c>
      <c r="K376" t="str">
        <f>INDEX($O$4:$O$15,MONTH(sp_tbl[[#This Row],[Date]]))</f>
        <v>April</v>
      </c>
      <c r="Q376" s="5"/>
    </row>
    <row r="377" spans="1:17" x14ac:dyDescent="0.25">
      <c r="A377" t="s">
        <v>559</v>
      </c>
      <c r="B377" s="7">
        <v>3820016237</v>
      </c>
      <c r="C377" t="s">
        <v>2295</v>
      </c>
      <c r="D377" t="s">
        <v>18</v>
      </c>
      <c r="E377" s="5">
        <v>43562</v>
      </c>
      <c r="F377" t="s">
        <v>2284</v>
      </c>
      <c r="G377">
        <v>520</v>
      </c>
      <c r="H377">
        <v>2</v>
      </c>
      <c r="I377">
        <v>1040</v>
      </c>
      <c r="J377" t="s">
        <v>354</v>
      </c>
      <c r="K377" t="str">
        <f>INDEX($O$4:$O$15,MONTH(sp_tbl[[#This Row],[Date]]))</f>
        <v>April</v>
      </c>
      <c r="Q377" s="5"/>
    </row>
    <row r="378" spans="1:17" x14ac:dyDescent="0.25">
      <c r="A378" t="s">
        <v>82</v>
      </c>
      <c r="B378" s="7">
        <v>8367072738</v>
      </c>
      <c r="C378" t="s">
        <v>2291</v>
      </c>
      <c r="D378" t="s">
        <v>19</v>
      </c>
      <c r="E378" s="5">
        <v>43563</v>
      </c>
      <c r="F378" t="s">
        <v>728</v>
      </c>
      <c r="G378">
        <v>309</v>
      </c>
      <c r="H378">
        <v>121.57</v>
      </c>
      <c r="I378">
        <v>37565.129999999997</v>
      </c>
      <c r="J378" t="s">
        <v>729</v>
      </c>
      <c r="K378" t="str">
        <f>INDEX($O$4:$O$15,MONTH(sp_tbl[[#This Row],[Date]]))</f>
        <v>April</v>
      </c>
      <c r="Q378" s="5"/>
    </row>
    <row r="379" spans="1:17" x14ac:dyDescent="0.25">
      <c r="A379" t="s">
        <v>104</v>
      </c>
      <c r="B379" s="7">
        <v>188071775</v>
      </c>
      <c r="C379" t="s">
        <v>2298</v>
      </c>
      <c r="D379" t="s">
        <v>19</v>
      </c>
      <c r="E379" s="5">
        <v>43563</v>
      </c>
      <c r="F379" t="s">
        <v>771</v>
      </c>
      <c r="G379">
        <v>775</v>
      </c>
      <c r="H379">
        <v>24.76</v>
      </c>
      <c r="I379">
        <v>19189</v>
      </c>
      <c r="J379" t="s">
        <v>689</v>
      </c>
      <c r="K379" t="str">
        <f>INDEX($O$4:$O$15,MONTH(sp_tbl[[#This Row],[Date]]))</f>
        <v>April</v>
      </c>
      <c r="Q379" s="5"/>
    </row>
    <row r="380" spans="1:17" x14ac:dyDescent="0.25">
      <c r="A380" t="s">
        <v>334</v>
      </c>
      <c r="B380" s="7">
        <v>6354702575</v>
      </c>
      <c r="C380" t="s">
        <v>2287</v>
      </c>
      <c r="D380" t="s">
        <v>18</v>
      </c>
      <c r="E380" s="5">
        <v>43563</v>
      </c>
      <c r="F380" t="s">
        <v>1490</v>
      </c>
      <c r="G380">
        <v>534</v>
      </c>
      <c r="H380">
        <v>52.17</v>
      </c>
      <c r="I380">
        <v>27858.78</v>
      </c>
      <c r="J380" t="s">
        <v>530</v>
      </c>
      <c r="K380" t="str">
        <f>INDEX($O$4:$O$15,MONTH(sp_tbl[[#This Row],[Date]]))</f>
        <v>April</v>
      </c>
      <c r="Q380" s="5"/>
    </row>
    <row r="381" spans="1:17" x14ac:dyDescent="0.25">
      <c r="A381" t="s">
        <v>394</v>
      </c>
      <c r="B381" s="7">
        <v>8745522113</v>
      </c>
      <c r="C381" t="s">
        <v>2285</v>
      </c>
      <c r="D381" t="s">
        <v>18</v>
      </c>
      <c r="E381" s="5">
        <v>43563</v>
      </c>
      <c r="F381" t="s">
        <v>1713</v>
      </c>
      <c r="G381">
        <v>294</v>
      </c>
      <c r="H381">
        <v>181.47</v>
      </c>
      <c r="I381">
        <v>53352.18</v>
      </c>
      <c r="J381" t="s">
        <v>480</v>
      </c>
      <c r="K381" t="str">
        <f>INDEX($O$4:$O$15,MONTH(sp_tbl[[#This Row],[Date]]))</f>
        <v>April</v>
      </c>
      <c r="Q381" s="5"/>
    </row>
    <row r="382" spans="1:17" x14ac:dyDescent="0.25">
      <c r="A382" t="s">
        <v>104</v>
      </c>
      <c r="B382" s="7">
        <v>188071775</v>
      </c>
      <c r="C382" t="s">
        <v>2298</v>
      </c>
      <c r="D382" t="s">
        <v>19</v>
      </c>
      <c r="E382" s="5">
        <v>43564</v>
      </c>
      <c r="F382" t="s">
        <v>812</v>
      </c>
      <c r="G382">
        <v>316</v>
      </c>
      <c r="H382">
        <v>307.89999999999998</v>
      </c>
      <c r="I382">
        <v>97296.4</v>
      </c>
      <c r="J382" t="s">
        <v>112</v>
      </c>
      <c r="K382" t="str">
        <f>INDEX($O$4:$O$15,MONTH(sp_tbl[[#This Row],[Date]]))</f>
        <v>April</v>
      </c>
      <c r="Q382" s="5"/>
    </row>
    <row r="383" spans="1:17" x14ac:dyDescent="0.25">
      <c r="A383" t="s">
        <v>104</v>
      </c>
      <c r="B383" s="7">
        <v>188071775</v>
      </c>
      <c r="C383" t="s">
        <v>2298</v>
      </c>
      <c r="D383" t="s">
        <v>19</v>
      </c>
      <c r="E383" s="5">
        <v>43564</v>
      </c>
      <c r="F383" t="s">
        <v>830</v>
      </c>
      <c r="G383">
        <v>744</v>
      </c>
      <c r="H383">
        <v>136.96</v>
      </c>
      <c r="I383">
        <v>101898.24000000001</v>
      </c>
      <c r="J383" t="s">
        <v>196</v>
      </c>
      <c r="K383" t="str">
        <f>INDEX($O$4:$O$15,MONTH(sp_tbl[[#This Row],[Date]]))</f>
        <v>April</v>
      </c>
      <c r="Q383" s="5"/>
    </row>
    <row r="384" spans="1:17" x14ac:dyDescent="0.25">
      <c r="A384" t="s">
        <v>200</v>
      </c>
      <c r="B384" s="7">
        <v>542822521</v>
      </c>
      <c r="C384" t="s">
        <v>2296</v>
      </c>
      <c r="D384" t="s">
        <v>19</v>
      </c>
      <c r="E384" s="5">
        <v>43564</v>
      </c>
      <c r="F384" t="s">
        <v>1189</v>
      </c>
      <c r="G384">
        <v>432</v>
      </c>
      <c r="H384">
        <v>88.68</v>
      </c>
      <c r="I384">
        <v>38309.760000000002</v>
      </c>
      <c r="J384" t="s">
        <v>76</v>
      </c>
      <c r="K384" t="str">
        <f>INDEX($O$4:$O$15,MONTH(sp_tbl[[#This Row],[Date]]))</f>
        <v>April</v>
      </c>
      <c r="Q384" s="5"/>
    </row>
    <row r="385" spans="1:17" x14ac:dyDescent="0.25">
      <c r="A385" t="s">
        <v>394</v>
      </c>
      <c r="B385" s="7">
        <v>8745522113</v>
      </c>
      <c r="C385" t="s">
        <v>2285</v>
      </c>
      <c r="D385" t="s">
        <v>18</v>
      </c>
      <c r="E385" s="5">
        <v>43564</v>
      </c>
      <c r="F385" t="s">
        <v>1693</v>
      </c>
      <c r="G385">
        <v>791</v>
      </c>
      <c r="H385">
        <v>125.23</v>
      </c>
      <c r="I385">
        <v>99056.93</v>
      </c>
      <c r="J385" t="s">
        <v>1694</v>
      </c>
      <c r="K385" t="str">
        <f>INDEX($O$4:$O$15,MONTH(sp_tbl[[#This Row],[Date]]))</f>
        <v>April</v>
      </c>
      <c r="Q385" s="5"/>
    </row>
    <row r="386" spans="1:17" x14ac:dyDescent="0.25">
      <c r="A386" t="s">
        <v>506</v>
      </c>
      <c r="B386" s="7">
        <v>775755755</v>
      </c>
      <c r="C386" t="s">
        <v>2290</v>
      </c>
      <c r="D386" t="s">
        <v>18</v>
      </c>
      <c r="E386" s="5">
        <v>43564</v>
      </c>
      <c r="F386" t="s">
        <v>2026</v>
      </c>
      <c r="G386">
        <v>659</v>
      </c>
      <c r="H386">
        <v>53.58</v>
      </c>
      <c r="I386">
        <v>35309.22</v>
      </c>
      <c r="J386" t="s">
        <v>453</v>
      </c>
      <c r="K386" t="str">
        <f>INDEX($O$4:$O$15,MONTH(sp_tbl[[#This Row],[Date]]))</f>
        <v>April</v>
      </c>
      <c r="Q386" s="5"/>
    </row>
    <row r="387" spans="1:17" x14ac:dyDescent="0.25">
      <c r="A387" t="s">
        <v>506</v>
      </c>
      <c r="B387" s="7">
        <v>775755755</v>
      </c>
      <c r="C387" t="s">
        <v>2290</v>
      </c>
      <c r="D387" t="s">
        <v>18</v>
      </c>
      <c r="E387" s="5">
        <v>43565</v>
      </c>
      <c r="F387" t="s">
        <v>2047</v>
      </c>
      <c r="G387">
        <v>889</v>
      </c>
      <c r="H387">
        <v>225.15</v>
      </c>
      <c r="I387">
        <v>200158.35</v>
      </c>
      <c r="J387" t="s">
        <v>479</v>
      </c>
      <c r="K387" t="str">
        <f>INDEX($O$4:$O$15,MONTH(sp_tbl[[#This Row],[Date]]))</f>
        <v>April</v>
      </c>
      <c r="Q387" s="5"/>
    </row>
    <row r="388" spans="1:17" x14ac:dyDescent="0.25">
      <c r="A388" t="s">
        <v>174</v>
      </c>
      <c r="B388" s="7">
        <v>4520285782</v>
      </c>
      <c r="C388" t="s">
        <v>2295</v>
      </c>
      <c r="D388" t="s">
        <v>19</v>
      </c>
      <c r="E388" s="5">
        <v>43566</v>
      </c>
      <c r="F388" t="s">
        <v>1055</v>
      </c>
      <c r="G388">
        <v>618</v>
      </c>
      <c r="H388">
        <v>52.95</v>
      </c>
      <c r="I388">
        <v>32723.1</v>
      </c>
      <c r="J388" t="s">
        <v>1056</v>
      </c>
      <c r="K388" t="str">
        <f>INDEX($O$4:$O$15,MONTH(sp_tbl[[#This Row],[Date]]))</f>
        <v>April</v>
      </c>
      <c r="Q388" s="5"/>
    </row>
    <row r="389" spans="1:17" x14ac:dyDescent="0.25">
      <c r="A389" t="s">
        <v>189</v>
      </c>
      <c r="B389" s="7">
        <v>6874331704</v>
      </c>
      <c r="C389" t="s">
        <v>2293</v>
      </c>
      <c r="D389" t="s">
        <v>19</v>
      </c>
      <c r="E389" s="5">
        <v>43566</v>
      </c>
      <c r="F389" t="s">
        <v>1154</v>
      </c>
      <c r="G389">
        <v>420</v>
      </c>
      <c r="H389">
        <v>137.37</v>
      </c>
      <c r="I389">
        <v>57695.4</v>
      </c>
      <c r="J389" t="s">
        <v>1155</v>
      </c>
      <c r="K389" t="str">
        <f>INDEX($O$4:$O$15,MONTH(sp_tbl[[#This Row],[Date]]))</f>
        <v>April</v>
      </c>
      <c r="Q389" s="5"/>
    </row>
    <row r="390" spans="1:17" x14ac:dyDescent="0.25">
      <c r="A390" t="s">
        <v>486</v>
      </c>
      <c r="B390" s="7">
        <v>1758841168</v>
      </c>
      <c r="C390" t="s">
        <v>2289</v>
      </c>
      <c r="D390" t="s">
        <v>18</v>
      </c>
      <c r="E390" s="5">
        <v>43566</v>
      </c>
      <c r="F390" t="s">
        <v>1915</v>
      </c>
      <c r="G390">
        <v>681</v>
      </c>
      <c r="H390">
        <v>19.79</v>
      </c>
      <c r="I390">
        <v>13476.99</v>
      </c>
      <c r="J390" t="s">
        <v>228</v>
      </c>
      <c r="K390" t="str">
        <f>INDEX($O$4:$O$15,MONTH(sp_tbl[[#This Row],[Date]]))</f>
        <v>April</v>
      </c>
      <c r="Q390" s="5"/>
    </row>
    <row r="391" spans="1:17" x14ac:dyDescent="0.25">
      <c r="A391" t="s">
        <v>104</v>
      </c>
      <c r="B391" s="7">
        <v>188071775</v>
      </c>
      <c r="C391" t="s">
        <v>2298</v>
      </c>
      <c r="D391" t="s">
        <v>19</v>
      </c>
      <c r="E391" s="5">
        <v>43567</v>
      </c>
      <c r="F391" t="s">
        <v>774</v>
      </c>
      <c r="G391">
        <v>324</v>
      </c>
      <c r="H391">
        <v>32.78</v>
      </c>
      <c r="I391">
        <v>10620.72</v>
      </c>
      <c r="J391" t="s">
        <v>775</v>
      </c>
      <c r="K391" t="str">
        <f>INDEX($O$4:$O$15,MONTH(sp_tbl[[#This Row],[Date]]))</f>
        <v>April</v>
      </c>
      <c r="Q391" s="5"/>
    </row>
    <row r="392" spans="1:17" x14ac:dyDescent="0.25">
      <c r="A392" t="s">
        <v>104</v>
      </c>
      <c r="B392" s="7">
        <v>188071775</v>
      </c>
      <c r="C392" t="s">
        <v>2298</v>
      </c>
      <c r="D392" t="s">
        <v>19</v>
      </c>
      <c r="E392" s="5">
        <v>43567</v>
      </c>
      <c r="F392" t="s">
        <v>784</v>
      </c>
      <c r="G392">
        <v>377</v>
      </c>
      <c r="H392">
        <v>76.88</v>
      </c>
      <c r="I392">
        <v>28983.759999999998</v>
      </c>
      <c r="J392" t="s">
        <v>135</v>
      </c>
      <c r="K392" t="str">
        <f>INDEX($O$4:$O$15,MONTH(sp_tbl[[#This Row],[Date]]))</f>
        <v>April</v>
      </c>
      <c r="Q392" s="5"/>
    </row>
    <row r="393" spans="1:17" x14ac:dyDescent="0.25">
      <c r="A393" t="s">
        <v>125</v>
      </c>
      <c r="B393" s="7">
        <v>7715186250</v>
      </c>
      <c r="C393" t="s">
        <v>2297</v>
      </c>
      <c r="D393" t="s">
        <v>19</v>
      </c>
      <c r="E393" s="5">
        <v>43567</v>
      </c>
      <c r="F393" t="s">
        <v>856</v>
      </c>
      <c r="G393">
        <v>872</v>
      </c>
      <c r="H393">
        <v>27.26</v>
      </c>
      <c r="I393">
        <v>23770.720000000001</v>
      </c>
      <c r="J393" t="s">
        <v>857</v>
      </c>
      <c r="K393" t="str">
        <f>INDEX($O$4:$O$15,MONTH(sp_tbl[[#This Row],[Date]]))</f>
        <v>April</v>
      </c>
      <c r="Q393" s="5"/>
    </row>
    <row r="394" spans="1:17" x14ac:dyDescent="0.25">
      <c r="A394" t="s">
        <v>460</v>
      </c>
      <c r="B394" s="7">
        <v>6666605463</v>
      </c>
      <c r="C394" t="s">
        <v>2288</v>
      </c>
      <c r="D394" t="s">
        <v>18</v>
      </c>
      <c r="E394" s="5">
        <v>43567</v>
      </c>
      <c r="F394" t="s">
        <v>1881</v>
      </c>
      <c r="G394">
        <v>440</v>
      </c>
      <c r="H394">
        <v>97.59</v>
      </c>
      <c r="I394">
        <v>42939.6</v>
      </c>
      <c r="J394" t="s">
        <v>578</v>
      </c>
      <c r="K394" t="str">
        <f>INDEX($O$4:$O$15,MONTH(sp_tbl[[#This Row],[Date]]))</f>
        <v>April</v>
      </c>
      <c r="Q394" s="5"/>
    </row>
    <row r="395" spans="1:17" x14ac:dyDescent="0.25">
      <c r="A395" t="s">
        <v>486</v>
      </c>
      <c r="B395" s="7">
        <v>1758841168</v>
      </c>
      <c r="C395" t="s">
        <v>2289</v>
      </c>
      <c r="D395" t="s">
        <v>18</v>
      </c>
      <c r="E395" s="5">
        <v>43567</v>
      </c>
      <c r="F395" t="s">
        <v>1955</v>
      </c>
      <c r="G395">
        <v>466</v>
      </c>
      <c r="H395">
        <v>86.23</v>
      </c>
      <c r="I395">
        <v>40183.18</v>
      </c>
      <c r="J395" t="s">
        <v>1956</v>
      </c>
      <c r="K395" t="str">
        <f>INDEX($O$4:$O$15,MONTH(sp_tbl[[#This Row],[Date]]))</f>
        <v>April</v>
      </c>
      <c r="Q395" s="5"/>
    </row>
    <row r="396" spans="1:17" x14ac:dyDescent="0.25">
      <c r="A396" t="s">
        <v>529</v>
      </c>
      <c r="B396" s="7">
        <v>1683762345</v>
      </c>
      <c r="C396" t="s">
        <v>2299</v>
      </c>
      <c r="D396" t="s">
        <v>18</v>
      </c>
      <c r="E396" s="5">
        <v>43567</v>
      </c>
      <c r="F396" t="s">
        <v>2056</v>
      </c>
      <c r="G396">
        <v>795</v>
      </c>
      <c r="H396">
        <v>11.03</v>
      </c>
      <c r="I396">
        <v>8768.85</v>
      </c>
      <c r="J396" t="s">
        <v>2057</v>
      </c>
      <c r="K396" t="str">
        <f>INDEX($O$4:$O$15,MONTH(sp_tbl[[#This Row],[Date]]))</f>
        <v>April</v>
      </c>
      <c r="Q396" s="5"/>
    </row>
    <row r="397" spans="1:17" x14ac:dyDescent="0.25">
      <c r="A397" t="s">
        <v>104</v>
      </c>
      <c r="B397" s="7">
        <v>188071775</v>
      </c>
      <c r="C397" t="s">
        <v>2298</v>
      </c>
      <c r="D397" t="s">
        <v>19</v>
      </c>
      <c r="E397" s="5">
        <v>43568</v>
      </c>
      <c r="F397" t="s">
        <v>806</v>
      </c>
      <c r="G397">
        <v>922</v>
      </c>
      <c r="H397">
        <v>36.21</v>
      </c>
      <c r="I397">
        <v>33385.620000000003</v>
      </c>
      <c r="J397" t="s">
        <v>128</v>
      </c>
      <c r="K397" t="str">
        <f>INDEX($O$4:$O$15,MONTH(sp_tbl[[#This Row],[Date]]))</f>
        <v>April</v>
      </c>
      <c r="Q397" s="5"/>
    </row>
    <row r="398" spans="1:17" x14ac:dyDescent="0.25">
      <c r="A398" t="s">
        <v>315</v>
      </c>
      <c r="B398" s="7">
        <v>8238078287</v>
      </c>
      <c r="C398" t="s">
        <v>2295</v>
      </c>
      <c r="D398" t="s">
        <v>18</v>
      </c>
      <c r="E398" s="5">
        <v>43568</v>
      </c>
      <c r="F398" t="s">
        <v>1466</v>
      </c>
      <c r="G398">
        <v>250</v>
      </c>
      <c r="H398">
        <v>100.91</v>
      </c>
      <c r="I398">
        <v>25227.5</v>
      </c>
      <c r="J398" t="s">
        <v>577</v>
      </c>
      <c r="K398" t="str">
        <f>INDEX($O$4:$O$15,MONTH(sp_tbl[[#This Row],[Date]]))</f>
        <v>April</v>
      </c>
      <c r="Q398" s="5"/>
    </row>
    <row r="399" spans="1:17" x14ac:dyDescent="0.25">
      <c r="A399" t="s">
        <v>334</v>
      </c>
      <c r="B399" s="7">
        <v>6354702575</v>
      </c>
      <c r="C399" t="s">
        <v>2287</v>
      </c>
      <c r="D399" t="s">
        <v>18</v>
      </c>
      <c r="E399" s="5">
        <v>43568</v>
      </c>
      <c r="F399" t="s">
        <v>1507</v>
      </c>
      <c r="G399">
        <v>761</v>
      </c>
      <c r="H399">
        <v>116.67</v>
      </c>
      <c r="I399">
        <v>88785.87</v>
      </c>
      <c r="J399" t="s">
        <v>1508</v>
      </c>
      <c r="K399" t="str">
        <f>INDEX($O$4:$O$15,MONTH(sp_tbl[[#This Row],[Date]]))</f>
        <v>April</v>
      </c>
      <c r="Q399" s="5"/>
    </row>
    <row r="400" spans="1:17" x14ac:dyDescent="0.25">
      <c r="A400" t="s">
        <v>334</v>
      </c>
      <c r="B400" s="7">
        <v>6354702575</v>
      </c>
      <c r="C400" t="s">
        <v>2287</v>
      </c>
      <c r="D400" t="s">
        <v>18</v>
      </c>
      <c r="E400" s="5">
        <v>43568</v>
      </c>
      <c r="F400" t="s">
        <v>1540</v>
      </c>
      <c r="G400">
        <v>527</v>
      </c>
      <c r="H400">
        <v>113.88</v>
      </c>
      <c r="I400">
        <v>60014.76</v>
      </c>
      <c r="J400" t="s">
        <v>1541</v>
      </c>
      <c r="K400" t="str">
        <f>INDEX($O$4:$O$15,MONTH(sp_tbl[[#This Row],[Date]]))</f>
        <v>April</v>
      </c>
      <c r="Q400" s="5"/>
    </row>
    <row r="401" spans="1:17" x14ac:dyDescent="0.25">
      <c r="A401" t="s">
        <v>416</v>
      </c>
      <c r="B401" s="7">
        <v>6860185571</v>
      </c>
      <c r="C401" t="s">
        <v>2304</v>
      </c>
      <c r="D401" t="s">
        <v>18</v>
      </c>
      <c r="E401" s="5">
        <v>43568</v>
      </c>
      <c r="F401" t="s">
        <v>1768</v>
      </c>
      <c r="G401">
        <v>858</v>
      </c>
      <c r="H401">
        <v>89.21</v>
      </c>
      <c r="I401">
        <v>76542.179999999993</v>
      </c>
      <c r="J401" t="s">
        <v>1769</v>
      </c>
      <c r="K401" t="str">
        <f>INDEX($O$4:$O$15,MONTH(sp_tbl[[#This Row],[Date]]))</f>
        <v>April</v>
      </c>
      <c r="Q401" s="5"/>
    </row>
    <row r="402" spans="1:17" x14ac:dyDescent="0.25">
      <c r="A402" t="s">
        <v>460</v>
      </c>
      <c r="B402" s="7">
        <v>6666605463</v>
      </c>
      <c r="C402" t="s">
        <v>2288</v>
      </c>
      <c r="D402" t="s">
        <v>18</v>
      </c>
      <c r="E402" s="5">
        <v>43568</v>
      </c>
      <c r="F402" t="s">
        <v>1897</v>
      </c>
      <c r="G402">
        <v>685</v>
      </c>
      <c r="H402">
        <v>61.18</v>
      </c>
      <c r="I402">
        <v>41908.300000000003</v>
      </c>
      <c r="J402" t="s">
        <v>1898</v>
      </c>
      <c r="K402" t="str">
        <f>INDEX($O$4:$O$15,MONTH(sp_tbl[[#This Row],[Date]]))</f>
        <v>April</v>
      </c>
      <c r="Q402" s="5"/>
    </row>
    <row r="403" spans="1:17" x14ac:dyDescent="0.25">
      <c r="A403" t="s">
        <v>541</v>
      </c>
      <c r="B403" s="7">
        <v>517576661</v>
      </c>
      <c r="C403" t="s">
        <v>2303</v>
      </c>
      <c r="D403" t="s">
        <v>18</v>
      </c>
      <c r="E403" s="5">
        <v>43568</v>
      </c>
      <c r="F403" t="s">
        <v>2134</v>
      </c>
      <c r="G403">
        <v>753</v>
      </c>
      <c r="H403">
        <v>238.03</v>
      </c>
      <c r="I403">
        <v>179236.59</v>
      </c>
      <c r="J403" t="s">
        <v>2135</v>
      </c>
      <c r="K403" t="str">
        <f>INDEX($O$4:$O$15,MONTH(sp_tbl[[#This Row],[Date]]))</f>
        <v>April</v>
      </c>
      <c r="Q403" s="5"/>
    </row>
    <row r="404" spans="1:17" x14ac:dyDescent="0.25">
      <c r="A404" t="s">
        <v>549</v>
      </c>
      <c r="B404" s="7">
        <v>7465830315</v>
      </c>
      <c r="C404" t="s">
        <v>2285</v>
      </c>
      <c r="D404" t="s">
        <v>18</v>
      </c>
      <c r="E404" s="5">
        <v>43568</v>
      </c>
      <c r="F404" t="s">
        <v>2195</v>
      </c>
      <c r="G404">
        <v>254</v>
      </c>
      <c r="H404">
        <v>43.48</v>
      </c>
      <c r="I404">
        <v>11043.92</v>
      </c>
      <c r="J404" t="s">
        <v>2196</v>
      </c>
      <c r="K404" t="str">
        <f>INDEX($O$4:$O$15,MONTH(sp_tbl[[#This Row],[Date]]))</f>
        <v>April</v>
      </c>
      <c r="Q404" s="5"/>
    </row>
    <row r="405" spans="1:17" x14ac:dyDescent="0.25">
      <c r="A405" t="s">
        <v>82</v>
      </c>
      <c r="B405" s="7">
        <v>8367072738</v>
      </c>
      <c r="C405" t="s">
        <v>2291</v>
      </c>
      <c r="D405" t="s">
        <v>19</v>
      </c>
      <c r="E405" s="5">
        <v>43569</v>
      </c>
      <c r="F405" t="s">
        <v>692</v>
      </c>
      <c r="G405">
        <v>905</v>
      </c>
      <c r="H405">
        <v>163.52000000000001</v>
      </c>
      <c r="I405">
        <v>147985.60000000001</v>
      </c>
      <c r="J405" t="s">
        <v>165</v>
      </c>
      <c r="K405" t="str">
        <f>INDEX($O$4:$O$15,MONTH(sp_tbl[[#This Row],[Date]]))</f>
        <v>April</v>
      </c>
      <c r="Q405" s="5"/>
    </row>
    <row r="406" spans="1:17" x14ac:dyDescent="0.25">
      <c r="A406" t="s">
        <v>189</v>
      </c>
      <c r="B406" s="7">
        <v>6874331704</v>
      </c>
      <c r="C406" t="s">
        <v>2293</v>
      </c>
      <c r="D406" t="s">
        <v>19</v>
      </c>
      <c r="E406" s="5">
        <v>43570</v>
      </c>
      <c r="F406" t="s">
        <v>1122</v>
      </c>
      <c r="G406">
        <v>692</v>
      </c>
      <c r="H406">
        <v>361.5</v>
      </c>
      <c r="I406">
        <v>250158</v>
      </c>
      <c r="J406" t="s">
        <v>123</v>
      </c>
      <c r="K406" t="str">
        <f>INDEX($O$4:$O$15,MONTH(sp_tbl[[#This Row],[Date]]))</f>
        <v>April</v>
      </c>
      <c r="Q406" s="5"/>
    </row>
    <row r="407" spans="1:17" x14ac:dyDescent="0.25">
      <c r="A407" t="s">
        <v>220</v>
      </c>
      <c r="B407" s="7">
        <v>7728733734</v>
      </c>
      <c r="C407" t="s">
        <v>2292</v>
      </c>
      <c r="D407" t="s">
        <v>18</v>
      </c>
      <c r="E407" s="5">
        <v>43570</v>
      </c>
      <c r="F407" t="s">
        <v>1331</v>
      </c>
      <c r="G407">
        <v>827</v>
      </c>
      <c r="H407">
        <v>96.8</v>
      </c>
      <c r="I407">
        <v>80053.600000000006</v>
      </c>
      <c r="J407" t="s">
        <v>561</v>
      </c>
      <c r="K407" t="str">
        <f>INDEX($O$4:$O$15,MONTH(sp_tbl[[#This Row],[Date]]))</f>
        <v>April</v>
      </c>
      <c r="Q407" s="5"/>
    </row>
    <row r="408" spans="1:17" x14ac:dyDescent="0.25">
      <c r="A408" t="s">
        <v>334</v>
      </c>
      <c r="B408" s="7">
        <v>6354702575</v>
      </c>
      <c r="C408" t="s">
        <v>2287</v>
      </c>
      <c r="D408" t="s">
        <v>18</v>
      </c>
      <c r="E408" s="5">
        <v>43570</v>
      </c>
      <c r="F408" t="s">
        <v>1494</v>
      </c>
      <c r="G408">
        <v>611</v>
      </c>
      <c r="H408">
        <v>387.61</v>
      </c>
      <c r="I408">
        <v>236829.71</v>
      </c>
      <c r="J408" t="s">
        <v>360</v>
      </c>
      <c r="K408" t="str">
        <f>INDEX($O$4:$O$15,MONTH(sp_tbl[[#This Row],[Date]]))</f>
        <v>April</v>
      </c>
      <c r="Q408" s="5"/>
    </row>
    <row r="409" spans="1:17" x14ac:dyDescent="0.25">
      <c r="A409" t="s">
        <v>439</v>
      </c>
      <c r="B409" s="7">
        <v>4026667576</v>
      </c>
      <c r="C409" t="s">
        <v>2286</v>
      </c>
      <c r="D409" t="s">
        <v>18</v>
      </c>
      <c r="E409" s="5">
        <v>43570</v>
      </c>
      <c r="F409" t="s">
        <v>1840</v>
      </c>
      <c r="G409">
        <v>401</v>
      </c>
      <c r="H409">
        <v>281.14</v>
      </c>
      <c r="I409">
        <v>112737.14</v>
      </c>
      <c r="J409" t="s">
        <v>1322</v>
      </c>
      <c r="K409" t="str">
        <f>INDEX($O$4:$O$15,MONTH(sp_tbl[[#This Row],[Date]]))</f>
        <v>April</v>
      </c>
      <c r="Q409" s="5"/>
    </row>
    <row r="410" spans="1:17" x14ac:dyDescent="0.25">
      <c r="A410" t="s">
        <v>529</v>
      </c>
      <c r="B410" s="7">
        <v>1683762345</v>
      </c>
      <c r="C410" t="s">
        <v>2299</v>
      </c>
      <c r="D410" t="s">
        <v>18</v>
      </c>
      <c r="E410" s="5">
        <v>43570</v>
      </c>
      <c r="F410" t="s">
        <v>2068</v>
      </c>
      <c r="G410">
        <v>770</v>
      </c>
      <c r="H410">
        <v>122.01</v>
      </c>
      <c r="I410">
        <v>93947.7</v>
      </c>
      <c r="J410" t="s">
        <v>238</v>
      </c>
      <c r="K410" t="str">
        <f>INDEX($O$4:$O$15,MONTH(sp_tbl[[#This Row],[Date]]))</f>
        <v>April</v>
      </c>
      <c r="Q410" s="5"/>
    </row>
    <row r="411" spans="1:17" x14ac:dyDescent="0.25">
      <c r="A411" t="s">
        <v>559</v>
      </c>
      <c r="B411" s="7">
        <v>3820016237</v>
      </c>
      <c r="C411" t="s">
        <v>2295</v>
      </c>
      <c r="D411" t="s">
        <v>18</v>
      </c>
      <c r="E411" s="5">
        <v>43570</v>
      </c>
      <c r="F411" t="s">
        <v>2264</v>
      </c>
      <c r="G411">
        <v>361</v>
      </c>
      <c r="H411">
        <v>64.7</v>
      </c>
      <c r="I411">
        <v>23356.7</v>
      </c>
      <c r="J411" t="s">
        <v>540</v>
      </c>
      <c r="K411" t="str">
        <f>INDEX($O$4:$O$15,MONTH(sp_tbl[[#This Row],[Date]]))</f>
        <v>April</v>
      </c>
      <c r="Q411" s="5"/>
    </row>
    <row r="412" spans="1:17" x14ac:dyDescent="0.25">
      <c r="A412" t="s">
        <v>31</v>
      </c>
      <c r="B412" s="7">
        <v>8687656127</v>
      </c>
      <c r="C412" t="s">
        <v>32</v>
      </c>
      <c r="D412" t="s">
        <v>19</v>
      </c>
      <c r="E412" s="5">
        <v>43571</v>
      </c>
      <c r="F412" t="s">
        <v>653</v>
      </c>
      <c r="G412">
        <v>559</v>
      </c>
      <c r="H412">
        <v>11.57</v>
      </c>
      <c r="I412">
        <v>6467.63</v>
      </c>
      <c r="J412" t="s">
        <v>143</v>
      </c>
      <c r="K412" t="str">
        <f>INDEX($O$4:$O$15,MONTH(sp_tbl[[#This Row],[Date]]))</f>
        <v>April</v>
      </c>
      <c r="Q412" s="5"/>
    </row>
    <row r="413" spans="1:17" x14ac:dyDescent="0.25">
      <c r="A413" t="s">
        <v>189</v>
      </c>
      <c r="B413" s="7">
        <v>6874331704</v>
      </c>
      <c r="C413" t="s">
        <v>2293</v>
      </c>
      <c r="D413" t="s">
        <v>19</v>
      </c>
      <c r="E413" s="5">
        <v>43571</v>
      </c>
      <c r="F413" t="s">
        <v>1114</v>
      </c>
      <c r="G413">
        <v>302</v>
      </c>
      <c r="H413">
        <v>10.74</v>
      </c>
      <c r="I413">
        <v>3243.48</v>
      </c>
      <c r="J413" t="s">
        <v>109</v>
      </c>
      <c r="K413" t="str">
        <f>INDEX($O$4:$O$15,MONTH(sp_tbl[[#This Row],[Date]]))</f>
        <v>April</v>
      </c>
      <c r="Q413" s="5"/>
    </row>
    <row r="414" spans="1:17" x14ac:dyDescent="0.25">
      <c r="A414" t="s">
        <v>416</v>
      </c>
      <c r="B414" s="7">
        <v>6860185571</v>
      </c>
      <c r="C414" t="s">
        <v>2304</v>
      </c>
      <c r="D414" t="s">
        <v>18</v>
      </c>
      <c r="E414" s="5">
        <v>43571</v>
      </c>
      <c r="F414" t="s">
        <v>1764</v>
      </c>
      <c r="G414">
        <v>378</v>
      </c>
      <c r="H414">
        <v>102.91</v>
      </c>
      <c r="I414">
        <v>38899.980000000003</v>
      </c>
      <c r="J414" t="s">
        <v>272</v>
      </c>
      <c r="K414" t="str">
        <f>INDEX($O$4:$O$15,MONTH(sp_tbl[[#This Row],[Date]]))</f>
        <v>April</v>
      </c>
      <c r="Q414" s="5"/>
    </row>
    <row r="415" spans="1:17" x14ac:dyDescent="0.25">
      <c r="A415" t="s">
        <v>315</v>
      </c>
      <c r="B415" s="7">
        <v>8238078287</v>
      </c>
      <c r="C415" t="s">
        <v>2295</v>
      </c>
      <c r="D415" t="s">
        <v>18</v>
      </c>
      <c r="E415" s="5">
        <v>43572</v>
      </c>
      <c r="F415" t="s">
        <v>1484</v>
      </c>
      <c r="G415">
        <v>911</v>
      </c>
      <c r="H415">
        <v>240.39</v>
      </c>
      <c r="I415">
        <v>218995.29</v>
      </c>
      <c r="J415" t="s">
        <v>291</v>
      </c>
      <c r="K415" t="str">
        <f>INDEX($O$4:$O$15,MONTH(sp_tbl[[#This Row],[Date]]))</f>
        <v>April</v>
      </c>
      <c r="Q415" s="5"/>
    </row>
    <row r="416" spans="1:17" x14ac:dyDescent="0.25">
      <c r="A416" t="s">
        <v>394</v>
      </c>
      <c r="B416" s="7">
        <v>8745522113</v>
      </c>
      <c r="C416" t="s">
        <v>2285</v>
      </c>
      <c r="D416" t="s">
        <v>18</v>
      </c>
      <c r="E416" s="5">
        <v>43572</v>
      </c>
      <c r="F416" t="s">
        <v>1732</v>
      </c>
      <c r="G416">
        <v>913</v>
      </c>
      <c r="H416">
        <v>219.9</v>
      </c>
      <c r="I416">
        <v>200768.7</v>
      </c>
      <c r="J416" t="s">
        <v>328</v>
      </c>
      <c r="K416" t="str">
        <f>INDEX($O$4:$O$15,MONTH(sp_tbl[[#This Row],[Date]]))</f>
        <v>April</v>
      </c>
      <c r="Q416" s="5"/>
    </row>
    <row r="417" spans="1:17" x14ac:dyDescent="0.25">
      <c r="A417" t="s">
        <v>559</v>
      </c>
      <c r="B417" s="7">
        <v>3820016237</v>
      </c>
      <c r="C417" t="s">
        <v>2295</v>
      </c>
      <c r="D417" t="s">
        <v>18</v>
      </c>
      <c r="E417" s="5">
        <v>43572</v>
      </c>
      <c r="F417" t="s">
        <v>2277</v>
      </c>
      <c r="G417">
        <v>586</v>
      </c>
      <c r="H417">
        <v>94.77</v>
      </c>
      <c r="I417">
        <v>55535.22</v>
      </c>
      <c r="J417" t="s">
        <v>570</v>
      </c>
      <c r="K417" t="str">
        <f>INDEX($O$4:$O$15,MONTH(sp_tbl[[#This Row],[Date]]))</f>
        <v>April</v>
      </c>
      <c r="Q417" s="5"/>
    </row>
    <row r="418" spans="1:17" x14ac:dyDescent="0.25">
      <c r="A418" t="s">
        <v>156</v>
      </c>
      <c r="B418" s="7">
        <v>1007202752</v>
      </c>
      <c r="C418" t="s">
        <v>2291</v>
      </c>
      <c r="D418" t="s">
        <v>19</v>
      </c>
      <c r="E418" s="5">
        <v>43573</v>
      </c>
      <c r="F418" t="s">
        <v>1001</v>
      </c>
      <c r="G418">
        <v>793</v>
      </c>
      <c r="H418">
        <v>47.49</v>
      </c>
      <c r="I418">
        <v>37659.57</v>
      </c>
      <c r="J418" t="s">
        <v>202</v>
      </c>
      <c r="K418" t="str">
        <f>INDEX($O$4:$O$15,MONTH(sp_tbl[[#This Row],[Date]]))</f>
        <v>April</v>
      </c>
      <c r="Q418" s="5"/>
    </row>
    <row r="419" spans="1:17" x14ac:dyDescent="0.25">
      <c r="A419" t="s">
        <v>296</v>
      </c>
      <c r="B419" s="7">
        <v>6810221217</v>
      </c>
      <c r="C419" t="s">
        <v>2294</v>
      </c>
      <c r="D419" t="s">
        <v>18</v>
      </c>
      <c r="E419" s="5">
        <v>43573</v>
      </c>
      <c r="F419" t="s">
        <v>1404</v>
      </c>
      <c r="G419">
        <v>770</v>
      </c>
      <c r="H419">
        <v>37.94</v>
      </c>
      <c r="I419">
        <v>29213.8</v>
      </c>
      <c r="J419" t="s">
        <v>238</v>
      </c>
      <c r="K419" t="str">
        <f>INDEX($O$4:$O$15,MONTH(sp_tbl[[#This Row],[Date]]))</f>
        <v>April</v>
      </c>
      <c r="Q419" s="5"/>
    </row>
    <row r="420" spans="1:17" x14ac:dyDescent="0.25">
      <c r="A420" t="s">
        <v>376</v>
      </c>
      <c r="B420" s="7">
        <v>6441743474</v>
      </c>
      <c r="C420" t="s">
        <v>2302</v>
      </c>
      <c r="D420" t="s">
        <v>18</v>
      </c>
      <c r="E420" s="5">
        <v>43573</v>
      </c>
      <c r="F420" t="s">
        <v>1670</v>
      </c>
      <c r="G420">
        <v>846</v>
      </c>
      <c r="H420">
        <v>62.67</v>
      </c>
      <c r="I420">
        <v>53018.82</v>
      </c>
      <c r="J420" t="s">
        <v>1671</v>
      </c>
      <c r="K420" t="str">
        <f>INDEX($O$4:$O$15,MONTH(sp_tbl[[#This Row],[Date]]))</f>
        <v>April</v>
      </c>
      <c r="Q420" s="5"/>
    </row>
    <row r="421" spans="1:17" x14ac:dyDescent="0.25">
      <c r="A421" t="s">
        <v>549</v>
      </c>
      <c r="B421" s="7">
        <v>7465830315</v>
      </c>
      <c r="C421" t="s">
        <v>2285</v>
      </c>
      <c r="D421" t="s">
        <v>18</v>
      </c>
      <c r="E421" s="5">
        <v>43573</v>
      </c>
      <c r="F421" t="s">
        <v>2198</v>
      </c>
      <c r="G421">
        <v>338</v>
      </c>
      <c r="H421">
        <v>28.78</v>
      </c>
      <c r="I421">
        <v>9727.64</v>
      </c>
      <c r="J421" t="s">
        <v>1530</v>
      </c>
      <c r="K421" t="str">
        <f>INDEX($O$4:$O$15,MONTH(sp_tbl[[#This Row],[Date]]))</f>
        <v>April</v>
      </c>
      <c r="Q421" s="5"/>
    </row>
    <row r="422" spans="1:17" x14ac:dyDescent="0.25">
      <c r="A422" t="s">
        <v>549</v>
      </c>
      <c r="B422" s="7">
        <v>7465830315</v>
      </c>
      <c r="C422" t="s">
        <v>2285</v>
      </c>
      <c r="D422" t="s">
        <v>18</v>
      </c>
      <c r="E422" s="5">
        <v>43573</v>
      </c>
      <c r="F422" t="s">
        <v>2213</v>
      </c>
      <c r="G422">
        <v>672</v>
      </c>
      <c r="H422">
        <v>54.77</v>
      </c>
      <c r="I422">
        <v>36805.440000000002</v>
      </c>
      <c r="J422" t="s">
        <v>579</v>
      </c>
      <c r="K422" t="str">
        <f>INDEX($O$4:$O$15,MONTH(sp_tbl[[#This Row],[Date]]))</f>
        <v>April</v>
      </c>
      <c r="Q422" s="5"/>
    </row>
    <row r="423" spans="1:17" x14ac:dyDescent="0.25">
      <c r="A423" t="s">
        <v>156</v>
      </c>
      <c r="B423" s="7">
        <v>1007202752</v>
      </c>
      <c r="C423" t="s">
        <v>2291</v>
      </c>
      <c r="D423" t="s">
        <v>19</v>
      </c>
      <c r="E423" s="5">
        <v>43574</v>
      </c>
      <c r="F423" t="s">
        <v>998</v>
      </c>
      <c r="G423">
        <v>748</v>
      </c>
      <c r="H423">
        <v>240.08</v>
      </c>
      <c r="I423">
        <v>179579.84</v>
      </c>
      <c r="J423" t="s">
        <v>940</v>
      </c>
      <c r="K423" t="str">
        <f>INDEX($O$4:$O$15,MONTH(sp_tbl[[#This Row],[Date]]))</f>
        <v>April</v>
      </c>
      <c r="Q423" s="5"/>
    </row>
    <row r="424" spans="1:17" x14ac:dyDescent="0.25">
      <c r="A424" t="s">
        <v>174</v>
      </c>
      <c r="B424" s="7">
        <v>4520285782</v>
      </c>
      <c r="C424" t="s">
        <v>2295</v>
      </c>
      <c r="D424" t="s">
        <v>19</v>
      </c>
      <c r="E424" s="5">
        <v>43574</v>
      </c>
      <c r="F424" t="s">
        <v>1021</v>
      </c>
      <c r="G424">
        <v>438</v>
      </c>
      <c r="H424">
        <v>29.29</v>
      </c>
      <c r="I424">
        <v>12829.02</v>
      </c>
      <c r="J424" t="s">
        <v>203</v>
      </c>
      <c r="K424" t="str">
        <f>INDEX($O$4:$O$15,MONTH(sp_tbl[[#This Row],[Date]]))</f>
        <v>April</v>
      </c>
      <c r="Q424" s="5"/>
    </row>
    <row r="425" spans="1:17" x14ac:dyDescent="0.25">
      <c r="A425" t="s">
        <v>200</v>
      </c>
      <c r="B425" s="7">
        <v>542822521</v>
      </c>
      <c r="C425" t="s">
        <v>2296</v>
      </c>
      <c r="D425" t="s">
        <v>19</v>
      </c>
      <c r="E425" s="5">
        <v>43574</v>
      </c>
      <c r="F425" t="s">
        <v>1212</v>
      </c>
      <c r="G425">
        <v>977</v>
      </c>
      <c r="H425">
        <v>359.49</v>
      </c>
      <c r="I425">
        <v>351221.73</v>
      </c>
      <c r="J425" t="s">
        <v>966</v>
      </c>
      <c r="K425" t="str">
        <f>INDEX($O$4:$O$15,MONTH(sp_tbl[[#This Row],[Date]]))</f>
        <v>April</v>
      </c>
      <c r="Q425" s="5"/>
    </row>
    <row r="426" spans="1:17" x14ac:dyDescent="0.25">
      <c r="A426" t="s">
        <v>220</v>
      </c>
      <c r="B426" s="7">
        <v>7728733734</v>
      </c>
      <c r="C426" t="s">
        <v>2292</v>
      </c>
      <c r="D426" t="s">
        <v>18</v>
      </c>
      <c r="E426" s="5">
        <v>43574</v>
      </c>
      <c r="F426" t="s">
        <v>1291</v>
      </c>
      <c r="G426">
        <v>843</v>
      </c>
      <c r="H426">
        <v>130.72999999999999</v>
      </c>
      <c r="I426">
        <v>110205.39</v>
      </c>
      <c r="J426" t="s">
        <v>357</v>
      </c>
      <c r="K426" t="str">
        <f>INDEX($O$4:$O$15,MONTH(sp_tbl[[#This Row],[Date]]))</f>
        <v>April</v>
      </c>
      <c r="Q426" s="5"/>
    </row>
    <row r="427" spans="1:17" x14ac:dyDescent="0.25">
      <c r="A427" t="s">
        <v>220</v>
      </c>
      <c r="B427" s="7">
        <v>7728733734</v>
      </c>
      <c r="C427" t="s">
        <v>2292</v>
      </c>
      <c r="D427" t="s">
        <v>18</v>
      </c>
      <c r="E427" s="5">
        <v>43574</v>
      </c>
      <c r="F427" t="s">
        <v>1315</v>
      </c>
      <c r="G427">
        <v>392</v>
      </c>
      <c r="H427">
        <v>43.64</v>
      </c>
      <c r="I427">
        <v>17106.88</v>
      </c>
      <c r="J427" t="s">
        <v>517</v>
      </c>
      <c r="K427" t="str">
        <f>INDEX($O$4:$O$15,MONTH(sp_tbl[[#This Row],[Date]]))</f>
        <v>April</v>
      </c>
      <c r="Q427" s="5"/>
    </row>
    <row r="428" spans="1:17" x14ac:dyDescent="0.25">
      <c r="A428" t="s">
        <v>376</v>
      </c>
      <c r="B428" s="7">
        <v>6441743474</v>
      </c>
      <c r="C428" t="s">
        <v>2302</v>
      </c>
      <c r="D428" t="s">
        <v>18</v>
      </c>
      <c r="E428" s="5">
        <v>43574</v>
      </c>
      <c r="F428" t="s">
        <v>1620</v>
      </c>
      <c r="G428">
        <v>863</v>
      </c>
      <c r="H428">
        <v>32.54</v>
      </c>
      <c r="I428">
        <v>28082.02</v>
      </c>
      <c r="J428" t="s">
        <v>571</v>
      </c>
      <c r="K428" t="str">
        <f>INDEX($O$4:$O$15,MONTH(sp_tbl[[#This Row],[Date]]))</f>
        <v>April</v>
      </c>
      <c r="Q428" s="5"/>
    </row>
    <row r="429" spans="1:17" x14ac:dyDescent="0.25">
      <c r="A429" t="s">
        <v>376</v>
      </c>
      <c r="B429" s="7">
        <v>6441743474</v>
      </c>
      <c r="C429" t="s">
        <v>2302</v>
      </c>
      <c r="D429" t="s">
        <v>18</v>
      </c>
      <c r="E429" s="5">
        <v>43574</v>
      </c>
      <c r="F429" t="s">
        <v>1642</v>
      </c>
      <c r="G429">
        <v>903</v>
      </c>
      <c r="H429">
        <v>35.340000000000003</v>
      </c>
      <c r="I429">
        <v>31912.02</v>
      </c>
      <c r="J429" t="s">
        <v>368</v>
      </c>
      <c r="K429" t="str">
        <f>INDEX($O$4:$O$15,MONTH(sp_tbl[[#This Row],[Date]]))</f>
        <v>April</v>
      </c>
      <c r="Q429" s="5"/>
    </row>
    <row r="430" spans="1:17" x14ac:dyDescent="0.25">
      <c r="A430" t="s">
        <v>529</v>
      </c>
      <c r="B430" s="7">
        <v>1683762345</v>
      </c>
      <c r="C430" t="s">
        <v>2299</v>
      </c>
      <c r="D430" t="s">
        <v>18</v>
      </c>
      <c r="E430" s="5">
        <v>43574</v>
      </c>
      <c r="F430" t="s">
        <v>2084</v>
      </c>
      <c r="G430">
        <v>694</v>
      </c>
      <c r="H430">
        <v>175.91</v>
      </c>
      <c r="I430">
        <v>122081.54</v>
      </c>
      <c r="J430" t="s">
        <v>443</v>
      </c>
      <c r="K430" t="str">
        <f>INDEX($O$4:$O$15,MONTH(sp_tbl[[#This Row],[Date]]))</f>
        <v>April</v>
      </c>
      <c r="Q430" s="5"/>
    </row>
    <row r="431" spans="1:17" x14ac:dyDescent="0.25">
      <c r="A431" t="s">
        <v>125</v>
      </c>
      <c r="B431" s="7">
        <v>7715186250</v>
      </c>
      <c r="C431" t="s">
        <v>2297</v>
      </c>
      <c r="D431" t="s">
        <v>19</v>
      </c>
      <c r="E431" s="5">
        <v>43575</v>
      </c>
      <c r="F431" t="s">
        <v>833</v>
      </c>
      <c r="G431">
        <v>439</v>
      </c>
      <c r="H431">
        <v>71.67</v>
      </c>
      <c r="I431">
        <v>31463.13</v>
      </c>
      <c r="J431" t="s">
        <v>834</v>
      </c>
      <c r="K431" t="str">
        <f>INDEX($O$4:$O$15,MONTH(sp_tbl[[#This Row],[Date]]))</f>
        <v>April</v>
      </c>
      <c r="Q431" s="5"/>
    </row>
    <row r="432" spans="1:17" x14ac:dyDescent="0.25">
      <c r="A432" t="s">
        <v>125</v>
      </c>
      <c r="B432" s="7">
        <v>7715186250</v>
      </c>
      <c r="C432" t="s">
        <v>2297</v>
      </c>
      <c r="D432" t="s">
        <v>19</v>
      </c>
      <c r="E432" s="5">
        <v>43576</v>
      </c>
      <c r="F432" t="s">
        <v>858</v>
      </c>
      <c r="G432">
        <v>839</v>
      </c>
      <c r="H432">
        <v>168.32</v>
      </c>
      <c r="I432">
        <v>141220.48000000001</v>
      </c>
      <c r="J432" t="s">
        <v>859</v>
      </c>
      <c r="K432" t="str">
        <f>INDEX($O$4:$O$15,MONTH(sp_tbl[[#This Row],[Date]]))</f>
        <v>April</v>
      </c>
      <c r="Q432" s="5"/>
    </row>
    <row r="433" spans="1:17" x14ac:dyDescent="0.25">
      <c r="A433" t="s">
        <v>141</v>
      </c>
      <c r="B433" s="7">
        <v>2438825543</v>
      </c>
      <c r="C433" t="s">
        <v>2300</v>
      </c>
      <c r="D433" t="s">
        <v>19</v>
      </c>
      <c r="E433" s="5">
        <v>43576</v>
      </c>
      <c r="F433" t="s">
        <v>919</v>
      </c>
      <c r="G433">
        <v>641</v>
      </c>
      <c r="H433">
        <v>17.72</v>
      </c>
      <c r="I433">
        <v>11358.52</v>
      </c>
      <c r="J433" t="s">
        <v>663</v>
      </c>
      <c r="K433" t="str">
        <f>INDEX($O$4:$O$15,MONTH(sp_tbl[[#This Row],[Date]]))</f>
        <v>April</v>
      </c>
      <c r="Q433" s="5"/>
    </row>
    <row r="434" spans="1:17" x14ac:dyDescent="0.25">
      <c r="A434" t="s">
        <v>529</v>
      </c>
      <c r="B434" s="7">
        <v>1683762345</v>
      </c>
      <c r="C434" t="s">
        <v>2299</v>
      </c>
      <c r="D434" t="s">
        <v>18</v>
      </c>
      <c r="E434" s="5">
        <v>43576</v>
      </c>
      <c r="F434" t="s">
        <v>2052</v>
      </c>
      <c r="G434">
        <v>698</v>
      </c>
      <c r="H434">
        <v>38.61</v>
      </c>
      <c r="I434">
        <v>26949.78</v>
      </c>
      <c r="J434" t="s">
        <v>314</v>
      </c>
      <c r="K434" t="str">
        <f>INDEX($O$4:$O$15,MONTH(sp_tbl[[#This Row],[Date]]))</f>
        <v>April</v>
      </c>
      <c r="Q434" s="5"/>
    </row>
    <row r="435" spans="1:17" x14ac:dyDescent="0.25">
      <c r="A435" t="s">
        <v>529</v>
      </c>
      <c r="B435" s="7">
        <v>1683762345</v>
      </c>
      <c r="C435" t="s">
        <v>2299</v>
      </c>
      <c r="D435" t="s">
        <v>18</v>
      </c>
      <c r="E435" s="5">
        <v>43576</v>
      </c>
      <c r="F435" t="s">
        <v>2115</v>
      </c>
      <c r="G435">
        <v>792</v>
      </c>
      <c r="H435">
        <v>284.54000000000002</v>
      </c>
      <c r="I435">
        <v>225355.68</v>
      </c>
      <c r="J435" t="s">
        <v>308</v>
      </c>
      <c r="K435" t="str">
        <f>INDEX($O$4:$O$15,MONTH(sp_tbl[[#This Row],[Date]]))</f>
        <v>April</v>
      </c>
      <c r="Q435" s="5"/>
    </row>
    <row r="436" spans="1:17" x14ac:dyDescent="0.25">
      <c r="A436" t="s">
        <v>541</v>
      </c>
      <c r="B436" s="7">
        <v>517576661</v>
      </c>
      <c r="C436" t="s">
        <v>2303</v>
      </c>
      <c r="D436" t="s">
        <v>18</v>
      </c>
      <c r="E436" s="5">
        <v>43576</v>
      </c>
      <c r="F436" t="s">
        <v>2153</v>
      </c>
      <c r="G436">
        <v>800</v>
      </c>
      <c r="H436">
        <v>65.13</v>
      </c>
      <c r="I436">
        <v>52104</v>
      </c>
      <c r="J436" t="s">
        <v>317</v>
      </c>
      <c r="K436" t="str">
        <f>INDEX($O$4:$O$15,MONTH(sp_tbl[[#This Row],[Date]]))</f>
        <v>April</v>
      </c>
      <c r="Q436" s="5"/>
    </row>
    <row r="437" spans="1:17" x14ac:dyDescent="0.25">
      <c r="A437" t="s">
        <v>559</v>
      </c>
      <c r="B437" s="7">
        <v>3820016237</v>
      </c>
      <c r="C437" t="s">
        <v>2295</v>
      </c>
      <c r="D437" t="s">
        <v>18</v>
      </c>
      <c r="E437" s="5">
        <v>43576</v>
      </c>
      <c r="F437" t="s">
        <v>2238</v>
      </c>
      <c r="G437">
        <v>549</v>
      </c>
      <c r="H437">
        <v>22.06</v>
      </c>
      <c r="I437">
        <v>12110.94</v>
      </c>
      <c r="J437" t="s">
        <v>392</v>
      </c>
      <c r="K437" t="str">
        <f>INDEX($O$4:$O$15,MONTH(sp_tbl[[#This Row],[Date]]))</f>
        <v>April</v>
      </c>
      <c r="Q437" s="5"/>
    </row>
    <row r="438" spans="1:17" x14ac:dyDescent="0.25">
      <c r="A438" t="s">
        <v>200</v>
      </c>
      <c r="B438" s="7">
        <v>542822521</v>
      </c>
      <c r="C438" t="s">
        <v>2296</v>
      </c>
      <c r="D438" t="s">
        <v>19</v>
      </c>
      <c r="E438" s="5">
        <v>43577</v>
      </c>
      <c r="F438" t="s">
        <v>1199</v>
      </c>
      <c r="G438">
        <v>315</v>
      </c>
      <c r="H438">
        <v>368.94</v>
      </c>
      <c r="I438">
        <v>116216.1</v>
      </c>
      <c r="J438" t="s">
        <v>765</v>
      </c>
      <c r="K438" t="str">
        <f>INDEX($O$4:$O$15,MONTH(sp_tbl[[#This Row],[Date]]))</f>
        <v>April</v>
      </c>
      <c r="Q438" s="5"/>
    </row>
    <row r="439" spans="1:17" x14ac:dyDescent="0.25">
      <c r="A439" t="s">
        <v>296</v>
      </c>
      <c r="B439" s="7">
        <v>6810221217</v>
      </c>
      <c r="C439" t="s">
        <v>2294</v>
      </c>
      <c r="D439" t="s">
        <v>18</v>
      </c>
      <c r="E439" s="5">
        <v>43577</v>
      </c>
      <c r="F439" t="s">
        <v>1401</v>
      </c>
      <c r="G439">
        <v>460</v>
      </c>
      <c r="H439">
        <v>124.34</v>
      </c>
      <c r="I439">
        <v>57196.4</v>
      </c>
      <c r="J439" t="s">
        <v>264</v>
      </c>
      <c r="K439" t="str">
        <f>INDEX($O$4:$O$15,MONTH(sp_tbl[[#This Row],[Date]]))</f>
        <v>April</v>
      </c>
      <c r="Q439" s="5"/>
    </row>
    <row r="440" spans="1:17" x14ac:dyDescent="0.25">
      <c r="A440" t="s">
        <v>31</v>
      </c>
      <c r="B440" s="7">
        <v>8687656127</v>
      </c>
      <c r="C440" t="s">
        <v>32</v>
      </c>
      <c r="D440" t="s">
        <v>19</v>
      </c>
      <c r="E440" s="5">
        <v>43578</v>
      </c>
      <c r="F440" t="s">
        <v>662</v>
      </c>
      <c r="G440">
        <v>641</v>
      </c>
      <c r="H440">
        <v>99.36</v>
      </c>
      <c r="I440">
        <v>63689.760000000002</v>
      </c>
      <c r="J440" t="s">
        <v>663</v>
      </c>
      <c r="K440" t="str">
        <f>INDEX($O$4:$O$15,MONTH(sp_tbl[[#This Row],[Date]]))</f>
        <v>April</v>
      </c>
      <c r="Q440" s="5"/>
    </row>
    <row r="441" spans="1:17" x14ac:dyDescent="0.25">
      <c r="A441" t="s">
        <v>104</v>
      </c>
      <c r="B441" s="7">
        <v>188071775</v>
      </c>
      <c r="C441" t="s">
        <v>2298</v>
      </c>
      <c r="D441" t="s">
        <v>19</v>
      </c>
      <c r="E441" s="5">
        <v>43578</v>
      </c>
      <c r="F441" t="s">
        <v>792</v>
      </c>
      <c r="G441">
        <v>452</v>
      </c>
      <c r="H441">
        <v>36.869999999999997</v>
      </c>
      <c r="I441">
        <v>16665.240000000002</v>
      </c>
      <c r="J441" t="s">
        <v>650</v>
      </c>
      <c r="K441" t="str">
        <f>INDEX($O$4:$O$15,MONTH(sp_tbl[[#This Row],[Date]]))</f>
        <v>April</v>
      </c>
      <c r="Q441" s="5"/>
    </row>
    <row r="442" spans="1:17" x14ac:dyDescent="0.25">
      <c r="A442" t="s">
        <v>189</v>
      </c>
      <c r="B442" s="7">
        <v>6874331704</v>
      </c>
      <c r="C442" t="s">
        <v>2293</v>
      </c>
      <c r="D442" t="s">
        <v>19</v>
      </c>
      <c r="E442" s="5">
        <v>43578</v>
      </c>
      <c r="F442" t="s">
        <v>1096</v>
      </c>
      <c r="G442">
        <v>565</v>
      </c>
      <c r="H442">
        <v>28.5</v>
      </c>
      <c r="I442">
        <v>16102.5</v>
      </c>
      <c r="J442" t="s">
        <v>88</v>
      </c>
      <c r="K442" t="str">
        <f>INDEX($O$4:$O$15,MONTH(sp_tbl[[#This Row],[Date]]))</f>
        <v>April</v>
      </c>
      <c r="Q442" s="5"/>
    </row>
    <row r="443" spans="1:17" x14ac:dyDescent="0.25">
      <c r="A443" t="s">
        <v>259</v>
      </c>
      <c r="B443" s="7">
        <v>3282355067</v>
      </c>
      <c r="C443" t="s">
        <v>2286</v>
      </c>
      <c r="D443" t="s">
        <v>18</v>
      </c>
      <c r="E443" s="5">
        <v>43579</v>
      </c>
      <c r="F443" t="s">
        <v>1355</v>
      </c>
      <c r="G443">
        <v>300</v>
      </c>
      <c r="H443">
        <v>79.650000000000006</v>
      </c>
      <c r="I443">
        <v>23895</v>
      </c>
      <c r="J443" t="s">
        <v>343</v>
      </c>
      <c r="K443" t="str">
        <f>INDEX($O$4:$O$15,MONTH(sp_tbl[[#This Row],[Date]]))</f>
        <v>April</v>
      </c>
      <c r="Q443" s="5"/>
    </row>
    <row r="444" spans="1:17" x14ac:dyDescent="0.25">
      <c r="A444" t="s">
        <v>486</v>
      </c>
      <c r="B444" s="7">
        <v>1758841168</v>
      </c>
      <c r="C444" t="s">
        <v>2289</v>
      </c>
      <c r="D444" t="s">
        <v>18</v>
      </c>
      <c r="E444" s="5">
        <v>43579</v>
      </c>
      <c r="F444" t="s">
        <v>1924</v>
      </c>
      <c r="G444">
        <v>472</v>
      </c>
      <c r="H444">
        <v>301.41000000000003</v>
      </c>
      <c r="I444">
        <v>142265.51999999999</v>
      </c>
      <c r="J444" t="s">
        <v>590</v>
      </c>
      <c r="K444" t="str">
        <f>INDEX($O$4:$O$15,MONTH(sp_tbl[[#This Row],[Date]]))</f>
        <v>April</v>
      </c>
      <c r="Q444" s="5"/>
    </row>
    <row r="445" spans="1:17" x14ac:dyDescent="0.25">
      <c r="A445" t="s">
        <v>82</v>
      </c>
      <c r="B445" s="7">
        <v>8367072738</v>
      </c>
      <c r="C445" t="s">
        <v>2291</v>
      </c>
      <c r="D445" t="s">
        <v>19</v>
      </c>
      <c r="E445" s="5">
        <v>43580</v>
      </c>
      <c r="F445" t="s">
        <v>683</v>
      </c>
      <c r="G445">
        <v>854</v>
      </c>
      <c r="H445">
        <v>165.08</v>
      </c>
      <c r="I445">
        <v>140978.32</v>
      </c>
      <c r="J445" t="s">
        <v>684</v>
      </c>
      <c r="K445" t="str">
        <f>INDEX($O$4:$O$15,MONTH(sp_tbl[[#This Row],[Date]]))</f>
        <v>April</v>
      </c>
      <c r="Q445" s="5"/>
    </row>
    <row r="446" spans="1:17" x14ac:dyDescent="0.25">
      <c r="A446" t="s">
        <v>174</v>
      </c>
      <c r="B446" s="7">
        <v>4520285782</v>
      </c>
      <c r="C446" t="s">
        <v>2295</v>
      </c>
      <c r="D446" t="s">
        <v>19</v>
      </c>
      <c r="E446" s="5">
        <v>43580</v>
      </c>
      <c r="F446" t="s">
        <v>1077</v>
      </c>
      <c r="G446">
        <v>351</v>
      </c>
      <c r="H446">
        <v>284.56</v>
      </c>
      <c r="I446">
        <v>99880.56</v>
      </c>
      <c r="J446" t="s">
        <v>148</v>
      </c>
      <c r="K446" t="str">
        <f>INDEX($O$4:$O$15,MONTH(sp_tbl[[#This Row],[Date]]))</f>
        <v>April</v>
      </c>
      <c r="Q446" s="5"/>
    </row>
    <row r="447" spans="1:17" x14ac:dyDescent="0.25">
      <c r="A447" t="s">
        <v>506</v>
      </c>
      <c r="B447" s="7">
        <v>775755755</v>
      </c>
      <c r="C447" t="s">
        <v>2290</v>
      </c>
      <c r="D447" t="s">
        <v>18</v>
      </c>
      <c r="E447" s="5">
        <v>43580</v>
      </c>
      <c r="F447" t="s">
        <v>2020</v>
      </c>
      <c r="G447">
        <v>467</v>
      </c>
      <c r="H447">
        <v>446.68</v>
      </c>
      <c r="I447">
        <v>208599.56</v>
      </c>
      <c r="J447" t="s">
        <v>224</v>
      </c>
      <c r="K447" t="str">
        <f>INDEX($O$4:$O$15,MONTH(sp_tbl[[#This Row],[Date]]))</f>
        <v>April</v>
      </c>
      <c r="Q447" s="5"/>
    </row>
    <row r="448" spans="1:17" x14ac:dyDescent="0.25">
      <c r="A448" t="s">
        <v>529</v>
      </c>
      <c r="B448" s="7">
        <v>1683762345</v>
      </c>
      <c r="C448" t="s">
        <v>2299</v>
      </c>
      <c r="D448" t="s">
        <v>18</v>
      </c>
      <c r="E448" s="5">
        <v>43580</v>
      </c>
      <c r="F448" t="s">
        <v>2081</v>
      </c>
      <c r="G448">
        <v>982</v>
      </c>
      <c r="H448">
        <v>365.09</v>
      </c>
      <c r="I448">
        <v>358518.38</v>
      </c>
      <c r="J448" t="s">
        <v>2082</v>
      </c>
      <c r="K448" t="str">
        <f>INDEX($O$4:$O$15,MONTH(sp_tbl[[#This Row],[Date]]))</f>
        <v>April</v>
      </c>
      <c r="Q448" s="5"/>
    </row>
    <row r="449" spans="1:17" x14ac:dyDescent="0.25">
      <c r="A449" t="s">
        <v>394</v>
      </c>
      <c r="B449" s="7">
        <v>8745522113</v>
      </c>
      <c r="C449" t="s">
        <v>2285</v>
      </c>
      <c r="D449" t="s">
        <v>18</v>
      </c>
      <c r="E449" s="5">
        <v>43581</v>
      </c>
      <c r="F449" t="s">
        <v>1692</v>
      </c>
      <c r="G449">
        <v>333</v>
      </c>
      <c r="H449">
        <v>76.849999999999994</v>
      </c>
      <c r="I449">
        <v>25591.05</v>
      </c>
      <c r="J449" t="s">
        <v>302</v>
      </c>
      <c r="K449" t="str">
        <f>INDEX($O$4:$O$15,MONTH(sp_tbl[[#This Row],[Date]]))</f>
        <v>April</v>
      </c>
      <c r="Q449" s="5"/>
    </row>
    <row r="450" spans="1:17" x14ac:dyDescent="0.25">
      <c r="A450" t="s">
        <v>439</v>
      </c>
      <c r="B450" s="7">
        <v>4026667576</v>
      </c>
      <c r="C450" t="s">
        <v>2286</v>
      </c>
      <c r="D450" t="s">
        <v>18</v>
      </c>
      <c r="E450" s="5">
        <v>43581</v>
      </c>
      <c r="F450" t="s">
        <v>1800</v>
      </c>
      <c r="G450">
        <v>878</v>
      </c>
      <c r="H450">
        <v>124.88</v>
      </c>
      <c r="I450">
        <v>109644.64</v>
      </c>
      <c r="J450" t="s">
        <v>544</v>
      </c>
      <c r="K450" t="str">
        <f>INDEX($O$4:$O$15,MONTH(sp_tbl[[#This Row],[Date]]))</f>
        <v>April</v>
      </c>
      <c r="Q450" s="5"/>
    </row>
    <row r="451" spans="1:17" x14ac:dyDescent="0.25">
      <c r="A451" t="s">
        <v>529</v>
      </c>
      <c r="B451" s="7">
        <v>1683762345</v>
      </c>
      <c r="C451" t="s">
        <v>2299</v>
      </c>
      <c r="D451" t="s">
        <v>18</v>
      </c>
      <c r="E451" s="5">
        <v>43581</v>
      </c>
      <c r="F451" t="s">
        <v>2108</v>
      </c>
      <c r="G451">
        <v>360</v>
      </c>
      <c r="H451">
        <v>151.19999999999999</v>
      </c>
      <c r="I451">
        <v>54432</v>
      </c>
      <c r="J451" t="s">
        <v>472</v>
      </c>
      <c r="K451" t="str">
        <f>INDEX($O$4:$O$15,MONTH(sp_tbl[[#This Row],[Date]]))</f>
        <v>April</v>
      </c>
      <c r="Q451" s="5"/>
    </row>
    <row r="452" spans="1:17" x14ac:dyDescent="0.25">
      <c r="A452" t="s">
        <v>549</v>
      </c>
      <c r="B452" s="7">
        <v>7465830315</v>
      </c>
      <c r="C452" t="s">
        <v>2285</v>
      </c>
      <c r="D452" t="s">
        <v>18</v>
      </c>
      <c r="E452" s="5">
        <v>43581</v>
      </c>
      <c r="F452" t="s">
        <v>2164</v>
      </c>
      <c r="G452">
        <v>665</v>
      </c>
      <c r="H452">
        <v>246.41</v>
      </c>
      <c r="I452">
        <v>163862.65</v>
      </c>
      <c r="J452" t="s">
        <v>2165</v>
      </c>
      <c r="K452" t="str">
        <f>INDEX($O$4:$O$15,MONTH(sp_tbl[[#This Row],[Date]]))</f>
        <v>April</v>
      </c>
      <c r="Q452" s="5"/>
    </row>
    <row r="453" spans="1:17" x14ac:dyDescent="0.25">
      <c r="A453" t="s">
        <v>174</v>
      </c>
      <c r="B453" s="7">
        <v>4520285782</v>
      </c>
      <c r="C453" t="s">
        <v>2295</v>
      </c>
      <c r="D453" t="s">
        <v>19</v>
      </c>
      <c r="E453" s="5">
        <v>43582</v>
      </c>
      <c r="F453" t="s">
        <v>1017</v>
      </c>
      <c r="G453">
        <v>561</v>
      </c>
      <c r="H453">
        <v>147.97999999999999</v>
      </c>
      <c r="I453">
        <v>83016.78</v>
      </c>
      <c r="J453" t="s">
        <v>980</v>
      </c>
      <c r="K453" t="str">
        <f>INDEX($O$4:$O$15,MONTH(sp_tbl[[#This Row],[Date]]))</f>
        <v>April</v>
      </c>
      <c r="Q453" s="5"/>
    </row>
    <row r="454" spans="1:17" x14ac:dyDescent="0.25">
      <c r="A454" t="s">
        <v>439</v>
      </c>
      <c r="B454" s="7">
        <v>4026667576</v>
      </c>
      <c r="C454" t="s">
        <v>2286</v>
      </c>
      <c r="D454" t="s">
        <v>18</v>
      </c>
      <c r="E454" s="5">
        <v>43582</v>
      </c>
      <c r="F454" t="s">
        <v>1833</v>
      </c>
      <c r="G454">
        <v>883</v>
      </c>
      <c r="H454">
        <v>105.16</v>
      </c>
      <c r="I454">
        <v>92856.28</v>
      </c>
      <c r="J454" t="s">
        <v>275</v>
      </c>
      <c r="K454" t="str">
        <f>INDEX($O$4:$O$15,MONTH(sp_tbl[[#This Row],[Date]]))</f>
        <v>April</v>
      </c>
      <c r="Q454" s="5"/>
    </row>
    <row r="455" spans="1:17" x14ac:dyDescent="0.25">
      <c r="A455" t="s">
        <v>559</v>
      </c>
      <c r="B455" s="7">
        <v>3820016237</v>
      </c>
      <c r="C455" t="s">
        <v>2295</v>
      </c>
      <c r="D455" t="s">
        <v>18</v>
      </c>
      <c r="E455" s="5">
        <v>43582</v>
      </c>
      <c r="F455" t="s">
        <v>2249</v>
      </c>
      <c r="G455">
        <v>732</v>
      </c>
      <c r="H455">
        <v>141.66</v>
      </c>
      <c r="I455">
        <v>103695.12</v>
      </c>
      <c r="J455" t="s">
        <v>293</v>
      </c>
      <c r="K455" t="str">
        <f>INDEX($O$4:$O$15,MONTH(sp_tbl[[#This Row],[Date]]))</f>
        <v>April</v>
      </c>
      <c r="Q455" s="5"/>
    </row>
    <row r="456" spans="1:17" x14ac:dyDescent="0.25">
      <c r="A456" t="s">
        <v>141</v>
      </c>
      <c r="B456" s="7">
        <v>2438825543</v>
      </c>
      <c r="C456" t="s">
        <v>2300</v>
      </c>
      <c r="D456" t="s">
        <v>19</v>
      </c>
      <c r="E456" s="5">
        <v>43583</v>
      </c>
      <c r="F456" t="s">
        <v>915</v>
      </c>
      <c r="G456">
        <v>444</v>
      </c>
      <c r="H456">
        <v>69.75</v>
      </c>
      <c r="I456">
        <v>30969</v>
      </c>
      <c r="J456" t="s">
        <v>661</v>
      </c>
      <c r="K456" t="str">
        <f>INDEX($O$4:$O$15,MONTH(sp_tbl[[#This Row],[Date]]))</f>
        <v>April</v>
      </c>
      <c r="Q456" s="5"/>
    </row>
    <row r="457" spans="1:17" x14ac:dyDescent="0.25">
      <c r="A457" t="s">
        <v>549</v>
      </c>
      <c r="B457" s="7">
        <v>7465830315</v>
      </c>
      <c r="C457" t="s">
        <v>2285</v>
      </c>
      <c r="D457" t="s">
        <v>18</v>
      </c>
      <c r="E457" s="5">
        <v>43583</v>
      </c>
      <c r="F457" t="s">
        <v>2188</v>
      </c>
      <c r="G457">
        <v>910</v>
      </c>
      <c r="H457">
        <v>24.45</v>
      </c>
      <c r="I457">
        <v>22249.5</v>
      </c>
      <c r="J457" t="s">
        <v>381</v>
      </c>
      <c r="K457" t="str">
        <f>INDEX($O$4:$O$15,MONTH(sp_tbl[[#This Row],[Date]]))</f>
        <v>April</v>
      </c>
      <c r="Q457" s="5"/>
    </row>
    <row r="458" spans="1:17" x14ac:dyDescent="0.25">
      <c r="A458" t="s">
        <v>31</v>
      </c>
      <c r="B458" s="7">
        <v>8687656127</v>
      </c>
      <c r="C458" t="s">
        <v>32</v>
      </c>
      <c r="D458" t="s">
        <v>19</v>
      </c>
      <c r="E458" s="5">
        <v>43584</v>
      </c>
      <c r="F458" t="s">
        <v>599</v>
      </c>
      <c r="G458">
        <v>834</v>
      </c>
      <c r="H458">
        <v>310.06</v>
      </c>
      <c r="I458">
        <v>258590.04</v>
      </c>
      <c r="J458" t="s">
        <v>600</v>
      </c>
      <c r="K458" t="str">
        <f>INDEX($O$4:$O$15,MONTH(sp_tbl[[#This Row],[Date]]))</f>
        <v>April</v>
      </c>
      <c r="Q458" s="5"/>
    </row>
    <row r="459" spans="1:17" x14ac:dyDescent="0.25">
      <c r="A459" t="s">
        <v>334</v>
      </c>
      <c r="B459" s="7">
        <v>6354702575</v>
      </c>
      <c r="C459" t="s">
        <v>2287</v>
      </c>
      <c r="D459" t="s">
        <v>18</v>
      </c>
      <c r="E459" s="5">
        <v>43584</v>
      </c>
      <c r="F459" t="s">
        <v>1529</v>
      </c>
      <c r="G459">
        <v>338</v>
      </c>
      <c r="H459">
        <v>40.75</v>
      </c>
      <c r="I459">
        <v>13773.5</v>
      </c>
      <c r="J459" t="s">
        <v>1530</v>
      </c>
      <c r="K459" t="str">
        <f>INDEX($O$4:$O$15,MONTH(sp_tbl[[#This Row],[Date]]))</f>
        <v>April</v>
      </c>
      <c r="Q459" s="5"/>
    </row>
    <row r="460" spans="1:17" x14ac:dyDescent="0.25">
      <c r="A460" t="s">
        <v>559</v>
      </c>
      <c r="B460" s="7">
        <v>3820016237</v>
      </c>
      <c r="C460" t="s">
        <v>2295</v>
      </c>
      <c r="D460" t="s">
        <v>18</v>
      </c>
      <c r="E460" s="5">
        <v>43584</v>
      </c>
      <c r="F460" t="s">
        <v>2257</v>
      </c>
      <c r="G460">
        <v>447</v>
      </c>
      <c r="H460">
        <v>281.05</v>
      </c>
      <c r="I460">
        <v>125629.35</v>
      </c>
      <c r="J460" t="s">
        <v>444</v>
      </c>
      <c r="K460" t="str">
        <f>INDEX($O$4:$O$15,MONTH(sp_tbl[[#This Row],[Date]]))</f>
        <v>April</v>
      </c>
      <c r="Q460" s="5"/>
    </row>
    <row r="461" spans="1:17" x14ac:dyDescent="0.25">
      <c r="A461" t="s">
        <v>259</v>
      </c>
      <c r="B461" s="7">
        <v>3282355067</v>
      </c>
      <c r="C461" t="s">
        <v>2286</v>
      </c>
      <c r="D461" t="s">
        <v>18</v>
      </c>
      <c r="E461" s="5">
        <v>43586</v>
      </c>
      <c r="F461" t="s">
        <v>1359</v>
      </c>
      <c r="G461">
        <v>415</v>
      </c>
      <c r="H461">
        <v>128</v>
      </c>
      <c r="I461">
        <v>53120</v>
      </c>
      <c r="J461" t="s">
        <v>1360</v>
      </c>
      <c r="K461" t="str">
        <f>INDEX($O$4:$O$15,MONTH(sp_tbl[[#This Row],[Date]]))</f>
        <v>May</v>
      </c>
      <c r="Q461" s="5"/>
    </row>
    <row r="462" spans="1:17" x14ac:dyDescent="0.25">
      <c r="A462" t="s">
        <v>334</v>
      </c>
      <c r="B462" s="7">
        <v>6354702575</v>
      </c>
      <c r="C462" t="s">
        <v>2287</v>
      </c>
      <c r="D462" t="s">
        <v>18</v>
      </c>
      <c r="E462" s="5">
        <v>43586</v>
      </c>
      <c r="F462" t="s">
        <v>1511</v>
      </c>
      <c r="G462">
        <v>721</v>
      </c>
      <c r="H462">
        <v>177.38</v>
      </c>
      <c r="I462">
        <v>127890.98</v>
      </c>
      <c r="J462" t="s">
        <v>1512</v>
      </c>
      <c r="K462" t="str">
        <f>INDEX($O$4:$O$15,MONTH(sp_tbl[[#This Row],[Date]]))</f>
        <v>May</v>
      </c>
      <c r="Q462" s="5"/>
    </row>
    <row r="463" spans="1:17" x14ac:dyDescent="0.25">
      <c r="A463" t="s">
        <v>356</v>
      </c>
      <c r="B463" s="7">
        <v>238375314</v>
      </c>
      <c r="C463" t="s">
        <v>2301</v>
      </c>
      <c r="D463" t="s">
        <v>18</v>
      </c>
      <c r="E463" s="5">
        <v>43586</v>
      </c>
      <c r="F463" t="s">
        <v>1592</v>
      </c>
      <c r="G463">
        <v>931</v>
      </c>
      <c r="H463">
        <v>228.57</v>
      </c>
      <c r="I463">
        <v>212798.67</v>
      </c>
      <c r="J463" t="s">
        <v>548</v>
      </c>
      <c r="K463" t="str">
        <f>INDEX($O$4:$O$15,MONTH(sp_tbl[[#This Row],[Date]]))</f>
        <v>May</v>
      </c>
      <c r="Q463" s="5"/>
    </row>
    <row r="464" spans="1:17" x14ac:dyDescent="0.25">
      <c r="A464" t="s">
        <v>376</v>
      </c>
      <c r="B464" s="7">
        <v>6441743474</v>
      </c>
      <c r="C464" t="s">
        <v>2302</v>
      </c>
      <c r="D464" t="s">
        <v>18</v>
      </c>
      <c r="E464" s="5">
        <v>43586</v>
      </c>
      <c r="F464" t="s">
        <v>1628</v>
      </c>
      <c r="G464">
        <v>509</v>
      </c>
      <c r="H464">
        <v>237.35</v>
      </c>
      <c r="I464">
        <v>120811.15</v>
      </c>
      <c r="J464" t="s">
        <v>232</v>
      </c>
      <c r="K464" t="str">
        <f>INDEX($O$4:$O$15,MONTH(sp_tbl[[#This Row],[Date]]))</f>
        <v>May</v>
      </c>
      <c r="Q464" s="5"/>
    </row>
    <row r="465" spans="1:17" x14ac:dyDescent="0.25">
      <c r="A465" t="s">
        <v>394</v>
      </c>
      <c r="B465" s="7">
        <v>8745522113</v>
      </c>
      <c r="C465" t="s">
        <v>2285</v>
      </c>
      <c r="D465" t="s">
        <v>18</v>
      </c>
      <c r="E465" s="5">
        <v>43586</v>
      </c>
      <c r="F465" t="s">
        <v>1730</v>
      </c>
      <c r="G465">
        <v>293</v>
      </c>
      <c r="H465">
        <v>107.87</v>
      </c>
      <c r="I465">
        <v>31605.91</v>
      </c>
      <c r="J465" t="s">
        <v>1731</v>
      </c>
      <c r="K465" t="str">
        <f>INDEX($O$4:$O$15,MONTH(sp_tbl[[#This Row],[Date]]))</f>
        <v>May</v>
      </c>
      <c r="Q465" s="5"/>
    </row>
    <row r="466" spans="1:17" x14ac:dyDescent="0.25">
      <c r="A466" t="s">
        <v>416</v>
      </c>
      <c r="B466" s="7">
        <v>6860185571</v>
      </c>
      <c r="C466" t="s">
        <v>2304</v>
      </c>
      <c r="D466" t="s">
        <v>18</v>
      </c>
      <c r="E466" s="5">
        <v>43586</v>
      </c>
      <c r="F466" t="s">
        <v>1744</v>
      </c>
      <c r="G466">
        <v>810</v>
      </c>
      <c r="H466">
        <v>408.93</v>
      </c>
      <c r="I466">
        <v>331233.3</v>
      </c>
      <c r="J466" t="s">
        <v>493</v>
      </c>
      <c r="K466" t="str">
        <f>INDEX($O$4:$O$15,MONTH(sp_tbl[[#This Row],[Date]]))</f>
        <v>May</v>
      </c>
      <c r="Q466" s="5"/>
    </row>
    <row r="467" spans="1:17" x14ac:dyDescent="0.25">
      <c r="A467" t="s">
        <v>549</v>
      </c>
      <c r="B467" s="7">
        <v>7465830315</v>
      </c>
      <c r="C467" t="s">
        <v>2285</v>
      </c>
      <c r="D467" t="s">
        <v>18</v>
      </c>
      <c r="E467" s="5">
        <v>43586</v>
      </c>
      <c r="F467" t="s">
        <v>2186</v>
      </c>
      <c r="G467">
        <v>641</v>
      </c>
      <c r="H467">
        <v>235</v>
      </c>
      <c r="I467">
        <v>150635</v>
      </c>
      <c r="J467" t="s">
        <v>306</v>
      </c>
      <c r="K467" t="str">
        <f>INDEX($O$4:$O$15,MONTH(sp_tbl[[#This Row],[Date]]))</f>
        <v>May</v>
      </c>
      <c r="Q467" s="5"/>
    </row>
    <row r="468" spans="1:17" x14ac:dyDescent="0.25">
      <c r="A468" t="s">
        <v>125</v>
      </c>
      <c r="B468" s="7">
        <v>7715186250</v>
      </c>
      <c r="C468" t="s">
        <v>2297</v>
      </c>
      <c r="D468" t="s">
        <v>19</v>
      </c>
      <c r="E468" s="5">
        <v>43587</v>
      </c>
      <c r="F468" t="s">
        <v>864</v>
      </c>
      <c r="G468">
        <v>458</v>
      </c>
      <c r="H468">
        <v>49.34</v>
      </c>
      <c r="I468">
        <v>22597.72</v>
      </c>
      <c r="J468" t="s">
        <v>865</v>
      </c>
      <c r="K468" t="str">
        <f>INDEX($O$4:$O$15,MONTH(sp_tbl[[#This Row],[Date]]))</f>
        <v>May</v>
      </c>
      <c r="Q468" s="5"/>
    </row>
    <row r="469" spans="1:17" x14ac:dyDescent="0.25">
      <c r="A469" t="s">
        <v>439</v>
      </c>
      <c r="B469" s="7">
        <v>4026667576</v>
      </c>
      <c r="C469" t="s">
        <v>2286</v>
      </c>
      <c r="D469" t="s">
        <v>18</v>
      </c>
      <c r="E469" s="5">
        <v>43588</v>
      </c>
      <c r="F469" t="s">
        <v>1819</v>
      </c>
      <c r="G469">
        <v>275</v>
      </c>
      <c r="H469">
        <v>80.53</v>
      </c>
      <c r="I469">
        <v>22145.75</v>
      </c>
      <c r="J469" t="s">
        <v>1615</v>
      </c>
      <c r="K469" t="str">
        <f>INDEX($O$4:$O$15,MONTH(sp_tbl[[#This Row],[Date]]))</f>
        <v>May</v>
      </c>
      <c r="Q469" s="5"/>
    </row>
    <row r="470" spans="1:17" x14ac:dyDescent="0.25">
      <c r="A470" t="s">
        <v>460</v>
      </c>
      <c r="B470" s="7">
        <v>6666605463</v>
      </c>
      <c r="C470" t="s">
        <v>2288</v>
      </c>
      <c r="D470" t="s">
        <v>18</v>
      </c>
      <c r="E470" s="5">
        <v>43588</v>
      </c>
      <c r="F470" t="s">
        <v>1886</v>
      </c>
      <c r="G470">
        <v>883</v>
      </c>
      <c r="H470">
        <v>43.91</v>
      </c>
      <c r="I470">
        <v>38772.53</v>
      </c>
      <c r="J470" t="s">
        <v>275</v>
      </c>
      <c r="K470" t="str">
        <f>INDEX($O$4:$O$15,MONTH(sp_tbl[[#This Row],[Date]]))</f>
        <v>May</v>
      </c>
      <c r="Q470" s="5"/>
    </row>
    <row r="471" spans="1:17" x14ac:dyDescent="0.25">
      <c r="A471" t="s">
        <v>296</v>
      </c>
      <c r="B471" s="7">
        <v>6810221217</v>
      </c>
      <c r="C471" t="s">
        <v>2294</v>
      </c>
      <c r="D471" t="s">
        <v>18</v>
      </c>
      <c r="E471" s="5">
        <v>43589</v>
      </c>
      <c r="F471" t="s">
        <v>1390</v>
      </c>
      <c r="G471">
        <v>814</v>
      </c>
      <c r="H471">
        <v>162.97</v>
      </c>
      <c r="I471">
        <v>132657.57999999999</v>
      </c>
      <c r="J471" t="s">
        <v>253</v>
      </c>
      <c r="K471" t="str">
        <f>INDEX($O$4:$O$15,MONTH(sp_tbl[[#This Row],[Date]]))</f>
        <v>May</v>
      </c>
      <c r="Q471" s="5"/>
    </row>
    <row r="472" spans="1:17" x14ac:dyDescent="0.25">
      <c r="A472" t="s">
        <v>416</v>
      </c>
      <c r="B472" s="7">
        <v>6860185571</v>
      </c>
      <c r="C472" t="s">
        <v>2304</v>
      </c>
      <c r="D472" t="s">
        <v>18</v>
      </c>
      <c r="E472" s="5">
        <v>43589</v>
      </c>
      <c r="F472" t="s">
        <v>1742</v>
      </c>
      <c r="G472">
        <v>253</v>
      </c>
      <c r="H472">
        <v>417.17</v>
      </c>
      <c r="I472">
        <v>105544.01</v>
      </c>
      <c r="J472" t="s">
        <v>225</v>
      </c>
      <c r="K472" t="str">
        <f>INDEX($O$4:$O$15,MONTH(sp_tbl[[#This Row],[Date]]))</f>
        <v>May</v>
      </c>
      <c r="Q472" s="5"/>
    </row>
    <row r="473" spans="1:17" x14ac:dyDescent="0.25">
      <c r="A473" t="s">
        <v>174</v>
      </c>
      <c r="B473" s="7">
        <v>4520285782</v>
      </c>
      <c r="C473" t="s">
        <v>2295</v>
      </c>
      <c r="D473" t="s">
        <v>19</v>
      </c>
      <c r="E473" s="5">
        <v>43590</v>
      </c>
      <c r="F473" t="s">
        <v>1046</v>
      </c>
      <c r="G473">
        <v>788</v>
      </c>
      <c r="H473">
        <v>64.05</v>
      </c>
      <c r="I473">
        <v>50471.4</v>
      </c>
      <c r="J473" t="s">
        <v>1047</v>
      </c>
      <c r="K473" t="str">
        <f>INDEX($O$4:$O$15,MONTH(sp_tbl[[#This Row],[Date]]))</f>
        <v>May</v>
      </c>
      <c r="Q473" s="5"/>
    </row>
    <row r="474" spans="1:17" x14ac:dyDescent="0.25">
      <c r="A474" t="s">
        <v>460</v>
      </c>
      <c r="B474" s="7">
        <v>6666605463</v>
      </c>
      <c r="C474" t="s">
        <v>2288</v>
      </c>
      <c r="D474" t="s">
        <v>18</v>
      </c>
      <c r="E474" s="5">
        <v>43590</v>
      </c>
      <c r="F474" t="s">
        <v>1849</v>
      </c>
      <c r="G474">
        <v>958</v>
      </c>
      <c r="H474">
        <v>52.67</v>
      </c>
      <c r="I474">
        <v>50457.86</v>
      </c>
      <c r="J474" t="s">
        <v>223</v>
      </c>
      <c r="K474" t="str">
        <f>INDEX($O$4:$O$15,MONTH(sp_tbl[[#This Row],[Date]]))</f>
        <v>May</v>
      </c>
      <c r="Q474" s="5"/>
    </row>
    <row r="475" spans="1:17" x14ac:dyDescent="0.25">
      <c r="A475" t="s">
        <v>486</v>
      </c>
      <c r="B475" s="7">
        <v>1758841168</v>
      </c>
      <c r="C475" t="s">
        <v>2289</v>
      </c>
      <c r="D475" t="s">
        <v>18</v>
      </c>
      <c r="E475" s="5">
        <v>43590</v>
      </c>
      <c r="F475" t="s">
        <v>1918</v>
      </c>
      <c r="G475">
        <v>434</v>
      </c>
      <c r="H475">
        <v>86.26</v>
      </c>
      <c r="I475">
        <v>37436.839999999997</v>
      </c>
      <c r="J475" t="s">
        <v>364</v>
      </c>
      <c r="K475" t="str">
        <f>INDEX($O$4:$O$15,MONTH(sp_tbl[[#This Row],[Date]]))</f>
        <v>May</v>
      </c>
      <c r="Q475" s="5"/>
    </row>
    <row r="476" spans="1:17" x14ac:dyDescent="0.25">
      <c r="A476" t="s">
        <v>506</v>
      </c>
      <c r="B476" s="7">
        <v>775755755</v>
      </c>
      <c r="C476" t="s">
        <v>2290</v>
      </c>
      <c r="D476" t="s">
        <v>18</v>
      </c>
      <c r="E476" s="5">
        <v>43590</v>
      </c>
      <c r="F476" t="s">
        <v>2027</v>
      </c>
      <c r="G476">
        <v>506</v>
      </c>
      <c r="H476">
        <v>17.32</v>
      </c>
      <c r="I476">
        <v>8763.92</v>
      </c>
      <c r="J476" t="s">
        <v>558</v>
      </c>
      <c r="K476" t="str">
        <f>INDEX($O$4:$O$15,MONTH(sp_tbl[[#This Row],[Date]]))</f>
        <v>May</v>
      </c>
      <c r="Q476" s="5"/>
    </row>
    <row r="477" spans="1:17" x14ac:dyDescent="0.25">
      <c r="A477" t="s">
        <v>549</v>
      </c>
      <c r="B477" s="7">
        <v>7465830315</v>
      </c>
      <c r="C477" t="s">
        <v>2285</v>
      </c>
      <c r="D477" t="s">
        <v>18</v>
      </c>
      <c r="E477" s="5">
        <v>43590</v>
      </c>
      <c r="F477" t="s">
        <v>2201</v>
      </c>
      <c r="G477">
        <v>303</v>
      </c>
      <c r="H477">
        <v>47.61</v>
      </c>
      <c r="I477">
        <v>14425.83</v>
      </c>
      <c r="J477" t="s">
        <v>471</v>
      </c>
      <c r="K477" t="str">
        <f>INDEX($O$4:$O$15,MONTH(sp_tbl[[#This Row],[Date]]))</f>
        <v>May</v>
      </c>
      <c r="Q477" s="5"/>
    </row>
    <row r="478" spans="1:17" x14ac:dyDescent="0.25">
      <c r="A478" t="s">
        <v>31</v>
      </c>
      <c r="B478" s="7">
        <v>8687656127</v>
      </c>
      <c r="C478" t="s">
        <v>32</v>
      </c>
      <c r="D478" t="s">
        <v>19</v>
      </c>
      <c r="E478" s="5">
        <v>43591</v>
      </c>
      <c r="F478" t="s">
        <v>651</v>
      </c>
      <c r="G478">
        <v>525</v>
      </c>
      <c r="H478">
        <v>173.97</v>
      </c>
      <c r="I478">
        <v>91334.25</v>
      </c>
      <c r="J478" t="s">
        <v>652</v>
      </c>
      <c r="K478" t="str">
        <f>INDEX($O$4:$O$15,MONTH(sp_tbl[[#This Row],[Date]]))</f>
        <v>May</v>
      </c>
      <c r="Q478" s="5"/>
    </row>
    <row r="479" spans="1:17" x14ac:dyDescent="0.25">
      <c r="A479" t="s">
        <v>82</v>
      </c>
      <c r="B479" s="7">
        <v>8367072738</v>
      </c>
      <c r="C479" t="s">
        <v>2291</v>
      </c>
      <c r="D479" t="s">
        <v>19</v>
      </c>
      <c r="E479" s="5">
        <v>43591</v>
      </c>
      <c r="F479" t="s">
        <v>665</v>
      </c>
      <c r="G479">
        <v>740</v>
      </c>
      <c r="H479">
        <v>306.74</v>
      </c>
      <c r="I479">
        <v>226987.6</v>
      </c>
      <c r="J479" t="s">
        <v>666</v>
      </c>
      <c r="K479" t="str">
        <f>INDEX($O$4:$O$15,MONTH(sp_tbl[[#This Row],[Date]]))</f>
        <v>May</v>
      </c>
      <c r="Q479" s="5"/>
    </row>
    <row r="480" spans="1:17" x14ac:dyDescent="0.25">
      <c r="A480" t="s">
        <v>141</v>
      </c>
      <c r="B480" s="7">
        <v>2438825543</v>
      </c>
      <c r="C480" t="s">
        <v>2300</v>
      </c>
      <c r="D480" t="s">
        <v>19</v>
      </c>
      <c r="E480" s="5">
        <v>43591</v>
      </c>
      <c r="F480" t="s">
        <v>908</v>
      </c>
      <c r="G480">
        <v>602</v>
      </c>
      <c r="H480">
        <v>0.32</v>
      </c>
      <c r="I480">
        <v>192.64</v>
      </c>
      <c r="J480" t="s">
        <v>909</v>
      </c>
      <c r="K480" t="str">
        <f>INDEX($O$4:$O$15,MONTH(sp_tbl[[#This Row],[Date]]))</f>
        <v>May</v>
      </c>
      <c r="Q480" s="5"/>
    </row>
    <row r="481" spans="1:17" x14ac:dyDescent="0.25">
      <c r="A481" t="s">
        <v>206</v>
      </c>
      <c r="B481" s="7">
        <v>311634371</v>
      </c>
      <c r="C481" t="s">
        <v>2285</v>
      </c>
      <c r="D481" t="s">
        <v>19</v>
      </c>
      <c r="E481" s="5">
        <v>43591</v>
      </c>
      <c r="F481" t="s">
        <v>1264</v>
      </c>
      <c r="G481">
        <v>441</v>
      </c>
      <c r="H481">
        <v>33.19</v>
      </c>
      <c r="I481">
        <v>14636.79</v>
      </c>
      <c r="J481" t="s">
        <v>68</v>
      </c>
      <c r="K481" t="str">
        <f>INDEX($O$4:$O$15,MONTH(sp_tbl[[#This Row],[Date]]))</f>
        <v>May</v>
      </c>
      <c r="Q481" s="5"/>
    </row>
    <row r="482" spans="1:17" x14ac:dyDescent="0.25">
      <c r="A482" t="s">
        <v>104</v>
      </c>
      <c r="B482" s="7">
        <v>188071775</v>
      </c>
      <c r="C482" t="s">
        <v>2298</v>
      </c>
      <c r="D482" t="s">
        <v>19</v>
      </c>
      <c r="E482" s="5">
        <v>43592</v>
      </c>
      <c r="F482" t="s">
        <v>747</v>
      </c>
      <c r="G482">
        <v>871</v>
      </c>
      <c r="H482">
        <v>298.38</v>
      </c>
      <c r="I482">
        <v>259888.98</v>
      </c>
      <c r="J482" t="s">
        <v>748</v>
      </c>
      <c r="K482" t="str">
        <f>INDEX($O$4:$O$15,MONTH(sp_tbl[[#This Row],[Date]]))</f>
        <v>May</v>
      </c>
      <c r="Q482" s="5"/>
    </row>
    <row r="483" spans="1:17" x14ac:dyDescent="0.25">
      <c r="A483" t="s">
        <v>200</v>
      </c>
      <c r="B483" s="7">
        <v>542822521</v>
      </c>
      <c r="C483" t="s">
        <v>2296</v>
      </c>
      <c r="D483" t="s">
        <v>19</v>
      </c>
      <c r="E483" s="5">
        <v>43592</v>
      </c>
      <c r="F483" t="s">
        <v>1219</v>
      </c>
      <c r="G483">
        <v>504</v>
      </c>
      <c r="H483">
        <v>200.64</v>
      </c>
      <c r="I483">
        <v>101122.56</v>
      </c>
      <c r="J483" t="s">
        <v>753</v>
      </c>
      <c r="K483" t="str">
        <f>INDEX($O$4:$O$15,MONTH(sp_tbl[[#This Row],[Date]]))</f>
        <v>May</v>
      </c>
      <c r="Q483" s="5"/>
    </row>
    <row r="484" spans="1:17" x14ac:dyDescent="0.25">
      <c r="A484" t="s">
        <v>296</v>
      </c>
      <c r="B484" s="7">
        <v>6810221217</v>
      </c>
      <c r="C484" t="s">
        <v>2294</v>
      </c>
      <c r="D484" t="s">
        <v>18</v>
      </c>
      <c r="E484" s="5">
        <v>43592</v>
      </c>
      <c r="F484" t="s">
        <v>1411</v>
      </c>
      <c r="G484">
        <v>709</v>
      </c>
      <c r="H484">
        <v>159.28</v>
      </c>
      <c r="I484">
        <v>112929.52</v>
      </c>
      <c r="J484" t="s">
        <v>1412</v>
      </c>
      <c r="K484" t="str">
        <f>INDEX($O$4:$O$15,MONTH(sp_tbl[[#This Row],[Date]]))</f>
        <v>May</v>
      </c>
      <c r="Q484" s="5"/>
    </row>
    <row r="485" spans="1:17" x14ac:dyDescent="0.25">
      <c r="A485" t="s">
        <v>315</v>
      </c>
      <c r="B485" s="7">
        <v>8238078287</v>
      </c>
      <c r="C485" t="s">
        <v>2295</v>
      </c>
      <c r="D485" t="s">
        <v>18</v>
      </c>
      <c r="E485" s="5">
        <v>43592</v>
      </c>
      <c r="F485" t="s">
        <v>1488</v>
      </c>
      <c r="G485">
        <v>857</v>
      </c>
      <c r="H485">
        <v>53.04</v>
      </c>
      <c r="I485">
        <v>45455.28</v>
      </c>
      <c r="J485" t="s">
        <v>299</v>
      </c>
      <c r="K485" t="str">
        <f>INDEX($O$4:$O$15,MONTH(sp_tbl[[#This Row],[Date]]))</f>
        <v>May</v>
      </c>
      <c r="Q485" s="5"/>
    </row>
    <row r="486" spans="1:17" x14ac:dyDescent="0.25">
      <c r="A486" t="s">
        <v>334</v>
      </c>
      <c r="B486" s="7">
        <v>6354702575</v>
      </c>
      <c r="C486" t="s">
        <v>2287</v>
      </c>
      <c r="D486" t="s">
        <v>18</v>
      </c>
      <c r="E486" s="5">
        <v>43592</v>
      </c>
      <c r="F486" t="s">
        <v>1519</v>
      </c>
      <c r="G486">
        <v>731</v>
      </c>
      <c r="H486">
        <v>38.61</v>
      </c>
      <c r="I486">
        <v>28223.91</v>
      </c>
      <c r="J486" t="s">
        <v>286</v>
      </c>
      <c r="K486" t="str">
        <f>INDEX($O$4:$O$15,MONTH(sp_tbl[[#This Row],[Date]]))</f>
        <v>May</v>
      </c>
      <c r="Q486" s="5"/>
    </row>
    <row r="487" spans="1:17" x14ac:dyDescent="0.25">
      <c r="A487" t="s">
        <v>356</v>
      </c>
      <c r="B487" s="7">
        <v>238375314</v>
      </c>
      <c r="C487" t="s">
        <v>2301</v>
      </c>
      <c r="D487" t="s">
        <v>18</v>
      </c>
      <c r="E487" s="5">
        <v>43592</v>
      </c>
      <c r="F487" t="s">
        <v>1582</v>
      </c>
      <c r="G487">
        <v>716</v>
      </c>
      <c r="H487">
        <v>52.11</v>
      </c>
      <c r="I487">
        <v>37310.76</v>
      </c>
      <c r="J487" t="s">
        <v>304</v>
      </c>
      <c r="K487" t="str">
        <f>INDEX($O$4:$O$15,MONTH(sp_tbl[[#This Row],[Date]]))</f>
        <v>May</v>
      </c>
      <c r="Q487" s="5"/>
    </row>
    <row r="488" spans="1:17" x14ac:dyDescent="0.25">
      <c r="A488" t="s">
        <v>356</v>
      </c>
      <c r="B488" s="7">
        <v>238375314</v>
      </c>
      <c r="C488" t="s">
        <v>2301</v>
      </c>
      <c r="D488" t="s">
        <v>18</v>
      </c>
      <c r="E488" s="5">
        <v>43592</v>
      </c>
      <c r="F488" t="s">
        <v>1589</v>
      </c>
      <c r="G488">
        <v>584</v>
      </c>
      <c r="H488">
        <v>31.87</v>
      </c>
      <c r="I488">
        <v>18612.080000000002</v>
      </c>
      <c r="J488" t="s">
        <v>521</v>
      </c>
      <c r="K488" t="str">
        <f>INDEX($O$4:$O$15,MONTH(sp_tbl[[#This Row],[Date]]))</f>
        <v>May</v>
      </c>
      <c r="Q488" s="5"/>
    </row>
    <row r="489" spans="1:17" x14ac:dyDescent="0.25">
      <c r="A489" t="s">
        <v>394</v>
      </c>
      <c r="B489" s="7">
        <v>8745522113</v>
      </c>
      <c r="C489" t="s">
        <v>2285</v>
      </c>
      <c r="D489" t="s">
        <v>18</v>
      </c>
      <c r="E489" s="5">
        <v>43592</v>
      </c>
      <c r="F489" t="s">
        <v>1698</v>
      </c>
      <c r="G489">
        <v>875</v>
      </c>
      <c r="H489">
        <v>47.13</v>
      </c>
      <c r="I489">
        <v>41238.75</v>
      </c>
      <c r="J489" t="s">
        <v>279</v>
      </c>
      <c r="K489" t="str">
        <f>INDEX($O$4:$O$15,MONTH(sp_tbl[[#This Row],[Date]]))</f>
        <v>May</v>
      </c>
      <c r="Q489" s="5"/>
    </row>
    <row r="490" spans="1:17" x14ac:dyDescent="0.25">
      <c r="A490" t="s">
        <v>416</v>
      </c>
      <c r="B490" s="7">
        <v>6860185571</v>
      </c>
      <c r="C490" t="s">
        <v>2304</v>
      </c>
      <c r="D490" t="s">
        <v>18</v>
      </c>
      <c r="E490" s="5">
        <v>43592</v>
      </c>
      <c r="F490" t="s">
        <v>1754</v>
      </c>
      <c r="G490">
        <v>715</v>
      </c>
      <c r="H490">
        <v>256.88</v>
      </c>
      <c r="I490">
        <v>183669.2</v>
      </c>
      <c r="J490" t="s">
        <v>301</v>
      </c>
      <c r="K490" t="str">
        <f>INDEX($O$4:$O$15,MONTH(sp_tbl[[#This Row],[Date]]))</f>
        <v>May</v>
      </c>
      <c r="Q490" s="5"/>
    </row>
    <row r="491" spans="1:17" x14ac:dyDescent="0.25">
      <c r="A491" t="s">
        <v>416</v>
      </c>
      <c r="B491" s="7">
        <v>6860185571</v>
      </c>
      <c r="C491" t="s">
        <v>2304</v>
      </c>
      <c r="D491" t="s">
        <v>18</v>
      </c>
      <c r="E491" s="5">
        <v>43592</v>
      </c>
      <c r="F491" t="s">
        <v>1763</v>
      </c>
      <c r="G491">
        <v>959</v>
      </c>
      <c r="H491">
        <v>28.54</v>
      </c>
      <c r="I491">
        <v>27369.86</v>
      </c>
      <c r="J491" t="s">
        <v>380</v>
      </c>
      <c r="K491" t="str">
        <f>INDEX($O$4:$O$15,MONTH(sp_tbl[[#This Row],[Date]]))</f>
        <v>May</v>
      </c>
      <c r="Q491" s="5"/>
    </row>
    <row r="492" spans="1:17" x14ac:dyDescent="0.25">
      <c r="A492" t="s">
        <v>439</v>
      </c>
      <c r="B492" s="7">
        <v>4026667576</v>
      </c>
      <c r="C492" t="s">
        <v>2286</v>
      </c>
      <c r="D492" t="s">
        <v>18</v>
      </c>
      <c r="E492" s="5">
        <v>43592</v>
      </c>
      <c r="F492" t="s">
        <v>1838</v>
      </c>
      <c r="G492">
        <v>778</v>
      </c>
      <c r="H492">
        <v>251.74</v>
      </c>
      <c r="I492">
        <v>195853.72</v>
      </c>
      <c r="J492" t="s">
        <v>339</v>
      </c>
      <c r="K492" t="str">
        <f>INDEX($O$4:$O$15,MONTH(sp_tbl[[#This Row],[Date]]))</f>
        <v>May</v>
      </c>
      <c r="Q492" s="5"/>
    </row>
    <row r="493" spans="1:17" x14ac:dyDescent="0.25">
      <c r="A493" t="s">
        <v>460</v>
      </c>
      <c r="B493" s="7">
        <v>6666605463</v>
      </c>
      <c r="C493" t="s">
        <v>2288</v>
      </c>
      <c r="D493" t="s">
        <v>18</v>
      </c>
      <c r="E493" s="5">
        <v>43592</v>
      </c>
      <c r="F493" t="s">
        <v>1890</v>
      </c>
      <c r="G493">
        <v>576</v>
      </c>
      <c r="H493">
        <v>282.14</v>
      </c>
      <c r="I493">
        <v>162512.64000000001</v>
      </c>
      <c r="J493" t="s">
        <v>475</v>
      </c>
      <c r="K493" t="str">
        <f>INDEX($O$4:$O$15,MONTH(sp_tbl[[#This Row],[Date]]))</f>
        <v>May</v>
      </c>
      <c r="Q493" s="5"/>
    </row>
    <row r="494" spans="1:17" x14ac:dyDescent="0.25">
      <c r="A494" t="s">
        <v>486</v>
      </c>
      <c r="B494" s="7">
        <v>1758841168</v>
      </c>
      <c r="C494" t="s">
        <v>2289</v>
      </c>
      <c r="D494" t="s">
        <v>18</v>
      </c>
      <c r="E494" s="5">
        <v>43592</v>
      </c>
      <c r="F494" t="s">
        <v>1962</v>
      </c>
      <c r="G494">
        <v>864</v>
      </c>
      <c r="H494">
        <v>212.39</v>
      </c>
      <c r="I494">
        <v>183504.96</v>
      </c>
      <c r="J494" t="s">
        <v>496</v>
      </c>
      <c r="K494" t="str">
        <f>INDEX($O$4:$O$15,MONTH(sp_tbl[[#This Row],[Date]]))</f>
        <v>May</v>
      </c>
      <c r="Q494" s="5"/>
    </row>
    <row r="495" spans="1:17" x14ac:dyDescent="0.25">
      <c r="A495" t="s">
        <v>220</v>
      </c>
      <c r="B495" s="7">
        <v>7728733734</v>
      </c>
      <c r="C495" t="s">
        <v>2292</v>
      </c>
      <c r="D495" t="s">
        <v>18</v>
      </c>
      <c r="E495" s="5">
        <v>43593</v>
      </c>
      <c r="F495" t="s">
        <v>1287</v>
      </c>
      <c r="G495">
        <v>337</v>
      </c>
      <c r="H495">
        <v>145.83000000000001</v>
      </c>
      <c r="I495">
        <v>49144.71</v>
      </c>
      <c r="J495" t="s">
        <v>290</v>
      </c>
      <c r="K495" t="str">
        <f>INDEX($O$4:$O$15,MONTH(sp_tbl[[#This Row],[Date]]))</f>
        <v>May</v>
      </c>
      <c r="Q495" s="5"/>
    </row>
    <row r="496" spans="1:17" x14ac:dyDescent="0.25">
      <c r="A496" t="s">
        <v>141</v>
      </c>
      <c r="B496" s="7">
        <v>2438825543</v>
      </c>
      <c r="C496" t="s">
        <v>2300</v>
      </c>
      <c r="D496" t="s">
        <v>19</v>
      </c>
      <c r="E496" s="5">
        <v>43594</v>
      </c>
      <c r="F496" t="s">
        <v>943</v>
      </c>
      <c r="G496">
        <v>395</v>
      </c>
      <c r="H496">
        <v>27.66</v>
      </c>
      <c r="I496">
        <v>10925.7</v>
      </c>
      <c r="J496" t="s">
        <v>146</v>
      </c>
      <c r="K496" t="str">
        <f>INDEX($O$4:$O$15,MONTH(sp_tbl[[#This Row],[Date]]))</f>
        <v>May</v>
      </c>
      <c r="Q496" s="5"/>
    </row>
    <row r="497" spans="1:17" x14ac:dyDescent="0.25">
      <c r="A497" t="s">
        <v>394</v>
      </c>
      <c r="B497" s="7">
        <v>8745522113</v>
      </c>
      <c r="C497" t="s">
        <v>2285</v>
      </c>
      <c r="D497" t="s">
        <v>18</v>
      </c>
      <c r="E497" s="5">
        <v>43594</v>
      </c>
      <c r="F497" t="s">
        <v>1738</v>
      </c>
      <c r="G497">
        <v>564</v>
      </c>
      <c r="H497">
        <v>4.6900000000000004</v>
      </c>
      <c r="I497">
        <v>2645.16</v>
      </c>
      <c r="J497" t="s">
        <v>1358</v>
      </c>
      <c r="K497" t="str">
        <f>INDEX($O$4:$O$15,MONTH(sp_tbl[[#This Row],[Date]]))</f>
        <v>May</v>
      </c>
      <c r="Q497" s="5"/>
    </row>
    <row r="498" spans="1:17" x14ac:dyDescent="0.25">
      <c r="A498" t="s">
        <v>125</v>
      </c>
      <c r="B498" s="7">
        <v>7715186250</v>
      </c>
      <c r="C498" t="s">
        <v>2297</v>
      </c>
      <c r="D498" t="s">
        <v>19</v>
      </c>
      <c r="E498" s="5">
        <v>43595</v>
      </c>
      <c r="F498" t="s">
        <v>895</v>
      </c>
      <c r="G498">
        <v>633</v>
      </c>
      <c r="H498">
        <v>246.57</v>
      </c>
      <c r="I498">
        <v>156078.81</v>
      </c>
      <c r="J498" t="s">
        <v>896</v>
      </c>
      <c r="K498" t="str">
        <f>INDEX($O$4:$O$15,MONTH(sp_tbl[[#This Row],[Date]]))</f>
        <v>May</v>
      </c>
      <c r="Q498" s="5"/>
    </row>
    <row r="499" spans="1:17" x14ac:dyDescent="0.25">
      <c r="A499" t="s">
        <v>506</v>
      </c>
      <c r="B499" s="7">
        <v>775755755</v>
      </c>
      <c r="C499" t="s">
        <v>2290</v>
      </c>
      <c r="D499" t="s">
        <v>18</v>
      </c>
      <c r="E499" s="5">
        <v>43595</v>
      </c>
      <c r="F499" t="s">
        <v>1991</v>
      </c>
      <c r="G499">
        <v>895</v>
      </c>
      <c r="H499">
        <v>125.48</v>
      </c>
      <c r="I499">
        <v>112304.6</v>
      </c>
      <c r="J499" t="s">
        <v>1603</v>
      </c>
      <c r="K499" t="str">
        <f>INDEX($O$4:$O$15,MONTH(sp_tbl[[#This Row],[Date]]))</f>
        <v>May</v>
      </c>
      <c r="Q499" s="5"/>
    </row>
    <row r="500" spans="1:17" x14ac:dyDescent="0.25">
      <c r="A500" t="s">
        <v>156</v>
      </c>
      <c r="B500" s="7">
        <v>1007202752</v>
      </c>
      <c r="C500" t="s">
        <v>2291</v>
      </c>
      <c r="D500" t="s">
        <v>19</v>
      </c>
      <c r="E500" s="5">
        <v>43596</v>
      </c>
      <c r="F500" t="s">
        <v>967</v>
      </c>
      <c r="G500">
        <v>818</v>
      </c>
      <c r="H500">
        <v>3.82</v>
      </c>
      <c r="I500">
        <v>3124.76</v>
      </c>
      <c r="J500" t="s">
        <v>899</v>
      </c>
      <c r="K500" t="str">
        <f>INDEX($O$4:$O$15,MONTH(sp_tbl[[#This Row],[Date]]))</f>
        <v>May</v>
      </c>
      <c r="Q500" s="5"/>
    </row>
    <row r="501" spans="1:17" x14ac:dyDescent="0.25">
      <c r="A501" t="s">
        <v>200</v>
      </c>
      <c r="B501" s="7">
        <v>542822521</v>
      </c>
      <c r="C501" t="s">
        <v>2296</v>
      </c>
      <c r="D501" t="s">
        <v>19</v>
      </c>
      <c r="E501" s="5">
        <v>43596</v>
      </c>
      <c r="F501" t="s">
        <v>1200</v>
      </c>
      <c r="G501">
        <v>688</v>
      </c>
      <c r="H501">
        <v>217.27</v>
      </c>
      <c r="I501">
        <v>149481.76</v>
      </c>
      <c r="J501" t="s">
        <v>75</v>
      </c>
      <c r="K501" t="str">
        <f>INDEX($O$4:$O$15,MONTH(sp_tbl[[#This Row],[Date]]))</f>
        <v>May</v>
      </c>
      <c r="Q501" s="5"/>
    </row>
    <row r="502" spans="1:17" x14ac:dyDescent="0.25">
      <c r="A502" t="s">
        <v>439</v>
      </c>
      <c r="B502" s="7">
        <v>4026667576</v>
      </c>
      <c r="C502" t="s">
        <v>2286</v>
      </c>
      <c r="D502" t="s">
        <v>18</v>
      </c>
      <c r="E502" s="5">
        <v>43596</v>
      </c>
      <c r="F502" t="s">
        <v>1787</v>
      </c>
      <c r="G502">
        <v>796</v>
      </c>
      <c r="H502">
        <v>240.97</v>
      </c>
      <c r="I502">
        <v>191812.12</v>
      </c>
      <c r="J502" t="s">
        <v>263</v>
      </c>
      <c r="K502" t="str">
        <f>INDEX($O$4:$O$15,MONTH(sp_tbl[[#This Row],[Date]]))</f>
        <v>May</v>
      </c>
      <c r="Q502" s="5"/>
    </row>
    <row r="503" spans="1:17" x14ac:dyDescent="0.25">
      <c r="A503" t="s">
        <v>486</v>
      </c>
      <c r="B503" s="7">
        <v>1758841168</v>
      </c>
      <c r="C503" t="s">
        <v>2289</v>
      </c>
      <c r="D503" t="s">
        <v>18</v>
      </c>
      <c r="E503" s="5">
        <v>43596</v>
      </c>
      <c r="F503" t="s">
        <v>1907</v>
      </c>
      <c r="G503">
        <v>704</v>
      </c>
      <c r="H503">
        <v>24.61</v>
      </c>
      <c r="I503">
        <v>17325.439999999999</v>
      </c>
      <c r="J503" t="s">
        <v>246</v>
      </c>
      <c r="K503" t="str">
        <f>INDEX($O$4:$O$15,MONTH(sp_tbl[[#This Row],[Date]]))</f>
        <v>May</v>
      </c>
      <c r="Q503" s="5"/>
    </row>
    <row r="504" spans="1:17" x14ac:dyDescent="0.25">
      <c r="A504" t="s">
        <v>141</v>
      </c>
      <c r="B504" s="7">
        <v>2438825543</v>
      </c>
      <c r="C504" t="s">
        <v>2300</v>
      </c>
      <c r="D504" t="s">
        <v>19</v>
      </c>
      <c r="E504" s="5">
        <v>43597</v>
      </c>
      <c r="F504" t="s">
        <v>924</v>
      </c>
      <c r="G504">
        <v>419</v>
      </c>
      <c r="H504">
        <v>151.59</v>
      </c>
      <c r="I504">
        <v>63516.21</v>
      </c>
      <c r="J504" t="s">
        <v>743</v>
      </c>
      <c r="K504" t="str">
        <f>INDEX($O$4:$O$15,MONTH(sp_tbl[[#This Row],[Date]]))</f>
        <v>May</v>
      </c>
      <c r="Q504" s="5"/>
    </row>
    <row r="505" spans="1:17" x14ac:dyDescent="0.25">
      <c r="A505" t="s">
        <v>394</v>
      </c>
      <c r="B505" s="7">
        <v>8745522113</v>
      </c>
      <c r="C505" t="s">
        <v>2285</v>
      </c>
      <c r="D505" t="s">
        <v>18</v>
      </c>
      <c r="E505" s="5">
        <v>43597</v>
      </c>
      <c r="F505" t="s">
        <v>1686</v>
      </c>
      <c r="G505">
        <v>415</v>
      </c>
      <c r="H505">
        <v>105.64</v>
      </c>
      <c r="I505">
        <v>43840.6</v>
      </c>
      <c r="J505" t="s">
        <v>1360</v>
      </c>
      <c r="K505" t="str">
        <f>INDEX($O$4:$O$15,MONTH(sp_tbl[[#This Row],[Date]]))</f>
        <v>May</v>
      </c>
      <c r="Q505" s="5"/>
    </row>
    <row r="506" spans="1:17" x14ac:dyDescent="0.25">
      <c r="A506" t="s">
        <v>416</v>
      </c>
      <c r="B506" s="7">
        <v>6860185571</v>
      </c>
      <c r="C506" t="s">
        <v>2304</v>
      </c>
      <c r="D506" t="s">
        <v>18</v>
      </c>
      <c r="E506" s="5">
        <v>43597</v>
      </c>
      <c r="F506" t="s">
        <v>1760</v>
      </c>
      <c r="G506">
        <v>921</v>
      </c>
      <c r="H506">
        <v>32.75</v>
      </c>
      <c r="I506">
        <v>30162.75</v>
      </c>
      <c r="J506" t="s">
        <v>254</v>
      </c>
      <c r="K506" t="str">
        <f>INDEX($O$4:$O$15,MONTH(sp_tbl[[#This Row],[Date]]))</f>
        <v>May</v>
      </c>
      <c r="Q506" s="5"/>
    </row>
    <row r="507" spans="1:17" x14ac:dyDescent="0.25">
      <c r="A507" t="s">
        <v>356</v>
      </c>
      <c r="B507" s="7">
        <v>238375314</v>
      </c>
      <c r="C507" t="s">
        <v>2301</v>
      </c>
      <c r="D507" t="s">
        <v>18</v>
      </c>
      <c r="E507" s="5">
        <v>43598</v>
      </c>
      <c r="F507" t="s">
        <v>1551</v>
      </c>
      <c r="G507">
        <v>609</v>
      </c>
      <c r="H507">
        <v>63.83</v>
      </c>
      <c r="I507">
        <v>38872.47</v>
      </c>
      <c r="J507" t="s">
        <v>1552</v>
      </c>
      <c r="K507" t="str">
        <f>INDEX($O$4:$O$15,MONTH(sp_tbl[[#This Row],[Date]]))</f>
        <v>May</v>
      </c>
      <c r="Q507" s="5"/>
    </row>
    <row r="508" spans="1:17" x14ac:dyDescent="0.25">
      <c r="A508" t="s">
        <v>486</v>
      </c>
      <c r="B508" s="7">
        <v>1758841168</v>
      </c>
      <c r="C508" t="s">
        <v>2289</v>
      </c>
      <c r="D508" t="s">
        <v>18</v>
      </c>
      <c r="E508" s="5">
        <v>43598</v>
      </c>
      <c r="F508" t="s">
        <v>1929</v>
      </c>
      <c r="G508">
        <v>405</v>
      </c>
      <c r="H508">
        <v>22.68</v>
      </c>
      <c r="I508">
        <v>9185.4</v>
      </c>
      <c r="J508" t="s">
        <v>1930</v>
      </c>
      <c r="K508" t="str">
        <f>INDEX($O$4:$O$15,MONTH(sp_tbl[[#This Row],[Date]]))</f>
        <v>May</v>
      </c>
      <c r="Q508" s="5"/>
    </row>
    <row r="509" spans="1:17" x14ac:dyDescent="0.25">
      <c r="A509" t="s">
        <v>104</v>
      </c>
      <c r="B509" s="7">
        <v>188071775</v>
      </c>
      <c r="C509" t="s">
        <v>2298</v>
      </c>
      <c r="D509" t="s">
        <v>19</v>
      </c>
      <c r="E509" s="5">
        <v>43599</v>
      </c>
      <c r="F509" t="s">
        <v>737</v>
      </c>
      <c r="G509">
        <v>391</v>
      </c>
      <c r="H509">
        <v>188.15</v>
      </c>
      <c r="I509">
        <v>73566.649999999994</v>
      </c>
      <c r="J509" t="s">
        <v>136</v>
      </c>
      <c r="K509" t="str">
        <f>INDEX($O$4:$O$15,MONTH(sp_tbl[[#This Row],[Date]]))</f>
        <v>May</v>
      </c>
      <c r="Q509" s="5"/>
    </row>
    <row r="510" spans="1:17" x14ac:dyDescent="0.25">
      <c r="A510" t="s">
        <v>259</v>
      </c>
      <c r="B510" s="7">
        <v>3282355067</v>
      </c>
      <c r="C510" t="s">
        <v>2286</v>
      </c>
      <c r="D510" t="s">
        <v>18</v>
      </c>
      <c r="E510" s="5">
        <v>43599</v>
      </c>
      <c r="F510" t="s">
        <v>1347</v>
      </c>
      <c r="G510">
        <v>457</v>
      </c>
      <c r="H510">
        <v>13.15</v>
      </c>
      <c r="I510">
        <v>6009.55</v>
      </c>
      <c r="J510" t="s">
        <v>235</v>
      </c>
      <c r="K510" t="str">
        <f>INDEX($O$4:$O$15,MONTH(sp_tbl[[#This Row],[Date]]))</f>
        <v>May</v>
      </c>
      <c r="Q510" s="5"/>
    </row>
    <row r="511" spans="1:17" x14ac:dyDescent="0.25">
      <c r="A511" t="s">
        <v>334</v>
      </c>
      <c r="B511" s="7">
        <v>6354702575</v>
      </c>
      <c r="C511" t="s">
        <v>2287</v>
      </c>
      <c r="D511" t="s">
        <v>18</v>
      </c>
      <c r="E511" s="5">
        <v>43599</v>
      </c>
      <c r="F511" t="s">
        <v>1549</v>
      </c>
      <c r="G511">
        <v>801</v>
      </c>
      <c r="H511">
        <v>3.88</v>
      </c>
      <c r="I511">
        <v>3107.88</v>
      </c>
      <c r="J511" t="s">
        <v>372</v>
      </c>
      <c r="K511" t="str">
        <f>INDEX($O$4:$O$15,MONTH(sp_tbl[[#This Row],[Date]]))</f>
        <v>May</v>
      </c>
      <c r="Q511" s="5"/>
    </row>
    <row r="512" spans="1:17" x14ac:dyDescent="0.25">
      <c r="A512" t="s">
        <v>394</v>
      </c>
      <c r="B512" s="7">
        <v>8745522113</v>
      </c>
      <c r="C512" t="s">
        <v>2285</v>
      </c>
      <c r="D512" t="s">
        <v>18</v>
      </c>
      <c r="E512" s="5">
        <v>43599</v>
      </c>
      <c r="F512" t="s">
        <v>1683</v>
      </c>
      <c r="G512">
        <v>937</v>
      </c>
      <c r="H512">
        <v>182.51</v>
      </c>
      <c r="I512">
        <v>171011.87</v>
      </c>
      <c r="J512" t="s">
        <v>587</v>
      </c>
      <c r="K512" t="str">
        <f>INDEX($O$4:$O$15,MONTH(sp_tbl[[#This Row],[Date]]))</f>
        <v>May</v>
      </c>
      <c r="Q512" s="5"/>
    </row>
    <row r="513" spans="1:17" x14ac:dyDescent="0.25">
      <c r="A513" t="s">
        <v>104</v>
      </c>
      <c r="B513" s="7">
        <v>188071775</v>
      </c>
      <c r="C513" t="s">
        <v>2298</v>
      </c>
      <c r="D513" t="s">
        <v>19</v>
      </c>
      <c r="E513" s="5">
        <v>43600</v>
      </c>
      <c r="F513" t="s">
        <v>797</v>
      </c>
      <c r="G513">
        <v>864</v>
      </c>
      <c r="H513">
        <v>18.21</v>
      </c>
      <c r="I513">
        <v>15733.44</v>
      </c>
      <c r="J513" t="s">
        <v>798</v>
      </c>
      <c r="K513" t="str">
        <f>INDEX($O$4:$O$15,MONTH(sp_tbl[[#This Row],[Date]]))</f>
        <v>May</v>
      </c>
      <c r="Q513" s="5"/>
    </row>
    <row r="514" spans="1:17" x14ac:dyDescent="0.25">
      <c r="A514" t="s">
        <v>156</v>
      </c>
      <c r="B514" s="7">
        <v>1007202752</v>
      </c>
      <c r="C514" t="s">
        <v>2291</v>
      </c>
      <c r="D514" t="s">
        <v>19</v>
      </c>
      <c r="E514" s="5">
        <v>43600</v>
      </c>
      <c r="F514" t="s">
        <v>977</v>
      </c>
      <c r="G514">
        <v>879</v>
      </c>
      <c r="H514">
        <v>63.61</v>
      </c>
      <c r="I514">
        <v>55913.19</v>
      </c>
      <c r="J514" t="s">
        <v>978</v>
      </c>
      <c r="K514" t="str">
        <f>INDEX($O$4:$O$15,MONTH(sp_tbl[[#This Row],[Date]]))</f>
        <v>May</v>
      </c>
      <c r="Q514" s="5"/>
    </row>
    <row r="515" spans="1:17" x14ac:dyDescent="0.25">
      <c r="A515" t="s">
        <v>486</v>
      </c>
      <c r="B515" s="7">
        <v>1758841168</v>
      </c>
      <c r="C515" t="s">
        <v>2289</v>
      </c>
      <c r="D515" t="s">
        <v>18</v>
      </c>
      <c r="E515" s="5">
        <v>43600</v>
      </c>
      <c r="F515" t="s">
        <v>1911</v>
      </c>
      <c r="G515">
        <v>721</v>
      </c>
      <c r="H515">
        <v>46.48</v>
      </c>
      <c r="I515">
        <v>33512.080000000002</v>
      </c>
      <c r="J515" t="s">
        <v>1512</v>
      </c>
      <c r="K515" t="str">
        <f>INDEX($O$4:$O$15,MONTH(sp_tbl[[#This Row],[Date]]))</f>
        <v>May</v>
      </c>
      <c r="Q515" s="5"/>
    </row>
    <row r="516" spans="1:17" x14ac:dyDescent="0.25">
      <c r="A516" t="s">
        <v>549</v>
      </c>
      <c r="B516" s="7">
        <v>7465830315</v>
      </c>
      <c r="C516" t="s">
        <v>2285</v>
      </c>
      <c r="D516" t="s">
        <v>18</v>
      </c>
      <c r="E516" s="5">
        <v>43600</v>
      </c>
      <c r="F516" t="s">
        <v>2202</v>
      </c>
      <c r="G516">
        <v>688</v>
      </c>
      <c r="H516">
        <v>163.43</v>
      </c>
      <c r="I516">
        <v>112439.84</v>
      </c>
      <c r="J516" t="s">
        <v>324</v>
      </c>
      <c r="K516" t="str">
        <f>INDEX($O$4:$O$15,MONTH(sp_tbl[[#This Row],[Date]]))</f>
        <v>May</v>
      </c>
      <c r="Q516" s="5"/>
    </row>
    <row r="517" spans="1:17" x14ac:dyDescent="0.25">
      <c r="A517" t="s">
        <v>206</v>
      </c>
      <c r="B517" s="7">
        <v>311634371</v>
      </c>
      <c r="C517" t="s">
        <v>2285</v>
      </c>
      <c r="D517" t="s">
        <v>19</v>
      </c>
      <c r="E517" s="5">
        <v>43601</v>
      </c>
      <c r="F517" t="s">
        <v>1249</v>
      </c>
      <c r="G517">
        <v>744</v>
      </c>
      <c r="H517">
        <v>378.38</v>
      </c>
      <c r="I517">
        <v>281514.71999999997</v>
      </c>
      <c r="J517" t="s">
        <v>196</v>
      </c>
      <c r="K517" t="str">
        <f>INDEX($O$4:$O$15,MONTH(sp_tbl[[#This Row],[Date]]))</f>
        <v>May</v>
      </c>
      <c r="Q517" s="5"/>
    </row>
    <row r="518" spans="1:17" x14ac:dyDescent="0.25">
      <c r="A518" t="s">
        <v>356</v>
      </c>
      <c r="B518" s="7">
        <v>238375314</v>
      </c>
      <c r="C518" t="s">
        <v>2301</v>
      </c>
      <c r="D518" t="s">
        <v>18</v>
      </c>
      <c r="E518" s="5">
        <v>43601</v>
      </c>
      <c r="F518" t="s">
        <v>1568</v>
      </c>
      <c r="G518">
        <v>866</v>
      </c>
      <c r="H518">
        <v>29.14</v>
      </c>
      <c r="I518">
        <v>25235.24</v>
      </c>
      <c r="J518" t="s">
        <v>258</v>
      </c>
      <c r="K518" t="str">
        <f>INDEX($O$4:$O$15,MONTH(sp_tbl[[#This Row],[Date]]))</f>
        <v>May</v>
      </c>
      <c r="Q518" s="5"/>
    </row>
    <row r="519" spans="1:17" x14ac:dyDescent="0.25">
      <c r="A519" t="s">
        <v>506</v>
      </c>
      <c r="B519" s="7">
        <v>775755755</v>
      </c>
      <c r="C519" t="s">
        <v>2290</v>
      </c>
      <c r="D519" t="s">
        <v>18</v>
      </c>
      <c r="E519" s="5">
        <v>43601</v>
      </c>
      <c r="F519" t="s">
        <v>2016</v>
      </c>
      <c r="G519">
        <v>375</v>
      </c>
      <c r="H519">
        <v>283.47000000000003</v>
      </c>
      <c r="I519">
        <v>106301.25</v>
      </c>
      <c r="J519" t="s">
        <v>1689</v>
      </c>
      <c r="K519" t="str">
        <f>INDEX($O$4:$O$15,MONTH(sp_tbl[[#This Row],[Date]]))</f>
        <v>May</v>
      </c>
      <c r="Q519" s="5"/>
    </row>
    <row r="520" spans="1:17" x14ac:dyDescent="0.25">
      <c r="A520" t="s">
        <v>549</v>
      </c>
      <c r="B520" s="7">
        <v>7465830315</v>
      </c>
      <c r="C520" t="s">
        <v>2285</v>
      </c>
      <c r="D520" t="s">
        <v>18</v>
      </c>
      <c r="E520" s="5">
        <v>43601</v>
      </c>
      <c r="F520" t="s">
        <v>2216</v>
      </c>
      <c r="G520">
        <v>933</v>
      </c>
      <c r="H520">
        <v>36.85</v>
      </c>
      <c r="I520">
        <v>34381.050000000003</v>
      </c>
      <c r="J520" t="s">
        <v>1937</v>
      </c>
      <c r="K520" t="str">
        <f>INDEX($O$4:$O$15,MONTH(sp_tbl[[#This Row],[Date]]))</f>
        <v>May</v>
      </c>
      <c r="Q520" s="5"/>
    </row>
    <row r="521" spans="1:17" x14ac:dyDescent="0.25">
      <c r="A521" t="s">
        <v>259</v>
      </c>
      <c r="B521" s="7">
        <v>3282355067</v>
      </c>
      <c r="C521" t="s">
        <v>2286</v>
      </c>
      <c r="D521" t="s">
        <v>18</v>
      </c>
      <c r="E521" s="5">
        <v>43602</v>
      </c>
      <c r="F521" t="s">
        <v>1336</v>
      </c>
      <c r="G521">
        <v>778</v>
      </c>
      <c r="H521">
        <v>2.88</v>
      </c>
      <c r="I521">
        <v>2240.64</v>
      </c>
      <c r="J521" t="s">
        <v>339</v>
      </c>
      <c r="K521" t="str">
        <f>INDEX($O$4:$O$15,MONTH(sp_tbl[[#This Row],[Date]]))</f>
        <v>May</v>
      </c>
      <c r="Q521" s="5"/>
    </row>
    <row r="522" spans="1:17" x14ac:dyDescent="0.25">
      <c r="A522" t="s">
        <v>334</v>
      </c>
      <c r="B522" s="7">
        <v>6354702575</v>
      </c>
      <c r="C522" t="s">
        <v>2287</v>
      </c>
      <c r="D522" t="s">
        <v>18</v>
      </c>
      <c r="E522" s="5">
        <v>43602</v>
      </c>
      <c r="F522" t="s">
        <v>1535</v>
      </c>
      <c r="G522">
        <v>628</v>
      </c>
      <c r="H522">
        <v>65.45</v>
      </c>
      <c r="I522">
        <v>41102.6</v>
      </c>
      <c r="J522" t="s">
        <v>297</v>
      </c>
      <c r="K522" t="str">
        <f>INDEX($O$4:$O$15,MONTH(sp_tbl[[#This Row],[Date]]))</f>
        <v>May</v>
      </c>
      <c r="Q522" s="5"/>
    </row>
    <row r="523" spans="1:17" x14ac:dyDescent="0.25">
      <c r="A523" t="s">
        <v>506</v>
      </c>
      <c r="B523" s="7">
        <v>775755755</v>
      </c>
      <c r="C523" t="s">
        <v>2290</v>
      </c>
      <c r="D523" t="s">
        <v>18</v>
      </c>
      <c r="E523" s="5">
        <v>43602</v>
      </c>
      <c r="F523" t="s">
        <v>2046</v>
      </c>
      <c r="G523">
        <v>797</v>
      </c>
      <c r="H523">
        <v>29.91</v>
      </c>
      <c r="I523">
        <v>23838.27</v>
      </c>
      <c r="J523" t="s">
        <v>1888</v>
      </c>
      <c r="K523" t="str">
        <f>INDEX($O$4:$O$15,MONTH(sp_tbl[[#This Row],[Date]]))</f>
        <v>May</v>
      </c>
      <c r="Q523" s="5"/>
    </row>
    <row r="524" spans="1:17" x14ac:dyDescent="0.25">
      <c r="A524" t="s">
        <v>31</v>
      </c>
      <c r="B524" s="7">
        <v>8687656127</v>
      </c>
      <c r="C524" t="s">
        <v>32</v>
      </c>
      <c r="D524" t="s">
        <v>19</v>
      </c>
      <c r="E524" s="5">
        <v>43603</v>
      </c>
      <c r="F524" t="s">
        <v>638</v>
      </c>
      <c r="G524">
        <v>692</v>
      </c>
      <c r="H524">
        <v>23.12</v>
      </c>
      <c r="I524">
        <v>15999.04</v>
      </c>
      <c r="J524" t="s">
        <v>123</v>
      </c>
      <c r="K524" t="str">
        <f>INDEX($O$4:$O$15,MONTH(sp_tbl[[#This Row],[Date]]))</f>
        <v>May</v>
      </c>
      <c r="Q524" s="5"/>
    </row>
    <row r="525" spans="1:17" x14ac:dyDescent="0.25">
      <c r="A525" t="s">
        <v>189</v>
      </c>
      <c r="B525" s="7">
        <v>6874331704</v>
      </c>
      <c r="C525" t="s">
        <v>2293</v>
      </c>
      <c r="D525" t="s">
        <v>19</v>
      </c>
      <c r="E525" s="5">
        <v>43603</v>
      </c>
      <c r="F525" t="s">
        <v>1152</v>
      </c>
      <c r="G525">
        <v>531</v>
      </c>
      <c r="H525">
        <v>57.36</v>
      </c>
      <c r="I525">
        <v>30458.16</v>
      </c>
      <c r="J525" t="s">
        <v>185</v>
      </c>
      <c r="K525" t="str">
        <f>INDEX($O$4:$O$15,MONTH(sp_tbl[[#This Row],[Date]]))</f>
        <v>May</v>
      </c>
      <c r="Q525" s="5"/>
    </row>
    <row r="526" spans="1:17" x14ac:dyDescent="0.25">
      <c r="A526" t="s">
        <v>296</v>
      </c>
      <c r="B526" s="7">
        <v>6810221217</v>
      </c>
      <c r="C526" t="s">
        <v>2294</v>
      </c>
      <c r="D526" t="s">
        <v>18</v>
      </c>
      <c r="E526" s="5">
        <v>43603</v>
      </c>
      <c r="F526" t="s">
        <v>1409</v>
      </c>
      <c r="G526">
        <v>998</v>
      </c>
      <c r="H526">
        <v>19.82</v>
      </c>
      <c r="I526">
        <v>19780.36</v>
      </c>
      <c r="J526" t="s">
        <v>405</v>
      </c>
      <c r="K526" t="str">
        <f>INDEX($O$4:$O$15,MONTH(sp_tbl[[#This Row],[Date]]))</f>
        <v>May</v>
      </c>
      <c r="Q526" s="5"/>
    </row>
    <row r="527" spans="1:17" x14ac:dyDescent="0.25">
      <c r="A527" t="s">
        <v>296</v>
      </c>
      <c r="B527" s="7">
        <v>6810221217</v>
      </c>
      <c r="C527" t="s">
        <v>2294</v>
      </c>
      <c r="D527" t="s">
        <v>18</v>
      </c>
      <c r="E527" s="5">
        <v>43603</v>
      </c>
      <c r="F527" t="s">
        <v>1416</v>
      </c>
      <c r="G527">
        <v>726</v>
      </c>
      <c r="H527">
        <v>25.78</v>
      </c>
      <c r="I527">
        <v>18716.28</v>
      </c>
      <c r="J527" t="s">
        <v>492</v>
      </c>
      <c r="K527" t="str">
        <f>INDEX($O$4:$O$15,MONTH(sp_tbl[[#This Row],[Date]]))</f>
        <v>May</v>
      </c>
      <c r="Q527" s="5"/>
    </row>
    <row r="528" spans="1:17" x14ac:dyDescent="0.25">
      <c r="A528" t="s">
        <v>486</v>
      </c>
      <c r="B528" s="7">
        <v>1758841168</v>
      </c>
      <c r="C528" t="s">
        <v>2289</v>
      </c>
      <c r="D528" t="s">
        <v>18</v>
      </c>
      <c r="E528" s="5">
        <v>43603</v>
      </c>
      <c r="F528" t="s">
        <v>1926</v>
      </c>
      <c r="G528">
        <v>632</v>
      </c>
      <c r="H528">
        <v>6.32</v>
      </c>
      <c r="I528">
        <v>3994.24</v>
      </c>
      <c r="J528" t="s">
        <v>361</v>
      </c>
      <c r="K528" t="str">
        <f>INDEX($O$4:$O$15,MONTH(sp_tbl[[#This Row],[Date]]))</f>
        <v>May</v>
      </c>
      <c r="Q528" s="5"/>
    </row>
    <row r="529" spans="1:17" x14ac:dyDescent="0.25">
      <c r="A529" t="s">
        <v>486</v>
      </c>
      <c r="B529" s="7">
        <v>1758841168</v>
      </c>
      <c r="C529" t="s">
        <v>2289</v>
      </c>
      <c r="D529" t="s">
        <v>18</v>
      </c>
      <c r="E529" s="5">
        <v>43603</v>
      </c>
      <c r="F529" t="s">
        <v>1953</v>
      </c>
      <c r="G529">
        <v>847</v>
      </c>
      <c r="H529">
        <v>69.010000000000005</v>
      </c>
      <c r="I529">
        <v>58451.47</v>
      </c>
      <c r="J529" t="s">
        <v>393</v>
      </c>
      <c r="K529" t="str">
        <f>INDEX($O$4:$O$15,MONTH(sp_tbl[[#This Row],[Date]]))</f>
        <v>May</v>
      </c>
      <c r="Q529" s="5"/>
    </row>
    <row r="530" spans="1:17" x14ac:dyDescent="0.25">
      <c r="A530" t="s">
        <v>376</v>
      </c>
      <c r="B530" s="7">
        <v>6441743474</v>
      </c>
      <c r="C530" t="s">
        <v>2302</v>
      </c>
      <c r="D530" t="s">
        <v>18</v>
      </c>
      <c r="E530" s="5">
        <v>43604</v>
      </c>
      <c r="F530" t="s">
        <v>1646</v>
      </c>
      <c r="G530">
        <v>773</v>
      </c>
      <c r="H530">
        <v>4.5999999999999996</v>
      </c>
      <c r="I530">
        <v>3555.8</v>
      </c>
      <c r="J530" t="s">
        <v>1304</v>
      </c>
      <c r="K530" t="str">
        <f>INDEX($O$4:$O$15,MONTH(sp_tbl[[#This Row],[Date]]))</f>
        <v>May</v>
      </c>
      <c r="Q530" s="5"/>
    </row>
    <row r="531" spans="1:17" x14ac:dyDescent="0.25">
      <c r="A531" t="s">
        <v>460</v>
      </c>
      <c r="B531" s="7">
        <v>6666605463</v>
      </c>
      <c r="C531" t="s">
        <v>2288</v>
      </c>
      <c r="D531" t="s">
        <v>18</v>
      </c>
      <c r="E531" s="5">
        <v>43604</v>
      </c>
      <c r="F531" t="s">
        <v>1843</v>
      </c>
      <c r="G531">
        <v>700</v>
      </c>
      <c r="H531">
        <v>89.99</v>
      </c>
      <c r="I531">
        <v>62993</v>
      </c>
      <c r="J531" t="s">
        <v>433</v>
      </c>
      <c r="K531" t="str">
        <f>INDEX($O$4:$O$15,MONTH(sp_tbl[[#This Row],[Date]]))</f>
        <v>May</v>
      </c>
      <c r="Q531" s="5"/>
    </row>
    <row r="532" spans="1:17" x14ac:dyDescent="0.25">
      <c r="A532" t="s">
        <v>506</v>
      </c>
      <c r="B532" s="7">
        <v>775755755</v>
      </c>
      <c r="C532" t="s">
        <v>2290</v>
      </c>
      <c r="D532" t="s">
        <v>18</v>
      </c>
      <c r="E532" s="5">
        <v>43604</v>
      </c>
      <c r="F532" t="s">
        <v>2008</v>
      </c>
      <c r="G532">
        <v>778</v>
      </c>
      <c r="H532">
        <v>173.88</v>
      </c>
      <c r="I532">
        <v>135278.64000000001</v>
      </c>
      <c r="J532" t="s">
        <v>339</v>
      </c>
      <c r="K532" t="str">
        <f>INDEX($O$4:$O$15,MONTH(sp_tbl[[#This Row],[Date]]))</f>
        <v>May</v>
      </c>
      <c r="Q532" s="5"/>
    </row>
    <row r="533" spans="1:17" x14ac:dyDescent="0.25">
      <c r="A533" t="s">
        <v>529</v>
      </c>
      <c r="B533" s="7">
        <v>1683762345</v>
      </c>
      <c r="C533" t="s">
        <v>2299</v>
      </c>
      <c r="D533" t="s">
        <v>18</v>
      </c>
      <c r="E533" s="5">
        <v>43604</v>
      </c>
      <c r="F533" t="s">
        <v>2117</v>
      </c>
      <c r="G533">
        <v>675</v>
      </c>
      <c r="H533">
        <v>95.57</v>
      </c>
      <c r="I533">
        <v>64509.75</v>
      </c>
      <c r="J533" t="s">
        <v>585</v>
      </c>
      <c r="K533" t="str">
        <f>INDEX($O$4:$O$15,MONTH(sp_tbl[[#This Row],[Date]]))</f>
        <v>May</v>
      </c>
      <c r="Q533" s="5"/>
    </row>
    <row r="534" spans="1:17" x14ac:dyDescent="0.25">
      <c r="A534" t="s">
        <v>541</v>
      </c>
      <c r="B534" s="7">
        <v>517576661</v>
      </c>
      <c r="C534" t="s">
        <v>2303</v>
      </c>
      <c r="D534" t="s">
        <v>18</v>
      </c>
      <c r="E534" s="5">
        <v>43604</v>
      </c>
      <c r="F534" t="s">
        <v>2151</v>
      </c>
      <c r="G534">
        <v>643</v>
      </c>
      <c r="H534">
        <v>115.14</v>
      </c>
      <c r="I534">
        <v>74035.02</v>
      </c>
      <c r="J534" t="s">
        <v>2098</v>
      </c>
      <c r="K534" t="str">
        <f>INDEX($O$4:$O$15,MONTH(sp_tbl[[#This Row],[Date]]))</f>
        <v>May</v>
      </c>
      <c r="Q534" s="5"/>
    </row>
    <row r="535" spans="1:17" x14ac:dyDescent="0.25">
      <c r="A535" t="s">
        <v>31</v>
      </c>
      <c r="B535" s="7">
        <v>8687656127</v>
      </c>
      <c r="C535" t="s">
        <v>32</v>
      </c>
      <c r="D535" t="s">
        <v>19</v>
      </c>
      <c r="E535" s="5">
        <v>43605</v>
      </c>
      <c r="F535" t="s">
        <v>597</v>
      </c>
      <c r="G535">
        <v>611</v>
      </c>
      <c r="H535">
        <v>97</v>
      </c>
      <c r="I535">
        <v>59267</v>
      </c>
      <c r="J535" t="s">
        <v>598</v>
      </c>
      <c r="K535" t="str">
        <f>INDEX($O$4:$O$15,MONTH(sp_tbl[[#This Row],[Date]]))</f>
        <v>May</v>
      </c>
      <c r="Q535" s="5"/>
    </row>
    <row r="536" spans="1:17" x14ac:dyDescent="0.25">
      <c r="A536" t="s">
        <v>104</v>
      </c>
      <c r="B536" s="7">
        <v>188071775</v>
      </c>
      <c r="C536" t="s">
        <v>2298</v>
      </c>
      <c r="D536" t="s">
        <v>19</v>
      </c>
      <c r="E536" s="5">
        <v>43605</v>
      </c>
      <c r="F536" t="s">
        <v>746</v>
      </c>
      <c r="G536">
        <v>300</v>
      </c>
      <c r="H536">
        <v>206.82</v>
      </c>
      <c r="I536">
        <v>62046</v>
      </c>
      <c r="J536" t="s">
        <v>94</v>
      </c>
      <c r="K536" t="str">
        <f>INDEX($O$4:$O$15,MONTH(sp_tbl[[#This Row],[Date]]))</f>
        <v>May</v>
      </c>
      <c r="Q536" s="5"/>
    </row>
    <row r="537" spans="1:17" x14ac:dyDescent="0.25">
      <c r="A537" t="s">
        <v>156</v>
      </c>
      <c r="B537" s="7">
        <v>1007202752</v>
      </c>
      <c r="C537" t="s">
        <v>2291</v>
      </c>
      <c r="D537" t="s">
        <v>19</v>
      </c>
      <c r="E537" s="5">
        <v>43605</v>
      </c>
      <c r="F537" t="s">
        <v>963</v>
      </c>
      <c r="G537">
        <v>737</v>
      </c>
      <c r="H537">
        <v>124.7</v>
      </c>
      <c r="I537">
        <v>91903.9</v>
      </c>
      <c r="J537" t="s">
        <v>964</v>
      </c>
      <c r="K537" t="str">
        <f>INDEX($O$4:$O$15,MONTH(sp_tbl[[#This Row],[Date]]))</f>
        <v>May</v>
      </c>
      <c r="Q537" s="5"/>
    </row>
    <row r="538" spans="1:17" x14ac:dyDescent="0.25">
      <c r="A538" t="s">
        <v>315</v>
      </c>
      <c r="B538" s="7">
        <v>8238078287</v>
      </c>
      <c r="C538" t="s">
        <v>2295</v>
      </c>
      <c r="D538" t="s">
        <v>18</v>
      </c>
      <c r="E538" s="5">
        <v>43605</v>
      </c>
      <c r="F538" t="s">
        <v>1477</v>
      </c>
      <c r="G538">
        <v>653</v>
      </c>
      <c r="H538">
        <v>244.67</v>
      </c>
      <c r="I538">
        <v>159769.51</v>
      </c>
      <c r="J538" t="s">
        <v>1478</v>
      </c>
      <c r="K538" t="str">
        <f>INDEX($O$4:$O$15,MONTH(sp_tbl[[#This Row],[Date]]))</f>
        <v>May</v>
      </c>
      <c r="Q538" s="5"/>
    </row>
    <row r="539" spans="1:17" x14ac:dyDescent="0.25">
      <c r="A539" t="s">
        <v>460</v>
      </c>
      <c r="B539" s="7">
        <v>6666605463</v>
      </c>
      <c r="C539" t="s">
        <v>2288</v>
      </c>
      <c r="D539" t="s">
        <v>18</v>
      </c>
      <c r="E539" s="5">
        <v>43605</v>
      </c>
      <c r="F539" t="s">
        <v>1874</v>
      </c>
      <c r="G539">
        <v>796</v>
      </c>
      <c r="H539">
        <v>128.63999999999999</v>
      </c>
      <c r="I539">
        <v>102397.44</v>
      </c>
      <c r="J539" t="s">
        <v>263</v>
      </c>
      <c r="K539" t="str">
        <f>INDEX($O$4:$O$15,MONTH(sp_tbl[[#This Row],[Date]]))</f>
        <v>May</v>
      </c>
      <c r="Q539" s="5"/>
    </row>
    <row r="540" spans="1:17" x14ac:dyDescent="0.25">
      <c r="A540" t="s">
        <v>506</v>
      </c>
      <c r="B540" s="7">
        <v>775755755</v>
      </c>
      <c r="C540" t="s">
        <v>2290</v>
      </c>
      <c r="D540" t="s">
        <v>18</v>
      </c>
      <c r="E540" s="5">
        <v>43605</v>
      </c>
      <c r="F540" t="s">
        <v>1985</v>
      </c>
      <c r="G540">
        <v>327</v>
      </c>
      <c r="H540">
        <v>192.49</v>
      </c>
      <c r="I540">
        <v>62944.23</v>
      </c>
      <c r="J540" t="s">
        <v>440</v>
      </c>
      <c r="K540" t="str">
        <f>INDEX($O$4:$O$15,MONTH(sp_tbl[[#This Row],[Date]]))</f>
        <v>May</v>
      </c>
      <c r="Q540" s="5"/>
    </row>
    <row r="541" spans="1:17" x14ac:dyDescent="0.25">
      <c r="A541" t="s">
        <v>189</v>
      </c>
      <c r="B541" s="7">
        <v>6874331704</v>
      </c>
      <c r="C541" t="s">
        <v>2293</v>
      </c>
      <c r="D541" t="s">
        <v>19</v>
      </c>
      <c r="E541" s="5">
        <v>43606</v>
      </c>
      <c r="F541" t="s">
        <v>1127</v>
      </c>
      <c r="G541">
        <v>777</v>
      </c>
      <c r="H541">
        <v>43.68</v>
      </c>
      <c r="I541">
        <v>33939.360000000001</v>
      </c>
      <c r="J541" t="s">
        <v>151</v>
      </c>
      <c r="K541" t="str">
        <f>INDEX($O$4:$O$15,MONTH(sp_tbl[[#This Row],[Date]]))</f>
        <v>May</v>
      </c>
      <c r="Q541" s="5"/>
    </row>
    <row r="542" spans="1:17" x14ac:dyDescent="0.25">
      <c r="A542" t="s">
        <v>334</v>
      </c>
      <c r="B542" s="7">
        <v>6354702575</v>
      </c>
      <c r="C542" t="s">
        <v>2287</v>
      </c>
      <c r="D542" t="s">
        <v>18</v>
      </c>
      <c r="E542" s="5">
        <v>43606</v>
      </c>
      <c r="F542" t="s">
        <v>1492</v>
      </c>
      <c r="G542">
        <v>537</v>
      </c>
      <c r="H542">
        <v>230.48</v>
      </c>
      <c r="I542">
        <v>123767.76</v>
      </c>
      <c r="J542" t="s">
        <v>294</v>
      </c>
      <c r="K542" t="str">
        <f>INDEX($O$4:$O$15,MONTH(sp_tbl[[#This Row],[Date]]))</f>
        <v>May</v>
      </c>
      <c r="Q542" s="5"/>
    </row>
    <row r="543" spans="1:17" x14ac:dyDescent="0.25">
      <c r="A543" t="s">
        <v>549</v>
      </c>
      <c r="B543" s="7">
        <v>7465830315</v>
      </c>
      <c r="C543" t="s">
        <v>2285</v>
      </c>
      <c r="D543" t="s">
        <v>18</v>
      </c>
      <c r="E543" s="5">
        <v>43606</v>
      </c>
      <c r="F543" t="s">
        <v>2193</v>
      </c>
      <c r="G543">
        <v>585</v>
      </c>
      <c r="H543">
        <v>15.15</v>
      </c>
      <c r="I543">
        <v>8862.75</v>
      </c>
      <c r="J543" t="s">
        <v>1638</v>
      </c>
      <c r="K543" t="str">
        <f>INDEX($O$4:$O$15,MONTH(sp_tbl[[#This Row],[Date]]))</f>
        <v>May</v>
      </c>
      <c r="Q543" s="5"/>
    </row>
    <row r="544" spans="1:17" x14ac:dyDescent="0.25">
      <c r="A544" t="s">
        <v>104</v>
      </c>
      <c r="B544" s="7">
        <v>188071775</v>
      </c>
      <c r="C544" t="s">
        <v>2298</v>
      </c>
      <c r="D544" t="s">
        <v>19</v>
      </c>
      <c r="E544" s="5">
        <v>43607</v>
      </c>
      <c r="F544" t="s">
        <v>785</v>
      </c>
      <c r="G544">
        <v>936</v>
      </c>
      <c r="H544">
        <v>19.61</v>
      </c>
      <c r="I544">
        <v>18354.96</v>
      </c>
      <c r="J544" t="s">
        <v>786</v>
      </c>
      <c r="K544" t="str">
        <f>INDEX($O$4:$O$15,MONTH(sp_tbl[[#This Row],[Date]]))</f>
        <v>May</v>
      </c>
      <c r="Q544" s="5"/>
    </row>
    <row r="545" spans="1:17" x14ac:dyDescent="0.25">
      <c r="A545" t="s">
        <v>334</v>
      </c>
      <c r="B545" s="7">
        <v>6354702575</v>
      </c>
      <c r="C545" t="s">
        <v>2287</v>
      </c>
      <c r="D545" t="s">
        <v>18</v>
      </c>
      <c r="E545" s="5">
        <v>43607</v>
      </c>
      <c r="F545" t="s">
        <v>1516</v>
      </c>
      <c r="G545">
        <v>546</v>
      </c>
      <c r="H545">
        <v>234.27</v>
      </c>
      <c r="I545">
        <v>127911.42</v>
      </c>
      <c r="J545" t="s">
        <v>505</v>
      </c>
      <c r="K545" t="str">
        <f>INDEX($O$4:$O$15,MONTH(sp_tbl[[#This Row],[Date]]))</f>
        <v>May</v>
      </c>
      <c r="Q545" s="5"/>
    </row>
    <row r="546" spans="1:17" x14ac:dyDescent="0.25">
      <c r="A546" t="s">
        <v>334</v>
      </c>
      <c r="B546" s="7">
        <v>6354702575</v>
      </c>
      <c r="C546" t="s">
        <v>2287</v>
      </c>
      <c r="D546" t="s">
        <v>18</v>
      </c>
      <c r="E546" s="5">
        <v>43607</v>
      </c>
      <c r="F546" t="s">
        <v>1526</v>
      </c>
      <c r="G546">
        <v>570</v>
      </c>
      <c r="H546">
        <v>75.72</v>
      </c>
      <c r="I546">
        <v>43160.4</v>
      </c>
      <c r="J546" t="s">
        <v>560</v>
      </c>
      <c r="K546" t="str">
        <f>INDEX($O$4:$O$15,MONTH(sp_tbl[[#This Row],[Date]]))</f>
        <v>May</v>
      </c>
      <c r="Q546" s="5"/>
    </row>
    <row r="547" spans="1:17" x14ac:dyDescent="0.25">
      <c r="A547" t="s">
        <v>334</v>
      </c>
      <c r="B547" s="7">
        <v>6354702575</v>
      </c>
      <c r="C547" t="s">
        <v>2287</v>
      </c>
      <c r="D547" t="s">
        <v>18</v>
      </c>
      <c r="E547" s="5">
        <v>43607</v>
      </c>
      <c r="F547" t="s">
        <v>1532</v>
      </c>
      <c r="G547">
        <v>274</v>
      </c>
      <c r="H547">
        <v>239.6</v>
      </c>
      <c r="I547">
        <v>65650.399999999994</v>
      </c>
      <c r="J547" t="s">
        <v>473</v>
      </c>
      <c r="K547" t="str">
        <f>INDEX($O$4:$O$15,MONTH(sp_tbl[[#This Row],[Date]]))</f>
        <v>May</v>
      </c>
      <c r="Q547" s="5"/>
    </row>
    <row r="548" spans="1:17" x14ac:dyDescent="0.25">
      <c r="A548" t="s">
        <v>506</v>
      </c>
      <c r="B548" s="7">
        <v>775755755</v>
      </c>
      <c r="C548" t="s">
        <v>2290</v>
      </c>
      <c r="D548" t="s">
        <v>18</v>
      </c>
      <c r="E548" s="5">
        <v>43607</v>
      </c>
      <c r="F548" t="s">
        <v>2001</v>
      </c>
      <c r="G548">
        <v>564</v>
      </c>
      <c r="H548">
        <v>0.26</v>
      </c>
      <c r="I548">
        <v>146.63999999999999</v>
      </c>
      <c r="J548" t="s">
        <v>1358</v>
      </c>
      <c r="K548" t="str">
        <f>INDEX($O$4:$O$15,MONTH(sp_tbl[[#This Row],[Date]]))</f>
        <v>May</v>
      </c>
      <c r="Q548" s="5"/>
    </row>
    <row r="549" spans="1:17" x14ac:dyDescent="0.25">
      <c r="A549" t="s">
        <v>529</v>
      </c>
      <c r="B549" s="7">
        <v>1683762345</v>
      </c>
      <c r="C549" t="s">
        <v>2299</v>
      </c>
      <c r="D549" t="s">
        <v>18</v>
      </c>
      <c r="E549" s="5">
        <v>43607</v>
      </c>
      <c r="F549" t="s">
        <v>2100</v>
      </c>
      <c r="G549">
        <v>343</v>
      </c>
      <c r="H549">
        <v>30.84</v>
      </c>
      <c r="I549">
        <v>10578.12</v>
      </c>
      <c r="J549" t="s">
        <v>1470</v>
      </c>
      <c r="K549" t="str">
        <f>INDEX($O$4:$O$15,MONTH(sp_tbl[[#This Row],[Date]]))</f>
        <v>May</v>
      </c>
      <c r="Q549" s="5"/>
    </row>
    <row r="550" spans="1:17" x14ac:dyDescent="0.25">
      <c r="A550" t="s">
        <v>541</v>
      </c>
      <c r="B550" s="7">
        <v>517576661</v>
      </c>
      <c r="C550" t="s">
        <v>2303</v>
      </c>
      <c r="D550" t="s">
        <v>18</v>
      </c>
      <c r="E550" s="5">
        <v>43607</v>
      </c>
      <c r="F550" t="s">
        <v>2132</v>
      </c>
      <c r="G550">
        <v>301</v>
      </c>
      <c r="H550">
        <v>50.09</v>
      </c>
      <c r="I550">
        <v>15077.09</v>
      </c>
      <c r="J550" t="s">
        <v>242</v>
      </c>
      <c r="K550" t="str">
        <f>INDEX($O$4:$O$15,MONTH(sp_tbl[[#This Row],[Date]]))</f>
        <v>May</v>
      </c>
      <c r="Q550" s="5"/>
    </row>
    <row r="551" spans="1:17" x14ac:dyDescent="0.25">
      <c r="A551" t="s">
        <v>31</v>
      </c>
      <c r="B551" s="7">
        <v>8687656127</v>
      </c>
      <c r="C551" t="s">
        <v>32</v>
      </c>
      <c r="D551" t="s">
        <v>19</v>
      </c>
      <c r="E551" s="5">
        <v>43608</v>
      </c>
      <c r="F551" t="s">
        <v>639</v>
      </c>
      <c r="G551">
        <v>516</v>
      </c>
      <c r="H551">
        <v>5.92</v>
      </c>
      <c r="I551">
        <v>3054.72</v>
      </c>
      <c r="J551" t="s">
        <v>198</v>
      </c>
      <c r="K551" t="str">
        <f>INDEX($O$4:$O$15,MONTH(sp_tbl[[#This Row],[Date]]))</f>
        <v>May</v>
      </c>
      <c r="Q551" s="5"/>
    </row>
    <row r="552" spans="1:17" x14ac:dyDescent="0.25">
      <c r="A552" t="s">
        <v>296</v>
      </c>
      <c r="B552" s="7">
        <v>6810221217</v>
      </c>
      <c r="C552" t="s">
        <v>2294</v>
      </c>
      <c r="D552" t="s">
        <v>18</v>
      </c>
      <c r="E552" s="5">
        <v>43608</v>
      </c>
      <c r="F552" t="s">
        <v>1376</v>
      </c>
      <c r="G552">
        <v>274</v>
      </c>
      <c r="H552">
        <v>199.06</v>
      </c>
      <c r="I552">
        <v>54542.44</v>
      </c>
      <c r="J552" t="s">
        <v>473</v>
      </c>
      <c r="K552" t="str">
        <f>INDEX($O$4:$O$15,MONTH(sp_tbl[[#This Row],[Date]]))</f>
        <v>May</v>
      </c>
      <c r="Q552" s="5"/>
    </row>
    <row r="553" spans="1:17" x14ac:dyDescent="0.25">
      <c r="A553" t="s">
        <v>189</v>
      </c>
      <c r="B553" s="7">
        <v>6874331704</v>
      </c>
      <c r="C553" t="s">
        <v>2293</v>
      </c>
      <c r="D553" t="s">
        <v>19</v>
      </c>
      <c r="E553" s="5">
        <v>43609</v>
      </c>
      <c r="F553" t="s">
        <v>1175</v>
      </c>
      <c r="G553">
        <v>299</v>
      </c>
      <c r="H553">
        <v>396.28</v>
      </c>
      <c r="I553">
        <v>118487.72</v>
      </c>
      <c r="J553" t="s">
        <v>108</v>
      </c>
      <c r="K553" t="str">
        <f>INDEX($O$4:$O$15,MONTH(sp_tbl[[#This Row],[Date]]))</f>
        <v>May</v>
      </c>
      <c r="Q553" s="5"/>
    </row>
    <row r="554" spans="1:17" x14ac:dyDescent="0.25">
      <c r="A554" t="s">
        <v>200</v>
      </c>
      <c r="B554" s="7">
        <v>542822521</v>
      </c>
      <c r="C554" t="s">
        <v>2296</v>
      </c>
      <c r="D554" t="s">
        <v>19</v>
      </c>
      <c r="E554" s="5">
        <v>43609</v>
      </c>
      <c r="F554" t="s">
        <v>1185</v>
      </c>
      <c r="G554">
        <v>971</v>
      </c>
      <c r="H554">
        <v>137.75</v>
      </c>
      <c r="I554">
        <v>133755.25</v>
      </c>
      <c r="J554" t="s">
        <v>942</v>
      </c>
      <c r="K554" t="str">
        <f>INDEX($O$4:$O$15,MONTH(sp_tbl[[#This Row],[Date]]))</f>
        <v>May</v>
      </c>
      <c r="Q554" s="5"/>
    </row>
    <row r="555" spans="1:17" x14ac:dyDescent="0.25">
      <c r="A555" t="s">
        <v>259</v>
      </c>
      <c r="B555" s="7">
        <v>3282355067</v>
      </c>
      <c r="C555" t="s">
        <v>2286</v>
      </c>
      <c r="D555" t="s">
        <v>18</v>
      </c>
      <c r="E555" s="5">
        <v>43609</v>
      </c>
      <c r="F555" t="s">
        <v>1356</v>
      </c>
      <c r="G555">
        <v>560</v>
      </c>
      <c r="H555">
        <v>350.51</v>
      </c>
      <c r="I555">
        <v>196285.6</v>
      </c>
      <c r="J555" t="s">
        <v>562</v>
      </c>
      <c r="K555" t="str">
        <f>INDEX($O$4:$O$15,MONTH(sp_tbl[[#This Row],[Date]]))</f>
        <v>May</v>
      </c>
      <c r="Q555" s="5"/>
    </row>
    <row r="556" spans="1:17" x14ac:dyDescent="0.25">
      <c r="A556" t="s">
        <v>460</v>
      </c>
      <c r="B556" s="7">
        <v>6666605463</v>
      </c>
      <c r="C556" t="s">
        <v>2288</v>
      </c>
      <c r="D556" t="s">
        <v>18</v>
      </c>
      <c r="E556" s="5">
        <v>43609</v>
      </c>
      <c r="F556" t="s">
        <v>1857</v>
      </c>
      <c r="G556">
        <v>774</v>
      </c>
      <c r="H556">
        <v>20.9</v>
      </c>
      <c r="I556">
        <v>16176.6</v>
      </c>
      <c r="J556" t="s">
        <v>1858</v>
      </c>
      <c r="K556" t="str">
        <f>INDEX($O$4:$O$15,MONTH(sp_tbl[[#This Row],[Date]]))</f>
        <v>May</v>
      </c>
      <c r="Q556" s="5"/>
    </row>
    <row r="557" spans="1:17" x14ac:dyDescent="0.25">
      <c r="A557" t="s">
        <v>125</v>
      </c>
      <c r="B557" s="7">
        <v>7715186250</v>
      </c>
      <c r="C557" t="s">
        <v>2297</v>
      </c>
      <c r="D557" t="s">
        <v>19</v>
      </c>
      <c r="E557" s="5">
        <v>43610</v>
      </c>
      <c r="F557" t="s">
        <v>890</v>
      </c>
      <c r="G557">
        <v>765</v>
      </c>
      <c r="H557">
        <v>58.04</v>
      </c>
      <c r="I557">
        <v>44400.6</v>
      </c>
      <c r="J557" t="s">
        <v>179</v>
      </c>
      <c r="K557" t="str">
        <f>INDEX($O$4:$O$15,MONTH(sp_tbl[[#This Row],[Date]]))</f>
        <v>May</v>
      </c>
      <c r="Q557" s="5"/>
    </row>
    <row r="558" spans="1:17" x14ac:dyDescent="0.25">
      <c r="A558" t="s">
        <v>315</v>
      </c>
      <c r="B558" s="7">
        <v>8238078287</v>
      </c>
      <c r="C558" t="s">
        <v>2295</v>
      </c>
      <c r="D558" t="s">
        <v>18</v>
      </c>
      <c r="E558" s="5">
        <v>43610</v>
      </c>
      <c r="F558" t="s">
        <v>1464</v>
      </c>
      <c r="G558">
        <v>576</v>
      </c>
      <c r="H558">
        <v>218.48</v>
      </c>
      <c r="I558">
        <v>125844.48</v>
      </c>
      <c r="J558" t="s">
        <v>475</v>
      </c>
      <c r="K558" t="str">
        <f>INDEX($O$4:$O$15,MONTH(sp_tbl[[#This Row],[Date]]))</f>
        <v>May</v>
      </c>
      <c r="Q558" s="5"/>
    </row>
    <row r="559" spans="1:17" x14ac:dyDescent="0.25">
      <c r="A559" t="s">
        <v>82</v>
      </c>
      <c r="B559" s="7">
        <v>8367072738</v>
      </c>
      <c r="C559" t="s">
        <v>2291</v>
      </c>
      <c r="D559" t="s">
        <v>19</v>
      </c>
      <c r="E559" s="5">
        <v>43611</v>
      </c>
      <c r="F559" t="s">
        <v>725</v>
      </c>
      <c r="G559">
        <v>505</v>
      </c>
      <c r="H559">
        <v>231.28</v>
      </c>
      <c r="I559">
        <v>116796.4</v>
      </c>
      <c r="J559" t="s">
        <v>726</v>
      </c>
      <c r="K559" t="str">
        <f>INDEX($O$4:$O$15,MONTH(sp_tbl[[#This Row],[Date]]))</f>
        <v>May</v>
      </c>
      <c r="Q559" s="5"/>
    </row>
    <row r="560" spans="1:17" x14ac:dyDescent="0.25">
      <c r="A560" t="s">
        <v>104</v>
      </c>
      <c r="B560" s="7">
        <v>188071775</v>
      </c>
      <c r="C560" t="s">
        <v>2298</v>
      </c>
      <c r="D560" t="s">
        <v>19</v>
      </c>
      <c r="E560" s="5">
        <v>43611</v>
      </c>
      <c r="F560" t="s">
        <v>739</v>
      </c>
      <c r="G560">
        <v>963</v>
      </c>
      <c r="H560">
        <v>141.4</v>
      </c>
      <c r="I560">
        <v>136168.20000000001</v>
      </c>
      <c r="J560" t="s">
        <v>80</v>
      </c>
      <c r="K560" t="str">
        <f>INDEX($O$4:$O$15,MONTH(sp_tbl[[#This Row],[Date]]))</f>
        <v>May</v>
      </c>
      <c r="Q560" s="5"/>
    </row>
    <row r="561" spans="1:17" x14ac:dyDescent="0.25">
      <c r="A561" t="s">
        <v>141</v>
      </c>
      <c r="B561" s="7">
        <v>2438825543</v>
      </c>
      <c r="C561" t="s">
        <v>2300</v>
      </c>
      <c r="D561" t="s">
        <v>19</v>
      </c>
      <c r="E561" s="5">
        <v>43611</v>
      </c>
      <c r="F561" t="s">
        <v>926</v>
      </c>
      <c r="G561">
        <v>812</v>
      </c>
      <c r="H561">
        <v>92.5</v>
      </c>
      <c r="I561">
        <v>75110</v>
      </c>
      <c r="J561" t="s">
        <v>149</v>
      </c>
      <c r="K561" t="str">
        <f>INDEX($O$4:$O$15,MONTH(sp_tbl[[#This Row],[Date]]))</f>
        <v>May</v>
      </c>
      <c r="Q561" s="5"/>
    </row>
    <row r="562" spans="1:17" x14ac:dyDescent="0.25">
      <c r="A562" t="s">
        <v>156</v>
      </c>
      <c r="B562" s="7">
        <v>1007202752</v>
      </c>
      <c r="C562" t="s">
        <v>2291</v>
      </c>
      <c r="D562" t="s">
        <v>19</v>
      </c>
      <c r="E562" s="5">
        <v>43611</v>
      </c>
      <c r="F562" t="s">
        <v>958</v>
      </c>
      <c r="G562">
        <v>538</v>
      </c>
      <c r="H562">
        <v>81.67</v>
      </c>
      <c r="I562">
        <v>43938.46</v>
      </c>
      <c r="J562" t="s">
        <v>959</v>
      </c>
      <c r="K562" t="str">
        <f>INDEX($O$4:$O$15,MONTH(sp_tbl[[#This Row],[Date]]))</f>
        <v>May</v>
      </c>
      <c r="Q562" s="5"/>
    </row>
    <row r="563" spans="1:17" x14ac:dyDescent="0.25">
      <c r="A563" t="s">
        <v>174</v>
      </c>
      <c r="B563" s="7">
        <v>4520285782</v>
      </c>
      <c r="C563" t="s">
        <v>2295</v>
      </c>
      <c r="D563" t="s">
        <v>19</v>
      </c>
      <c r="E563" s="5">
        <v>43611</v>
      </c>
      <c r="F563" t="s">
        <v>1012</v>
      </c>
      <c r="G563">
        <v>829</v>
      </c>
      <c r="H563">
        <v>22.76</v>
      </c>
      <c r="I563">
        <v>18868.04</v>
      </c>
      <c r="J563" t="s">
        <v>137</v>
      </c>
      <c r="K563" t="str">
        <f>INDEX($O$4:$O$15,MONTH(sp_tbl[[#This Row],[Date]]))</f>
        <v>May</v>
      </c>
      <c r="Q563" s="5"/>
    </row>
    <row r="564" spans="1:17" x14ac:dyDescent="0.25">
      <c r="A564" t="s">
        <v>174</v>
      </c>
      <c r="B564" s="7">
        <v>4520285782</v>
      </c>
      <c r="C564" t="s">
        <v>2295</v>
      </c>
      <c r="D564" t="s">
        <v>19</v>
      </c>
      <c r="E564" s="5">
        <v>43611</v>
      </c>
      <c r="F564" t="s">
        <v>1063</v>
      </c>
      <c r="G564">
        <v>468</v>
      </c>
      <c r="H564">
        <v>128.87</v>
      </c>
      <c r="I564">
        <v>60311.16</v>
      </c>
      <c r="J564" t="s">
        <v>1064</v>
      </c>
      <c r="K564" t="str">
        <f>INDEX($O$4:$O$15,MONTH(sp_tbl[[#This Row],[Date]]))</f>
        <v>May</v>
      </c>
      <c r="Q564" s="5"/>
    </row>
    <row r="565" spans="1:17" x14ac:dyDescent="0.25">
      <c r="A565" t="s">
        <v>356</v>
      </c>
      <c r="B565" s="7">
        <v>238375314</v>
      </c>
      <c r="C565" t="s">
        <v>2301</v>
      </c>
      <c r="D565" t="s">
        <v>18</v>
      </c>
      <c r="E565" s="5">
        <v>43611</v>
      </c>
      <c r="F565" t="s">
        <v>1558</v>
      </c>
      <c r="G565">
        <v>388</v>
      </c>
      <c r="H565">
        <v>124.01</v>
      </c>
      <c r="I565">
        <v>48115.88</v>
      </c>
      <c r="J565" t="s">
        <v>1559</v>
      </c>
      <c r="K565" t="str">
        <f>INDEX($O$4:$O$15,MONTH(sp_tbl[[#This Row],[Date]]))</f>
        <v>May</v>
      </c>
      <c r="Q565" s="5"/>
    </row>
    <row r="566" spans="1:17" x14ac:dyDescent="0.25">
      <c r="A566" t="s">
        <v>394</v>
      </c>
      <c r="B566" s="7">
        <v>8745522113</v>
      </c>
      <c r="C566" t="s">
        <v>2285</v>
      </c>
      <c r="D566" t="s">
        <v>18</v>
      </c>
      <c r="E566" s="5">
        <v>43611</v>
      </c>
      <c r="F566" t="s">
        <v>1726</v>
      </c>
      <c r="G566">
        <v>654</v>
      </c>
      <c r="H566">
        <v>249.79</v>
      </c>
      <c r="I566">
        <v>163362.66</v>
      </c>
      <c r="J566" t="s">
        <v>1727</v>
      </c>
      <c r="K566" t="str">
        <f>INDEX($O$4:$O$15,MONTH(sp_tbl[[#This Row],[Date]]))</f>
        <v>May</v>
      </c>
      <c r="Q566" s="5"/>
    </row>
    <row r="567" spans="1:17" x14ac:dyDescent="0.25">
      <c r="A567" t="s">
        <v>549</v>
      </c>
      <c r="B567" s="7">
        <v>7465830315</v>
      </c>
      <c r="C567" t="s">
        <v>2285</v>
      </c>
      <c r="D567" t="s">
        <v>18</v>
      </c>
      <c r="E567" s="5">
        <v>43611</v>
      </c>
      <c r="F567" t="s">
        <v>2173</v>
      </c>
      <c r="G567">
        <v>358</v>
      </c>
      <c r="H567">
        <v>215.28</v>
      </c>
      <c r="I567">
        <v>77070.240000000005</v>
      </c>
      <c r="J567" t="s">
        <v>369</v>
      </c>
      <c r="K567" t="str">
        <f>INDEX($O$4:$O$15,MONTH(sp_tbl[[#This Row],[Date]]))</f>
        <v>May</v>
      </c>
      <c r="Q567" s="5"/>
    </row>
    <row r="568" spans="1:17" x14ac:dyDescent="0.25">
      <c r="A568" t="s">
        <v>296</v>
      </c>
      <c r="B568" s="7">
        <v>6810221217</v>
      </c>
      <c r="C568" t="s">
        <v>2294</v>
      </c>
      <c r="D568" t="s">
        <v>18</v>
      </c>
      <c r="E568" s="5">
        <v>43612</v>
      </c>
      <c r="F568" t="s">
        <v>1408</v>
      </c>
      <c r="G568">
        <v>363</v>
      </c>
      <c r="H568">
        <v>281.20999999999998</v>
      </c>
      <c r="I568">
        <v>102079.23</v>
      </c>
      <c r="J568" t="s">
        <v>1368</v>
      </c>
      <c r="K568" t="str">
        <f>INDEX($O$4:$O$15,MONTH(sp_tbl[[#This Row],[Date]]))</f>
        <v>May</v>
      </c>
      <c r="Q568" s="5"/>
    </row>
    <row r="569" spans="1:17" x14ac:dyDescent="0.25">
      <c r="A569" t="s">
        <v>315</v>
      </c>
      <c r="B569" s="7">
        <v>8238078287</v>
      </c>
      <c r="C569" t="s">
        <v>2295</v>
      </c>
      <c r="D569" t="s">
        <v>18</v>
      </c>
      <c r="E569" s="5">
        <v>43612</v>
      </c>
      <c r="F569" t="s">
        <v>1458</v>
      </c>
      <c r="G569">
        <v>644</v>
      </c>
      <c r="H569">
        <v>156.94999999999999</v>
      </c>
      <c r="I569">
        <v>101075.8</v>
      </c>
      <c r="J569" t="s">
        <v>1459</v>
      </c>
      <c r="K569" t="str">
        <f>INDEX($O$4:$O$15,MONTH(sp_tbl[[#This Row],[Date]]))</f>
        <v>May</v>
      </c>
      <c r="Q569" s="5"/>
    </row>
    <row r="570" spans="1:17" x14ac:dyDescent="0.25">
      <c r="A570" t="s">
        <v>315</v>
      </c>
      <c r="B570" s="7">
        <v>8238078287</v>
      </c>
      <c r="C570" t="s">
        <v>2295</v>
      </c>
      <c r="D570" t="s">
        <v>18</v>
      </c>
      <c r="E570" s="5">
        <v>43612</v>
      </c>
      <c r="F570" t="s">
        <v>1460</v>
      </c>
      <c r="G570">
        <v>344</v>
      </c>
      <c r="H570">
        <v>114.83</v>
      </c>
      <c r="I570">
        <v>39501.519999999997</v>
      </c>
      <c r="J570" t="s">
        <v>1314</v>
      </c>
      <c r="K570" t="str">
        <f>INDEX($O$4:$O$15,MONTH(sp_tbl[[#This Row],[Date]]))</f>
        <v>May</v>
      </c>
      <c r="Q570" s="5"/>
    </row>
    <row r="571" spans="1:17" x14ac:dyDescent="0.25">
      <c r="A571" t="s">
        <v>439</v>
      </c>
      <c r="B571" s="7">
        <v>4026667576</v>
      </c>
      <c r="C571" t="s">
        <v>2286</v>
      </c>
      <c r="D571" t="s">
        <v>18</v>
      </c>
      <c r="E571" s="5">
        <v>43612</v>
      </c>
      <c r="F571" t="s">
        <v>1834</v>
      </c>
      <c r="G571">
        <v>815</v>
      </c>
      <c r="H571">
        <v>415.48</v>
      </c>
      <c r="I571">
        <v>338616.2</v>
      </c>
      <c r="J571" t="s">
        <v>1782</v>
      </c>
      <c r="K571" t="str">
        <f>INDEX($O$4:$O$15,MONTH(sp_tbl[[#This Row],[Date]]))</f>
        <v>May</v>
      </c>
      <c r="Q571" s="5"/>
    </row>
    <row r="572" spans="1:17" x14ac:dyDescent="0.25">
      <c r="A572" t="s">
        <v>506</v>
      </c>
      <c r="B572" s="7">
        <v>775755755</v>
      </c>
      <c r="C572" t="s">
        <v>2290</v>
      </c>
      <c r="D572" t="s">
        <v>18</v>
      </c>
      <c r="E572" s="5">
        <v>43612</v>
      </c>
      <c r="F572" t="s">
        <v>2051</v>
      </c>
      <c r="G572">
        <v>515</v>
      </c>
      <c r="H572">
        <v>243.09</v>
      </c>
      <c r="I572">
        <v>125191.35</v>
      </c>
      <c r="J572" t="s">
        <v>575</v>
      </c>
      <c r="K572" t="str">
        <f>INDEX($O$4:$O$15,MONTH(sp_tbl[[#This Row],[Date]]))</f>
        <v>May</v>
      </c>
      <c r="Q572" s="5"/>
    </row>
    <row r="573" spans="1:17" x14ac:dyDescent="0.25">
      <c r="A573" t="s">
        <v>31</v>
      </c>
      <c r="B573" s="7">
        <v>8687656127</v>
      </c>
      <c r="C573" t="s">
        <v>32</v>
      </c>
      <c r="D573" t="s">
        <v>19</v>
      </c>
      <c r="E573" s="5">
        <v>43613</v>
      </c>
      <c r="F573" t="s">
        <v>609</v>
      </c>
      <c r="G573">
        <v>406</v>
      </c>
      <c r="H573">
        <v>34.229999999999997</v>
      </c>
      <c r="I573">
        <v>13897.38</v>
      </c>
      <c r="J573" t="s">
        <v>610</v>
      </c>
      <c r="K573" t="str">
        <f>INDEX($O$4:$O$15,MONTH(sp_tbl[[#This Row],[Date]]))</f>
        <v>May</v>
      </c>
      <c r="Q573" s="5"/>
    </row>
    <row r="574" spans="1:17" x14ac:dyDescent="0.25">
      <c r="A574" t="s">
        <v>189</v>
      </c>
      <c r="B574" s="7">
        <v>6874331704</v>
      </c>
      <c r="C574" t="s">
        <v>2293</v>
      </c>
      <c r="D574" t="s">
        <v>19</v>
      </c>
      <c r="E574" s="5">
        <v>43613</v>
      </c>
      <c r="F574" t="s">
        <v>1108</v>
      </c>
      <c r="G574">
        <v>986</v>
      </c>
      <c r="H574">
        <v>76.8</v>
      </c>
      <c r="I574">
        <v>75724.800000000003</v>
      </c>
      <c r="J574" t="s">
        <v>159</v>
      </c>
      <c r="K574" t="str">
        <f>INDEX($O$4:$O$15,MONTH(sp_tbl[[#This Row],[Date]]))</f>
        <v>May</v>
      </c>
      <c r="Q574" s="5"/>
    </row>
    <row r="575" spans="1:17" x14ac:dyDescent="0.25">
      <c r="A575" t="s">
        <v>189</v>
      </c>
      <c r="B575" s="7">
        <v>6874331704</v>
      </c>
      <c r="C575" t="s">
        <v>2293</v>
      </c>
      <c r="D575" t="s">
        <v>19</v>
      </c>
      <c r="E575" s="5">
        <v>43613</v>
      </c>
      <c r="F575" t="s">
        <v>1141</v>
      </c>
      <c r="G575">
        <v>932</v>
      </c>
      <c r="H575">
        <v>60.17</v>
      </c>
      <c r="I575">
        <v>56078.44</v>
      </c>
      <c r="J575" t="s">
        <v>103</v>
      </c>
      <c r="K575" t="str">
        <f>INDEX($O$4:$O$15,MONTH(sp_tbl[[#This Row],[Date]]))</f>
        <v>May</v>
      </c>
      <c r="Q575" s="5"/>
    </row>
    <row r="576" spans="1:17" x14ac:dyDescent="0.25">
      <c r="A576" t="s">
        <v>486</v>
      </c>
      <c r="B576" s="7">
        <v>1758841168</v>
      </c>
      <c r="C576" t="s">
        <v>2289</v>
      </c>
      <c r="D576" t="s">
        <v>18</v>
      </c>
      <c r="E576" s="5">
        <v>43613</v>
      </c>
      <c r="F576" t="s">
        <v>1976</v>
      </c>
      <c r="G576">
        <v>917</v>
      </c>
      <c r="H576">
        <v>21.65</v>
      </c>
      <c r="I576">
        <v>19853.05</v>
      </c>
      <c r="J576" t="s">
        <v>527</v>
      </c>
      <c r="K576" t="str">
        <f>INDEX($O$4:$O$15,MONTH(sp_tbl[[#This Row],[Date]]))</f>
        <v>May</v>
      </c>
      <c r="Q576" s="5"/>
    </row>
    <row r="577" spans="1:17" x14ac:dyDescent="0.25">
      <c r="A577" t="s">
        <v>529</v>
      </c>
      <c r="B577" s="7">
        <v>1683762345</v>
      </c>
      <c r="C577" t="s">
        <v>2299</v>
      </c>
      <c r="D577" t="s">
        <v>18</v>
      </c>
      <c r="E577" s="5">
        <v>43613</v>
      </c>
      <c r="F577" t="s">
        <v>2125</v>
      </c>
      <c r="G577">
        <v>636</v>
      </c>
      <c r="H577">
        <v>6.56</v>
      </c>
      <c r="I577">
        <v>4172.16</v>
      </c>
      <c r="J577" t="s">
        <v>2126</v>
      </c>
      <c r="K577" t="str">
        <f>INDEX($O$4:$O$15,MONTH(sp_tbl[[#This Row],[Date]]))</f>
        <v>May</v>
      </c>
      <c r="Q577" s="5"/>
    </row>
    <row r="578" spans="1:17" x14ac:dyDescent="0.25">
      <c r="A578" t="s">
        <v>189</v>
      </c>
      <c r="B578" s="7">
        <v>6874331704</v>
      </c>
      <c r="C578" t="s">
        <v>2293</v>
      </c>
      <c r="D578" t="s">
        <v>19</v>
      </c>
      <c r="E578" s="5">
        <v>43614</v>
      </c>
      <c r="F578" t="s">
        <v>1106</v>
      </c>
      <c r="G578">
        <v>485</v>
      </c>
      <c r="H578">
        <v>50.44</v>
      </c>
      <c r="I578">
        <v>24463.4</v>
      </c>
      <c r="J578" t="s">
        <v>1107</v>
      </c>
      <c r="K578" t="str">
        <f>INDEX($O$4:$O$15,MONTH(sp_tbl[[#This Row],[Date]]))</f>
        <v>May</v>
      </c>
      <c r="Q578" s="5"/>
    </row>
    <row r="579" spans="1:17" x14ac:dyDescent="0.25">
      <c r="A579" t="s">
        <v>356</v>
      </c>
      <c r="B579" s="7">
        <v>238375314</v>
      </c>
      <c r="C579" t="s">
        <v>2301</v>
      </c>
      <c r="D579" t="s">
        <v>18</v>
      </c>
      <c r="E579" s="5">
        <v>43614</v>
      </c>
      <c r="F579" t="s">
        <v>1567</v>
      </c>
      <c r="G579">
        <v>345</v>
      </c>
      <c r="H579">
        <v>310.49</v>
      </c>
      <c r="I579">
        <v>107119.05</v>
      </c>
      <c r="J579" t="s">
        <v>284</v>
      </c>
      <c r="K579" t="str">
        <f>INDEX($O$4:$O$15,MONTH(sp_tbl[[#This Row],[Date]]))</f>
        <v>May</v>
      </c>
      <c r="Q579" s="5"/>
    </row>
    <row r="580" spans="1:17" x14ac:dyDescent="0.25">
      <c r="A580" t="s">
        <v>376</v>
      </c>
      <c r="B580" s="7">
        <v>6441743474</v>
      </c>
      <c r="C580" t="s">
        <v>2302</v>
      </c>
      <c r="D580" t="s">
        <v>18</v>
      </c>
      <c r="E580" s="5">
        <v>43614</v>
      </c>
      <c r="F580" t="s">
        <v>1639</v>
      </c>
      <c r="G580">
        <v>302</v>
      </c>
      <c r="H580">
        <v>40.96</v>
      </c>
      <c r="I580">
        <v>12369.92</v>
      </c>
      <c r="J580" t="s">
        <v>524</v>
      </c>
      <c r="K580" t="str">
        <f>INDEX($O$4:$O$15,MONTH(sp_tbl[[#This Row],[Date]]))</f>
        <v>May</v>
      </c>
      <c r="Q580" s="5"/>
    </row>
    <row r="581" spans="1:17" x14ac:dyDescent="0.25">
      <c r="A581" t="s">
        <v>416</v>
      </c>
      <c r="B581" s="7">
        <v>6860185571</v>
      </c>
      <c r="C581" t="s">
        <v>2304</v>
      </c>
      <c r="D581" t="s">
        <v>18</v>
      </c>
      <c r="E581" s="5">
        <v>43614</v>
      </c>
      <c r="F581" t="s">
        <v>1758</v>
      </c>
      <c r="G581">
        <v>559</v>
      </c>
      <c r="H581">
        <v>91.65</v>
      </c>
      <c r="I581">
        <v>51232.35</v>
      </c>
      <c r="J581" t="s">
        <v>426</v>
      </c>
      <c r="K581" t="str">
        <f>INDEX($O$4:$O$15,MONTH(sp_tbl[[#This Row],[Date]]))</f>
        <v>May</v>
      </c>
      <c r="Q581" s="5"/>
    </row>
    <row r="582" spans="1:17" x14ac:dyDescent="0.25">
      <c r="A582" t="s">
        <v>549</v>
      </c>
      <c r="B582" s="7">
        <v>7465830315</v>
      </c>
      <c r="C582" t="s">
        <v>2285</v>
      </c>
      <c r="D582" t="s">
        <v>18</v>
      </c>
      <c r="E582" s="5">
        <v>43614</v>
      </c>
      <c r="F582" t="s">
        <v>2209</v>
      </c>
      <c r="G582">
        <v>264</v>
      </c>
      <c r="H582">
        <v>74.319999999999993</v>
      </c>
      <c r="I582">
        <v>19620.48</v>
      </c>
      <c r="J582" t="s">
        <v>1326</v>
      </c>
      <c r="K582" t="str">
        <f>INDEX($O$4:$O$15,MONTH(sp_tbl[[#This Row],[Date]]))</f>
        <v>May</v>
      </c>
      <c r="Q582" s="5"/>
    </row>
    <row r="583" spans="1:17" x14ac:dyDescent="0.25">
      <c r="A583" t="s">
        <v>31</v>
      </c>
      <c r="B583" s="7">
        <v>8687656127</v>
      </c>
      <c r="C583" t="s">
        <v>32</v>
      </c>
      <c r="D583" t="s">
        <v>19</v>
      </c>
      <c r="E583" s="5">
        <v>43617</v>
      </c>
      <c r="F583" t="s">
        <v>625</v>
      </c>
      <c r="G583">
        <v>466</v>
      </c>
      <c r="H583">
        <v>276.08999999999997</v>
      </c>
      <c r="I583">
        <v>128657.94</v>
      </c>
      <c r="J583" t="s">
        <v>212</v>
      </c>
      <c r="K583" t="str">
        <f>INDEX($O$4:$O$15,MONTH(sp_tbl[[#This Row],[Date]]))</f>
        <v>June</v>
      </c>
      <c r="Q583" s="5"/>
    </row>
    <row r="584" spans="1:17" x14ac:dyDescent="0.25">
      <c r="A584" t="s">
        <v>174</v>
      </c>
      <c r="B584" s="7">
        <v>4520285782</v>
      </c>
      <c r="C584" t="s">
        <v>2295</v>
      </c>
      <c r="D584" t="s">
        <v>19</v>
      </c>
      <c r="E584" s="5">
        <v>43617</v>
      </c>
      <c r="F584" t="s">
        <v>1037</v>
      </c>
      <c r="G584">
        <v>528</v>
      </c>
      <c r="H584">
        <v>53.67</v>
      </c>
      <c r="I584">
        <v>28337.759999999998</v>
      </c>
      <c r="J584" t="s">
        <v>844</v>
      </c>
      <c r="K584" t="str">
        <f>INDEX($O$4:$O$15,MONTH(sp_tbl[[#This Row],[Date]]))</f>
        <v>June</v>
      </c>
      <c r="Q584" s="5"/>
    </row>
    <row r="585" spans="1:17" x14ac:dyDescent="0.25">
      <c r="A585" t="s">
        <v>460</v>
      </c>
      <c r="B585" s="7">
        <v>6666605463</v>
      </c>
      <c r="C585" t="s">
        <v>2288</v>
      </c>
      <c r="D585" t="s">
        <v>18</v>
      </c>
      <c r="E585" s="5">
        <v>43617</v>
      </c>
      <c r="F585" t="s">
        <v>1889</v>
      </c>
      <c r="G585">
        <v>892</v>
      </c>
      <c r="H585">
        <v>20.3</v>
      </c>
      <c r="I585">
        <v>18107.599999999999</v>
      </c>
      <c r="J585" t="s">
        <v>477</v>
      </c>
      <c r="K585" t="str">
        <f>INDEX($O$4:$O$15,MONTH(sp_tbl[[#This Row],[Date]]))</f>
        <v>June</v>
      </c>
      <c r="Q585" s="5"/>
    </row>
    <row r="586" spans="1:17" x14ac:dyDescent="0.25">
      <c r="A586" t="s">
        <v>189</v>
      </c>
      <c r="B586" s="7">
        <v>6874331704</v>
      </c>
      <c r="C586" t="s">
        <v>2293</v>
      </c>
      <c r="D586" t="s">
        <v>19</v>
      </c>
      <c r="E586" s="5">
        <v>43618</v>
      </c>
      <c r="F586" t="s">
        <v>1090</v>
      </c>
      <c r="G586">
        <v>297</v>
      </c>
      <c r="H586">
        <v>205.86</v>
      </c>
      <c r="I586">
        <v>61140.42</v>
      </c>
      <c r="J586" t="s">
        <v>1091</v>
      </c>
      <c r="K586" t="str">
        <f>INDEX($O$4:$O$15,MONTH(sp_tbl[[#This Row],[Date]]))</f>
        <v>June</v>
      </c>
      <c r="Q586" s="5"/>
    </row>
    <row r="587" spans="1:17" x14ac:dyDescent="0.25">
      <c r="A587" t="s">
        <v>189</v>
      </c>
      <c r="B587" s="7">
        <v>6874331704</v>
      </c>
      <c r="C587" t="s">
        <v>2293</v>
      </c>
      <c r="D587" t="s">
        <v>19</v>
      </c>
      <c r="E587" s="5">
        <v>43618</v>
      </c>
      <c r="F587" t="s">
        <v>1167</v>
      </c>
      <c r="G587">
        <v>881</v>
      </c>
      <c r="H587">
        <v>117.77</v>
      </c>
      <c r="I587">
        <v>103755.37</v>
      </c>
      <c r="J587" t="s">
        <v>144</v>
      </c>
      <c r="K587" t="str">
        <f>INDEX($O$4:$O$15,MONTH(sp_tbl[[#This Row],[Date]]))</f>
        <v>June</v>
      </c>
      <c r="Q587" s="5"/>
    </row>
    <row r="588" spans="1:17" x14ac:dyDescent="0.25">
      <c r="A588" t="s">
        <v>356</v>
      </c>
      <c r="B588" s="7">
        <v>238375314</v>
      </c>
      <c r="C588" t="s">
        <v>2301</v>
      </c>
      <c r="D588" t="s">
        <v>18</v>
      </c>
      <c r="E588" s="5">
        <v>43618</v>
      </c>
      <c r="F588" t="s">
        <v>1590</v>
      </c>
      <c r="G588">
        <v>995</v>
      </c>
      <c r="H588">
        <v>112.79</v>
      </c>
      <c r="I588">
        <v>112226.05</v>
      </c>
      <c r="J588" t="s">
        <v>265</v>
      </c>
      <c r="K588" t="str">
        <f>INDEX($O$4:$O$15,MONTH(sp_tbl[[#This Row],[Date]]))</f>
        <v>June</v>
      </c>
      <c r="Q588" s="5"/>
    </row>
    <row r="589" spans="1:17" x14ac:dyDescent="0.25">
      <c r="A589" t="s">
        <v>541</v>
      </c>
      <c r="B589" s="7">
        <v>517576661</v>
      </c>
      <c r="C589" t="s">
        <v>2303</v>
      </c>
      <c r="D589" t="s">
        <v>18</v>
      </c>
      <c r="E589" s="5">
        <v>43618</v>
      </c>
      <c r="F589" t="s">
        <v>2152</v>
      </c>
      <c r="G589">
        <v>355</v>
      </c>
      <c r="H589">
        <v>86.61</v>
      </c>
      <c r="I589">
        <v>30746.55</v>
      </c>
      <c r="J589" t="s">
        <v>233</v>
      </c>
      <c r="K589" t="str">
        <f>INDEX($O$4:$O$15,MONTH(sp_tbl[[#This Row],[Date]]))</f>
        <v>June</v>
      </c>
      <c r="Q589" s="5"/>
    </row>
    <row r="590" spans="1:17" x14ac:dyDescent="0.25">
      <c r="A590" t="s">
        <v>296</v>
      </c>
      <c r="B590" s="7">
        <v>6810221217</v>
      </c>
      <c r="C590" t="s">
        <v>2294</v>
      </c>
      <c r="D590" t="s">
        <v>18</v>
      </c>
      <c r="E590" s="5">
        <v>43619</v>
      </c>
      <c r="F590" t="s">
        <v>1419</v>
      </c>
      <c r="G590">
        <v>573</v>
      </c>
      <c r="H590">
        <v>47.56</v>
      </c>
      <c r="I590">
        <v>27251.88</v>
      </c>
      <c r="J590" t="s">
        <v>1420</v>
      </c>
      <c r="K590" t="str">
        <f>INDEX($O$4:$O$15,MONTH(sp_tbl[[#This Row],[Date]]))</f>
        <v>June</v>
      </c>
      <c r="Q590" s="5"/>
    </row>
    <row r="591" spans="1:17" x14ac:dyDescent="0.25">
      <c r="A591" t="s">
        <v>486</v>
      </c>
      <c r="B591" s="7">
        <v>1758841168</v>
      </c>
      <c r="C591" t="s">
        <v>2289</v>
      </c>
      <c r="D591" t="s">
        <v>18</v>
      </c>
      <c r="E591" s="5">
        <v>43619</v>
      </c>
      <c r="F591" t="s">
        <v>1954</v>
      </c>
      <c r="G591">
        <v>778</v>
      </c>
      <c r="H591">
        <v>116.48</v>
      </c>
      <c r="I591">
        <v>90621.440000000002</v>
      </c>
      <c r="J591" t="s">
        <v>339</v>
      </c>
      <c r="K591" t="str">
        <f>INDEX($O$4:$O$15,MONTH(sp_tbl[[#This Row],[Date]]))</f>
        <v>June</v>
      </c>
      <c r="Q591" s="5"/>
    </row>
    <row r="592" spans="1:17" x14ac:dyDescent="0.25">
      <c r="A592" t="s">
        <v>529</v>
      </c>
      <c r="B592" s="7">
        <v>1683762345</v>
      </c>
      <c r="C592" t="s">
        <v>2299</v>
      </c>
      <c r="D592" t="s">
        <v>18</v>
      </c>
      <c r="E592" s="5">
        <v>43619</v>
      </c>
      <c r="F592" t="s">
        <v>2070</v>
      </c>
      <c r="G592">
        <v>282</v>
      </c>
      <c r="H592">
        <v>8.33</v>
      </c>
      <c r="I592">
        <v>2349.06</v>
      </c>
      <c r="J592" t="s">
        <v>1974</v>
      </c>
      <c r="K592" t="str">
        <f>INDEX($O$4:$O$15,MONTH(sp_tbl[[#This Row],[Date]]))</f>
        <v>June</v>
      </c>
      <c r="Q592" s="5"/>
    </row>
    <row r="593" spans="1:17" x14ac:dyDescent="0.25">
      <c r="A593" t="s">
        <v>334</v>
      </c>
      <c r="B593" s="7">
        <v>6354702575</v>
      </c>
      <c r="C593" t="s">
        <v>2287</v>
      </c>
      <c r="D593" t="s">
        <v>18</v>
      </c>
      <c r="E593" s="5">
        <v>43620</v>
      </c>
      <c r="F593" t="s">
        <v>1497</v>
      </c>
      <c r="G593">
        <v>897</v>
      </c>
      <c r="H593">
        <v>286.79000000000002</v>
      </c>
      <c r="I593">
        <v>257250.63</v>
      </c>
      <c r="J593" t="s">
        <v>332</v>
      </c>
      <c r="K593" t="str">
        <f>INDEX($O$4:$O$15,MONTH(sp_tbl[[#This Row],[Date]]))</f>
        <v>June</v>
      </c>
      <c r="Q593" s="5"/>
    </row>
    <row r="594" spans="1:17" x14ac:dyDescent="0.25">
      <c r="A594" t="s">
        <v>356</v>
      </c>
      <c r="B594" s="7">
        <v>238375314</v>
      </c>
      <c r="C594" t="s">
        <v>2301</v>
      </c>
      <c r="D594" t="s">
        <v>18</v>
      </c>
      <c r="E594" s="5">
        <v>43620</v>
      </c>
      <c r="F594" t="s">
        <v>1550</v>
      </c>
      <c r="G594">
        <v>680</v>
      </c>
      <c r="H594">
        <v>325.26</v>
      </c>
      <c r="I594">
        <v>221176.8</v>
      </c>
      <c r="J594" t="s">
        <v>322</v>
      </c>
      <c r="K594" t="str">
        <f>INDEX($O$4:$O$15,MONTH(sp_tbl[[#This Row],[Date]]))</f>
        <v>June</v>
      </c>
      <c r="Q594" s="5"/>
    </row>
    <row r="595" spans="1:17" x14ac:dyDescent="0.25">
      <c r="A595" t="s">
        <v>376</v>
      </c>
      <c r="B595" s="7">
        <v>6441743474</v>
      </c>
      <c r="C595" t="s">
        <v>2302</v>
      </c>
      <c r="D595" t="s">
        <v>18</v>
      </c>
      <c r="E595" s="5">
        <v>43620</v>
      </c>
      <c r="F595" t="s">
        <v>1606</v>
      </c>
      <c r="G595">
        <v>645</v>
      </c>
      <c r="H595">
        <v>63.13</v>
      </c>
      <c r="I595">
        <v>40718.85</v>
      </c>
      <c r="J595" t="s">
        <v>409</v>
      </c>
      <c r="K595" t="str">
        <f>INDEX($O$4:$O$15,MONTH(sp_tbl[[#This Row],[Date]]))</f>
        <v>June</v>
      </c>
      <c r="Q595" s="5"/>
    </row>
    <row r="596" spans="1:17" x14ac:dyDescent="0.25">
      <c r="A596" t="s">
        <v>486</v>
      </c>
      <c r="B596" s="7">
        <v>1758841168</v>
      </c>
      <c r="C596" t="s">
        <v>2289</v>
      </c>
      <c r="D596" t="s">
        <v>18</v>
      </c>
      <c r="E596" s="5">
        <v>43620</v>
      </c>
      <c r="F596" t="s">
        <v>1946</v>
      </c>
      <c r="G596">
        <v>701</v>
      </c>
      <c r="H596">
        <v>105.97</v>
      </c>
      <c r="I596">
        <v>74284.97</v>
      </c>
      <c r="J596" t="s">
        <v>554</v>
      </c>
      <c r="K596" t="str">
        <f>INDEX($O$4:$O$15,MONTH(sp_tbl[[#This Row],[Date]]))</f>
        <v>June</v>
      </c>
      <c r="Q596" s="5"/>
    </row>
    <row r="597" spans="1:17" x14ac:dyDescent="0.25">
      <c r="A597" t="s">
        <v>529</v>
      </c>
      <c r="B597" s="7">
        <v>1683762345</v>
      </c>
      <c r="C597" t="s">
        <v>2299</v>
      </c>
      <c r="D597" t="s">
        <v>18</v>
      </c>
      <c r="E597" s="5">
        <v>43620</v>
      </c>
      <c r="F597" t="s">
        <v>2065</v>
      </c>
      <c r="G597">
        <v>451</v>
      </c>
      <c r="H597">
        <v>190.2</v>
      </c>
      <c r="I597">
        <v>85780.2</v>
      </c>
      <c r="J597" t="s">
        <v>289</v>
      </c>
      <c r="K597" t="str">
        <f>INDEX($O$4:$O$15,MONTH(sp_tbl[[#This Row],[Date]]))</f>
        <v>June</v>
      </c>
      <c r="Q597" s="5"/>
    </row>
    <row r="598" spans="1:17" x14ac:dyDescent="0.25">
      <c r="A598" t="s">
        <v>82</v>
      </c>
      <c r="B598" s="7">
        <v>8367072738</v>
      </c>
      <c r="C598" t="s">
        <v>2291</v>
      </c>
      <c r="D598" t="s">
        <v>19</v>
      </c>
      <c r="E598" s="5">
        <v>43621</v>
      </c>
      <c r="F598" t="s">
        <v>693</v>
      </c>
      <c r="G598">
        <v>518</v>
      </c>
      <c r="H598">
        <v>204.53</v>
      </c>
      <c r="I598">
        <v>105946.54</v>
      </c>
      <c r="J598" t="s">
        <v>118</v>
      </c>
      <c r="K598" t="str">
        <f>INDEX($O$4:$O$15,MONTH(sp_tbl[[#This Row],[Date]]))</f>
        <v>June</v>
      </c>
      <c r="Q598" s="5"/>
    </row>
    <row r="599" spans="1:17" x14ac:dyDescent="0.25">
      <c r="A599" t="s">
        <v>529</v>
      </c>
      <c r="B599" s="7">
        <v>1683762345</v>
      </c>
      <c r="C599" t="s">
        <v>2299</v>
      </c>
      <c r="D599" t="s">
        <v>18</v>
      </c>
      <c r="E599" s="5">
        <v>43621</v>
      </c>
      <c r="F599" t="s">
        <v>2095</v>
      </c>
      <c r="G599">
        <v>831</v>
      </c>
      <c r="H599">
        <v>382.09</v>
      </c>
      <c r="I599">
        <v>317516.78999999998</v>
      </c>
      <c r="J599" t="s">
        <v>382</v>
      </c>
      <c r="K599" t="str">
        <f>INDEX($O$4:$O$15,MONTH(sp_tbl[[#This Row],[Date]]))</f>
        <v>June</v>
      </c>
      <c r="Q599" s="5"/>
    </row>
    <row r="600" spans="1:17" x14ac:dyDescent="0.25">
      <c r="A600" t="s">
        <v>125</v>
      </c>
      <c r="B600" s="7">
        <v>7715186250</v>
      </c>
      <c r="C600" t="s">
        <v>2297</v>
      </c>
      <c r="D600" t="s">
        <v>19</v>
      </c>
      <c r="E600" s="5">
        <v>43622</v>
      </c>
      <c r="F600" t="s">
        <v>860</v>
      </c>
      <c r="G600">
        <v>769</v>
      </c>
      <c r="H600">
        <v>110.85</v>
      </c>
      <c r="I600">
        <v>85243.65</v>
      </c>
      <c r="J600" t="s">
        <v>77</v>
      </c>
      <c r="K600" t="str">
        <f>INDEX($O$4:$O$15,MONTH(sp_tbl[[#This Row],[Date]]))</f>
        <v>June</v>
      </c>
      <c r="Q600" s="5"/>
    </row>
    <row r="601" spans="1:17" x14ac:dyDescent="0.25">
      <c r="A601" t="s">
        <v>189</v>
      </c>
      <c r="B601" s="7">
        <v>6874331704</v>
      </c>
      <c r="C601" t="s">
        <v>2293</v>
      </c>
      <c r="D601" t="s">
        <v>19</v>
      </c>
      <c r="E601" s="5">
        <v>43622</v>
      </c>
      <c r="F601" t="s">
        <v>1113</v>
      </c>
      <c r="G601">
        <v>315</v>
      </c>
      <c r="H601">
        <v>151.19999999999999</v>
      </c>
      <c r="I601">
        <v>47628</v>
      </c>
      <c r="J601" t="s">
        <v>765</v>
      </c>
      <c r="K601" t="str">
        <f>INDEX($O$4:$O$15,MONTH(sp_tbl[[#This Row],[Date]]))</f>
        <v>June</v>
      </c>
      <c r="Q601" s="5"/>
    </row>
    <row r="602" spans="1:17" x14ac:dyDescent="0.25">
      <c r="A602" t="s">
        <v>200</v>
      </c>
      <c r="B602" s="7">
        <v>542822521</v>
      </c>
      <c r="C602" t="s">
        <v>2296</v>
      </c>
      <c r="D602" t="s">
        <v>19</v>
      </c>
      <c r="E602" s="5">
        <v>43622</v>
      </c>
      <c r="F602" t="s">
        <v>1188</v>
      </c>
      <c r="G602">
        <v>877</v>
      </c>
      <c r="H602">
        <v>181.51</v>
      </c>
      <c r="I602">
        <v>159184.26999999999</v>
      </c>
      <c r="J602" t="s">
        <v>126</v>
      </c>
      <c r="K602" t="str">
        <f>INDEX($O$4:$O$15,MONTH(sp_tbl[[#This Row],[Date]]))</f>
        <v>June</v>
      </c>
      <c r="Q602" s="5"/>
    </row>
    <row r="603" spans="1:17" x14ac:dyDescent="0.25">
      <c r="A603" t="s">
        <v>506</v>
      </c>
      <c r="B603" s="7">
        <v>775755755</v>
      </c>
      <c r="C603" t="s">
        <v>2290</v>
      </c>
      <c r="D603" t="s">
        <v>18</v>
      </c>
      <c r="E603" s="5">
        <v>43622</v>
      </c>
      <c r="F603" t="s">
        <v>2014</v>
      </c>
      <c r="G603">
        <v>318</v>
      </c>
      <c r="H603">
        <v>184.87</v>
      </c>
      <c r="I603">
        <v>58788.66</v>
      </c>
      <c r="J603" t="s">
        <v>247</v>
      </c>
      <c r="K603" t="str">
        <f>INDEX($O$4:$O$15,MONTH(sp_tbl[[#This Row],[Date]]))</f>
        <v>June</v>
      </c>
      <c r="Q603" s="5"/>
    </row>
    <row r="604" spans="1:17" x14ac:dyDescent="0.25">
      <c r="A604" t="s">
        <v>141</v>
      </c>
      <c r="B604" s="7">
        <v>2438825543</v>
      </c>
      <c r="C604" t="s">
        <v>2300</v>
      </c>
      <c r="D604" t="s">
        <v>19</v>
      </c>
      <c r="E604" s="5">
        <v>43623</v>
      </c>
      <c r="F604" t="s">
        <v>910</v>
      </c>
      <c r="G604">
        <v>798</v>
      </c>
      <c r="H604">
        <v>76.28</v>
      </c>
      <c r="I604">
        <v>60871.44</v>
      </c>
      <c r="J604" t="s">
        <v>911</v>
      </c>
      <c r="K604" t="str">
        <f>INDEX($O$4:$O$15,MONTH(sp_tbl[[#This Row],[Date]]))</f>
        <v>June</v>
      </c>
      <c r="Q604" s="5"/>
    </row>
    <row r="605" spans="1:17" x14ac:dyDescent="0.25">
      <c r="A605" t="s">
        <v>356</v>
      </c>
      <c r="B605" s="7">
        <v>238375314</v>
      </c>
      <c r="C605" t="s">
        <v>2301</v>
      </c>
      <c r="D605" t="s">
        <v>18</v>
      </c>
      <c r="E605" s="5">
        <v>43623</v>
      </c>
      <c r="F605" t="s">
        <v>1578</v>
      </c>
      <c r="G605">
        <v>497</v>
      </c>
      <c r="H605">
        <v>365.19</v>
      </c>
      <c r="I605">
        <v>181499.43</v>
      </c>
      <c r="J605" t="s">
        <v>1528</v>
      </c>
      <c r="K605" t="str">
        <f>INDEX($O$4:$O$15,MONTH(sp_tbl[[#This Row],[Date]]))</f>
        <v>June</v>
      </c>
      <c r="Q605" s="5"/>
    </row>
    <row r="606" spans="1:17" x14ac:dyDescent="0.25">
      <c r="A606" t="s">
        <v>460</v>
      </c>
      <c r="B606" s="7">
        <v>6666605463</v>
      </c>
      <c r="C606" t="s">
        <v>2288</v>
      </c>
      <c r="D606" t="s">
        <v>18</v>
      </c>
      <c r="E606" s="5">
        <v>43623</v>
      </c>
      <c r="F606" t="s">
        <v>1899</v>
      </c>
      <c r="G606">
        <v>833</v>
      </c>
      <c r="H606">
        <v>135.65</v>
      </c>
      <c r="I606">
        <v>112996.45</v>
      </c>
      <c r="J606" t="s">
        <v>273</v>
      </c>
      <c r="K606" t="str">
        <f>INDEX($O$4:$O$15,MONTH(sp_tbl[[#This Row],[Date]]))</f>
        <v>June</v>
      </c>
      <c r="Q606" s="5"/>
    </row>
    <row r="607" spans="1:17" x14ac:dyDescent="0.25">
      <c r="A607" t="s">
        <v>549</v>
      </c>
      <c r="B607" s="7">
        <v>7465830315</v>
      </c>
      <c r="C607" t="s">
        <v>2285</v>
      </c>
      <c r="D607" t="s">
        <v>18</v>
      </c>
      <c r="E607" s="5">
        <v>43623</v>
      </c>
      <c r="F607" t="s">
        <v>2217</v>
      </c>
      <c r="G607">
        <v>334</v>
      </c>
      <c r="H607">
        <v>44.46</v>
      </c>
      <c r="I607">
        <v>14849.64</v>
      </c>
      <c r="J607" t="s">
        <v>236</v>
      </c>
      <c r="K607" t="str">
        <f>INDEX($O$4:$O$15,MONTH(sp_tbl[[#This Row],[Date]]))</f>
        <v>June</v>
      </c>
      <c r="Q607" s="5"/>
    </row>
    <row r="608" spans="1:17" x14ac:dyDescent="0.25">
      <c r="A608" t="s">
        <v>104</v>
      </c>
      <c r="B608" s="7">
        <v>188071775</v>
      </c>
      <c r="C608" t="s">
        <v>2298</v>
      </c>
      <c r="D608" t="s">
        <v>19</v>
      </c>
      <c r="E608" s="5">
        <v>43624</v>
      </c>
      <c r="F608" t="s">
        <v>828</v>
      </c>
      <c r="G608">
        <v>572</v>
      </c>
      <c r="H608">
        <v>165.72</v>
      </c>
      <c r="I608">
        <v>94791.84</v>
      </c>
      <c r="J608" t="s">
        <v>829</v>
      </c>
      <c r="K608" t="str">
        <f>INDEX($O$4:$O$15,MONTH(sp_tbl[[#This Row],[Date]]))</f>
        <v>June</v>
      </c>
      <c r="Q608" s="5"/>
    </row>
    <row r="609" spans="1:17" x14ac:dyDescent="0.25">
      <c r="A609" t="s">
        <v>141</v>
      </c>
      <c r="B609" s="7">
        <v>2438825543</v>
      </c>
      <c r="C609" t="s">
        <v>2300</v>
      </c>
      <c r="D609" t="s">
        <v>19</v>
      </c>
      <c r="E609" s="5">
        <v>43624</v>
      </c>
      <c r="F609" t="s">
        <v>913</v>
      </c>
      <c r="G609">
        <v>454</v>
      </c>
      <c r="H609">
        <v>74.44</v>
      </c>
      <c r="I609">
        <v>33795.760000000002</v>
      </c>
      <c r="J609" t="s">
        <v>914</v>
      </c>
      <c r="K609" t="str">
        <f>INDEX($O$4:$O$15,MONTH(sp_tbl[[#This Row],[Date]]))</f>
        <v>June</v>
      </c>
      <c r="Q609" s="5"/>
    </row>
    <row r="610" spans="1:17" x14ac:dyDescent="0.25">
      <c r="A610" t="s">
        <v>315</v>
      </c>
      <c r="B610" s="7">
        <v>8238078287</v>
      </c>
      <c r="C610" t="s">
        <v>2295</v>
      </c>
      <c r="D610" t="s">
        <v>18</v>
      </c>
      <c r="E610" s="5">
        <v>43624</v>
      </c>
      <c r="F610" t="s">
        <v>1469</v>
      </c>
      <c r="G610">
        <v>343</v>
      </c>
      <c r="H610">
        <v>86.73</v>
      </c>
      <c r="I610">
        <v>29748.39</v>
      </c>
      <c r="J610" t="s">
        <v>1470</v>
      </c>
      <c r="K610" t="str">
        <f>INDEX($O$4:$O$15,MONTH(sp_tbl[[#This Row],[Date]]))</f>
        <v>June</v>
      </c>
      <c r="Q610" s="5"/>
    </row>
    <row r="611" spans="1:17" x14ac:dyDescent="0.25">
      <c r="A611" t="s">
        <v>416</v>
      </c>
      <c r="B611" s="7">
        <v>6860185571</v>
      </c>
      <c r="C611" t="s">
        <v>2304</v>
      </c>
      <c r="D611" t="s">
        <v>18</v>
      </c>
      <c r="E611" s="5">
        <v>43624</v>
      </c>
      <c r="F611" t="s">
        <v>1751</v>
      </c>
      <c r="G611">
        <v>942</v>
      </c>
      <c r="H611">
        <v>59.76</v>
      </c>
      <c r="I611">
        <v>56293.919999999998</v>
      </c>
      <c r="J611" t="s">
        <v>429</v>
      </c>
      <c r="K611" t="str">
        <f>INDEX($O$4:$O$15,MONTH(sp_tbl[[#This Row],[Date]]))</f>
        <v>June</v>
      </c>
      <c r="Q611" s="5"/>
    </row>
    <row r="612" spans="1:17" x14ac:dyDescent="0.25">
      <c r="A612" t="s">
        <v>200</v>
      </c>
      <c r="B612" s="7">
        <v>542822521</v>
      </c>
      <c r="C612" t="s">
        <v>2296</v>
      </c>
      <c r="D612" t="s">
        <v>19</v>
      </c>
      <c r="E612" s="5">
        <v>43625</v>
      </c>
      <c r="F612" t="s">
        <v>1211</v>
      </c>
      <c r="G612">
        <v>264</v>
      </c>
      <c r="H612">
        <v>311.76</v>
      </c>
      <c r="I612">
        <v>82304.639999999999</v>
      </c>
      <c r="J612" t="s">
        <v>887</v>
      </c>
      <c r="K612" t="str">
        <f>INDEX($O$4:$O$15,MONTH(sp_tbl[[#This Row],[Date]]))</f>
        <v>June</v>
      </c>
      <c r="Q612" s="5"/>
    </row>
    <row r="613" spans="1:17" x14ac:dyDescent="0.25">
      <c r="A613" t="s">
        <v>206</v>
      </c>
      <c r="B613" s="7">
        <v>311634371</v>
      </c>
      <c r="C613" t="s">
        <v>2285</v>
      </c>
      <c r="D613" t="s">
        <v>19</v>
      </c>
      <c r="E613" s="5">
        <v>43625</v>
      </c>
      <c r="F613" t="s">
        <v>1269</v>
      </c>
      <c r="G613">
        <v>263</v>
      </c>
      <c r="H613">
        <v>9.3699999999999992</v>
      </c>
      <c r="I613">
        <v>2464.31</v>
      </c>
      <c r="J613" t="s">
        <v>1270</v>
      </c>
      <c r="K613" t="str">
        <f>INDEX($O$4:$O$15,MONTH(sp_tbl[[#This Row],[Date]]))</f>
        <v>June</v>
      </c>
      <c r="Q613" s="5"/>
    </row>
    <row r="614" spans="1:17" x14ac:dyDescent="0.25">
      <c r="A614" t="s">
        <v>334</v>
      </c>
      <c r="B614" s="7">
        <v>6354702575</v>
      </c>
      <c r="C614" t="s">
        <v>2287</v>
      </c>
      <c r="D614" t="s">
        <v>18</v>
      </c>
      <c r="E614" s="5">
        <v>43625</v>
      </c>
      <c r="F614" t="s">
        <v>1531</v>
      </c>
      <c r="G614">
        <v>663</v>
      </c>
      <c r="H614">
        <v>167.22</v>
      </c>
      <c r="I614">
        <v>110866.86</v>
      </c>
      <c r="J614" t="s">
        <v>256</v>
      </c>
      <c r="K614" t="str">
        <f>INDEX($O$4:$O$15,MONTH(sp_tbl[[#This Row],[Date]]))</f>
        <v>June</v>
      </c>
      <c r="Q614" s="5"/>
    </row>
    <row r="615" spans="1:17" x14ac:dyDescent="0.25">
      <c r="A615" t="s">
        <v>334</v>
      </c>
      <c r="B615" s="7">
        <v>6354702575</v>
      </c>
      <c r="C615" t="s">
        <v>2287</v>
      </c>
      <c r="D615" t="s">
        <v>18</v>
      </c>
      <c r="E615" s="5">
        <v>43625</v>
      </c>
      <c r="F615" t="s">
        <v>1536</v>
      </c>
      <c r="G615">
        <v>315</v>
      </c>
      <c r="H615">
        <v>65.47</v>
      </c>
      <c r="I615">
        <v>20623.05</v>
      </c>
      <c r="J615" t="s">
        <v>470</v>
      </c>
      <c r="K615" t="str">
        <f>INDEX($O$4:$O$15,MONTH(sp_tbl[[#This Row],[Date]]))</f>
        <v>June</v>
      </c>
      <c r="Q615" s="5"/>
    </row>
    <row r="616" spans="1:17" x14ac:dyDescent="0.25">
      <c r="A616" t="s">
        <v>334</v>
      </c>
      <c r="B616" s="7">
        <v>6354702575</v>
      </c>
      <c r="C616" t="s">
        <v>2287</v>
      </c>
      <c r="D616" t="s">
        <v>18</v>
      </c>
      <c r="E616" s="5">
        <v>43625</v>
      </c>
      <c r="F616" t="s">
        <v>1544</v>
      </c>
      <c r="G616">
        <v>476</v>
      </c>
      <c r="H616">
        <v>114.3</v>
      </c>
      <c r="I616">
        <v>54406.8</v>
      </c>
      <c r="J616" t="s">
        <v>300</v>
      </c>
      <c r="K616" t="str">
        <f>INDEX($O$4:$O$15,MONTH(sp_tbl[[#This Row],[Date]]))</f>
        <v>June</v>
      </c>
      <c r="Q616" s="5"/>
    </row>
    <row r="617" spans="1:17" x14ac:dyDescent="0.25">
      <c r="A617" t="s">
        <v>416</v>
      </c>
      <c r="B617" s="7">
        <v>6860185571</v>
      </c>
      <c r="C617" t="s">
        <v>2304</v>
      </c>
      <c r="D617" t="s">
        <v>18</v>
      </c>
      <c r="E617" s="5">
        <v>43625</v>
      </c>
      <c r="F617" t="s">
        <v>1745</v>
      </c>
      <c r="G617">
        <v>304</v>
      </c>
      <c r="H617">
        <v>249.37</v>
      </c>
      <c r="I617">
        <v>75808.479999999996</v>
      </c>
      <c r="J617" t="s">
        <v>1571</v>
      </c>
      <c r="K617" t="str">
        <f>INDEX($O$4:$O$15,MONTH(sp_tbl[[#This Row],[Date]]))</f>
        <v>June</v>
      </c>
      <c r="Q617" s="5"/>
    </row>
    <row r="618" spans="1:17" x14ac:dyDescent="0.25">
      <c r="A618" t="s">
        <v>541</v>
      </c>
      <c r="B618" s="7">
        <v>517576661</v>
      </c>
      <c r="C618" t="s">
        <v>2303</v>
      </c>
      <c r="D618" t="s">
        <v>18</v>
      </c>
      <c r="E618" s="5">
        <v>43625</v>
      </c>
      <c r="F618" t="s">
        <v>2138</v>
      </c>
      <c r="G618">
        <v>331</v>
      </c>
      <c r="H618">
        <v>260.19</v>
      </c>
      <c r="I618">
        <v>86122.89</v>
      </c>
      <c r="J618" t="s">
        <v>2139</v>
      </c>
      <c r="K618" t="str">
        <f>INDEX($O$4:$O$15,MONTH(sp_tbl[[#This Row],[Date]]))</f>
        <v>June</v>
      </c>
      <c r="Q618" s="5"/>
    </row>
    <row r="619" spans="1:17" x14ac:dyDescent="0.25">
      <c r="A619" t="s">
        <v>334</v>
      </c>
      <c r="B619" s="7">
        <v>6354702575</v>
      </c>
      <c r="C619" t="s">
        <v>2287</v>
      </c>
      <c r="D619" t="s">
        <v>18</v>
      </c>
      <c r="E619" s="5">
        <v>43626</v>
      </c>
      <c r="F619" t="s">
        <v>1504</v>
      </c>
      <c r="G619">
        <v>766</v>
      </c>
      <c r="H619">
        <v>388.15</v>
      </c>
      <c r="I619">
        <v>297322.90000000002</v>
      </c>
      <c r="J619" t="s">
        <v>403</v>
      </c>
      <c r="K619" t="str">
        <f>INDEX($O$4:$O$15,MONTH(sp_tbl[[#This Row],[Date]]))</f>
        <v>June</v>
      </c>
      <c r="Q619" s="5"/>
    </row>
    <row r="620" spans="1:17" x14ac:dyDescent="0.25">
      <c r="A620" t="s">
        <v>394</v>
      </c>
      <c r="B620" s="7">
        <v>8745522113</v>
      </c>
      <c r="C620" t="s">
        <v>2285</v>
      </c>
      <c r="D620" t="s">
        <v>18</v>
      </c>
      <c r="E620" s="5">
        <v>43626</v>
      </c>
      <c r="F620" t="s">
        <v>1725</v>
      </c>
      <c r="G620">
        <v>599</v>
      </c>
      <c r="H620">
        <v>98.39</v>
      </c>
      <c r="I620">
        <v>58935.61</v>
      </c>
      <c r="J620" t="s">
        <v>452</v>
      </c>
      <c r="K620" t="str">
        <f>INDEX($O$4:$O$15,MONTH(sp_tbl[[#This Row],[Date]]))</f>
        <v>June</v>
      </c>
      <c r="Q620" s="5"/>
    </row>
    <row r="621" spans="1:17" x14ac:dyDescent="0.25">
      <c r="A621" t="s">
        <v>439</v>
      </c>
      <c r="B621" s="7">
        <v>4026667576</v>
      </c>
      <c r="C621" t="s">
        <v>2286</v>
      </c>
      <c r="D621" t="s">
        <v>18</v>
      </c>
      <c r="E621" s="5">
        <v>43626</v>
      </c>
      <c r="F621" t="s">
        <v>1785</v>
      </c>
      <c r="G621">
        <v>692</v>
      </c>
      <c r="H621">
        <v>82.14</v>
      </c>
      <c r="I621">
        <v>56840.88</v>
      </c>
      <c r="J621" t="s">
        <v>1786</v>
      </c>
      <c r="K621" t="str">
        <f>INDEX($O$4:$O$15,MONTH(sp_tbl[[#This Row],[Date]]))</f>
        <v>June</v>
      </c>
      <c r="Q621" s="5"/>
    </row>
    <row r="622" spans="1:17" x14ac:dyDescent="0.25">
      <c r="A622" t="s">
        <v>141</v>
      </c>
      <c r="B622" s="7">
        <v>2438825543</v>
      </c>
      <c r="C622" t="s">
        <v>2300</v>
      </c>
      <c r="D622" t="s">
        <v>19</v>
      </c>
      <c r="E622" s="5">
        <v>43627</v>
      </c>
      <c r="F622" t="s">
        <v>931</v>
      </c>
      <c r="G622">
        <v>543</v>
      </c>
      <c r="H622">
        <v>16.29</v>
      </c>
      <c r="I622">
        <v>8845.4699999999993</v>
      </c>
      <c r="J622" t="s">
        <v>183</v>
      </c>
      <c r="K622" t="str">
        <f>INDEX($O$4:$O$15,MONTH(sp_tbl[[#This Row],[Date]]))</f>
        <v>June</v>
      </c>
      <c r="Q622" s="5"/>
    </row>
    <row r="623" spans="1:17" x14ac:dyDescent="0.25">
      <c r="A623" t="s">
        <v>141</v>
      </c>
      <c r="B623" s="7">
        <v>2438825543</v>
      </c>
      <c r="C623" t="s">
        <v>2300</v>
      </c>
      <c r="D623" t="s">
        <v>19</v>
      </c>
      <c r="E623" s="5">
        <v>43627</v>
      </c>
      <c r="F623" t="s">
        <v>948</v>
      </c>
      <c r="G623">
        <v>669</v>
      </c>
      <c r="H623">
        <v>65.02</v>
      </c>
      <c r="I623">
        <v>43498.38</v>
      </c>
      <c r="J623" t="s">
        <v>214</v>
      </c>
      <c r="K623" t="str">
        <f>INDEX($O$4:$O$15,MONTH(sp_tbl[[#This Row],[Date]]))</f>
        <v>June</v>
      </c>
      <c r="Q623" s="5"/>
    </row>
    <row r="624" spans="1:17" x14ac:dyDescent="0.25">
      <c r="A624" t="s">
        <v>220</v>
      </c>
      <c r="B624" s="7">
        <v>7728733734</v>
      </c>
      <c r="C624" t="s">
        <v>2292</v>
      </c>
      <c r="D624" t="s">
        <v>18</v>
      </c>
      <c r="E624" s="5">
        <v>43627</v>
      </c>
      <c r="F624" t="s">
        <v>1282</v>
      </c>
      <c r="G624">
        <v>362</v>
      </c>
      <c r="H624">
        <v>21.69</v>
      </c>
      <c r="I624">
        <v>7851.78</v>
      </c>
      <c r="J624" t="s">
        <v>1283</v>
      </c>
      <c r="K624" t="str">
        <f>INDEX($O$4:$O$15,MONTH(sp_tbl[[#This Row],[Date]]))</f>
        <v>June</v>
      </c>
      <c r="Q624" s="5"/>
    </row>
    <row r="625" spans="1:17" x14ac:dyDescent="0.25">
      <c r="A625" t="s">
        <v>506</v>
      </c>
      <c r="B625" s="7">
        <v>775755755</v>
      </c>
      <c r="C625" t="s">
        <v>2290</v>
      </c>
      <c r="D625" t="s">
        <v>18</v>
      </c>
      <c r="E625" s="5">
        <v>43627</v>
      </c>
      <c r="F625" t="s">
        <v>2005</v>
      </c>
      <c r="G625">
        <v>685</v>
      </c>
      <c r="H625">
        <v>113.25</v>
      </c>
      <c r="I625">
        <v>77576.25</v>
      </c>
      <c r="J625" t="s">
        <v>1898</v>
      </c>
      <c r="K625" t="str">
        <f>INDEX($O$4:$O$15,MONTH(sp_tbl[[#This Row],[Date]]))</f>
        <v>June</v>
      </c>
      <c r="Q625" s="5"/>
    </row>
    <row r="626" spans="1:17" x14ac:dyDescent="0.25">
      <c r="A626" t="s">
        <v>506</v>
      </c>
      <c r="B626" s="7">
        <v>775755755</v>
      </c>
      <c r="C626" t="s">
        <v>2290</v>
      </c>
      <c r="D626" t="s">
        <v>18</v>
      </c>
      <c r="E626" s="5">
        <v>43627</v>
      </c>
      <c r="F626" t="s">
        <v>2048</v>
      </c>
      <c r="G626">
        <v>386</v>
      </c>
      <c r="H626">
        <v>27.15</v>
      </c>
      <c r="I626">
        <v>10479.9</v>
      </c>
      <c r="J626" t="s">
        <v>553</v>
      </c>
      <c r="K626" t="str">
        <f>INDEX($O$4:$O$15,MONTH(sp_tbl[[#This Row],[Date]]))</f>
        <v>June</v>
      </c>
      <c r="Q626" s="5"/>
    </row>
    <row r="627" spans="1:17" x14ac:dyDescent="0.25">
      <c r="A627" t="s">
        <v>529</v>
      </c>
      <c r="B627" s="7">
        <v>1683762345</v>
      </c>
      <c r="C627" t="s">
        <v>2299</v>
      </c>
      <c r="D627" t="s">
        <v>18</v>
      </c>
      <c r="E627" s="5">
        <v>43627</v>
      </c>
      <c r="F627" t="s">
        <v>2072</v>
      </c>
      <c r="G627">
        <v>810</v>
      </c>
      <c r="H627">
        <v>127.4</v>
      </c>
      <c r="I627">
        <v>103194</v>
      </c>
      <c r="J627" t="s">
        <v>493</v>
      </c>
      <c r="K627" t="str">
        <f>INDEX($O$4:$O$15,MONTH(sp_tbl[[#This Row],[Date]]))</f>
        <v>June</v>
      </c>
      <c r="Q627" s="5"/>
    </row>
    <row r="628" spans="1:17" x14ac:dyDescent="0.25">
      <c r="A628" t="s">
        <v>549</v>
      </c>
      <c r="B628" s="7">
        <v>7465830315</v>
      </c>
      <c r="C628" t="s">
        <v>2285</v>
      </c>
      <c r="D628" t="s">
        <v>18</v>
      </c>
      <c r="E628" s="5">
        <v>43627</v>
      </c>
      <c r="F628" t="s">
        <v>2183</v>
      </c>
      <c r="G628">
        <v>874</v>
      </c>
      <c r="H628">
        <v>46.51</v>
      </c>
      <c r="I628">
        <v>40649.74</v>
      </c>
      <c r="J628" t="s">
        <v>344</v>
      </c>
      <c r="K628" t="str">
        <f>INDEX($O$4:$O$15,MONTH(sp_tbl[[#This Row],[Date]]))</f>
        <v>June</v>
      </c>
      <c r="Q628" s="5"/>
    </row>
    <row r="629" spans="1:17" x14ac:dyDescent="0.25">
      <c r="A629" t="s">
        <v>141</v>
      </c>
      <c r="B629" s="7">
        <v>2438825543</v>
      </c>
      <c r="C629" t="s">
        <v>2300</v>
      </c>
      <c r="D629" t="s">
        <v>19</v>
      </c>
      <c r="E629" s="5">
        <v>43628</v>
      </c>
      <c r="F629" t="s">
        <v>946</v>
      </c>
      <c r="G629">
        <v>856</v>
      </c>
      <c r="H629">
        <v>75.260000000000005</v>
      </c>
      <c r="I629">
        <v>64422.559999999998</v>
      </c>
      <c r="J629" t="s">
        <v>947</v>
      </c>
      <c r="K629" t="str">
        <f>INDEX($O$4:$O$15,MONTH(sp_tbl[[#This Row],[Date]]))</f>
        <v>June</v>
      </c>
      <c r="Q629" s="5"/>
    </row>
    <row r="630" spans="1:17" x14ac:dyDescent="0.25">
      <c r="A630" t="s">
        <v>259</v>
      </c>
      <c r="B630" s="7">
        <v>3282355067</v>
      </c>
      <c r="C630" t="s">
        <v>2286</v>
      </c>
      <c r="D630" t="s">
        <v>18</v>
      </c>
      <c r="E630" s="5">
        <v>43628</v>
      </c>
      <c r="F630" t="s">
        <v>1334</v>
      </c>
      <c r="G630">
        <v>664</v>
      </c>
      <c r="H630">
        <v>224.38</v>
      </c>
      <c r="I630">
        <v>148988.32</v>
      </c>
      <c r="J630" t="s">
        <v>266</v>
      </c>
      <c r="K630" t="str">
        <f>INDEX($O$4:$O$15,MONTH(sp_tbl[[#This Row],[Date]]))</f>
        <v>June</v>
      </c>
      <c r="Q630" s="5"/>
    </row>
    <row r="631" spans="1:17" x14ac:dyDescent="0.25">
      <c r="A631" t="s">
        <v>376</v>
      </c>
      <c r="B631" s="7">
        <v>6441743474</v>
      </c>
      <c r="C631" t="s">
        <v>2302</v>
      </c>
      <c r="D631" t="s">
        <v>18</v>
      </c>
      <c r="E631" s="5">
        <v>43628</v>
      </c>
      <c r="F631" t="s">
        <v>1619</v>
      </c>
      <c r="G631">
        <v>537</v>
      </c>
      <c r="H631">
        <v>0.68</v>
      </c>
      <c r="I631">
        <v>365.16</v>
      </c>
      <c r="J631" t="s">
        <v>294</v>
      </c>
      <c r="K631" t="str">
        <f>INDEX($O$4:$O$15,MONTH(sp_tbl[[#This Row],[Date]]))</f>
        <v>June</v>
      </c>
      <c r="Q631" s="5"/>
    </row>
    <row r="632" spans="1:17" x14ac:dyDescent="0.25">
      <c r="A632" t="s">
        <v>394</v>
      </c>
      <c r="B632" s="7">
        <v>8745522113</v>
      </c>
      <c r="C632" t="s">
        <v>2285</v>
      </c>
      <c r="D632" t="s">
        <v>18</v>
      </c>
      <c r="E632" s="5">
        <v>43628</v>
      </c>
      <c r="F632" t="s">
        <v>1728</v>
      </c>
      <c r="G632">
        <v>808</v>
      </c>
      <c r="H632">
        <v>216.4</v>
      </c>
      <c r="I632">
        <v>174851.20000000001</v>
      </c>
      <c r="J632" t="s">
        <v>1729</v>
      </c>
      <c r="K632" t="str">
        <f>INDEX($O$4:$O$15,MONTH(sp_tbl[[#This Row],[Date]]))</f>
        <v>June</v>
      </c>
      <c r="Q632" s="5"/>
    </row>
    <row r="633" spans="1:17" x14ac:dyDescent="0.25">
      <c r="A633" t="s">
        <v>529</v>
      </c>
      <c r="B633" s="7">
        <v>1683762345</v>
      </c>
      <c r="C633" t="s">
        <v>2299</v>
      </c>
      <c r="D633" t="s">
        <v>18</v>
      </c>
      <c r="E633" s="5">
        <v>43628</v>
      </c>
      <c r="F633" t="s">
        <v>2119</v>
      </c>
      <c r="G633">
        <v>932</v>
      </c>
      <c r="H633">
        <v>20.62</v>
      </c>
      <c r="I633">
        <v>19217.84</v>
      </c>
      <c r="J633" t="s">
        <v>2120</v>
      </c>
      <c r="K633" t="str">
        <f>INDEX($O$4:$O$15,MONTH(sp_tbl[[#This Row],[Date]]))</f>
        <v>June</v>
      </c>
      <c r="Q633" s="5"/>
    </row>
    <row r="634" spans="1:17" x14ac:dyDescent="0.25">
      <c r="A634" t="s">
        <v>31</v>
      </c>
      <c r="B634" s="7">
        <v>8687656127</v>
      </c>
      <c r="C634" t="s">
        <v>32</v>
      </c>
      <c r="D634" t="s">
        <v>19</v>
      </c>
      <c r="E634" s="5">
        <v>43629</v>
      </c>
      <c r="F634" t="s">
        <v>657</v>
      </c>
      <c r="G634">
        <v>836</v>
      </c>
      <c r="H634">
        <v>85.16</v>
      </c>
      <c r="I634">
        <v>71193.759999999995</v>
      </c>
      <c r="J634" t="s">
        <v>194</v>
      </c>
      <c r="K634" t="str">
        <f>INDEX($O$4:$O$15,MONTH(sp_tbl[[#This Row],[Date]]))</f>
        <v>June</v>
      </c>
      <c r="Q634" s="5"/>
    </row>
    <row r="635" spans="1:17" x14ac:dyDescent="0.25">
      <c r="A635" t="s">
        <v>206</v>
      </c>
      <c r="B635" s="7">
        <v>311634371</v>
      </c>
      <c r="C635" t="s">
        <v>2285</v>
      </c>
      <c r="D635" t="s">
        <v>19</v>
      </c>
      <c r="E635" s="5">
        <v>43629</v>
      </c>
      <c r="F635" t="s">
        <v>1252</v>
      </c>
      <c r="G635">
        <v>573</v>
      </c>
      <c r="H635">
        <v>57.56</v>
      </c>
      <c r="I635">
        <v>32981.879999999997</v>
      </c>
      <c r="J635" t="s">
        <v>173</v>
      </c>
      <c r="K635" t="str">
        <f>INDEX($O$4:$O$15,MONTH(sp_tbl[[#This Row],[Date]]))</f>
        <v>June</v>
      </c>
      <c r="Q635" s="5"/>
    </row>
    <row r="636" spans="1:17" x14ac:dyDescent="0.25">
      <c r="A636" t="s">
        <v>356</v>
      </c>
      <c r="B636" s="7">
        <v>238375314</v>
      </c>
      <c r="C636" t="s">
        <v>2301</v>
      </c>
      <c r="D636" t="s">
        <v>18</v>
      </c>
      <c r="E636" s="5">
        <v>43629</v>
      </c>
      <c r="F636" t="s">
        <v>1591</v>
      </c>
      <c r="G636">
        <v>857</v>
      </c>
      <c r="H636">
        <v>325.08</v>
      </c>
      <c r="I636">
        <v>278593.56</v>
      </c>
      <c r="J636" t="s">
        <v>299</v>
      </c>
      <c r="K636" t="str">
        <f>INDEX($O$4:$O$15,MONTH(sp_tbl[[#This Row],[Date]]))</f>
        <v>June</v>
      </c>
      <c r="Q636" s="5"/>
    </row>
    <row r="637" spans="1:17" x14ac:dyDescent="0.25">
      <c r="A637" t="s">
        <v>486</v>
      </c>
      <c r="B637" s="7">
        <v>1758841168</v>
      </c>
      <c r="C637" t="s">
        <v>2289</v>
      </c>
      <c r="D637" t="s">
        <v>18</v>
      </c>
      <c r="E637" s="5">
        <v>43629</v>
      </c>
      <c r="F637" t="s">
        <v>1949</v>
      </c>
      <c r="G637">
        <v>488</v>
      </c>
      <c r="H637">
        <v>29.03</v>
      </c>
      <c r="I637">
        <v>14166.64</v>
      </c>
      <c r="J637" t="s">
        <v>1880</v>
      </c>
      <c r="K637" t="str">
        <f>INDEX($O$4:$O$15,MONTH(sp_tbl[[#This Row],[Date]]))</f>
        <v>June</v>
      </c>
      <c r="Q637" s="5"/>
    </row>
    <row r="638" spans="1:17" x14ac:dyDescent="0.25">
      <c r="A638" t="s">
        <v>174</v>
      </c>
      <c r="B638" s="7">
        <v>4520285782</v>
      </c>
      <c r="C638" t="s">
        <v>2295</v>
      </c>
      <c r="D638" t="s">
        <v>19</v>
      </c>
      <c r="E638" s="5">
        <v>43630</v>
      </c>
      <c r="F638" t="s">
        <v>1044</v>
      </c>
      <c r="G638">
        <v>981</v>
      </c>
      <c r="H638">
        <v>363.27</v>
      </c>
      <c r="I638">
        <v>356367.87</v>
      </c>
      <c r="J638" t="s">
        <v>181</v>
      </c>
      <c r="K638" t="str">
        <f>INDEX($O$4:$O$15,MONTH(sp_tbl[[#This Row],[Date]]))</f>
        <v>June</v>
      </c>
      <c r="Q638" s="5"/>
    </row>
    <row r="639" spans="1:17" x14ac:dyDescent="0.25">
      <c r="A639" t="s">
        <v>189</v>
      </c>
      <c r="B639" s="7">
        <v>6874331704</v>
      </c>
      <c r="C639" t="s">
        <v>2293</v>
      </c>
      <c r="D639" t="s">
        <v>19</v>
      </c>
      <c r="E639" s="5">
        <v>43630</v>
      </c>
      <c r="F639" t="s">
        <v>1173</v>
      </c>
      <c r="G639">
        <v>702</v>
      </c>
      <c r="H639">
        <v>70.67</v>
      </c>
      <c r="I639">
        <v>49610.34</v>
      </c>
      <c r="J639" t="s">
        <v>1174</v>
      </c>
      <c r="K639" t="str">
        <f>INDEX($O$4:$O$15,MONTH(sp_tbl[[#This Row],[Date]]))</f>
        <v>June</v>
      </c>
      <c r="Q639" s="5"/>
    </row>
    <row r="640" spans="1:17" x14ac:dyDescent="0.25">
      <c r="A640" t="s">
        <v>200</v>
      </c>
      <c r="B640" s="7">
        <v>542822521</v>
      </c>
      <c r="C640" t="s">
        <v>2296</v>
      </c>
      <c r="D640" t="s">
        <v>19</v>
      </c>
      <c r="E640" s="5">
        <v>43630</v>
      </c>
      <c r="F640" t="s">
        <v>1204</v>
      </c>
      <c r="G640">
        <v>365</v>
      </c>
      <c r="H640">
        <v>8.76</v>
      </c>
      <c r="I640">
        <v>3197.4</v>
      </c>
      <c r="J640" t="s">
        <v>1205</v>
      </c>
      <c r="K640" t="str">
        <f>INDEX($O$4:$O$15,MONTH(sp_tbl[[#This Row],[Date]]))</f>
        <v>June</v>
      </c>
      <c r="Q640" s="5"/>
    </row>
    <row r="641" spans="1:17" x14ac:dyDescent="0.25">
      <c r="A641" t="s">
        <v>259</v>
      </c>
      <c r="B641" s="7">
        <v>3282355067</v>
      </c>
      <c r="C641" t="s">
        <v>2286</v>
      </c>
      <c r="D641" t="s">
        <v>18</v>
      </c>
      <c r="E641" s="5">
        <v>43630</v>
      </c>
      <c r="F641" t="s">
        <v>1342</v>
      </c>
      <c r="G641">
        <v>669</v>
      </c>
      <c r="H641">
        <v>7.18</v>
      </c>
      <c r="I641">
        <v>4803.42</v>
      </c>
      <c r="J641" t="s">
        <v>321</v>
      </c>
      <c r="K641" t="str">
        <f>INDEX($O$4:$O$15,MONTH(sp_tbl[[#This Row],[Date]]))</f>
        <v>June</v>
      </c>
      <c r="Q641" s="5"/>
    </row>
    <row r="642" spans="1:17" x14ac:dyDescent="0.25">
      <c r="A642" t="s">
        <v>394</v>
      </c>
      <c r="B642" s="7">
        <v>8745522113</v>
      </c>
      <c r="C642" t="s">
        <v>2285</v>
      </c>
      <c r="D642" t="s">
        <v>18</v>
      </c>
      <c r="E642" s="5">
        <v>43630</v>
      </c>
      <c r="F642" t="s">
        <v>1684</v>
      </c>
      <c r="G642">
        <v>946</v>
      </c>
      <c r="H642">
        <v>333.84</v>
      </c>
      <c r="I642">
        <v>315812.64</v>
      </c>
      <c r="J642" t="s">
        <v>563</v>
      </c>
      <c r="K642" t="str">
        <f>INDEX($O$4:$O$15,MONTH(sp_tbl[[#This Row],[Date]]))</f>
        <v>June</v>
      </c>
      <c r="Q642" s="5"/>
    </row>
    <row r="643" spans="1:17" x14ac:dyDescent="0.25">
      <c r="A643" t="s">
        <v>529</v>
      </c>
      <c r="B643" s="7">
        <v>1683762345</v>
      </c>
      <c r="C643" t="s">
        <v>2299</v>
      </c>
      <c r="D643" t="s">
        <v>18</v>
      </c>
      <c r="E643" s="5">
        <v>43630</v>
      </c>
      <c r="F643" t="s">
        <v>2058</v>
      </c>
      <c r="G643">
        <v>255</v>
      </c>
      <c r="H643">
        <v>0.02</v>
      </c>
      <c r="I643">
        <v>5.0999999999999996</v>
      </c>
      <c r="J643" t="s">
        <v>2059</v>
      </c>
      <c r="K643" t="str">
        <f>INDEX($O$4:$O$15,MONTH(sp_tbl[[#This Row],[Date]]))</f>
        <v>June</v>
      </c>
      <c r="Q643" s="5"/>
    </row>
    <row r="644" spans="1:17" x14ac:dyDescent="0.25">
      <c r="A644" t="s">
        <v>549</v>
      </c>
      <c r="B644" s="7">
        <v>7465830315</v>
      </c>
      <c r="C644" t="s">
        <v>2285</v>
      </c>
      <c r="D644" t="s">
        <v>18</v>
      </c>
      <c r="E644" s="5">
        <v>43630</v>
      </c>
      <c r="F644" t="s">
        <v>2232</v>
      </c>
      <c r="G644">
        <v>718</v>
      </c>
      <c r="H644">
        <v>26.66</v>
      </c>
      <c r="I644">
        <v>19141.88</v>
      </c>
      <c r="J644" t="s">
        <v>1521</v>
      </c>
      <c r="K644" t="str">
        <f>INDEX($O$4:$O$15,MONTH(sp_tbl[[#This Row],[Date]]))</f>
        <v>June</v>
      </c>
      <c r="Q644" s="5"/>
    </row>
    <row r="645" spans="1:17" x14ac:dyDescent="0.25">
      <c r="A645" t="s">
        <v>104</v>
      </c>
      <c r="B645" s="7">
        <v>188071775</v>
      </c>
      <c r="C645" t="s">
        <v>2298</v>
      </c>
      <c r="D645" t="s">
        <v>19</v>
      </c>
      <c r="E645" s="5">
        <v>43631</v>
      </c>
      <c r="F645" t="s">
        <v>804</v>
      </c>
      <c r="G645">
        <v>591</v>
      </c>
      <c r="H645">
        <v>149.5</v>
      </c>
      <c r="I645">
        <v>88354.5</v>
      </c>
      <c r="J645" t="s">
        <v>805</v>
      </c>
      <c r="K645" t="str">
        <f>INDEX($O$4:$O$15,MONTH(sp_tbl[[#This Row],[Date]]))</f>
        <v>June</v>
      </c>
      <c r="Q645" s="5"/>
    </row>
    <row r="646" spans="1:17" x14ac:dyDescent="0.25">
      <c r="A646" t="s">
        <v>174</v>
      </c>
      <c r="B646" s="7">
        <v>4520285782</v>
      </c>
      <c r="C646" t="s">
        <v>2295</v>
      </c>
      <c r="D646" t="s">
        <v>19</v>
      </c>
      <c r="E646" s="5">
        <v>43631</v>
      </c>
      <c r="F646" t="s">
        <v>1018</v>
      </c>
      <c r="G646">
        <v>728</v>
      </c>
      <c r="H646">
        <v>365.37</v>
      </c>
      <c r="I646">
        <v>265989.36</v>
      </c>
      <c r="J646" t="s">
        <v>64</v>
      </c>
      <c r="K646" t="str">
        <f>INDEX($O$4:$O$15,MONTH(sp_tbl[[#This Row],[Date]]))</f>
        <v>June</v>
      </c>
      <c r="Q646" s="5"/>
    </row>
    <row r="647" spans="1:17" x14ac:dyDescent="0.25">
      <c r="A647" t="s">
        <v>259</v>
      </c>
      <c r="B647" s="7">
        <v>3282355067</v>
      </c>
      <c r="C647" t="s">
        <v>2286</v>
      </c>
      <c r="D647" t="s">
        <v>18</v>
      </c>
      <c r="E647" s="5">
        <v>43631</v>
      </c>
      <c r="F647" t="s">
        <v>1354</v>
      </c>
      <c r="G647">
        <v>341</v>
      </c>
      <c r="H647">
        <v>106.63</v>
      </c>
      <c r="I647">
        <v>36360.83</v>
      </c>
      <c r="J647" t="s">
        <v>1310</v>
      </c>
      <c r="K647" t="str">
        <f>INDEX($O$4:$O$15,MONTH(sp_tbl[[#This Row],[Date]]))</f>
        <v>June</v>
      </c>
      <c r="Q647" s="5"/>
    </row>
    <row r="648" spans="1:17" x14ac:dyDescent="0.25">
      <c r="A648" t="s">
        <v>315</v>
      </c>
      <c r="B648" s="7">
        <v>8238078287</v>
      </c>
      <c r="C648" t="s">
        <v>2295</v>
      </c>
      <c r="D648" t="s">
        <v>18</v>
      </c>
      <c r="E648" s="5">
        <v>43631</v>
      </c>
      <c r="F648" t="s">
        <v>1451</v>
      </c>
      <c r="G648">
        <v>389</v>
      </c>
      <c r="H648">
        <v>40.119999999999997</v>
      </c>
      <c r="I648">
        <v>15606.68</v>
      </c>
      <c r="J648" t="s">
        <v>441</v>
      </c>
      <c r="K648" t="str">
        <f>INDEX($O$4:$O$15,MONTH(sp_tbl[[#This Row],[Date]]))</f>
        <v>June</v>
      </c>
      <c r="Q648" s="5"/>
    </row>
    <row r="649" spans="1:17" x14ac:dyDescent="0.25">
      <c r="A649" t="s">
        <v>439</v>
      </c>
      <c r="B649" s="7">
        <v>4026667576</v>
      </c>
      <c r="C649" t="s">
        <v>2286</v>
      </c>
      <c r="D649" t="s">
        <v>18</v>
      </c>
      <c r="E649" s="5">
        <v>43632</v>
      </c>
      <c r="F649" t="s">
        <v>1774</v>
      </c>
      <c r="G649">
        <v>951</v>
      </c>
      <c r="H649">
        <v>311.54000000000002</v>
      </c>
      <c r="I649">
        <v>296274.53999999998</v>
      </c>
      <c r="J649" t="s">
        <v>509</v>
      </c>
      <c r="K649" t="str">
        <f>INDEX($O$4:$O$15,MONTH(sp_tbl[[#This Row],[Date]]))</f>
        <v>June</v>
      </c>
      <c r="Q649" s="5"/>
    </row>
    <row r="650" spans="1:17" x14ac:dyDescent="0.25">
      <c r="A650" t="s">
        <v>439</v>
      </c>
      <c r="B650" s="7">
        <v>4026667576</v>
      </c>
      <c r="C650" t="s">
        <v>2286</v>
      </c>
      <c r="D650" t="s">
        <v>18</v>
      </c>
      <c r="E650" s="5">
        <v>43632</v>
      </c>
      <c r="F650" t="s">
        <v>1801</v>
      </c>
      <c r="G650">
        <v>900</v>
      </c>
      <c r="H650">
        <v>2.68</v>
      </c>
      <c r="I650">
        <v>2412</v>
      </c>
      <c r="J650" t="s">
        <v>513</v>
      </c>
      <c r="K650" t="str">
        <f>INDEX($O$4:$O$15,MONTH(sp_tbl[[#This Row],[Date]]))</f>
        <v>June</v>
      </c>
      <c r="Q650" s="5"/>
    </row>
    <row r="651" spans="1:17" x14ac:dyDescent="0.25">
      <c r="A651" t="s">
        <v>104</v>
      </c>
      <c r="B651" s="7">
        <v>188071775</v>
      </c>
      <c r="C651" t="s">
        <v>2298</v>
      </c>
      <c r="D651" t="s">
        <v>19</v>
      </c>
      <c r="E651" s="5">
        <v>43633</v>
      </c>
      <c r="F651" t="s">
        <v>759</v>
      </c>
      <c r="G651">
        <v>832</v>
      </c>
      <c r="H651">
        <v>119.82</v>
      </c>
      <c r="I651">
        <v>99690.240000000005</v>
      </c>
      <c r="J651" t="s">
        <v>760</v>
      </c>
      <c r="K651" t="str">
        <f>INDEX($O$4:$O$15,MONTH(sp_tbl[[#This Row],[Date]]))</f>
        <v>June</v>
      </c>
      <c r="Q651" s="5"/>
    </row>
    <row r="652" spans="1:17" x14ac:dyDescent="0.25">
      <c r="A652" t="s">
        <v>376</v>
      </c>
      <c r="B652" s="7">
        <v>6441743474</v>
      </c>
      <c r="C652" t="s">
        <v>2302</v>
      </c>
      <c r="D652" t="s">
        <v>18</v>
      </c>
      <c r="E652" s="5">
        <v>43633</v>
      </c>
      <c r="F652" t="s">
        <v>1601</v>
      </c>
      <c r="G652">
        <v>681</v>
      </c>
      <c r="H652">
        <v>70.790000000000006</v>
      </c>
      <c r="I652">
        <v>48207.99</v>
      </c>
      <c r="J652" t="s">
        <v>228</v>
      </c>
      <c r="K652" t="str">
        <f>INDEX($O$4:$O$15,MONTH(sp_tbl[[#This Row],[Date]]))</f>
        <v>June</v>
      </c>
      <c r="Q652" s="5"/>
    </row>
    <row r="653" spans="1:17" x14ac:dyDescent="0.25">
      <c r="A653" t="s">
        <v>394</v>
      </c>
      <c r="B653" s="7">
        <v>8745522113</v>
      </c>
      <c r="C653" t="s">
        <v>2285</v>
      </c>
      <c r="D653" t="s">
        <v>18</v>
      </c>
      <c r="E653" s="5">
        <v>43633</v>
      </c>
      <c r="F653" t="s">
        <v>1682</v>
      </c>
      <c r="G653">
        <v>564</v>
      </c>
      <c r="H653">
        <v>315.27999999999997</v>
      </c>
      <c r="I653">
        <v>177817.92</v>
      </c>
      <c r="J653" t="s">
        <v>1358</v>
      </c>
      <c r="K653" t="str">
        <f>INDEX($O$4:$O$15,MONTH(sp_tbl[[#This Row],[Date]]))</f>
        <v>June</v>
      </c>
      <c r="Q653" s="5"/>
    </row>
    <row r="654" spans="1:17" x14ac:dyDescent="0.25">
      <c r="A654" t="s">
        <v>394</v>
      </c>
      <c r="B654" s="7">
        <v>8745522113</v>
      </c>
      <c r="C654" t="s">
        <v>2285</v>
      </c>
      <c r="D654" t="s">
        <v>18</v>
      </c>
      <c r="E654" s="5">
        <v>43633</v>
      </c>
      <c r="F654" t="s">
        <v>1724</v>
      </c>
      <c r="G654">
        <v>796</v>
      </c>
      <c r="H654">
        <v>158.33000000000001</v>
      </c>
      <c r="I654">
        <v>126030.68</v>
      </c>
      <c r="J654" t="s">
        <v>263</v>
      </c>
      <c r="K654" t="str">
        <f>INDEX($O$4:$O$15,MONTH(sp_tbl[[#This Row],[Date]]))</f>
        <v>June</v>
      </c>
      <c r="Q654" s="5"/>
    </row>
    <row r="655" spans="1:17" x14ac:dyDescent="0.25">
      <c r="A655" t="s">
        <v>506</v>
      </c>
      <c r="B655" s="7">
        <v>775755755</v>
      </c>
      <c r="C655" t="s">
        <v>2290</v>
      </c>
      <c r="D655" t="s">
        <v>18</v>
      </c>
      <c r="E655" s="5">
        <v>43633</v>
      </c>
      <c r="F655" t="s">
        <v>2041</v>
      </c>
      <c r="G655">
        <v>719</v>
      </c>
      <c r="H655">
        <v>309.52</v>
      </c>
      <c r="I655">
        <v>222544.88</v>
      </c>
      <c r="J655" t="s">
        <v>536</v>
      </c>
      <c r="K655" t="str">
        <f>INDEX($O$4:$O$15,MONTH(sp_tbl[[#This Row],[Date]]))</f>
        <v>June</v>
      </c>
      <c r="Q655" s="5"/>
    </row>
    <row r="656" spans="1:17" x14ac:dyDescent="0.25">
      <c r="A656" t="s">
        <v>439</v>
      </c>
      <c r="B656" s="7">
        <v>4026667576</v>
      </c>
      <c r="C656" t="s">
        <v>2286</v>
      </c>
      <c r="D656" t="s">
        <v>18</v>
      </c>
      <c r="E656" s="5">
        <v>43634</v>
      </c>
      <c r="F656" t="s">
        <v>1818</v>
      </c>
      <c r="G656">
        <v>974</v>
      </c>
      <c r="H656">
        <v>75.73</v>
      </c>
      <c r="I656">
        <v>73761.02</v>
      </c>
      <c r="J656" t="s">
        <v>522</v>
      </c>
      <c r="K656" t="str">
        <f>INDEX($O$4:$O$15,MONTH(sp_tbl[[#This Row],[Date]]))</f>
        <v>June</v>
      </c>
      <c r="Q656" s="5"/>
    </row>
    <row r="657" spans="1:17" x14ac:dyDescent="0.25">
      <c r="A657" t="s">
        <v>559</v>
      </c>
      <c r="B657" s="7">
        <v>3820016237</v>
      </c>
      <c r="C657" t="s">
        <v>2295</v>
      </c>
      <c r="D657" t="s">
        <v>18</v>
      </c>
      <c r="E657" s="5">
        <v>43634</v>
      </c>
      <c r="F657" t="s">
        <v>2279</v>
      </c>
      <c r="G657">
        <v>997</v>
      </c>
      <c r="H657">
        <v>48.99</v>
      </c>
      <c r="I657">
        <v>48843.03</v>
      </c>
      <c r="J657" t="s">
        <v>535</v>
      </c>
      <c r="K657" t="str">
        <f>INDEX($O$4:$O$15,MONTH(sp_tbl[[#This Row],[Date]]))</f>
        <v>June</v>
      </c>
      <c r="Q657" s="5"/>
    </row>
    <row r="658" spans="1:17" x14ac:dyDescent="0.25">
      <c r="A658" t="s">
        <v>549</v>
      </c>
      <c r="B658" s="7">
        <v>7465830315</v>
      </c>
      <c r="C658" t="s">
        <v>2285</v>
      </c>
      <c r="D658" t="s">
        <v>18</v>
      </c>
      <c r="E658" s="5">
        <v>43635</v>
      </c>
      <c r="F658" t="s">
        <v>2203</v>
      </c>
      <c r="G658">
        <v>702</v>
      </c>
      <c r="H658">
        <v>13.9</v>
      </c>
      <c r="I658">
        <v>9757.7999999999993</v>
      </c>
      <c r="J658" t="s">
        <v>2204</v>
      </c>
      <c r="K658" t="str">
        <f>INDEX($O$4:$O$15,MONTH(sp_tbl[[#This Row],[Date]]))</f>
        <v>June</v>
      </c>
      <c r="Q658" s="5"/>
    </row>
    <row r="659" spans="1:17" x14ac:dyDescent="0.25">
      <c r="A659" t="s">
        <v>559</v>
      </c>
      <c r="B659" s="7">
        <v>3820016237</v>
      </c>
      <c r="C659" t="s">
        <v>2295</v>
      </c>
      <c r="D659" t="s">
        <v>18</v>
      </c>
      <c r="E659" s="5">
        <v>43635</v>
      </c>
      <c r="F659" t="s">
        <v>2241</v>
      </c>
      <c r="G659">
        <v>585</v>
      </c>
      <c r="H659">
        <v>14.39</v>
      </c>
      <c r="I659">
        <v>8418.15</v>
      </c>
      <c r="J659" t="s">
        <v>1638</v>
      </c>
      <c r="K659" t="str">
        <f>INDEX($O$4:$O$15,MONTH(sp_tbl[[#This Row],[Date]]))</f>
        <v>June</v>
      </c>
      <c r="Q659" s="5"/>
    </row>
    <row r="660" spans="1:17" x14ac:dyDescent="0.25">
      <c r="A660" t="s">
        <v>104</v>
      </c>
      <c r="B660" s="7">
        <v>188071775</v>
      </c>
      <c r="C660" t="s">
        <v>2298</v>
      </c>
      <c r="D660" t="s">
        <v>19</v>
      </c>
      <c r="E660" s="5">
        <v>43636</v>
      </c>
      <c r="F660" t="s">
        <v>782</v>
      </c>
      <c r="G660">
        <v>587</v>
      </c>
      <c r="H660">
        <v>420.94</v>
      </c>
      <c r="I660">
        <v>247091.78</v>
      </c>
      <c r="J660" t="s">
        <v>783</v>
      </c>
      <c r="K660" t="str">
        <f>INDEX($O$4:$O$15,MONTH(sp_tbl[[#This Row],[Date]]))</f>
        <v>June</v>
      </c>
      <c r="Q660" s="5"/>
    </row>
    <row r="661" spans="1:17" x14ac:dyDescent="0.25">
      <c r="A661" t="s">
        <v>156</v>
      </c>
      <c r="B661" s="7">
        <v>1007202752</v>
      </c>
      <c r="C661" t="s">
        <v>2291</v>
      </c>
      <c r="D661" t="s">
        <v>19</v>
      </c>
      <c r="E661" s="5">
        <v>43636</v>
      </c>
      <c r="F661" t="s">
        <v>990</v>
      </c>
      <c r="G661">
        <v>580</v>
      </c>
      <c r="H661">
        <v>187.12</v>
      </c>
      <c r="I661">
        <v>108529.60000000001</v>
      </c>
      <c r="J661" t="s">
        <v>197</v>
      </c>
      <c r="K661" t="str">
        <f>INDEX($O$4:$O$15,MONTH(sp_tbl[[#This Row],[Date]]))</f>
        <v>June</v>
      </c>
      <c r="Q661" s="5"/>
    </row>
    <row r="662" spans="1:17" x14ac:dyDescent="0.25">
      <c r="A662" t="s">
        <v>200</v>
      </c>
      <c r="B662" s="7">
        <v>542822521</v>
      </c>
      <c r="C662" t="s">
        <v>2296</v>
      </c>
      <c r="D662" t="s">
        <v>19</v>
      </c>
      <c r="E662" s="5">
        <v>43636</v>
      </c>
      <c r="F662" t="s">
        <v>1225</v>
      </c>
      <c r="G662">
        <v>578</v>
      </c>
      <c r="H662">
        <v>38.99</v>
      </c>
      <c r="I662">
        <v>22536.22</v>
      </c>
      <c r="J662" t="s">
        <v>847</v>
      </c>
      <c r="K662" t="str">
        <f>INDEX($O$4:$O$15,MONTH(sp_tbl[[#This Row],[Date]]))</f>
        <v>June</v>
      </c>
      <c r="Q662" s="5"/>
    </row>
    <row r="663" spans="1:17" x14ac:dyDescent="0.25">
      <c r="A663" t="s">
        <v>174</v>
      </c>
      <c r="B663" s="7">
        <v>4520285782</v>
      </c>
      <c r="C663" t="s">
        <v>2295</v>
      </c>
      <c r="D663" t="s">
        <v>19</v>
      </c>
      <c r="E663" s="5">
        <v>43637</v>
      </c>
      <c r="F663" t="s">
        <v>1033</v>
      </c>
      <c r="G663">
        <v>601</v>
      </c>
      <c r="H663">
        <v>16.34</v>
      </c>
      <c r="I663">
        <v>9820.34</v>
      </c>
      <c r="J663" t="s">
        <v>985</v>
      </c>
      <c r="K663" t="str">
        <f>INDEX($O$4:$O$15,MONTH(sp_tbl[[#This Row],[Date]]))</f>
        <v>June</v>
      </c>
      <c r="Q663" s="5"/>
    </row>
    <row r="664" spans="1:17" x14ac:dyDescent="0.25">
      <c r="A664" t="s">
        <v>200</v>
      </c>
      <c r="B664" s="7">
        <v>542822521</v>
      </c>
      <c r="C664" t="s">
        <v>2296</v>
      </c>
      <c r="D664" t="s">
        <v>19</v>
      </c>
      <c r="E664" s="5">
        <v>43637</v>
      </c>
      <c r="F664" t="s">
        <v>1196</v>
      </c>
      <c r="G664">
        <v>311</v>
      </c>
      <c r="H664">
        <v>11.82</v>
      </c>
      <c r="I664">
        <v>3676.02</v>
      </c>
      <c r="J664" t="s">
        <v>168</v>
      </c>
      <c r="K664" t="str">
        <f>INDEX($O$4:$O$15,MONTH(sp_tbl[[#This Row],[Date]]))</f>
        <v>June</v>
      </c>
      <c r="Q664" s="5"/>
    </row>
    <row r="665" spans="1:17" x14ac:dyDescent="0.25">
      <c r="A665" t="s">
        <v>460</v>
      </c>
      <c r="B665" s="7">
        <v>6666605463</v>
      </c>
      <c r="C665" t="s">
        <v>2288</v>
      </c>
      <c r="D665" t="s">
        <v>18</v>
      </c>
      <c r="E665" s="5">
        <v>43637</v>
      </c>
      <c r="F665" t="s">
        <v>1856</v>
      </c>
      <c r="G665">
        <v>514</v>
      </c>
      <c r="H665">
        <v>52.24</v>
      </c>
      <c r="I665">
        <v>26851.360000000001</v>
      </c>
      <c r="J665" t="s">
        <v>508</v>
      </c>
      <c r="K665" t="str">
        <f>INDEX($O$4:$O$15,MONTH(sp_tbl[[#This Row],[Date]]))</f>
        <v>June</v>
      </c>
      <c r="Q665" s="5"/>
    </row>
    <row r="666" spans="1:17" x14ac:dyDescent="0.25">
      <c r="A666" t="s">
        <v>549</v>
      </c>
      <c r="B666" s="7">
        <v>7465830315</v>
      </c>
      <c r="C666" t="s">
        <v>2285</v>
      </c>
      <c r="D666" t="s">
        <v>18</v>
      </c>
      <c r="E666" s="5">
        <v>43637</v>
      </c>
      <c r="F666" t="s">
        <v>2182</v>
      </c>
      <c r="G666">
        <v>364</v>
      </c>
      <c r="H666">
        <v>226.45</v>
      </c>
      <c r="I666">
        <v>82427.8</v>
      </c>
      <c r="J666" t="s">
        <v>345</v>
      </c>
      <c r="K666" t="str">
        <f>INDEX($O$4:$O$15,MONTH(sp_tbl[[#This Row],[Date]]))</f>
        <v>June</v>
      </c>
      <c r="Q666" s="5"/>
    </row>
    <row r="667" spans="1:17" x14ac:dyDescent="0.25">
      <c r="A667" t="s">
        <v>125</v>
      </c>
      <c r="B667" s="7">
        <v>7715186250</v>
      </c>
      <c r="C667" t="s">
        <v>2297</v>
      </c>
      <c r="D667" t="s">
        <v>19</v>
      </c>
      <c r="E667" s="5">
        <v>43638</v>
      </c>
      <c r="F667" t="s">
        <v>881</v>
      </c>
      <c r="G667">
        <v>522</v>
      </c>
      <c r="H667">
        <v>264.36</v>
      </c>
      <c r="I667">
        <v>137995.92000000001</v>
      </c>
      <c r="J667" t="s">
        <v>190</v>
      </c>
      <c r="K667" t="str">
        <f>INDEX($O$4:$O$15,MONTH(sp_tbl[[#This Row],[Date]]))</f>
        <v>June</v>
      </c>
      <c r="Q667" s="5"/>
    </row>
    <row r="668" spans="1:17" x14ac:dyDescent="0.25">
      <c r="A668" t="s">
        <v>356</v>
      </c>
      <c r="B668" s="7">
        <v>238375314</v>
      </c>
      <c r="C668" t="s">
        <v>2301</v>
      </c>
      <c r="D668" t="s">
        <v>18</v>
      </c>
      <c r="E668" s="5">
        <v>43638</v>
      </c>
      <c r="F668" t="s">
        <v>1564</v>
      </c>
      <c r="G668">
        <v>368</v>
      </c>
      <c r="H668">
        <v>138.81</v>
      </c>
      <c r="I668">
        <v>51082.080000000002</v>
      </c>
      <c r="J668" t="s">
        <v>1565</v>
      </c>
      <c r="K668" t="str">
        <f>INDEX($O$4:$O$15,MONTH(sp_tbl[[#This Row],[Date]]))</f>
        <v>June</v>
      </c>
      <c r="Q668" s="5"/>
    </row>
    <row r="669" spans="1:17" x14ac:dyDescent="0.25">
      <c r="A669" t="s">
        <v>394</v>
      </c>
      <c r="B669" s="7">
        <v>8745522113</v>
      </c>
      <c r="C669" t="s">
        <v>2285</v>
      </c>
      <c r="D669" t="s">
        <v>18</v>
      </c>
      <c r="E669" s="5">
        <v>43638</v>
      </c>
      <c r="F669" t="s">
        <v>1710</v>
      </c>
      <c r="G669">
        <v>370</v>
      </c>
      <c r="H669">
        <v>167.13</v>
      </c>
      <c r="I669">
        <v>61838.1</v>
      </c>
      <c r="J669" t="s">
        <v>531</v>
      </c>
      <c r="K669" t="str">
        <f>INDEX($O$4:$O$15,MONTH(sp_tbl[[#This Row],[Date]]))</f>
        <v>June</v>
      </c>
      <c r="Q669" s="5"/>
    </row>
    <row r="670" spans="1:17" x14ac:dyDescent="0.25">
      <c r="A670" t="s">
        <v>394</v>
      </c>
      <c r="B670" s="7">
        <v>8745522113</v>
      </c>
      <c r="C670" t="s">
        <v>2285</v>
      </c>
      <c r="D670" t="s">
        <v>18</v>
      </c>
      <c r="E670" s="5">
        <v>43638</v>
      </c>
      <c r="F670" t="s">
        <v>1718</v>
      </c>
      <c r="G670">
        <v>658</v>
      </c>
      <c r="H670">
        <v>72.430000000000007</v>
      </c>
      <c r="I670">
        <v>47658.94</v>
      </c>
      <c r="J670" t="s">
        <v>240</v>
      </c>
      <c r="K670" t="str">
        <f>INDEX($O$4:$O$15,MONTH(sp_tbl[[#This Row],[Date]]))</f>
        <v>June</v>
      </c>
      <c r="Q670" s="5"/>
    </row>
    <row r="671" spans="1:17" x14ac:dyDescent="0.25">
      <c r="A671" t="s">
        <v>486</v>
      </c>
      <c r="B671" s="7">
        <v>1758841168</v>
      </c>
      <c r="C671" t="s">
        <v>2289</v>
      </c>
      <c r="D671" t="s">
        <v>18</v>
      </c>
      <c r="E671" s="5">
        <v>43638</v>
      </c>
      <c r="F671" t="s">
        <v>1936</v>
      </c>
      <c r="G671">
        <v>933</v>
      </c>
      <c r="H671">
        <v>89.29</v>
      </c>
      <c r="I671">
        <v>83307.570000000007</v>
      </c>
      <c r="J671" t="s">
        <v>1937</v>
      </c>
      <c r="K671" t="str">
        <f>INDEX($O$4:$O$15,MONTH(sp_tbl[[#This Row],[Date]]))</f>
        <v>June</v>
      </c>
      <c r="Q671" s="5"/>
    </row>
    <row r="672" spans="1:17" x14ac:dyDescent="0.25">
      <c r="A672" t="s">
        <v>460</v>
      </c>
      <c r="B672" s="7">
        <v>6666605463</v>
      </c>
      <c r="C672" t="s">
        <v>2288</v>
      </c>
      <c r="D672" t="s">
        <v>18</v>
      </c>
      <c r="E672" s="5">
        <v>43639</v>
      </c>
      <c r="F672" t="s">
        <v>1883</v>
      </c>
      <c r="G672">
        <v>871</v>
      </c>
      <c r="H672">
        <v>260.87</v>
      </c>
      <c r="I672">
        <v>227217.77</v>
      </c>
      <c r="J672" t="s">
        <v>434</v>
      </c>
      <c r="K672" t="str">
        <f>INDEX($O$4:$O$15,MONTH(sp_tbl[[#This Row],[Date]]))</f>
        <v>June</v>
      </c>
      <c r="Q672" s="5"/>
    </row>
    <row r="673" spans="1:17" x14ac:dyDescent="0.25">
      <c r="A673" t="s">
        <v>125</v>
      </c>
      <c r="B673" s="7">
        <v>7715186250</v>
      </c>
      <c r="C673" t="s">
        <v>2297</v>
      </c>
      <c r="D673" t="s">
        <v>19</v>
      </c>
      <c r="E673" s="5">
        <v>43640</v>
      </c>
      <c r="F673" t="s">
        <v>875</v>
      </c>
      <c r="G673">
        <v>287</v>
      </c>
      <c r="H673">
        <v>138.96</v>
      </c>
      <c r="I673">
        <v>39881.519999999997</v>
      </c>
      <c r="J673" t="s">
        <v>876</v>
      </c>
      <c r="K673" t="str">
        <f>INDEX($O$4:$O$15,MONTH(sp_tbl[[#This Row],[Date]]))</f>
        <v>June</v>
      </c>
      <c r="Q673" s="5"/>
    </row>
    <row r="674" spans="1:17" x14ac:dyDescent="0.25">
      <c r="A674" t="s">
        <v>296</v>
      </c>
      <c r="B674" s="7">
        <v>6810221217</v>
      </c>
      <c r="C674" t="s">
        <v>2294</v>
      </c>
      <c r="D674" t="s">
        <v>18</v>
      </c>
      <c r="E674" s="5">
        <v>43640</v>
      </c>
      <c r="F674" t="s">
        <v>1421</v>
      </c>
      <c r="G674">
        <v>658</v>
      </c>
      <c r="H674">
        <v>414.34</v>
      </c>
      <c r="I674">
        <v>272635.71999999997</v>
      </c>
      <c r="J674" t="s">
        <v>240</v>
      </c>
      <c r="K674" t="str">
        <f>INDEX($O$4:$O$15,MONTH(sp_tbl[[#This Row],[Date]]))</f>
        <v>June</v>
      </c>
      <c r="Q674" s="5"/>
    </row>
    <row r="675" spans="1:17" x14ac:dyDescent="0.25">
      <c r="A675" t="s">
        <v>296</v>
      </c>
      <c r="B675" s="7">
        <v>6810221217</v>
      </c>
      <c r="C675" t="s">
        <v>2294</v>
      </c>
      <c r="D675" t="s">
        <v>18</v>
      </c>
      <c r="E675" s="5">
        <v>43640</v>
      </c>
      <c r="F675" t="s">
        <v>1441</v>
      </c>
      <c r="G675">
        <v>393</v>
      </c>
      <c r="H675">
        <v>176.37</v>
      </c>
      <c r="I675">
        <v>69313.41</v>
      </c>
      <c r="J675" t="s">
        <v>271</v>
      </c>
      <c r="K675" t="str">
        <f>INDEX($O$4:$O$15,MONTH(sp_tbl[[#This Row],[Date]]))</f>
        <v>June</v>
      </c>
      <c r="Q675" s="5"/>
    </row>
    <row r="676" spans="1:17" x14ac:dyDescent="0.25">
      <c r="A676" t="s">
        <v>559</v>
      </c>
      <c r="B676" s="7">
        <v>3820016237</v>
      </c>
      <c r="C676" t="s">
        <v>2295</v>
      </c>
      <c r="D676" t="s">
        <v>18</v>
      </c>
      <c r="E676" s="5">
        <v>43640</v>
      </c>
      <c r="F676" t="s">
        <v>2248</v>
      </c>
      <c r="G676">
        <v>852</v>
      </c>
      <c r="H676">
        <v>160.61000000000001</v>
      </c>
      <c r="I676">
        <v>136839.72</v>
      </c>
      <c r="J676" t="s">
        <v>341</v>
      </c>
      <c r="K676" t="str">
        <f>INDEX($O$4:$O$15,MONTH(sp_tbl[[#This Row],[Date]]))</f>
        <v>June</v>
      </c>
      <c r="Q676" s="5"/>
    </row>
    <row r="677" spans="1:17" x14ac:dyDescent="0.25">
      <c r="A677" t="s">
        <v>559</v>
      </c>
      <c r="B677" s="7">
        <v>3820016237</v>
      </c>
      <c r="C677" t="s">
        <v>2295</v>
      </c>
      <c r="D677" t="s">
        <v>18</v>
      </c>
      <c r="E677" s="5">
        <v>43640</v>
      </c>
      <c r="F677" t="s">
        <v>2256</v>
      </c>
      <c r="G677">
        <v>262</v>
      </c>
      <c r="H677">
        <v>99.44</v>
      </c>
      <c r="I677">
        <v>26053.279999999999</v>
      </c>
      <c r="J677" t="s">
        <v>449</v>
      </c>
      <c r="K677" t="str">
        <f>INDEX($O$4:$O$15,MONTH(sp_tbl[[#This Row],[Date]]))</f>
        <v>June</v>
      </c>
      <c r="Q677" s="5"/>
    </row>
    <row r="678" spans="1:17" x14ac:dyDescent="0.25">
      <c r="A678" t="s">
        <v>82</v>
      </c>
      <c r="B678" s="7">
        <v>8367072738</v>
      </c>
      <c r="C678" t="s">
        <v>2291</v>
      </c>
      <c r="D678" t="s">
        <v>19</v>
      </c>
      <c r="E678" s="5">
        <v>43641</v>
      </c>
      <c r="F678" t="s">
        <v>720</v>
      </c>
      <c r="G678">
        <v>296</v>
      </c>
      <c r="H678">
        <v>8.52</v>
      </c>
      <c r="I678">
        <v>2521.92</v>
      </c>
      <c r="J678" t="s">
        <v>139</v>
      </c>
      <c r="K678" t="str">
        <f>INDEX($O$4:$O$15,MONTH(sp_tbl[[#This Row],[Date]]))</f>
        <v>June</v>
      </c>
      <c r="Q678" s="5"/>
    </row>
    <row r="679" spans="1:17" x14ac:dyDescent="0.25">
      <c r="A679" t="s">
        <v>104</v>
      </c>
      <c r="B679" s="7">
        <v>188071775</v>
      </c>
      <c r="C679" t="s">
        <v>2298</v>
      </c>
      <c r="D679" t="s">
        <v>19</v>
      </c>
      <c r="E679" s="5">
        <v>43641</v>
      </c>
      <c r="F679" t="s">
        <v>766</v>
      </c>
      <c r="G679">
        <v>370</v>
      </c>
      <c r="H679">
        <v>164.7</v>
      </c>
      <c r="I679">
        <v>60939</v>
      </c>
      <c r="J679" t="s">
        <v>619</v>
      </c>
      <c r="K679" t="str">
        <f>INDEX($O$4:$O$15,MONTH(sp_tbl[[#This Row],[Date]]))</f>
        <v>June</v>
      </c>
      <c r="Q679" s="5"/>
    </row>
    <row r="680" spans="1:17" x14ac:dyDescent="0.25">
      <c r="A680" t="s">
        <v>156</v>
      </c>
      <c r="B680" s="7">
        <v>1007202752</v>
      </c>
      <c r="C680" t="s">
        <v>2291</v>
      </c>
      <c r="D680" t="s">
        <v>19</v>
      </c>
      <c r="E680" s="5">
        <v>43641</v>
      </c>
      <c r="F680" t="s">
        <v>970</v>
      </c>
      <c r="G680">
        <v>830</v>
      </c>
      <c r="H680">
        <v>94.43</v>
      </c>
      <c r="I680">
        <v>78376.899999999994</v>
      </c>
      <c r="J680" t="s">
        <v>971</v>
      </c>
      <c r="K680" t="str">
        <f>INDEX($O$4:$O$15,MONTH(sp_tbl[[#This Row],[Date]]))</f>
        <v>June</v>
      </c>
      <c r="Q680" s="5"/>
    </row>
    <row r="681" spans="1:17" x14ac:dyDescent="0.25">
      <c r="A681" t="s">
        <v>506</v>
      </c>
      <c r="B681" s="7">
        <v>775755755</v>
      </c>
      <c r="C681" t="s">
        <v>2290</v>
      </c>
      <c r="D681" t="s">
        <v>18</v>
      </c>
      <c r="E681" s="5">
        <v>43641</v>
      </c>
      <c r="F681" t="s">
        <v>2038</v>
      </c>
      <c r="G681">
        <v>733</v>
      </c>
      <c r="H681">
        <v>12.9</v>
      </c>
      <c r="I681">
        <v>9455.7000000000007</v>
      </c>
      <c r="J681" t="s">
        <v>285</v>
      </c>
      <c r="K681" t="str">
        <f>INDEX($O$4:$O$15,MONTH(sp_tbl[[#This Row],[Date]]))</f>
        <v>June</v>
      </c>
      <c r="Q681" s="5"/>
    </row>
    <row r="682" spans="1:17" x14ac:dyDescent="0.25">
      <c r="A682" t="s">
        <v>529</v>
      </c>
      <c r="B682" s="7">
        <v>1683762345</v>
      </c>
      <c r="C682" t="s">
        <v>2299</v>
      </c>
      <c r="D682" t="s">
        <v>18</v>
      </c>
      <c r="E682" s="5">
        <v>43641</v>
      </c>
      <c r="F682" t="s">
        <v>2076</v>
      </c>
      <c r="G682">
        <v>298</v>
      </c>
      <c r="H682">
        <v>38.86</v>
      </c>
      <c r="I682">
        <v>11580.28</v>
      </c>
      <c r="J682" t="s">
        <v>237</v>
      </c>
      <c r="K682" t="str">
        <f>INDEX($O$4:$O$15,MONTH(sp_tbl[[#This Row],[Date]]))</f>
        <v>June</v>
      </c>
      <c r="Q682" s="5"/>
    </row>
    <row r="683" spans="1:17" x14ac:dyDescent="0.25">
      <c r="A683" t="s">
        <v>315</v>
      </c>
      <c r="B683" s="7">
        <v>8238078287</v>
      </c>
      <c r="C683" t="s">
        <v>2295</v>
      </c>
      <c r="D683" t="s">
        <v>18</v>
      </c>
      <c r="E683" s="5">
        <v>43642</v>
      </c>
      <c r="F683" t="s">
        <v>1487</v>
      </c>
      <c r="G683">
        <v>538</v>
      </c>
      <c r="H683">
        <v>74.59</v>
      </c>
      <c r="I683">
        <v>40129.42</v>
      </c>
      <c r="J683" t="s">
        <v>287</v>
      </c>
      <c r="K683" t="str">
        <f>INDEX($O$4:$O$15,MONTH(sp_tbl[[#This Row],[Date]]))</f>
        <v>June</v>
      </c>
      <c r="Q683" s="5"/>
    </row>
    <row r="684" spans="1:17" x14ac:dyDescent="0.25">
      <c r="A684" t="s">
        <v>439</v>
      </c>
      <c r="B684" s="7">
        <v>4026667576</v>
      </c>
      <c r="C684" t="s">
        <v>2286</v>
      </c>
      <c r="D684" t="s">
        <v>18</v>
      </c>
      <c r="E684" s="5">
        <v>43642</v>
      </c>
      <c r="F684" t="s">
        <v>1799</v>
      </c>
      <c r="G684">
        <v>694</v>
      </c>
      <c r="H684">
        <v>250.8</v>
      </c>
      <c r="I684">
        <v>174055.2</v>
      </c>
      <c r="J684" t="s">
        <v>443</v>
      </c>
      <c r="K684" t="str">
        <f>INDEX($O$4:$O$15,MONTH(sp_tbl[[#This Row],[Date]]))</f>
        <v>June</v>
      </c>
      <c r="Q684" s="5"/>
    </row>
    <row r="685" spans="1:17" x14ac:dyDescent="0.25">
      <c r="A685" t="s">
        <v>541</v>
      </c>
      <c r="B685" s="7">
        <v>517576661</v>
      </c>
      <c r="C685" t="s">
        <v>2303</v>
      </c>
      <c r="D685" t="s">
        <v>18</v>
      </c>
      <c r="E685" s="5">
        <v>43642</v>
      </c>
      <c r="F685" t="s">
        <v>2137</v>
      </c>
      <c r="G685">
        <v>362</v>
      </c>
      <c r="H685">
        <v>369.96</v>
      </c>
      <c r="I685">
        <v>133925.51999999999</v>
      </c>
      <c r="J685" t="s">
        <v>1283</v>
      </c>
      <c r="K685" t="str">
        <f>INDEX($O$4:$O$15,MONTH(sp_tbl[[#This Row],[Date]]))</f>
        <v>June</v>
      </c>
      <c r="Q685" s="5"/>
    </row>
    <row r="686" spans="1:17" x14ac:dyDescent="0.25">
      <c r="A686" t="s">
        <v>549</v>
      </c>
      <c r="B686" s="7">
        <v>7465830315</v>
      </c>
      <c r="C686" t="s">
        <v>2285</v>
      </c>
      <c r="D686" t="s">
        <v>18</v>
      </c>
      <c r="E686" s="5">
        <v>43642</v>
      </c>
      <c r="F686" t="s">
        <v>2229</v>
      </c>
      <c r="G686">
        <v>813</v>
      </c>
      <c r="H686">
        <v>430.81</v>
      </c>
      <c r="I686">
        <v>350248.53</v>
      </c>
      <c r="J686" t="s">
        <v>402</v>
      </c>
      <c r="K686" t="str">
        <f>INDEX($O$4:$O$15,MONTH(sp_tbl[[#This Row],[Date]]))</f>
        <v>June</v>
      </c>
      <c r="Q686" s="5"/>
    </row>
    <row r="687" spans="1:17" x14ac:dyDescent="0.25">
      <c r="A687" t="s">
        <v>125</v>
      </c>
      <c r="B687" s="7">
        <v>7715186250</v>
      </c>
      <c r="C687" t="s">
        <v>2297</v>
      </c>
      <c r="D687" t="s">
        <v>19</v>
      </c>
      <c r="E687" s="5">
        <v>43643</v>
      </c>
      <c r="F687" t="s">
        <v>854</v>
      </c>
      <c r="G687">
        <v>712</v>
      </c>
      <c r="H687">
        <v>369.35</v>
      </c>
      <c r="I687">
        <v>262977.2</v>
      </c>
      <c r="J687" t="s">
        <v>855</v>
      </c>
      <c r="K687" t="str">
        <f>INDEX($O$4:$O$15,MONTH(sp_tbl[[#This Row],[Date]]))</f>
        <v>June</v>
      </c>
      <c r="Q687" s="5"/>
    </row>
    <row r="688" spans="1:17" x14ac:dyDescent="0.25">
      <c r="A688" t="s">
        <v>156</v>
      </c>
      <c r="B688" s="7">
        <v>1007202752</v>
      </c>
      <c r="C688" t="s">
        <v>2291</v>
      </c>
      <c r="D688" t="s">
        <v>19</v>
      </c>
      <c r="E688" s="5">
        <v>43643</v>
      </c>
      <c r="F688" t="s">
        <v>979</v>
      </c>
      <c r="G688">
        <v>561</v>
      </c>
      <c r="H688">
        <v>21.48</v>
      </c>
      <c r="I688">
        <v>12050.28</v>
      </c>
      <c r="J688" t="s">
        <v>980</v>
      </c>
      <c r="K688" t="str">
        <f>INDEX($O$4:$O$15,MONTH(sp_tbl[[#This Row],[Date]]))</f>
        <v>June</v>
      </c>
      <c r="Q688" s="5"/>
    </row>
    <row r="689" spans="1:17" x14ac:dyDescent="0.25">
      <c r="A689" t="s">
        <v>189</v>
      </c>
      <c r="B689" s="7">
        <v>6874331704</v>
      </c>
      <c r="C689" t="s">
        <v>2293</v>
      </c>
      <c r="D689" t="s">
        <v>19</v>
      </c>
      <c r="E689" s="5">
        <v>43643</v>
      </c>
      <c r="F689" t="s">
        <v>1124</v>
      </c>
      <c r="G689">
        <v>407</v>
      </c>
      <c r="H689">
        <v>139.58000000000001</v>
      </c>
      <c r="I689">
        <v>56809.06</v>
      </c>
      <c r="J689" t="s">
        <v>188</v>
      </c>
      <c r="K689" t="str">
        <f>INDEX($O$4:$O$15,MONTH(sp_tbl[[#This Row],[Date]]))</f>
        <v>June</v>
      </c>
      <c r="Q689" s="5"/>
    </row>
    <row r="690" spans="1:17" x14ac:dyDescent="0.25">
      <c r="A690" t="s">
        <v>200</v>
      </c>
      <c r="B690" s="7">
        <v>542822521</v>
      </c>
      <c r="C690" t="s">
        <v>2296</v>
      </c>
      <c r="D690" t="s">
        <v>19</v>
      </c>
      <c r="E690" s="5">
        <v>43643</v>
      </c>
      <c r="F690" t="s">
        <v>1220</v>
      </c>
      <c r="G690">
        <v>848</v>
      </c>
      <c r="H690">
        <v>28.22</v>
      </c>
      <c r="I690">
        <v>23930.560000000001</v>
      </c>
      <c r="J690" t="s">
        <v>1221</v>
      </c>
      <c r="K690" t="str">
        <f>INDEX($O$4:$O$15,MONTH(sp_tbl[[#This Row],[Date]]))</f>
        <v>June</v>
      </c>
      <c r="Q690" s="5"/>
    </row>
    <row r="691" spans="1:17" x14ac:dyDescent="0.25">
      <c r="A691" t="s">
        <v>220</v>
      </c>
      <c r="B691" s="7">
        <v>7728733734</v>
      </c>
      <c r="C691" t="s">
        <v>2292</v>
      </c>
      <c r="D691" t="s">
        <v>18</v>
      </c>
      <c r="E691" s="5">
        <v>43643</v>
      </c>
      <c r="F691" t="s">
        <v>1301</v>
      </c>
      <c r="G691">
        <v>250</v>
      </c>
      <c r="H691">
        <v>41.26</v>
      </c>
      <c r="I691">
        <v>10315</v>
      </c>
      <c r="J691" t="s">
        <v>577</v>
      </c>
      <c r="K691" t="str">
        <f>INDEX($O$4:$O$15,MONTH(sp_tbl[[#This Row],[Date]]))</f>
        <v>June</v>
      </c>
      <c r="Q691" s="5"/>
    </row>
    <row r="692" spans="1:17" x14ac:dyDescent="0.25">
      <c r="A692" t="s">
        <v>296</v>
      </c>
      <c r="B692" s="7">
        <v>6810221217</v>
      </c>
      <c r="C692" t="s">
        <v>2294</v>
      </c>
      <c r="D692" t="s">
        <v>18</v>
      </c>
      <c r="E692" s="5">
        <v>43643</v>
      </c>
      <c r="F692" t="s">
        <v>1383</v>
      </c>
      <c r="G692">
        <v>845</v>
      </c>
      <c r="H692">
        <v>203.95</v>
      </c>
      <c r="I692">
        <v>172337.75</v>
      </c>
      <c r="J692" t="s">
        <v>1384</v>
      </c>
      <c r="K692" t="str">
        <f>INDEX($O$4:$O$15,MONTH(sp_tbl[[#This Row],[Date]]))</f>
        <v>June</v>
      </c>
      <c r="Q692" s="5"/>
    </row>
    <row r="693" spans="1:17" x14ac:dyDescent="0.25">
      <c r="A693" t="s">
        <v>315</v>
      </c>
      <c r="B693" s="7">
        <v>8238078287</v>
      </c>
      <c r="C693" t="s">
        <v>2295</v>
      </c>
      <c r="D693" t="s">
        <v>18</v>
      </c>
      <c r="E693" s="5">
        <v>43643</v>
      </c>
      <c r="F693" t="s">
        <v>1476</v>
      </c>
      <c r="G693">
        <v>684</v>
      </c>
      <c r="H693">
        <v>207.41</v>
      </c>
      <c r="I693">
        <v>141868.44</v>
      </c>
      <c r="J693" t="s">
        <v>437</v>
      </c>
      <c r="K693" t="str">
        <f>INDEX($O$4:$O$15,MONTH(sp_tbl[[#This Row],[Date]]))</f>
        <v>June</v>
      </c>
      <c r="Q693" s="5"/>
    </row>
    <row r="694" spans="1:17" x14ac:dyDescent="0.25">
      <c r="A694" t="s">
        <v>356</v>
      </c>
      <c r="B694" s="7">
        <v>238375314</v>
      </c>
      <c r="C694" t="s">
        <v>2301</v>
      </c>
      <c r="D694" t="s">
        <v>18</v>
      </c>
      <c r="E694" s="5">
        <v>43643</v>
      </c>
      <c r="F694" t="s">
        <v>1585</v>
      </c>
      <c r="G694">
        <v>266</v>
      </c>
      <c r="H694">
        <v>220.67</v>
      </c>
      <c r="I694">
        <v>58698.22</v>
      </c>
      <c r="J694" t="s">
        <v>445</v>
      </c>
      <c r="K694" t="str">
        <f>INDEX($O$4:$O$15,MONTH(sp_tbl[[#This Row],[Date]]))</f>
        <v>June</v>
      </c>
      <c r="Q694" s="5"/>
    </row>
    <row r="695" spans="1:17" x14ac:dyDescent="0.25">
      <c r="A695" t="s">
        <v>416</v>
      </c>
      <c r="B695" s="7">
        <v>6860185571</v>
      </c>
      <c r="C695" t="s">
        <v>2304</v>
      </c>
      <c r="D695" t="s">
        <v>18</v>
      </c>
      <c r="E695" s="5">
        <v>43643</v>
      </c>
      <c r="F695" t="s">
        <v>1752</v>
      </c>
      <c r="G695">
        <v>420</v>
      </c>
      <c r="H695">
        <v>49.48</v>
      </c>
      <c r="I695">
        <v>20781.599999999999</v>
      </c>
      <c r="J695" t="s">
        <v>514</v>
      </c>
      <c r="K695" t="str">
        <f>INDEX($O$4:$O$15,MONTH(sp_tbl[[#This Row],[Date]]))</f>
        <v>June</v>
      </c>
      <c r="Q695" s="5"/>
    </row>
    <row r="696" spans="1:17" x14ac:dyDescent="0.25">
      <c r="A696" t="s">
        <v>486</v>
      </c>
      <c r="B696" s="7">
        <v>1758841168</v>
      </c>
      <c r="C696" t="s">
        <v>2289</v>
      </c>
      <c r="D696" t="s">
        <v>18</v>
      </c>
      <c r="E696" s="5">
        <v>43643</v>
      </c>
      <c r="F696" t="s">
        <v>1947</v>
      </c>
      <c r="G696">
        <v>900</v>
      </c>
      <c r="H696">
        <v>226.77</v>
      </c>
      <c r="I696">
        <v>204093</v>
      </c>
      <c r="J696" t="s">
        <v>513</v>
      </c>
      <c r="K696" t="str">
        <f>INDEX($O$4:$O$15,MONTH(sp_tbl[[#This Row],[Date]]))</f>
        <v>June</v>
      </c>
      <c r="Q696" s="5"/>
    </row>
    <row r="697" spans="1:17" x14ac:dyDescent="0.25">
      <c r="A697" t="s">
        <v>259</v>
      </c>
      <c r="B697" s="7">
        <v>3282355067</v>
      </c>
      <c r="C697" t="s">
        <v>2286</v>
      </c>
      <c r="D697" t="s">
        <v>18</v>
      </c>
      <c r="E697" s="5">
        <v>43644</v>
      </c>
      <c r="F697" t="s">
        <v>1375</v>
      </c>
      <c r="G697">
        <v>730</v>
      </c>
      <c r="H697">
        <v>78.66</v>
      </c>
      <c r="I697">
        <v>57421.8</v>
      </c>
      <c r="J697" t="s">
        <v>281</v>
      </c>
      <c r="K697" t="str">
        <f>INDEX($O$4:$O$15,MONTH(sp_tbl[[#This Row],[Date]]))</f>
        <v>June</v>
      </c>
      <c r="Q697" s="5"/>
    </row>
    <row r="698" spans="1:17" x14ac:dyDescent="0.25">
      <c r="A698" t="s">
        <v>356</v>
      </c>
      <c r="B698" s="7">
        <v>238375314</v>
      </c>
      <c r="C698" t="s">
        <v>2301</v>
      </c>
      <c r="D698" t="s">
        <v>18</v>
      </c>
      <c r="E698" s="5">
        <v>43644</v>
      </c>
      <c r="F698" t="s">
        <v>1577</v>
      </c>
      <c r="G698">
        <v>497</v>
      </c>
      <c r="H698">
        <v>98.04</v>
      </c>
      <c r="I698">
        <v>48725.88</v>
      </c>
      <c r="J698" t="s">
        <v>1528</v>
      </c>
      <c r="K698" t="str">
        <f>INDEX($O$4:$O$15,MONTH(sp_tbl[[#This Row],[Date]]))</f>
        <v>June</v>
      </c>
      <c r="Q698" s="5"/>
    </row>
    <row r="699" spans="1:17" x14ac:dyDescent="0.25">
      <c r="A699" t="s">
        <v>559</v>
      </c>
      <c r="B699" s="7">
        <v>3820016237</v>
      </c>
      <c r="C699" t="s">
        <v>2295</v>
      </c>
      <c r="D699" t="s">
        <v>18</v>
      </c>
      <c r="E699" s="5">
        <v>43644</v>
      </c>
      <c r="F699" t="s">
        <v>2260</v>
      </c>
      <c r="G699">
        <v>547</v>
      </c>
      <c r="H699">
        <v>9.64</v>
      </c>
      <c r="I699">
        <v>5273.08</v>
      </c>
      <c r="J699" t="s">
        <v>1641</v>
      </c>
      <c r="K699" t="str">
        <f>INDEX($O$4:$O$15,MONTH(sp_tbl[[#This Row],[Date]]))</f>
        <v>June</v>
      </c>
      <c r="Q699" s="5"/>
    </row>
    <row r="700" spans="1:17" x14ac:dyDescent="0.25">
      <c r="A700" t="s">
        <v>200</v>
      </c>
      <c r="B700" s="7">
        <v>542822521</v>
      </c>
      <c r="C700" t="s">
        <v>2296</v>
      </c>
      <c r="D700" t="s">
        <v>19</v>
      </c>
      <c r="E700" s="5">
        <v>43645</v>
      </c>
      <c r="F700" t="s">
        <v>1190</v>
      </c>
      <c r="G700">
        <v>981</v>
      </c>
      <c r="H700">
        <v>43.89</v>
      </c>
      <c r="I700">
        <v>43056.09</v>
      </c>
      <c r="J700" t="s">
        <v>181</v>
      </c>
      <c r="K700" t="str">
        <f>INDEX($O$4:$O$15,MONTH(sp_tbl[[#This Row],[Date]]))</f>
        <v>June</v>
      </c>
      <c r="Q700" s="5"/>
    </row>
    <row r="701" spans="1:17" x14ac:dyDescent="0.25">
      <c r="A701" t="s">
        <v>334</v>
      </c>
      <c r="B701" s="7">
        <v>6354702575</v>
      </c>
      <c r="C701" t="s">
        <v>2287</v>
      </c>
      <c r="D701" t="s">
        <v>18</v>
      </c>
      <c r="E701" s="5">
        <v>43645</v>
      </c>
      <c r="F701" t="s">
        <v>1513</v>
      </c>
      <c r="G701">
        <v>683</v>
      </c>
      <c r="H701">
        <v>161.9</v>
      </c>
      <c r="I701">
        <v>110577.7</v>
      </c>
      <c r="J701" t="s">
        <v>1514</v>
      </c>
      <c r="K701" t="str">
        <f>INDEX($O$4:$O$15,MONTH(sp_tbl[[#This Row],[Date]]))</f>
        <v>June</v>
      </c>
      <c r="Q701" s="5"/>
    </row>
    <row r="702" spans="1:17" x14ac:dyDescent="0.25">
      <c r="A702" t="s">
        <v>394</v>
      </c>
      <c r="B702" s="7">
        <v>8745522113</v>
      </c>
      <c r="C702" t="s">
        <v>2285</v>
      </c>
      <c r="D702" t="s">
        <v>18</v>
      </c>
      <c r="E702" s="5">
        <v>43645</v>
      </c>
      <c r="F702" t="s">
        <v>1676</v>
      </c>
      <c r="G702">
        <v>798</v>
      </c>
      <c r="H702">
        <v>18.66</v>
      </c>
      <c r="I702">
        <v>14890.68</v>
      </c>
      <c r="J702" t="s">
        <v>511</v>
      </c>
      <c r="K702" t="str">
        <f>INDEX($O$4:$O$15,MONTH(sp_tbl[[#This Row],[Date]]))</f>
        <v>June</v>
      </c>
      <c r="Q702" s="5"/>
    </row>
    <row r="703" spans="1:17" x14ac:dyDescent="0.25">
      <c r="A703" t="s">
        <v>439</v>
      </c>
      <c r="B703" s="7">
        <v>4026667576</v>
      </c>
      <c r="C703" t="s">
        <v>2286</v>
      </c>
      <c r="D703" t="s">
        <v>18</v>
      </c>
      <c r="E703" s="5">
        <v>43645</v>
      </c>
      <c r="F703" t="s">
        <v>1813</v>
      </c>
      <c r="G703">
        <v>889</v>
      </c>
      <c r="H703">
        <v>7.44</v>
      </c>
      <c r="I703">
        <v>6614.16</v>
      </c>
      <c r="J703" t="s">
        <v>479</v>
      </c>
      <c r="K703" t="str">
        <f>INDEX($O$4:$O$15,MONTH(sp_tbl[[#This Row],[Date]]))</f>
        <v>June</v>
      </c>
      <c r="Q703" s="5"/>
    </row>
    <row r="704" spans="1:17" x14ac:dyDescent="0.25">
      <c r="A704" t="s">
        <v>104</v>
      </c>
      <c r="B704" s="7">
        <v>188071775</v>
      </c>
      <c r="C704" t="s">
        <v>2298</v>
      </c>
      <c r="D704" t="s">
        <v>19</v>
      </c>
      <c r="E704" s="5">
        <v>43647</v>
      </c>
      <c r="F704" t="s">
        <v>769</v>
      </c>
      <c r="G704">
        <v>475</v>
      </c>
      <c r="H704">
        <v>27.66</v>
      </c>
      <c r="I704">
        <v>13138.5</v>
      </c>
      <c r="J704" t="s">
        <v>770</v>
      </c>
      <c r="K704" t="str">
        <f>INDEX($O$4:$O$15,MONTH(sp_tbl[[#This Row],[Date]]))</f>
        <v>July</v>
      </c>
      <c r="Q704" s="5"/>
    </row>
    <row r="705" spans="1:17" x14ac:dyDescent="0.25">
      <c r="A705" t="s">
        <v>189</v>
      </c>
      <c r="B705" s="7">
        <v>6874331704</v>
      </c>
      <c r="C705" t="s">
        <v>2293</v>
      </c>
      <c r="D705" t="s">
        <v>19</v>
      </c>
      <c r="E705" s="5">
        <v>43647</v>
      </c>
      <c r="F705" t="s">
        <v>1144</v>
      </c>
      <c r="G705">
        <v>330</v>
      </c>
      <c r="H705">
        <v>30.07</v>
      </c>
      <c r="I705">
        <v>9923.1</v>
      </c>
      <c r="J705" t="s">
        <v>1145</v>
      </c>
      <c r="K705" t="str">
        <f>INDEX($O$4:$O$15,MONTH(sp_tbl[[#This Row],[Date]]))</f>
        <v>July</v>
      </c>
      <c r="Q705" s="5"/>
    </row>
    <row r="706" spans="1:17" x14ac:dyDescent="0.25">
      <c r="A706" t="s">
        <v>486</v>
      </c>
      <c r="B706" s="7">
        <v>1758841168</v>
      </c>
      <c r="C706" t="s">
        <v>2289</v>
      </c>
      <c r="D706" t="s">
        <v>18</v>
      </c>
      <c r="E706" s="5">
        <v>43647</v>
      </c>
      <c r="F706" t="s">
        <v>1914</v>
      </c>
      <c r="G706">
        <v>700</v>
      </c>
      <c r="H706">
        <v>122.91</v>
      </c>
      <c r="I706">
        <v>86037</v>
      </c>
      <c r="J706" t="s">
        <v>433</v>
      </c>
      <c r="K706" t="str">
        <f>INDEX($O$4:$O$15,MONTH(sp_tbl[[#This Row],[Date]]))</f>
        <v>July</v>
      </c>
      <c r="Q706" s="5"/>
    </row>
    <row r="707" spans="1:17" x14ac:dyDescent="0.25">
      <c r="A707" t="s">
        <v>506</v>
      </c>
      <c r="B707" s="7">
        <v>775755755</v>
      </c>
      <c r="C707" t="s">
        <v>2290</v>
      </c>
      <c r="D707" t="s">
        <v>18</v>
      </c>
      <c r="E707" s="5">
        <v>43647</v>
      </c>
      <c r="F707" t="s">
        <v>1998</v>
      </c>
      <c r="G707">
        <v>344</v>
      </c>
      <c r="H707">
        <v>25.61</v>
      </c>
      <c r="I707">
        <v>8809.84</v>
      </c>
      <c r="J707" t="s">
        <v>1314</v>
      </c>
      <c r="K707" t="str">
        <f>INDEX($O$4:$O$15,MONTH(sp_tbl[[#This Row],[Date]]))</f>
        <v>July</v>
      </c>
      <c r="Q707" s="5"/>
    </row>
    <row r="708" spans="1:17" x14ac:dyDescent="0.25">
      <c r="A708" t="s">
        <v>141</v>
      </c>
      <c r="B708" s="7">
        <v>2438825543</v>
      </c>
      <c r="C708" t="s">
        <v>2300</v>
      </c>
      <c r="D708" t="s">
        <v>19</v>
      </c>
      <c r="E708" s="5">
        <v>43648</v>
      </c>
      <c r="F708" t="s">
        <v>920</v>
      </c>
      <c r="G708">
        <v>334</v>
      </c>
      <c r="H708">
        <v>61.58</v>
      </c>
      <c r="I708">
        <v>20567.72</v>
      </c>
      <c r="J708" t="s">
        <v>921</v>
      </c>
      <c r="K708" t="str">
        <f>INDEX($O$4:$O$15,MONTH(sp_tbl[[#This Row],[Date]]))</f>
        <v>July</v>
      </c>
      <c r="Q708" s="5"/>
    </row>
    <row r="709" spans="1:17" x14ac:dyDescent="0.25">
      <c r="A709" t="s">
        <v>141</v>
      </c>
      <c r="B709" s="7">
        <v>2438825543</v>
      </c>
      <c r="C709" t="s">
        <v>2300</v>
      </c>
      <c r="D709" t="s">
        <v>19</v>
      </c>
      <c r="E709" s="5">
        <v>43648</v>
      </c>
      <c r="F709" t="s">
        <v>927</v>
      </c>
      <c r="G709">
        <v>840</v>
      </c>
      <c r="H709">
        <v>305.41000000000003</v>
      </c>
      <c r="I709">
        <v>256544.4</v>
      </c>
      <c r="J709" t="s">
        <v>928</v>
      </c>
      <c r="K709" t="str">
        <f>INDEX($O$4:$O$15,MONTH(sp_tbl[[#This Row],[Date]]))</f>
        <v>July</v>
      </c>
      <c r="Q709" s="5"/>
    </row>
    <row r="710" spans="1:17" x14ac:dyDescent="0.25">
      <c r="A710" t="s">
        <v>416</v>
      </c>
      <c r="B710" s="7">
        <v>6860185571</v>
      </c>
      <c r="C710" t="s">
        <v>2304</v>
      </c>
      <c r="D710" t="s">
        <v>18</v>
      </c>
      <c r="E710" s="5">
        <v>43648</v>
      </c>
      <c r="F710" t="s">
        <v>1743</v>
      </c>
      <c r="G710">
        <v>661</v>
      </c>
      <c r="H710">
        <v>149.19999999999999</v>
      </c>
      <c r="I710">
        <v>98621.2</v>
      </c>
      <c r="J710" t="s">
        <v>539</v>
      </c>
      <c r="K710" t="str">
        <f>INDEX($O$4:$O$15,MONTH(sp_tbl[[#This Row],[Date]]))</f>
        <v>July</v>
      </c>
      <c r="Q710" s="5"/>
    </row>
    <row r="711" spans="1:17" x14ac:dyDescent="0.25">
      <c r="A711" t="s">
        <v>460</v>
      </c>
      <c r="B711" s="7">
        <v>6666605463</v>
      </c>
      <c r="C711" t="s">
        <v>2288</v>
      </c>
      <c r="D711" t="s">
        <v>18</v>
      </c>
      <c r="E711" s="5">
        <v>43648</v>
      </c>
      <c r="F711" t="s">
        <v>1882</v>
      </c>
      <c r="G711">
        <v>491</v>
      </c>
      <c r="H711">
        <v>11.59</v>
      </c>
      <c r="I711">
        <v>5690.69</v>
      </c>
      <c r="J711" t="s">
        <v>1588</v>
      </c>
      <c r="K711" t="str">
        <f>INDEX($O$4:$O$15,MONTH(sp_tbl[[#This Row],[Date]]))</f>
        <v>July</v>
      </c>
      <c r="Q711" s="5"/>
    </row>
    <row r="712" spans="1:17" x14ac:dyDescent="0.25">
      <c r="A712" t="s">
        <v>506</v>
      </c>
      <c r="B712" s="7">
        <v>775755755</v>
      </c>
      <c r="C712" t="s">
        <v>2290</v>
      </c>
      <c r="D712" t="s">
        <v>18</v>
      </c>
      <c r="E712" s="5">
        <v>43648</v>
      </c>
      <c r="F712" t="s">
        <v>2037</v>
      </c>
      <c r="G712">
        <v>518</v>
      </c>
      <c r="H712">
        <v>14.83</v>
      </c>
      <c r="I712">
        <v>7681.94</v>
      </c>
      <c r="J712" t="s">
        <v>1697</v>
      </c>
      <c r="K712" t="str">
        <f>INDEX($O$4:$O$15,MONTH(sp_tbl[[#This Row],[Date]]))</f>
        <v>July</v>
      </c>
      <c r="Q712" s="5"/>
    </row>
    <row r="713" spans="1:17" x14ac:dyDescent="0.25">
      <c r="A713" t="s">
        <v>559</v>
      </c>
      <c r="B713" s="7">
        <v>3820016237</v>
      </c>
      <c r="C713" t="s">
        <v>2295</v>
      </c>
      <c r="D713" t="s">
        <v>18</v>
      </c>
      <c r="E713" s="5">
        <v>43648</v>
      </c>
      <c r="F713" t="s">
        <v>2255</v>
      </c>
      <c r="G713">
        <v>738</v>
      </c>
      <c r="H713">
        <v>51.38</v>
      </c>
      <c r="I713">
        <v>37918.44</v>
      </c>
      <c r="J713" t="s">
        <v>399</v>
      </c>
      <c r="K713" t="str">
        <f>INDEX($O$4:$O$15,MONTH(sp_tbl[[#This Row],[Date]]))</f>
        <v>July</v>
      </c>
      <c r="Q713" s="5"/>
    </row>
    <row r="714" spans="1:17" x14ac:dyDescent="0.25">
      <c r="A714" t="s">
        <v>31</v>
      </c>
      <c r="B714" s="7">
        <v>8687656127</v>
      </c>
      <c r="C714" t="s">
        <v>32</v>
      </c>
      <c r="D714" t="s">
        <v>19</v>
      </c>
      <c r="E714" s="5">
        <v>43649</v>
      </c>
      <c r="F714" t="s">
        <v>602</v>
      </c>
      <c r="G714">
        <v>949</v>
      </c>
      <c r="H714">
        <v>205.22</v>
      </c>
      <c r="I714">
        <v>194753.78</v>
      </c>
      <c r="J714" t="s">
        <v>187</v>
      </c>
      <c r="K714" t="str">
        <f>INDEX($O$4:$O$15,MONTH(sp_tbl[[#This Row],[Date]]))</f>
        <v>July</v>
      </c>
      <c r="Q714" s="5"/>
    </row>
    <row r="715" spans="1:17" x14ac:dyDescent="0.25">
      <c r="A715" t="s">
        <v>82</v>
      </c>
      <c r="B715" s="7">
        <v>8367072738</v>
      </c>
      <c r="C715" t="s">
        <v>2291</v>
      </c>
      <c r="D715" t="s">
        <v>19</v>
      </c>
      <c r="E715" s="5">
        <v>43649</v>
      </c>
      <c r="F715" t="s">
        <v>700</v>
      </c>
      <c r="G715">
        <v>657</v>
      </c>
      <c r="H715">
        <v>277.58999999999997</v>
      </c>
      <c r="I715">
        <v>182376.63</v>
      </c>
      <c r="J715" t="s">
        <v>701</v>
      </c>
      <c r="K715" t="str">
        <f>INDEX($O$4:$O$15,MONTH(sp_tbl[[#This Row],[Date]]))</f>
        <v>July</v>
      </c>
      <c r="Q715" s="5"/>
    </row>
    <row r="716" spans="1:17" x14ac:dyDescent="0.25">
      <c r="A716" t="s">
        <v>104</v>
      </c>
      <c r="B716" s="7">
        <v>188071775</v>
      </c>
      <c r="C716" t="s">
        <v>2298</v>
      </c>
      <c r="D716" t="s">
        <v>19</v>
      </c>
      <c r="E716" s="5">
        <v>43649</v>
      </c>
      <c r="F716" t="s">
        <v>741</v>
      </c>
      <c r="G716">
        <v>806</v>
      </c>
      <c r="H716">
        <v>195.51</v>
      </c>
      <c r="I716">
        <v>157581.06</v>
      </c>
      <c r="J716" t="s">
        <v>110</v>
      </c>
      <c r="K716" t="str">
        <f>INDEX($O$4:$O$15,MONTH(sp_tbl[[#This Row],[Date]]))</f>
        <v>July</v>
      </c>
      <c r="Q716" s="5"/>
    </row>
    <row r="717" spans="1:17" x14ac:dyDescent="0.25">
      <c r="A717" t="s">
        <v>125</v>
      </c>
      <c r="B717" s="7">
        <v>7715186250</v>
      </c>
      <c r="C717" t="s">
        <v>2297</v>
      </c>
      <c r="D717" t="s">
        <v>19</v>
      </c>
      <c r="E717" s="5">
        <v>43649</v>
      </c>
      <c r="F717" t="s">
        <v>866</v>
      </c>
      <c r="G717">
        <v>640</v>
      </c>
      <c r="H717">
        <v>135.44999999999999</v>
      </c>
      <c r="I717">
        <v>86688</v>
      </c>
      <c r="J717" t="s">
        <v>116</v>
      </c>
      <c r="K717" t="str">
        <f>INDEX($O$4:$O$15,MONTH(sp_tbl[[#This Row],[Date]]))</f>
        <v>July</v>
      </c>
      <c r="Q717" s="5"/>
    </row>
    <row r="718" spans="1:17" x14ac:dyDescent="0.25">
      <c r="A718" t="s">
        <v>315</v>
      </c>
      <c r="B718" s="7">
        <v>8238078287</v>
      </c>
      <c r="C718" t="s">
        <v>2295</v>
      </c>
      <c r="D718" t="s">
        <v>18</v>
      </c>
      <c r="E718" s="5">
        <v>43649</v>
      </c>
      <c r="F718" t="s">
        <v>1450</v>
      </c>
      <c r="G718">
        <v>677</v>
      </c>
      <c r="H718">
        <v>136.77000000000001</v>
      </c>
      <c r="I718">
        <v>92593.29</v>
      </c>
      <c r="J718" t="s">
        <v>388</v>
      </c>
      <c r="K718" t="str">
        <f>INDEX($O$4:$O$15,MONTH(sp_tbl[[#This Row],[Date]]))</f>
        <v>July</v>
      </c>
      <c r="Q718" s="5"/>
    </row>
    <row r="719" spans="1:17" x14ac:dyDescent="0.25">
      <c r="A719" t="s">
        <v>394</v>
      </c>
      <c r="B719" s="7">
        <v>8745522113</v>
      </c>
      <c r="C719" t="s">
        <v>2285</v>
      </c>
      <c r="D719" t="s">
        <v>18</v>
      </c>
      <c r="E719" s="5">
        <v>43649</v>
      </c>
      <c r="F719" t="s">
        <v>1691</v>
      </c>
      <c r="G719">
        <v>472</v>
      </c>
      <c r="H719">
        <v>28.08</v>
      </c>
      <c r="I719">
        <v>13253.76</v>
      </c>
      <c r="J719" t="s">
        <v>590</v>
      </c>
      <c r="K719" t="str">
        <f>INDEX($O$4:$O$15,MONTH(sp_tbl[[#This Row],[Date]]))</f>
        <v>July</v>
      </c>
      <c r="Q719" s="5"/>
    </row>
    <row r="720" spans="1:17" x14ac:dyDescent="0.25">
      <c r="A720" t="s">
        <v>460</v>
      </c>
      <c r="B720" s="7">
        <v>6666605463</v>
      </c>
      <c r="C720" t="s">
        <v>2288</v>
      </c>
      <c r="D720" t="s">
        <v>18</v>
      </c>
      <c r="E720" s="5">
        <v>43649</v>
      </c>
      <c r="F720" t="s">
        <v>1878</v>
      </c>
      <c r="G720">
        <v>512</v>
      </c>
      <c r="H720">
        <v>57.9</v>
      </c>
      <c r="I720">
        <v>29644.799999999999</v>
      </c>
      <c r="J720" t="s">
        <v>408</v>
      </c>
      <c r="K720" t="str">
        <f>INDEX($O$4:$O$15,MONTH(sp_tbl[[#This Row],[Date]]))</f>
        <v>July</v>
      </c>
      <c r="Q720" s="5"/>
    </row>
    <row r="721" spans="1:17" x14ac:dyDescent="0.25">
      <c r="A721" t="s">
        <v>529</v>
      </c>
      <c r="B721" s="7">
        <v>1683762345</v>
      </c>
      <c r="C721" t="s">
        <v>2299</v>
      </c>
      <c r="D721" t="s">
        <v>18</v>
      </c>
      <c r="E721" s="5">
        <v>43649</v>
      </c>
      <c r="F721" t="s">
        <v>2093</v>
      </c>
      <c r="G721">
        <v>708</v>
      </c>
      <c r="H721">
        <v>40.799999999999997</v>
      </c>
      <c r="I721">
        <v>28886.400000000001</v>
      </c>
      <c r="J721" t="s">
        <v>567</v>
      </c>
      <c r="K721" t="str">
        <f>INDEX($O$4:$O$15,MONTH(sp_tbl[[#This Row],[Date]]))</f>
        <v>July</v>
      </c>
      <c r="Q721" s="5"/>
    </row>
    <row r="722" spans="1:17" x14ac:dyDescent="0.25">
      <c r="A722" t="s">
        <v>220</v>
      </c>
      <c r="B722" s="7">
        <v>7728733734</v>
      </c>
      <c r="C722" t="s">
        <v>2292</v>
      </c>
      <c r="D722" t="s">
        <v>18</v>
      </c>
      <c r="E722" s="5">
        <v>43650</v>
      </c>
      <c r="F722" t="s">
        <v>1307</v>
      </c>
      <c r="G722">
        <v>822</v>
      </c>
      <c r="H722">
        <v>120.2</v>
      </c>
      <c r="I722">
        <v>98804.4</v>
      </c>
      <c r="J722" t="s">
        <v>1308</v>
      </c>
      <c r="K722" t="str">
        <f>INDEX($O$4:$O$15,MONTH(sp_tbl[[#This Row],[Date]]))</f>
        <v>July</v>
      </c>
      <c r="Q722" s="5"/>
    </row>
    <row r="723" spans="1:17" x14ac:dyDescent="0.25">
      <c r="A723" t="s">
        <v>376</v>
      </c>
      <c r="B723" s="7">
        <v>6441743474</v>
      </c>
      <c r="C723" t="s">
        <v>2302</v>
      </c>
      <c r="D723" t="s">
        <v>18</v>
      </c>
      <c r="E723" s="5">
        <v>43650</v>
      </c>
      <c r="F723" t="s">
        <v>1614</v>
      </c>
      <c r="G723">
        <v>275</v>
      </c>
      <c r="H723">
        <v>13.45</v>
      </c>
      <c r="I723">
        <v>3698.75</v>
      </c>
      <c r="J723" t="s">
        <v>1615</v>
      </c>
      <c r="K723" t="str">
        <f>INDEX($O$4:$O$15,MONTH(sp_tbl[[#This Row],[Date]]))</f>
        <v>July</v>
      </c>
      <c r="Q723" s="5"/>
    </row>
    <row r="724" spans="1:17" x14ac:dyDescent="0.25">
      <c r="A724" t="s">
        <v>376</v>
      </c>
      <c r="B724" s="7">
        <v>6441743474</v>
      </c>
      <c r="C724" t="s">
        <v>2302</v>
      </c>
      <c r="D724" t="s">
        <v>18</v>
      </c>
      <c r="E724" s="5">
        <v>43650</v>
      </c>
      <c r="F724" t="s">
        <v>1625</v>
      </c>
      <c r="G724">
        <v>801</v>
      </c>
      <c r="H724">
        <v>15.41</v>
      </c>
      <c r="I724">
        <v>12343.41</v>
      </c>
      <c r="J724" t="s">
        <v>372</v>
      </c>
      <c r="K724" t="str">
        <f>INDEX($O$4:$O$15,MONTH(sp_tbl[[#This Row],[Date]]))</f>
        <v>July</v>
      </c>
      <c r="Q724" s="5"/>
    </row>
    <row r="725" spans="1:17" x14ac:dyDescent="0.25">
      <c r="A725" t="s">
        <v>486</v>
      </c>
      <c r="B725" s="7">
        <v>1758841168</v>
      </c>
      <c r="C725" t="s">
        <v>2289</v>
      </c>
      <c r="D725" t="s">
        <v>18</v>
      </c>
      <c r="E725" s="5">
        <v>43650</v>
      </c>
      <c r="F725" t="s">
        <v>1925</v>
      </c>
      <c r="G725">
        <v>292</v>
      </c>
      <c r="H725">
        <v>237.26</v>
      </c>
      <c r="I725">
        <v>69279.92</v>
      </c>
      <c r="J725" t="s">
        <v>404</v>
      </c>
      <c r="K725" t="str">
        <f>INDEX($O$4:$O$15,MONTH(sp_tbl[[#This Row],[Date]]))</f>
        <v>July</v>
      </c>
      <c r="Q725" s="5"/>
    </row>
    <row r="726" spans="1:17" x14ac:dyDescent="0.25">
      <c r="A726" t="s">
        <v>486</v>
      </c>
      <c r="B726" s="7">
        <v>1758841168</v>
      </c>
      <c r="C726" t="s">
        <v>2289</v>
      </c>
      <c r="D726" t="s">
        <v>18</v>
      </c>
      <c r="E726" s="5">
        <v>43650</v>
      </c>
      <c r="F726" t="s">
        <v>1944</v>
      </c>
      <c r="G726">
        <v>540</v>
      </c>
      <c r="H726">
        <v>17.149999999999999</v>
      </c>
      <c r="I726">
        <v>9261</v>
      </c>
      <c r="J726" t="s">
        <v>1945</v>
      </c>
      <c r="K726" t="str">
        <f>INDEX($O$4:$O$15,MONTH(sp_tbl[[#This Row],[Date]]))</f>
        <v>July</v>
      </c>
      <c r="Q726" s="5"/>
    </row>
    <row r="727" spans="1:17" x14ac:dyDescent="0.25">
      <c r="A727" t="s">
        <v>506</v>
      </c>
      <c r="B727" s="7">
        <v>775755755</v>
      </c>
      <c r="C727" t="s">
        <v>2290</v>
      </c>
      <c r="D727" t="s">
        <v>18</v>
      </c>
      <c r="E727" s="5">
        <v>43650</v>
      </c>
      <c r="F727" t="s">
        <v>2040</v>
      </c>
      <c r="G727">
        <v>747</v>
      </c>
      <c r="H727">
        <v>345.05</v>
      </c>
      <c r="I727">
        <v>257752.35</v>
      </c>
      <c r="J727" t="s">
        <v>1717</v>
      </c>
      <c r="K727" t="str">
        <f>INDEX($O$4:$O$15,MONTH(sp_tbl[[#This Row],[Date]]))</f>
        <v>July</v>
      </c>
      <c r="Q727" s="5"/>
    </row>
    <row r="728" spans="1:17" x14ac:dyDescent="0.25">
      <c r="A728" t="s">
        <v>156</v>
      </c>
      <c r="B728" s="7">
        <v>1007202752</v>
      </c>
      <c r="C728" t="s">
        <v>2291</v>
      </c>
      <c r="D728" t="s">
        <v>19</v>
      </c>
      <c r="E728" s="5">
        <v>43651</v>
      </c>
      <c r="F728" t="s">
        <v>1005</v>
      </c>
      <c r="G728">
        <v>390</v>
      </c>
      <c r="H728">
        <v>222.8</v>
      </c>
      <c r="I728">
        <v>86892</v>
      </c>
      <c r="J728" t="s">
        <v>1006</v>
      </c>
      <c r="K728" t="str">
        <f>INDEX($O$4:$O$15,MONTH(sp_tbl[[#This Row],[Date]]))</f>
        <v>July</v>
      </c>
      <c r="Q728" s="5"/>
    </row>
    <row r="729" spans="1:17" x14ac:dyDescent="0.25">
      <c r="A729" t="s">
        <v>394</v>
      </c>
      <c r="B729" s="7">
        <v>8745522113</v>
      </c>
      <c r="C729" t="s">
        <v>2285</v>
      </c>
      <c r="D729" t="s">
        <v>18</v>
      </c>
      <c r="E729" s="5">
        <v>43651</v>
      </c>
      <c r="F729" t="s">
        <v>1715</v>
      </c>
      <c r="G729">
        <v>416</v>
      </c>
      <c r="H729">
        <v>342.34</v>
      </c>
      <c r="I729">
        <v>142413.44</v>
      </c>
      <c r="J729" t="s">
        <v>1289</v>
      </c>
      <c r="K729" t="str">
        <f>INDEX($O$4:$O$15,MONTH(sp_tbl[[#This Row],[Date]]))</f>
        <v>July</v>
      </c>
      <c r="Q729" s="5"/>
    </row>
    <row r="730" spans="1:17" x14ac:dyDescent="0.25">
      <c r="A730" t="s">
        <v>416</v>
      </c>
      <c r="B730" s="7">
        <v>6860185571</v>
      </c>
      <c r="C730" t="s">
        <v>2304</v>
      </c>
      <c r="D730" t="s">
        <v>18</v>
      </c>
      <c r="E730" s="5">
        <v>43651</v>
      </c>
      <c r="F730" t="s">
        <v>1765</v>
      </c>
      <c r="G730">
        <v>937</v>
      </c>
      <c r="H730">
        <v>226.27</v>
      </c>
      <c r="I730">
        <v>212014.99</v>
      </c>
      <c r="J730" t="s">
        <v>587</v>
      </c>
      <c r="K730" t="str">
        <f>INDEX($O$4:$O$15,MONTH(sp_tbl[[#This Row],[Date]]))</f>
        <v>July</v>
      </c>
      <c r="Q730" s="5"/>
    </row>
    <row r="731" spans="1:17" x14ac:dyDescent="0.25">
      <c r="A731" t="s">
        <v>31</v>
      </c>
      <c r="B731" s="7">
        <v>8687656127</v>
      </c>
      <c r="C731" t="s">
        <v>32</v>
      </c>
      <c r="D731" t="s">
        <v>19</v>
      </c>
      <c r="E731" s="5">
        <v>43652</v>
      </c>
      <c r="F731" t="s">
        <v>592</v>
      </c>
      <c r="G731">
        <v>729</v>
      </c>
      <c r="H731">
        <v>10.59</v>
      </c>
      <c r="I731">
        <v>7720.11</v>
      </c>
      <c r="J731" t="s">
        <v>65</v>
      </c>
      <c r="K731" t="str">
        <f>INDEX($O$4:$O$15,MONTH(sp_tbl[[#This Row],[Date]]))</f>
        <v>July</v>
      </c>
      <c r="Q731" s="5"/>
    </row>
    <row r="732" spans="1:17" x14ac:dyDescent="0.25">
      <c r="A732" t="s">
        <v>296</v>
      </c>
      <c r="B732" s="7">
        <v>6810221217</v>
      </c>
      <c r="C732" t="s">
        <v>2294</v>
      </c>
      <c r="D732" t="s">
        <v>18</v>
      </c>
      <c r="E732" s="5">
        <v>43652</v>
      </c>
      <c r="F732" t="s">
        <v>1400</v>
      </c>
      <c r="G732">
        <v>716</v>
      </c>
      <c r="H732">
        <v>103.53</v>
      </c>
      <c r="I732">
        <v>74127.48</v>
      </c>
      <c r="J732" t="s">
        <v>304</v>
      </c>
      <c r="K732" t="str">
        <f>INDEX($O$4:$O$15,MONTH(sp_tbl[[#This Row],[Date]]))</f>
        <v>July</v>
      </c>
      <c r="Q732" s="5"/>
    </row>
    <row r="733" spans="1:17" x14ac:dyDescent="0.25">
      <c r="A733" t="s">
        <v>376</v>
      </c>
      <c r="B733" s="7">
        <v>6441743474</v>
      </c>
      <c r="C733" t="s">
        <v>2302</v>
      </c>
      <c r="D733" t="s">
        <v>18</v>
      </c>
      <c r="E733" s="5">
        <v>43652</v>
      </c>
      <c r="F733" t="s">
        <v>1622</v>
      </c>
      <c r="G733">
        <v>763</v>
      </c>
      <c r="H733">
        <v>84.01</v>
      </c>
      <c r="I733">
        <v>64099.63</v>
      </c>
      <c r="J733" t="s">
        <v>503</v>
      </c>
      <c r="K733" t="str">
        <f>INDEX($O$4:$O$15,MONTH(sp_tbl[[#This Row],[Date]]))</f>
        <v>July</v>
      </c>
      <c r="Q733" s="5"/>
    </row>
    <row r="734" spans="1:17" x14ac:dyDescent="0.25">
      <c r="A734" t="s">
        <v>394</v>
      </c>
      <c r="B734" s="7">
        <v>8745522113</v>
      </c>
      <c r="C734" t="s">
        <v>2285</v>
      </c>
      <c r="D734" t="s">
        <v>18</v>
      </c>
      <c r="E734" s="5">
        <v>43652</v>
      </c>
      <c r="F734" t="s">
        <v>1716</v>
      </c>
      <c r="G734">
        <v>747</v>
      </c>
      <c r="H734">
        <v>9.56</v>
      </c>
      <c r="I734">
        <v>7141.32</v>
      </c>
      <c r="J734" t="s">
        <v>1717</v>
      </c>
      <c r="K734" t="str">
        <f>INDEX($O$4:$O$15,MONTH(sp_tbl[[#This Row],[Date]]))</f>
        <v>July</v>
      </c>
      <c r="Q734" s="5"/>
    </row>
    <row r="735" spans="1:17" x14ac:dyDescent="0.25">
      <c r="A735" t="s">
        <v>439</v>
      </c>
      <c r="B735" s="7">
        <v>4026667576</v>
      </c>
      <c r="C735" t="s">
        <v>2286</v>
      </c>
      <c r="D735" t="s">
        <v>18</v>
      </c>
      <c r="E735" s="5">
        <v>43652</v>
      </c>
      <c r="F735" t="s">
        <v>1783</v>
      </c>
      <c r="G735">
        <v>279</v>
      </c>
      <c r="H735">
        <v>213.45</v>
      </c>
      <c r="I735">
        <v>59552.55</v>
      </c>
      <c r="J735" t="s">
        <v>248</v>
      </c>
      <c r="K735" t="str">
        <f>INDEX($O$4:$O$15,MONTH(sp_tbl[[#This Row],[Date]]))</f>
        <v>July</v>
      </c>
      <c r="Q735" s="5"/>
    </row>
    <row r="736" spans="1:17" x14ac:dyDescent="0.25">
      <c r="A736" t="s">
        <v>486</v>
      </c>
      <c r="B736" s="7">
        <v>1758841168</v>
      </c>
      <c r="C736" t="s">
        <v>2289</v>
      </c>
      <c r="D736" t="s">
        <v>18</v>
      </c>
      <c r="E736" s="5">
        <v>43652</v>
      </c>
      <c r="F736" t="s">
        <v>1927</v>
      </c>
      <c r="G736">
        <v>754</v>
      </c>
      <c r="H736">
        <v>42.1</v>
      </c>
      <c r="I736">
        <v>31743.4</v>
      </c>
      <c r="J736" t="s">
        <v>387</v>
      </c>
      <c r="K736" t="str">
        <f>INDEX($O$4:$O$15,MONTH(sp_tbl[[#This Row],[Date]]))</f>
        <v>July</v>
      </c>
      <c r="Q736" s="5"/>
    </row>
    <row r="737" spans="1:17" x14ac:dyDescent="0.25">
      <c r="A737" t="s">
        <v>125</v>
      </c>
      <c r="B737" s="7">
        <v>7715186250</v>
      </c>
      <c r="C737" t="s">
        <v>2297</v>
      </c>
      <c r="D737" t="s">
        <v>19</v>
      </c>
      <c r="E737" s="5">
        <v>43653</v>
      </c>
      <c r="F737" t="s">
        <v>878</v>
      </c>
      <c r="G737">
        <v>482</v>
      </c>
      <c r="H737">
        <v>110.03</v>
      </c>
      <c r="I737">
        <v>53034.46</v>
      </c>
      <c r="J737" t="s">
        <v>879</v>
      </c>
      <c r="K737" t="str">
        <f>INDEX($O$4:$O$15,MONTH(sp_tbl[[#This Row],[Date]]))</f>
        <v>July</v>
      </c>
      <c r="Q737" s="5"/>
    </row>
    <row r="738" spans="1:17" x14ac:dyDescent="0.25">
      <c r="A738" t="s">
        <v>200</v>
      </c>
      <c r="B738" s="7">
        <v>542822521</v>
      </c>
      <c r="C738" t="s">
        <v>2296</v>
      </c>
      <c r="D738" t="s">
        <v>19</v>
      </c>
      <c r="E738" s="5">
        <v>43653</v>
      </c>
      <c r="F738" t="s">
        <v>1215</v>
      </c>
      <c r="G738">
        <v>332</v>
      </c>
      <c r="H738">
        <v>48.31</v>
      </c>
      <c r="I738">
        <v>16038.92</v>
      </c>
      <c r="J738" t="s">
        <v>1216</v>
      </c>
      <c r="K738" t="str">
        <f>INDEX($O$4:$O$15,MONTH(sp_tbl[[#This Row],[Date]]))</f>
        <v>July</v>
      </c>
      <c r="Q738" s="5"/>
    </row>
    <row r="739" spans="1:17" x14ac:dyDescent="0.25">
      <c r="A739" t="s">
        <v>296</v>
      </c>
      <c r="B739" s="7">
        <v>6810221217</v>
      </c>
      <c r="C739" t="s">
        <v>2294</v>
      </c>
      <c r="D739" t="s">
        <v>18</v>
      </c>
      <c r="E739" s="5">
        <v>43653</v>
      </c>
      <c r="F739" t="s">
        <v>1434</v>
      </c>
      <c r="G739">
        <v>793</v>
      </c>
      <c r="H739">
        <v>132.34</v>
      </c>
      <c r="I739">
        <v>104945.62</v>
      </c>
      <c r="J739" t="s">
        <v>495</v>
      </c>
      <c r="K739" t="str">
        <f>INDEX($O$4:$O$15,MONTH(sp_tbl[[#This Row],[Date]]))</f>
        <v>July</v>
      </c>
      <c r="Q739" s="5"/>
    </row>
    <row r="740" spans="1:17" x14ac:dyDescent="0.25">
      <c r="A740" t="s">
        <v>460</v>
      </c>
      <c r="B740" s="7">
        <v>6666605463</v>
      </c>
      <c r="C740" t="s">
        <v>2288</v>
      </c>
      <c r="D740" t="s">
        <v>18</v>
      </c>
      <c r="E740" s="5">
        <v>43653</v>
      </c>
      <c r="F740" t="s">
        <v>1868</v>
      </c>
      <c r="G740">
        <v>725</v>
      </c>
      <c r="H740">
        <v>98.14</v>
      </c>
      <c r="I740">
        <v>71151.5</v>
      </c>
      <c r="J740" t="s">
        <v>552</v>
      </c>
      <c r="K740" t="str">
        <f>INDEX($O$4:$O$15,MONTH(sp_tbl[[#This Row],[Date]]))</f>
        <v>July</v>
      </c>
      <c r="Q740" s="5"/>
    </row>
    <row r="741" spans="1:17" x14ac:dyDescent="0.25">
      <c r="A741" t="s">
        <v>104</v>
      </c>
      <c r="B741" s="7">
        <v>188071775</v>
      </c>
      <c r="C741" t="s">
        <v>2298</v>
      </c>
      <c r="D741" t="s">
        <v>19</v>
      </c>
      <c r="E741" s="5">
        <v>43654</v>
      </c>
      <c r="F741" t="s">
        <v>787</v>
      </c>
      <c r="G741">
        <v>461</v>
      </c>
      <c r="H741">
        <v>25.26</v>
      </c>
      <c r="I741">
        <v>11644.86</v>
      </c>
      <c r="J741" t="s">
        <v>788</v>
      </c>
      <c r="K741" t="str">
        <f>INDEX($O$4:$O$15,MONTH(sp_tbl[[#This Row],[Date]]))</f>
        <v>July</v>
      </c>
      <c r="Q741" s="5"/>
    </row>
    <row r="742" spans="1:17" x14ac:dyDescent="0.25">
      <c r="A742" t="s">
        <v>141</v>
      </c>
      <c r="B742" s="7">
        <v>2438825543</v>
      </c>
      <c r="C742" t="s">
        <v>2300</v>
      </c>
      <c r="D742" t="s">
        <v>19</v>
      </c>
      <c r="E742" s="5">
        <v>43654</v>
      </c>
      <c r="F742" t="s">
        <v>912</v>
      </c>
      <c r="G742">
        <v>736</v>
      </c>
      <c r="H742">
        <v>17.13</v>
      </c>
      <c r="I742">
        <v>12607.68</v>
      </c>
      <c r="J742" t="s">
        <v>95</v>
      </c>
      <c r="K742" t="str">
        <f>INDEX($O$4:$O$15,MONTH(sp_tbl[[#This Row],[Date]]))</f>
        <v>July</v>
      </c>
      <c r="Q742" s="5"/>
    </row>
    <row r="743" spans="1:17" x14ac:dyDescent="0.25">
      <c r="A743" t="s">
        <v>416</v>
      </c>
      <c r="B743" s="7">
        <v>6860185571</v>
      </c>
      <c r="C743" t="s">
        <v>2304</v>
      </c>
      <c r="D743" t="s">
        <v>18</v>
      </c>
      <c r="E743" s="5">
        <v>43654</v>
      </c>
      <c r="F743" t="s">
        <v>1761</v>
      </c>
      <c r="G743">
        <v>824</v>
      </c>
      <c r="H743">
        <v>387.67</v>
      </c>
      <c r="I743">
        <v>319440.08</v>
      </c>
      <c r="J743" t="s">
        <v>1762</v>
      </c>
      <c r="K743" t="str">
        <f>INDEX($O$4:$O$15,MONTH(sp_tbl[[#This Row],[Date]]))</f>
        <v>July</v>
      </c>
      <c r="Q743" s="5"/>
    </row>
    <row r="744" spans="1:17" x14ac:dyDescent="0.25">
      <c r="A744" t="s">
        <v>460</v>
      </c>
      <c r="B744" s="7">
        <v>6666605463</v>
      </c>
      <c r="C744" t="s">
        <v>2288</v>
      </c>
      <c r="D744" t="s">
        <v>18</v>
      </c>
      <c r="E744" s="5">
        <v>43654</v>
      </c>
      <c r="F744" t="s">
        <v>1859</v>
      </c>
      <c r="G744">
        <v>944</v>
      </c>
      <c r="H744">
        <v>67.87</v>
      </c>
      <c r="I744">
        <v>64069.279999999999</v>
      </c>
      <c r="J744" t="s">
        <v>438</v>
      </c>
      <c r="K744" t="str">
        <f>INDEX($O$4:$O$15,MONTH(sp_tbl[[#This Row],[Date]]))</f>
        <v>July</v>
      </c>
      <c r="Q744" s="5"/>
    </row>
    <row r="745" spans="1:17" x14ac:dyDescent="0.25">
      <c r="A745" t="s">
        <v>189</v>
      </c>
      <c r="B745" s="7">
        <v>6874331704</v>
      </c>
      <c r="C745" t="s">
        <v>2293</v>
      </c>
      <c r="D745" t="s">
        <v>19</v>
      </c>
      <c r="E745" s="5">
        <v>43655</v>
      </c>
      <c r="F745" t="s">
        <v>1156</v>
      </c>
      <c r="G745">
        <v>302</v>
      </c>
      <c r="H745">
        <v>7.09</v>
      </c>
      <c r="I745">
        <v>2141.1799999999998</v>
      </c>
      <c r="J745" t="s">
        <v>109</v>
      </c>
      <c r="K745" t="str">
        <f>INDEX($O$4:$O$15,MONTH(sp_tbl[[#This Row],[Date]]))</f>
        <v>July</v>
      </c>
      <c r="Q745" s="5"/>
    </row>
    <row r="746" spans="1:17" x14ac:dyDescent="0.25">
      <c r="A746" t="s">
        <v>296</v>
      </c>
      <c r="B746" s="7">
        <v>6810221217</v>
      </c>
      <c r="C746" t="s">
        <v>2294</v>
      </c>
      <c r="D746" t="s">
        <v>18</v>
      </c>
      <c r="E746" s="5">
        <v>43655</v>
      </c>
      <c r="F746" t="s">
        <v>1437</v>
      </c>
      <c r="G746">
        <v>674</v>
      </c>
      <c r="H746">
        <v>14.46</v>
      </c>
      <c r="I746">
        <v>9746.0400000000009</v>
      </c>
      <c r="J746" t="s">
        <v>330</v>
      </c>
      <c r="K746" t="str">
        <f>INDEX($O$4:$O$15,MONTH(sp_tbl[[#This Row],[Date]]))</f>
        <v>July</v>
      </c>
      <c r="Q746" s="5"/>
    </row>
    <row r="747" spans="1:17" x14ac:dyDescent="0.25">
      <c r="A747" t="s">
        <v>356</v>
      </c>
      <c r="B747" s="7">
        <v>238375314</v>
      </c>
      <c r="C747" t="s">
        <v>2301</v>
      </c>
      <c r="D747" t="s">
        <v>18</v>
      </c>
      <c r="E747" s="5">
        <v>43655</v>
      </c>
      <c r="F747" t="s">
        <v>1562</v>
      </c>
      <c r="G747">
        <v>862</v>
      </c>
      <c r="H747">
        <v>52.31</v>
      </c>
      <c r="I747">
        <v>45091.22</v>
      </c>
      <c r="J747" t="s">
        <v>1563</v>
      </c>
      <c r="K747" t="str">
        <f>INDEX($O$4:$O$15,MONTH(sp_tbl[[#This Row],[Date]]))</f>
        <v>July</v>
      </c>
      <c r="Q747" s="5"/>
    </row>
    <row r="748" spans="1:17" x14ac:dyDescent="0.25">
      <c r="A748" t="s">
        <v>439</v>
      </c>
      <c r="B748" s="7">
        <v>4026667576</v>
      </c>
      <c r="C748" t="s">
        <v>2286</v>
      </c>
      <c r="D748" t="s">
        <v>18</v>
      </c>
      <c r="E748" s="5">
        <v>43655</v>
      </c>
      <c r="F748" t="s">
        <v>1775</v>
      </c>
      <c r="G748">
        <v>762</v>
      </c>
      <c r="H748">
        <v>17.18</v>
      </c>
      <c r="I748">
        <v>13091.16</v>
      </c>
      <c r="J748" t="s">
        <v>1440</v>
      </c>
      <c r="K748" t="str">
        <f>INDEX($O$4:$O$15,MONTH(sp_tbl[[#This Row],[Date]]))</f>
        <v>July</v>
      </c>
      <c r="Q748" s="5"/>
    </row>
    <row r="749" spans="1:17" x14ac:dyDescent="0.25">
      <c r="A749" t="s">
        <v>506</v>
      </c>
      <c r="B749" s="7">
        <v>775755755</v>
      </c>
      <c r="C749" t="s">
        <v>2290</v>
      </c>
      <c r="D749" t="s">
        <v>18</v>
      </c>
      <c r="E749" s="5">
        <v>43655</v>
      </c>
      <c r="F749" t="s">
        <v>2000</v>
      </c>
      <c r="G749">
        <v>496</v>
      </c>
      <c r="H749">
        <v>85.01</v>
      </c>
      <c r="I749">
        <v>42164.959999999999</v>
      </c>
      <c r="J749" t="s">
        <v>1538</v>
      </c>
      <c r="K749" t="str">
        <f>INDEX($O$4:$O$15,MONTH(sp_tbl[[#This Row],[Date]]))</f>
        <v>July</v>
      </c>
      <c r="Q749" s="5"/>
    </row>
    <row r="750" spans="1:17" x14ac:dyDescent="0.25">
      <c r="A750" t="s">
        <v>104</v>
      </c>
      <c r="B750" s="7">
        <v>188071775</v>
      </c>
      <c r="C750" t="s">
        <v>2298</v>
      </c>
      <c r="D750" t="s">
        <v>19</v>
      </c>
      <c r="E750" s="5">
        <v>43656</v>
      </c>
      <c r="F750" t="s">
        <v>738</v>
      </c>
      <c r="G750">
        <v>487</v>
      </c>
      <c r="H750">
        <v>39.07</v>
      </c>
      <c r="I750">
        <v>19027.09</v>
      </c>
      <c r="J750" t="s">
        <v>86</v>
      </c>
      <c r="K750" t="str">
        <f>INDEX($O$4:$O$15,MONTH(sp_tbl[[#This Row],[Date]]))</f>
        <v>July</v>
      </c>
      <c r="Q750" s="5"/>
    </row>
    <row r="751" spans="1:17" x14ac:dyDescent="0.25">
      <c r="A751" t="s">
        <v>141</v>
      </c>
      <c r="B751" s="7">
        <v>2438825543</v>
      </c>
      <c r="C751" t="s">
        <v>2300</v>
      </c>
      <c r="D751" t="s">
        <v>19</v>
      </c>
      <c r="E751" s="5">
        <v>43656</v>
      </c>
      <c r="F751" t="s">
        <v>902</v>
      </c>
      <c r="G751">
        <v>882</v>
      </c>
      <c r="H751">
        <v>6.66</v>
      </c>
      <c r="I751">
        <v>5874.12</v>
      </c>
      <c r="J751" t="s">
        <v>71</v>
      </c>
      <c r="K751" t="str">
        <f>INDEX($O$4:$O$15,MONTH(sp_tbl[[#This Row],[Date]]))</f>
        <v>July</v>
      </c>
      <c r="Q751" s="5"/>
    </row>
    <row r="752" spans="1:17" x14ac:dyDescent="0.25">
      <c r="A752" t="s">
        <v>200</v>
      </c>
      <c r="B752" s="7">
        <v>542822521</v>
      </c>
      <c r="C752" t="s">
        <v>2296</v>
      </c>
      <c r="D752" t="s">
        <v>19</v>
      </c>
      <c r="E752" s="5">
        <v>43656</v>
      </c>
      <c r="F752" t="s">
        <v>1201</v>
      </c>
      <c r="G752">
        <v>648</v>
      </c>
      <c r="H752">
        <v>414.81</v>
      </c>
      <c r="I752">
        <v>268796.88</v>
      </c>
      <c r="J752" t="s">
        <v>78</v>
      </c>
      <c r="K752" t="str">
        <f>INDEX($O$4:$O$15,MONTH(sp_tbl[[#This Row],[Date]]))</f>
        <v>July</v>
      </c>
      <c r="Q752" s="5"/>
    </row>
    <row r="753" spans="1:17" x14ac:dyDescent="0.25">
      <c r="A753" t="s">
        <v>486</v>
      </c>
      <c r="B753" s="7">
        <v>1758841168</v>
      </c>
      <c r="C753" t="s">
        <v>2289</v>
      </c>
      <c r="D753" t="s">
        <v>18</v>
      </c>
      <c r="E753" s="5">
        <v>43657</v>
      </c>
      <c r="F753" t="s">
        <v>1960</v>
      </c>
      <c r="G753">
        <v>949</v>
      </c>
      <c r="H753">
        <v>126.23</v>
      </c>
      <c r="I753">
        <v>119792.27</v>
      </c>
      <c r="J753" t="s">
        <v>337</v>
      </c>
      <c r="K753" t="str">
        <f>INDEX($O$4:$O$15,MONTH(sp_tbl[[#This Row],[Date]]))</f>
        <v>July</v>
      </c>
      <c r="Q753" s="5"/>
    </row>
    <row r="754" spans="1:17" x14ac:dyDescent="0.25">
      <c r="A754" t="s">
        <v>506</v>
      </c>
      <c r="B754" s="7">
        <v>775755755</v>
      </c>
      <c r="C754" t="s">
        <v>2290</v>
      </c>
      <c r="D754" t="s">
        <v>18</v>
      </c>
      <c r="E754" s="5">
        <v>43657</v>
      </c>
      <c r="F754" t="s">
        <v>2012</v>
      </c>
      <c r="G754">
        <v>371</v>
      </c>
      <c r="H754">
        <v>77.78</v>
      </c>
      <c r="I754">
        <v>28856.38</v>
      </c>
      <c r="J754" t="s">
        <v>2013</v>
      </c>
      <c r="K754" t="str">
        <f>INDEX($O$4:$O$15,MONTH(sp_tbl[[#This Row],[Date]]))</f>
        <v>July</v>
      </c>
      <c r="Q754" s="5"/>
    </row>
    <row r="755" spans="1:17" x14ac:dyDescent="0.25">
      <c r="A755" t="s">
        <v>141</v>
      </c>
      <c r="B755" s="7">
        <v>2438825543</v>
      </c>
      <c r="C755" t="s">
        <v>2300</v>
      </c>
      <c r="D755" t="s">
        <v>19</v>
      </c>
      <c r="E755" s="5">
        <v>43658</v>
      </c>
      <c r="F755" t="s">
        <v>954</v>
      </c>
      <c r="G755">
        <v>894</v>
      </c>
      <c r="H755">
        <v>49.37</v>
      </c>
      <c r="I755">
        <v>44136.78</v>
      </c>
      <c r="J755" t="s">
        <v>624</v>
      </c>
      <c r="K755" t="str">
        <f>INDEX($O$4:$O$15,MONTH(sp_tbl[[#This Row],[Date]]))</f>
        <v>July</v>
      </c>
      <c r="Q755" s="5"/>
    </row>
    <row r="756" spans="1:17" x14ac:dyDescent="0.25">
      <c r="A756" t="s">
        <v>315</v>
      </c>
      <c r="B756" s="7">
        <v>8238078287</v>
      </c>
      <c r="C756" t="s">
        <v>2295</v>
      </c>
      <c r="D756" t="s">
        <v>18</v>
      </c>
      <c r="E756" s="5">
        <v>43658</v>
      </c>
      <c r="F756" t="s">
        <v>1489</v>
      </c>
      <c r="G756">
        <v>601</v>
      </c>
      <c r="H756">
        <v>80.239999999999995</v>
      </c>
      <c r="I756">
        <v>48224.24</v>
      </c>
      <c r="J756" t="s">
        <v>411</v>
      </c>
      <c r="K756" t="str">
        <f>INDEX($O$4:$O$15,MONTH(sp_tbl[[#This Row],[Date]]))</f>
        <v>July</v>
      </c>
      <c r="Q756" s="5"/>
    </row>
    <row r="757" spans="1:17" x14ac:dyDescent="0.25">
      <c r="A757" t="s">
        <v>529</v>
      </c>
      <c r="B757" s="7">
        <v>1683762345</v>
      </c>
      <c r="C757" t="s">
        <v>2299</v>
      </c>
      <c r="D757" t="s">
        <v>18</v>
      </c>
      <c r="E757" s="5">
        <v>43658</v>
      </c>
      <c r="F757" t="s">
        <v>2106</v>
      </c>
      <c r="G757">
        <v>559</v>
      </c>
      <c r="H757">
        <v>133.86000000000001</v>
      </c>
      <c r="I757">
        <v>74827.740000000005</v>
      </c>
      <c r="J757" t="s">
        <v>426</v>
      </c>
      <c r="K757" t="str">
        <f>INDEX($O$4:$O$15,MONTH(sp_tbl[[#This Row],[Date]]))</f>
        <v>July</v>
      </c>
      <c r="Q757" s="5"/>
    </row>
    <row r="758" spans="1:17" x14ac:dyDescent="0.25">
      <c r="A758" t="s">
        <v>189</v>
      </c>
      <c r="B758" s="7">
        <v>6874331704</v>
      </c>
      <c r="C758" t="s">
        <v>2293</v>
      </c>
      <c r="D758" t="s">
        <v>19</v>
      </c>
      <c r="E758" s="5">
        <v>43659</v>
      </c>
      <c r="F758" t="s">
        <v>1081</v>
      </c>
      <c r="G758">
        <v>861</v>
      </c>
      <c r="H758">
        <v>50.1</v>
      </c>
      <c r="I758">
        <v>43136.1</v>
      </c>
      <c r="J758" t="s">
        <v>1082</v>
      </c>
      <c r="K758" t="str">
        <f>INDEX($O$4:$O$15,MONTH(sp_tbl[[#This Row],[Date]]))</f>
        <v>July</v>
      </c>
      <c r="Q758" s="5"/>
    </row>
    <row r="759" spans="1:17" x14ac:dyDescent="0.25">
      <c r="A759" t="s">
        <v>376</v>
      </c>
      <c r="B759" s="7">
        <v>6441743474</v>
      </c>
      <c r="C759" t="s">
        <v>2302</v>
      </c>
      <c r="D759" t="s">
        <v>18</v>
      </c>
      <c r="E759" s="5">
        <v>43659</v>
      </c>
      <c r="F759" t="s">
        <v>1643</v>
      </c>
      <c r="G759">
        <v>411</v>
      </c>
      <c r="H759">
        <v>91.35</v>
      </c>
      <c r="I759">
        <v>37544.85</v>
      </c>
      <c r="J759" t="s">
        <v>418</v>
      </c>
      <c r="K759" t="str">
        <f>INDEX($O$4:$O$15,MONTH(sp_tbl[[#This Row],[Date]]))</f>
        <v>July</v>
      </c>
      <c r="Q759" s="5"/>
    </row>
    <row r="760" spans="1:17" x14ac:dyDescent="0.25">
      <c r="A760" t="s">
        <v>486</v>
      </c>
      <c r="B760" s="7">
        <v>1758841168</v>
      </c>
      <c r="C760" t="s">
        <v>2289</v>
      </c>
      <c r="D760" t="s">
        <v>18</v>
      </c>
      <c r="E760" s="5">
        <v>43659</v>
      </c>
      <c r="F760" t="s">
        <v>1932</v>
      </c>
      <c r="G760">
        <v>488</v>
      </c>
      <c r="H760">
        <v>11.8</v>
      </c>
      <c r="I760">
        <v>5758.4</v>
      </c>
      <c r="J760" t="s">
        <v>1880</v>
      </c>
      <c r="K760" t="str">
        <f>INDEX($O$4:$O$15,MONTH(sp_tbl[[#This Row],[Date]]))</f>
        <v>July</v>
      </c>
      <c r="Q760" s="5"/>
    </row>
    <row r="761" spans="1:17" x14ac:dyDescent="0.25">
      <c r="A761" t="s">
        <v>506</v>
      </c>
      <c r="B761" s="7">
        <v>775755755</v>
      </c>
      <c r="C761" t="s">
        <v>2290</v>
      </c>
      <c r="D761" t="s">
        <v>18</v>
      </c>
      <c r="E761" s="5">
        <v>43659</v>
      </c>
      <c r="F761" t="s">
        <v>2032</v>
      </c>
      <c r="G761">
        <v>759</v>
      </c>
      <c r="H761">
        <v>420.77</v>
      </c>
      <c r="I761">
        <v>319364.43</v>
      </c>
      <c r="J761" t="s">
        <v>385</v>
      </c>
      <c r="K761" t="str">
        <f>INDEX($O$4:$O$15,MONTH(sp_tbl[[#This Row],[Date]]))</f>
        <v>July</v>
      </c>
      <c r="Q761" s="5"/>
    </row>
    <row r="762" spans="1:17" x14ac:dyDescent="0.25">
      <c r="A762" t="s">
        <v>104</v>
      </c>
      <c r="B762" s="7">
        <v>188071775</v>
      </c>
      <c r="C762" t="s">
        <v>2298</v>
      </c>
      <c r="D762" t="s">
        <v>19</v>
      </c>
      <c r="E762" s="5">
        <v>43660</v>
      </c>
      <c r="F762" t="s">
        <v>772</v>
      </c>
      <c r="G762">
        <v>456</v>
      </c>
      <c r="H762">
        <v>256.33</v>
      </c>
      <c r="I762">
        <v>116886.48</v>
      </c>
      <c r="J762" t="s">
        <v>773</v>
      </c>
      <c r="K762" t="str">
        <f>INDEX($O$4:$O$15,MONTH(sp_tbl[[#This Row],[Date]]))</f>
        <v>July</v>
      </c>
      <c r="Q762" s="5"/>
    </row>
    <row r="763" spans="1:17" x14ac:dyDescent="0.25">
      <c r="A763" t="s">
        <v>104</v>
      </c>
      <c r="B763" s="7">
        <v>188071775</v>
      </c>
      <c r="C763" t="s">
        <v>2298</v>
      </c>
      <c r="D763" t="s">
        <v>19</v>
      </c>
      <c r="E763" s="5">
        <v>43660</v>
      </c>
      <c r="F763" t="s">
        <v>799</v>
      </c>
      <c r="G763">
        <v>361</v>
      </c>
      <c r="H763">
        <v>14.35</v>
      </c>
      <c r="I763">
        <v>5180.3500000000004</v>
      </c>
      <c r="J763" t="s">
        <v>70</v>
      </c>
      <c r="K763" t="str">
        <f>INDEX($O$4:$O$15,MONTH(sp_tbl[[#This Row],[Date]]))</f>
        <v>July</v>
      </c>
      <c r="Q763" s="5"/>
    </row>
    <row r="764" spans="1:17" x14ac:dyDescent="0.25">
      <c r="A764" t="s">
        <v>104</v>
      </c>
      <c r="B764" s="7">
        <v>188071775</v>
      </c>
      <c r="C764" t="s">
        <v>2298</v>
      </c>
      <c r="D764" t="s">
        <v>19</v>
      </c>
      <c r="E764" s="5">
        <v>43660</v>
      </c>
      <c r="F764" t="s">
        <v>809</v>
      </c>
      <c r="G764">
        <v>364</v>
      </c>
      <c r="H764">
        <v>56.36</v>
      </c>
      <c r="I764">
        <v>20515.04</v>
      </c>
      <c r="J764" t="s">
        <v>193</v>
      </c>
      <c r="K764" t="str">
        <f>INDEX($O$4:$O$15,MONTH(sp_tbl[[#This Row],[Date]]))</f>
        <v>July</v>
      </c>
      <c r="Q764" s="5"/>
    </row>
    <row r="765" spans="1:17" x14ac:dyDescent="0.25">
      <c r="A765" t="s">
        <v>334</v>
      </c>
      <c r="B765" s="7">
        <v>6354702575</v>
      </c>
      <c r="C765" t="s">
        <v>2287</v>
      </c>
      <c r="D765" t="s">
        <v>18</v>
      </c>
      <c r="E765" s="5">
        <v>43660</v>
      </c>
      <c r="F765" t="s">
        <v>1522</v>
      </c>
      <c r="G765">
        <v>812</v>
      </c>
      <c r="H765">
        <v>97.39</v>
      </c>
      <c r="I765">
        <v>79080.679999999993</v>
      </c>
      <c r="J765" t="s">
        <v>329</v>
      </c>
      <c r="K765" t="str">
        <f>INDEX($O$4:$O$15,MONTH(sp_tbl[[#This Row],[Date]]))</f>
        <v>July</v>
      </c>
      <c r="Q765" s="5"/>
    </row>
    <row r="766" spans="1:17" x14ac:dyDescent="0.25">
      <c r="A766" t="s">
        <v>394</v>
      </c>
      <c r="B766" s="7">
        <v>8745522113</v>
      </c>
      <c r="C766" t="s">
        <v>2285</v>
      </c>
      <c r="D766" t="s">
        <v>18</v>
      </c>
      <c r="E766" s="5">
        <v>43660</v>
      </c>
      <c r="F766" t="s">
        <v>1706</v>
      </c>
      <c r="G766">
        <v>883</v>
      </c>
      <c r="H766">
        <v>169.51</v>
      </c>
      <c r="I766">
        <v>149677.32999999999</v>
      </c>
      <c r="J766" t="s">
        <v>275</v>
      </c>
      <c r="K766" t="str">
        <f>INDEX($O$4:$O$15,MONTH(sp_tbl[[#This Row],[Date]]))</f>
        <v>July</v>
      </c>
      <c r="Q766" s="5"/>
    </row>
    <row r="767" spans="1:17" x14ac:dyDescent="0.25">
      <c r="A767" t="s">
        <v>376</v>
      </c>
      <c r="B767" s="7">
        <v>6441743474</v>
      </c>
      <c r="C767" t="s">
        <v>2302</v>
      </c>
      <c r="D767" t="s">
        <v>18</v>
      </c>
      <c r="E767" s="5">
        <v>43661</v>
      </c>
      <c r="F767" t="s">
        <v>1623</v>
      </c>
      <c r="G767">
        <v>522</v>
      </c>
      <c r="H767">
        <v>185.19</v>
      </c>
      <c r="I767">
        <v>96669.18</v>
      </c>
      <c r="J767" t="s">
        <v>469</v>
      </c>
      <c r="K767" t="str">
        <f>INDEX($O$4:$O$15,MONTH(sp_tbl[[#This Row],[Date]]))</f>
        <v>July</v>
      </c>
      <c r="Q767" s="5"/>
    </row>
    <row r="768" spans="1:17" x14ac:dyDescent="0.25">
      <c r="A768" t="s">
        <v>376</v>
      </c>
      <c r="B768" s="7">
        <v>6441743474</v>
      </c>
      <c r="C768" t="s">
        <v>2302</v>
      </c>
      <c r="D768" t="s">
        <v>18</v>
      </c>
      <c r="E768" s="5">
        <v>43661</v>
      </c>
      <c r="F768" t="s">
        <v>1647</v>
      </c>
      <c r="G768">
        <v>473</v>
      </c>
      <c r="H768">
        <v>27.65</v>
      </c>
      <c r="I768">
        <v>13078.45</v>
      </c>
      <c r="J768" t="s">
        <v>1648</v>
      </c>
      <c r="K768" t="str">
        <f>INDEX($O$4:$O$15,MONTH(sp_tbl[[#This Row],[Date]]))</f>
        <v>July</v>
      </c>
      <c r="Q768" s="5"/>
    </row>
    <row r="769" spans="1:17" x14ac:dyDescent="0.25">
      <c r="A769" t="s">
        <v>529</v>
      </c>
      <c r="B769" s="7">
        <v>1683762345</v>
      </c>
      <c r="C769" t="s">
        <v>2299</v>
      </c>
      <c r="D769" t="s">
        <v>18</v>
      </c>
      <c r="E769" s="5">
        <v>43661</v>
      </c>
      <c r="F769" t="s">
        <v>2060</v>
      </c>
      <c r="G769">
        <v>709</v>
      </c>
      <c r="H769">
        <v>142.75</v>
      </c>
      <c r="I769">
        <v>101209.75</v>
      </c>
      <c r="J769" t="s">
        <v>1412</v>
      </c>
      <c r="K769" t="str">
        <f>INDEX($O$4:$O$15,MONTH(sp_tbl[[#This Row],[Date]]))</f>
        <v>July</v>
      </c>
      <c r="Q769" s="5"/>
    </row>
    <row r="770" spans="1:17" x14ac:dyDescent="0.25">
      <c r="A770" t="s">
        <v>31</v>
      </c>
      <c r="B770" s="7">
        <v>8687656127</v>
      </c>
      <c r="C770" t="s">
        <v>32</v>
      </c>
      <c r="D770" t="s">
        <v>19</v>
      </c>
      <c r="E770" s="5">
        <v>43662</v>
      </c>
      <c r="F770" t="s">
        <v>634</v>
      </c>
      <c r="G770">
        <v>863</v>
      </c>
      <c r="H770">
        <v>30.05</v>
      </c>
      <c r="I770">
        <v>25933.15</v>
      </c>
      <c r="J770" t="s">
        <v>635</v>
      </c>
      <c r="K770" t="str">
        <f>INDEX($O$4:$O$15,MONTH(sp_tbl[[#This Row],[Date]]))</f>
        <v>July</v>
      </c>
      <c r="Q770" s="5"/>
    </row>
    <row r="771" spans="1:17" x14ac:dyDescent="0.25">
      <c r="A771" t="s">
        <v>259</v>
      </c>
      <c r="B771" s="7">
        <v>3282355067</v>
      </c>
      <c r="C771" t="s">
        <v>2286</v>
      </c>
      <c r="D771" t="s">
        <v>18</v>
      </c>
      <c r="E771" s="5">
        <v>43662</v>
      </c>
      <c r="F771" t="s">
        <v>1332</v>
      </c>
      <c r="G771">
        <v>728</v>
      </c>
      <c r="H771">
        <v>34.08</v>
      </c>
      <c r="I771">
        <v>24810.240000000002</v>
      </c>
      <c r="J771" t="s">
        <v>349</v>
      </c>
      <c r="K771" t="str">
        <f>INDEX($O$4:$O$15,MONTH(sp_tbl[[#This Row],[Date]]))</f>
        <v>July</v>
      </c>
      <c r="Q771" s="5"/>
    </row>
    <row r="772" spans="1:17" x14ac:dyDescent="0.25">
      <c r="A772" t="s">
        <v>259</v>
      </c>
      <c r="B772" s="7">
        <v>3282355067</v>
      </c>
      <c r="C772" t="s">
        <v>2286</v>
      </c>
      <c r="D772" t="s">
        <v>18</v>
      </c>
      <c r="E772" s="5">
        <v>43662</v>
      </c>
      <c r="F772" t="s">
        <v>1366</v>
      </c>
      <c r="G772">
        <v>826</v>
      </c>
      <c r="H772">
        <v>27.26</v>
      </c>
      <c r="I772">
        <v>22516.76</v>
      </c>
      <c r="J772" t="s">
        <v>546</v>
      </c>
      <c r="K772" t="str">
        <f>INDEX($O$4:$O$15,MONTH(sp_tbl[[#This Row],[Date]]))</f>
        <v>July</v>
      </c>
      <c r="Q772" s="5"/>
    </row>
    <row r="773" spans="1:17" x14ac:dyDescent="0.25">
      <c r="A773" t="s">
        <v>394</v>
      </c>
      <c r="B773" s="7">
        <v>8745522113</v>
      </c>
      <c r="C773" t="s">
        <v>2285</v>
      </c>
      <c r="D773" t="s">
        <v>18</v>
      </c>
      <c r="E773" s="5">
        <v>43662</v>
      </c>
      <c r="F773" t="s">
        <v>1687</v>
      </c>
      <c r="G773">
        <v>399</v>
      </c>
      <c r="H773">
        <v>169.96</v>
      </c>
      <c r="I773">
        <v>67814.039999999994</v>
      </c>
      <c r="J773" t="s">
        <v>556</v>
      </c>
      <c r="K773" t="str">
        <f>INDEX($O$4:$O$15,MONTH(sp_tbl[[#This Row],[Date]]))</f>
        <v>July</v>
      </c>
      <c r="Q773" s="5"/>
    </row>
    <row r="774" spans="1:17" x14ac:dyDescent="0.25">
      <c r="A774" t="s">
        <v>460</v>
      </c>
      <c r="B774" s="7">
        <v>6666605463</v>
      </c>
      <c r="C774" t="s">
        <v>2288</v>
      </c>
      <c r="D774" t="s">
        <v>18</v>
      </c>
      <c r="E774" s="5">
        <v>43662</v>
      </c>
      <c r="F774" t="s">
        <v>1904</v>
      </c>
      <c r="G774">
        <v>968</v>
      </c>
      <c r="H774">
        <v>125.38</v>
      </c>
      <c r="I774">
        <v>121367.84</v>
      </c>
      <c r="J774" t="s">
        <v>542</v>
      </c>
      <c r="K774" t="str">
        <f>INDEX($O$4:$O$15,MONTH(sp_tbl[[#This Row],[Date]]))</f>
        <v>July</v>
      </c>
      <c r="Q774" s="5"/>
    </row>
    <row r="775" spans="1:17" x14ac:dyDescent="0.25">
      <c r="A775" t="s">
        <v>486</v>
      </c>
      <c r="B775" s="7">
        <v>1758841168</v>
      </c>
      <c r="C775" t="s">
        <v>2289</v>
      </c>
      <c r="D775" t="s">
        <v>18</v>
      </c>
      <c r="E775" s="5">
        <v>43662</v>
      </c>
      <c r="F775" t="s">
        <v>1933</v>
      </c>
      <c r="G775">
        <v>295</v>
      </c>
      <c r="H775">
        <v>53.43</v>
      </c>
      <c r="I775">
        <v>15761.85</v>
      </c>
      <c r="J775" t="s">
        <v>384</v>
      </c>
      <c r="K775" t="str">
        <f>INDEX($O$4:$O$15,MONTH(sp_tbl[[#This Row],[Date]]))</f>
        <v>July</v>
      </c>
      <c r="Q775" s="5"/>
    </row>
    <row r="776" spans="1:17" x14ac:dyDescent="0.25">
      <c r="A776" t="s">
        <v>529</v>
      </c>
      <c r="B776" s="7">
        <v>1683762345</v>
      </c>
      <c r="C776" t="s">
        <v>2299</v>
      </c>
      <c r="D776" t="s">
        <v>18</v>
      </c>
      <c r="E776" s="5">
        <v>43662</v>
      </c>
      <c r="F776" t="s">
        <v>2124</v>
      </c>
      <c r="G776">
        <v>791</v>
      </c>
      <c r="H776">
        <v>136.44</v>
      </c>
      <c r="I776">
        <v>107924.04</v>
      </c>
      <c r="J776" t="s">
        <v>1694</v>
      </c>
      <c r="K776" t="str">
        <f>INDEX($O$4:$O$15,MONTH(sp_tbl[[#This Row],[Date]]))</f>
        <v>July</v>
      </c>
      <c r="Q776" s="5"/>
    </row>
    <row r="777" spans="1:17" x14ac:dyDescent="0.25">
      <c r="A777" t="s">
        <v>125</v>
      </c>
      <c r="B777" s="7">
        <v>7715186250</v>
      </c>
      <c r="C777" t="s">
        <v>2297</v>
      </c>
      <c r="D777" t="s">
        <v>19</v>
      </c>
      <c r="E777" s="5">
        <v>43663</v>
      </c>
      <c r="F777" t="s">
        <v>898</v>
      </c>
      <c r="G777">
        <v>818</v>
      </c>
      <c r="H777">
        <v>142.34</v>
      </c>
      <c r="I777">
        <v>116434.12</v>
      </c>
      <c r="J777" t="s">
        <v>899</v>
      </c>
      <c r="K777" t="str">
        <f>INDEX($O$4:$O$15,MONTH(sp_tbl[[#This Row],[Date]]))</f>
        <v>July</v>
      </c>
      <c r="Q777" s="5"/>
    </row>
    <row r="778" spans="1:17" x14ac:dyDescent="0.25">
      <c r="A778" t="s">
        <v>141</v>
      </c>
      <c r="B778" s="7">
        <v>2438825543</v>
      </c>
      <c r="C778" t="s">
        <v>2300</v>
      </c>
      <c r="D778" t="s">
        <v>19</v>
      </c>
      <c r="E778" s="5">
        <v>43664</v>
      </c>
      <c r="F778" t="s">
        <v>916</v>
      </c>
      <c r="G778">
        <v>722</v>
      </c>
      <c r="H778">
        <v>76.22</v>
      </c>
      <c r="I778">
        <v>55030.84</v>
      </c>
      <c r="J778" t="s">
        <v>204</v>
      </c>
      <c r="K778" t="str">
        <f>INDEX($O$4:$O$15,MONTH(sp_tbl[[#This Row],[Date]]))</f>
        <v>July</v>
      </c>
      <c r="Q778" s="5"/>
    </row>
    <row r="779" spans="1:17" x14ac:dyDescent="0.25">
      <c r="A779" t="s">
        <v>174</v>
      </c>
      <c r="B779" s="7">
        <v>4520285782</v>
      </c>
      <c r="C779" t="s">
        <v>2295</v>
      </c>
      <c r="D779" t="s">
        <v>19</v>
      </c>
      <c r="E779" s="5">
        <v>43664</v>
      </c>
      <c r="F779" t="s">
        <v>1053</v>
      </c>
      <c r="G779">
        <v>377</v>
      </c>
      <c r="H779">
        <v>159.05000000000001</v>
      </c>
      <c r="I779">
        <v>59961.85</v>
      </c>
      <c r="J779" t="s">
        <v>135</v>
      </c>
      <c r="K779" t="str">
        <f>INDEX($O$4:$O$15,MONTH(sp_tbl[[#This Row],[Date]]))</f>
        <v>July</v>
      </c>
      <c r="Q779" s="5"/>
    </row>
    <row r="780" spans="1:17" x14ac:dyDescent="0.25">
      <c r="A780" t="s">
        <v>189</v>
      </c>
      <c r="B780" s="7">
        <v>6874331704</v>
      </c>
      <c r="C780" t="s">
        <v>2293</v>
      </c>
      <c r="D780" t="s">
        <v>19</v>
      </c>
      <c r="E780" s="5">
        <v>43664</v>
      </c>
      <c r="F780" t="s">
        <v>1133</v>
      </c>
      <c r="G780">
        <v>618</v>
      </c>
      <c r="H780">
        <v>397.57</v>
      </c>
      <c r="I780">
        <v>245698.26</v>
      </c>
      <c r="J780" t="s">
        <v>1056</v>
      </c>
      <c r="K780" t="str">
        <f>INDEX($O$4:$O$15,MONTH(sp_tbl[[#This Row],[Date]]))</f>
        <v>July</v>
      </c>
      <c r="Q780" s="5"/>
    </row>
    <row r="781" spans="1:17" x14ac:dyDescent="0.25">
      <c r="A781" t="s">
        <v>200</v>
      </c>
      <c r="B781" s="7">
        <v>542822521</v>
      </c>
      <c r="C781" t="s">
        <v>2296</v>
      </c>
      <c r="D781" t="s">
        <v>19</v>
      </c>
      <c r="E781" s="5">
        <v>43664</v>
      </c>
      <c r="F781" t="s">
        <v>1210</v>
      </c>
      <c r="G781">
        <v>485</v>
      </c>
      <c r="H781">
        <v>185.11</v>
      </c>
      <c r="I781">
        <v>89778.35</v>
      </c>
      <c r="J781" t="s">
        <v>1107</v>
      </c>
      <c r="K781" t="str">
        <f>INDEX($O$4:$O$15,MONTH(sp_tbl[[#This Row],[Date]]))</f>
        <v>July</v>
      </c>
      <c r="Q781" s="5"/>
    </row>
    <row r="782" spans="1:17" x14ac:dyDescent="0.25">
      <c r="A782" t="s">
        <v>376</v>
      </c>
      <c r="B782" s="7">
        <v>6441743474</v>
      </c>
      <c r="C782" t="s">
        <v>2302</v>
      </c>
      <c r="D782" t="s">
        <v>18</v>
      </c>
      <c r="E782" s="5">
        <v>43664</v>
      </c>
      <c r="F782" t="s">
        <v>1610</v>
      </c>
      <c r="G782">
        <v>264</v>
      </c>
      <c r="H782">
        <v>5.27</v>
      </c>
      <c r="I782">
        <v>1391.28</v>
      </c>
      <c r="J782" t="s">
        <v>1326</v>
      </c>
      <c r="K782" t="str">
        <f>INDEX($O$4:$O$15,MONTH(sp_tbl[[#This Row],[Date]]))</f>
        <v>July</v>
      </c>
      <c r="Q782" s="5"/>
    </row>
    <row r="783" spans="1:17" x14ac:dyDescent="0.25">
      <c r="A783" t="s">
        <v>394</v>
      </c>
      <c r="B783" s="7">
        <v>8745522113</v>
      </c>
      <c r="C783" t="s">
        <v>2285</v>
      </c>
      <c r="D783" t="s">
        <v>18</v>
      </c>
      <c r="E783" s="5">
        <v>43664</v>
      </c>
      <c r="F783" t="s">
        <v>1681</v>
      </c>
      <c r="G783">
        <v>879</v>
      </c>
      <c r="H783">
        <v>41.36</v>
      </c>
      <c r="I783">
        <v>36355.440000000002</v>
      </c>
      <c r="J783" t="s">
        <v>485</v>
      </c>
      <c r="K783" t="str">
        <f>INDEX($O$4:$O$15,MONTH(sp_tbl[[#This Row],[Date]]))</f>
        <v>July</v>
      </c>
      <c r="Q783" s="5"/>
    </row>
    <row r="784" spans="1:17" x14ac:dyDescent="0.25">
      <c r="A784" t="s">
        <v>439</v>
      </c>
      <c r="B784" s="7">
        <v>4026667576</v>
      </c>
      <c r="C784" t="s">
        <v>2286</v>
      </c>
      <c r="D784" t="s">
        <v>18</v>
      </c>
      <c r="E784" s="5">
        <v>43664</v>
      </c>
      <c r="F784" t="s">
        <v>1823</v>
      </c>
      <c r="G784">
        <v>985</v>
      </c>
      <c r="H784">
        <v>6.73</v>
      </c>
      <c r="I784">
        <v>6629.05</v>
      </c>
      <c r="J784" t="s">
        <v>1824</v>
      </c>
      <c r="K784" t="str">
        <f>INDEX($O$4:$O$15,MONTH(sp_tbl[[#This Row],[Date]]))</f>
        <v>July</v>
      </c>
      <c r="Q784" s="5"/>
    </row>
    <row r="785" spans="1:17" x14ac:dyDescent="0.25">
      <c r="A785" t="s">
        <v>486</v>
      </c>
      <c r="B785" s="7">
        <v>1758841168</v>
      </c>
      <c r="C785" t="s">
        <v>2289</v>
      </c>
      <c r="D785" t="s">
        <v>18</v>
      </c>
      <c r="E785" s="5">
        <v>43664</v>
      </c>
      <c r="F785" t="s">
        <v>1935</v>
      </c>
      <c r="G785">
        <v>668</v>
      </c>
      <c r="H785">
        <v>248.53</v>
      </c>
      <c r="I785">
        <v>166018.04</v>
      </c>
      <c r="J785" t="s">
        <v>250</v>
      </c>
      <c r="K785" t="str">
        <f>INDEX($O$4:$O$15,MONTH(sp_tbl[[#This Row],[Date]]))</f>
        <v>July</v>
      </c>
      <c r="Q785" s="5"/>
    </row>
    <row r="786" spans="1:17" x14ac:dyDescent="0.25">
      <c r="A786" t="s">
        <v>104</v>
      </c>
      <c r="B786" s="7">
        <v>188071775</v>
      </c>
      <c r="C786" t="s">
        <v>2298</v>
      </c>
      <c r="D786" t="s">
        <v>19</v>
      </c>
      <c r="E786" s="5">
        <v>43665</v>
      </c>
      <c r="F786" t="s">
        <v>795</v>
      </c>
      <c r="G786">
        <v>329</v>
      </c>
      <c r="H786">
        <v>44.59</v>
      </c>
      <c r="I786">
        <v>14670.11</v>
      </c>
      <c r="J786" t="s">
        <v>217</v>
      </c>
      <c r="K786" t="str">
        <f>INDEX($O$4:$O$15,MONTH(sp_tbl[[#This Row],[Date]]))</f>
        <v>July</v>
      </c>
      <c r="Q786" s="5"/>
    </row>
    <row r="787" spans="1:17" x14ac:dyDescent="0.25">
      <c r="A787" t="s">
        <v>259</v>
      </c>
      <c r="B787" s="7">
        <v>3282355067</v>
      </c>
      <c r="C787" t="s">
        <v>2286</v>
      </c>
      <c r="D787" t="s">
        <v>18</v>
      </c>
      <c r="E787" s="5">
        <v>43665</v>
      </c>
      <c r="F787" t="s">
        <v>1372</v>
      </c>
      <c r="G787">
        <v>261</v>
      </c>
      <c r="H787">
        <v>68.36</v>
      </c>
      <c r="I787">
        <v>17841.96</v>
      </c>
      <c r="J787" t="s">
        <v>1373</v>
      </c>
      <c r="K787" t="str">
        <f>INDEX($O$4:$O$15,MONTH(sp_tbl[[#This Row],[Date]]))</f>
        <v>July</v>
      </c>
      <c r="Q787" s="5"/>
    </row>
    <row r="788" spans="1:17" x14ac:dyDescent="0.25">
      <c r="A788" t="s">
        <v>376</v>
      </c>
      <c r="B788" s="7">
        <v>6441743474</v>
      </c>
      <c r="C788" t="s">
        <v>2302</v>
      </c>
      <c r="D788" t="s">
        <v>18</v>
      </c>
      <c r="E788" s="5">
        <v>43665</v>
      </c>
      <c r="F788" t="s">
        <v>1649</v>
      </c>
      <c r="G788">
        <v>369</v>
      </c>
      <c r="H788">
        <v>70.94</v>
      </c>
      <c r="I788">
        <v>26176.86</v>
      </c>
      <c r="J788" t="s">
        <v>336</v>
      </c>
      <c r="K788" t="str">
        <f>INDEX($O$4:$O$15,MONTH(sp_tbl[[#This Row],[Date]]))</f>
        <v>July</v>
      </c>
      <c r="Q788" s="5"/>
    </row>
    <row r="789" spans="1:17" x14ac:dyDescent="0.25">
      <c r="A789" t="s">
        <v>506</v>
      </c>
      <c r="B789" s="7">
        <v>775755755</v>
      </c>
      <c r="C789" t="s">
        <v>2290</v>
      </c>
      <c r="D789" t="s">
        <v>18</v>
      </c>
      <c r="E789" s="5">
        <v>43665</v>
      </c>
      <c r="F789" t="s">
        <v>2017</v>
      </c>
      <c r="G789">
        <v>914</v>
      </c>
      <c r="H789">
        <v>188.93</v>
      </c>
      <c r="I789">
        <v>172682.02</v>
      </c>
      <c r="J789" t="s">
        <v>2018</v>
      </c>
      <c r="K789" t="str">
        <f>INDEX($O$4:$O$15,MONTH(sp_tbl[[#This Row],[Date]]))</f>
        <v>July</v>
      </c>
      <c r="Q789" s="5"/>
    </row>
    <row r="790" spans="1:17" x14ac:dyDescent="0.25">
      <c r="A790" t="s">
        <v>506</v>
      </c>
      <c r="B790" s="7">
        <v>775755755</v>
      </c>
      <c r="C790" t="s">
        <v>2290</v>
      </c>
      <c r="D790" t="s">
        <v>18</v>
      </c>
      <c r="E790" s="5">
        <v>43665</v>
      </c>
      <c r="F790" t="s">
        <v>2045</v>
      </c>
      <c r="G790">
        <v>649</v>
      </c>
      <c r="H790">
        <v>178.58</v>
      </c>
      <c r="I790">
        <v>115898.42</v>
      </c>
      <c r="J790" t="s">
        <v>268</v>
      </c>
      <c r="K790" t="str">
        <f>INDEX($O$4:$O$15,MONTH(sp_tbl[[#This Row],[Date]]))</f>
        <v>July</v>
      </c>
      <c r="Q790" s="5"/>
    </row>
    <row r="791" spans="1:17" x14ac:dyDescent="0.25">
      <c r="A791" t="s">
        <v>529</v>
      </c>
      <c r="B791" s="7">
        <v>1683762345</v>
      </c>
      <c r="C791" t="s">
        <v>2299</v>
      </c>
      <c r="D791" t="s">
        <v>18</v>
      </c>
      <c r="E791" s="5">
        <v>43665</v>
      </c>
      <c r="F791" t="s">
        <v>2061</v>
      </c>
      <c r="G791">
        <v>882</v>
      </c>
      <c r="H791">
        <v>19.760000000000002</v>
      </c>
      <c r="I791">
        <v>17428.32</v>
      </c>
      <c r="J791" t="s">
        <v>282</v>
      </c>
      <c r="K791" t="str">
        <f>INDEX($O$4:$O$15,MONTH(sp_tbl[[#This Row],[Date]]))</f>
        <v>July</v>
      </c>
      <c r="Q791" s="5"/>
    </row>
    <row r="792" spans="1:17" x14ac:dyDescent="0.25">
      <c r="A792" t="s">
        <v>559</v>
      </c>
      <c r="B792" s="7">
        <v>3820016237</v>
      </c>
      <c r="C792" t="s">
        <v>2295</v>
      </c>
      <c r="D792" t="s">
        <v>18</v>
      </c>
      <c r="E792" s="5">
        <v>43665</v>
      </c>
      <c r="F792" t="s">
        <v>2267</v>
      </c>
      <c r="G792">
        <v>873</v>
      </c>
      <c r="H792">
        <v>37.71</v>
      </c>
      <c r="I792">
        <v>32920.83</v>
      </c>
      <c r="J792" t="s">
        <v>450</v>
      </c>
      <c r="K792" t="str">
        <f>INDEX($O$4:$O$15,MONTH(sp_tbl[[#This Row],[Date]]))</f>
        <v>July</v>
      </c>
      <c r="Q792" s="5"/>
    </row>
    <row r="793" spans="1:17" x14ac:dyDescent="0.25">
      <c r="A793" t="s">
        <v>125</v>
      </c>
      <c r="B793" s="7">
        <v>7715186250</v>
      </c>
      <c r="C793" t="s">
        <v>2297</v>
      </c>
      <c r="D793" t="s">
        <v>19</v>
      </c>
      <c r="E793" s="5">
        <v>43666</v>
      </c>
      <c r="F793" t="s">
        <v>862</v>
      </c>
      <c r="G793">
        <v>400</v>
      </c>
      <c r="H793">
        <v>210.23</v>
      </c>
      <c r="I793">
        <v>84092</v>
      </c>
      <c r="J793" t="s">
        <v>863</v>
      </c>
      <c r="K793" t="str">
        <f>INDEX($O$4:$O$15,MONTH(sp_tbl[[#This Row],[Date]]))</f>
        <v>July</v>
      </c>
      <c r="Q793" s="5"/>
    </row>
    <row r="794" spans="1:17" x14ac:dyDescent="0.25">
      <c r="A794" t="s">
        <v>376</v>
      </c>
      <c r="B794" s="7">
        <v>6441743474</v>
      </c>
      <c r="C794" t="s">
        <v>2302</v>
      </c>
      <c r="D794" t="s">
        <v>18</v>
      </c>
      <c r="E794" s="5">
        <v>43667</v>
      </c>
      <c r="F794" t="s">
        <v>1626</v>
      </c>
      <c r="G794">
        <v>502</v>
      </c>
      <c r="H794">
        <v>86.89</v>
      </c>
      <c r="I794">
        <v>43618.78</v>
      </c>
      <c r="J794" t="s">
        <v>584</v>
      </c>
      <c r="K794" t="str">
        <f>INDEX($O$4:$O$15,MONTH(sp_tbl[[#This Row],[Date]]))</f>
        <v>July</v>
      </c>
      <c r="Q794" s="5"/>
    </row>
    <row r="795" spans="1:17" x14ac:dyDescent="0.25">
      <c r="A795" t="s">
        <v>541</v>
      </c>
      <c r="B795" s="7">
        <v>517576661</v>
      </c>
      <c r="C795" t="s">
        <v>2303</v>
      </c>
      <c r="D795" t="s">
        <v>18</v>
      </c>
      <c r="E795" s="5">
        <v>43667</v>
      </c>
      <c r="F795" t="s">
        <v>2148</v>
      </c>
      <c r="G795">
        <v>901</v>
      </c>
      <c r="H795">
        <v>83.87</v>
      </c>
      <c r="I795">
        <v>75566.87</v>
      </c>
      <c r="J795" t="s">
        <v>2131</v>
      </c>
      <c r="K795" t="str">
        <f>INDEX($O$4:$O$15,MONTH(sp_tbl[[#This Row],[Date]]))</f>
        <v>July</v>
      </c>
      <c r="Q795" s="5"/>
    </row>
    <row r="796" spans="1:17" x14ac:dyDescent="0.25">
      <c r="A796" t="s">
        <v>549</v>
      </c>
      <c r="B796" s="7">
        <v>7465830315</v>
      </c>
      <c r="C796" t="s">
        <v>2285</v>
      </c>
      <c r="D796" t="s">
        <v>18</v>
      </c>
      <c r="E796" s="5">
        <v>43667</v>
      </c>
      <c r="F796" t="s">
        <v>2224</v>
      </c>
      <c r="G796">
        <v>899</v>
      </c>
      <c r="H796">
        <v>113.16</v>
      </c>
      <c r="I796">
        <v>101730.84</v>
      </c>
      <c r="J796" t="s">
        <v>550</v>
      </c>
      <c r="K796" t="str">
        <f>INDEX($O$4:$O$15,MONTH(sp_tbl[[#This Row],[Date]]))</f>
        <v>July</v>
      </c>
      <c r="Q796" s="5"/>
    </row>
    <row r="797" spans="1:17" x14ac:dyDescent="0.25">
      <c r="A797" t="s">
        <v>82</v>
      </c>
      <c r="B797" s="7">
        <v>8367072738</v>
      </c>
      <c r="C797" t="s">
        <v>2291</v>
      </c>
      <c r="D797" t="s">
        <v>19</v>
      </c>
      <c r="E797" s="5">
        <v>43668</v>
      </c>
      <c r="F797" t="s">
        <v>702</v>
      </c>
      <c r="G797">
        <v>524</v>
      </c>
      <c r="H797">
        <v>222.03</v>
      </c>
      <c r="I797">
        <v>116343.72</v>
      </c>
      <c r="J797" t="s">
        <v>703</v>
      </c>
      <c r="K797" t="str">
        <f>INDEX($O$4:$O$15,MONTH(sp_tbl[[#This Row],[Date]]))</f>
        <v>July</v>
      </c>
      <c r="Q797" s="5"/>
    </row>
    <row r="798" spans="1:17" x14ac:dyDescent="0.25">
      <c r="A798" t="s">
        <v>220</v>
      </c>
      <c r="B798" s="7">
        <v>7728733734</v>
      </c>
      <c r="C798" t="s">
        <v>2292</v>
      </c>
      <c r="D798" t="s">
        <v>18</v>
      </c>
      <c r="E798" s="5">
        <v>43668</v>
      </c>
      <c r="F798" t="s">
        <v>1317</v>
      </c>
      <c r="G798">
        <v>783</v>
      </c>
      <c r="H798">
        <v>26.46</v>
      </c>
      <c r="I798">
        <v>20718.18</v>
      </c>
      <c r="J798" t="s">
        <v>1318</v>
      </c>
      <c r="K798" t="str">
        <f>INDEX($O$4:$O$15,MONTH(sp_tbl[[#This Row],[Date]]))</f>
        <v>July</v>
      </c>
      <c r="Q798" s="5"/>
    </row>
    <row r="799" spans="1:17" x14ac:dyDescent="0.25">
      <c r="A799" t="s">
        <v>334</v>
      </c>
      <c r="B799" s="7">
        <v>6354702575</v>
      </c>
      <c r="C799" t="s">
        <v>2287</v>
      </c>
      <c r="D799" t="s">
        <v>18</v>
      </c>
      <c r="E799" s="5">
        <v>43668</v>
      </c>
      <c r="F799" t="s">
        <v>1525</v>
      </c>
      <c r="G799">
        <v>909</v>
      </c>
      <c r="H799">
        <v>320.20999999999998</v>
      </c>
      <c r="I799">
        <v>291070.89</v>
      </c>
      <c r="J799" t="s">
        <v>551</v>
      </c>
      <c r="K799" t="str">
        <f>INDEX($O$4:$O$15,MONTH(sp_tbl[[#This Row],[Date]]))</f>
        <v>July</v>
      </c>
      <c r="Q799" s="5"/>
    </row>
    <row r="800" spans="1:17" x14ac:dyDescent="0.25">
      <c r="A800" t="s">
        <v>376</v>
      </c>
      <c r="B800" s="7">
        <v>6441743474</v>
      </c>
      <c r="C800" t="s">
        <v>2302</v>
      </c>
      <c r="D800" t="s">
        <v>18</v>
      </c>
      <c r="E800" s="5">
        <v>43668</v>
      </c>
      <c r="F800" t="s">
        <v>1661</v>
      </c>
      <c r="G800">
        <v>286</v>
      </c>
      <c r="H800">
        <v>64.89</v>
      </c>
      <c r="I800">
        <v>18558.54</v>
      </c>
      <c r="J800" t="s">
        <v>278</v>
      </c>
      <c r="K800" t="str">
        <f>INDEX($O$4:$O$15,MONTH(sp_tbl[[#This Row],[Date]]))</f>
        <v>July</v>
      </c>
      <c r="Q800" s="5"/>
    </row>
    <row r="801" spans="1:17" x14ac:dyDescent="0.25">
      <c r="A801" t="s">
        <v>506</v>
      </c>
      <c r="B801" s="7">
        <v>775755755</v>
      </c>
      <c r="C801" t="s">
        <v>2290</v>
      </c>
      <c r="D801" t="s">
        <v>18</v>
      </c>
      <c r="E801" s="5">
        <v>43668</v>
      </c>
      <c r="F801" t="s">
        <v>1986</v>
      </c>
      <c r="G801">
        <v>847</v>
      </c>
      <c r="H801">
        <v>17.989999999999998</v>
      </c>
      <c r="I801">
        <v>15237.53</v>
      </c>
      <c r="J801" t="s">
        <v>393</v>
      </c>
      <c r="K801" t="str">
        <f>INDEX($O$4:$O$15,MONTH(sp_tbl[[#This Row],[Date]]))</f>
        <v>July</v>
      </c>
      <c r="Q801" s="5"/>
    </row>
    <row r="802" spans="1:17" x14ac:dyDescent="0.25">
      <c r="A802" t="s">
        <v>541</v>
      </c>
      <c r="B802" s="7">
        <v>517576661</v>
      </c>
      <c r="C802" t="s">
        <v>2303</v>
      </c>
      <c r="D802" t="s">
        <v>18</v>
      </c>
      <c r="E802" s="5">
        <v>43669</v>
      </c>
      <c r="F802" t="s">
        <v>2142</v>
      </c>
      <c r="G802">
        <v>370</v>
      </c>
      <c r="H802">
        <v>171.54</v>
      </c>
      <c r="I802">
        <v>63469.8</v>
      </c>
      <c r="J802" t="s">
        <v>531</v>
      </c>
      <c r="K802" t="str">
        <f>INDEX($O$4:$O$15,MONTH(sp_tbl[[#This Row],[Date]]))</f>
        <v>July</v>
      </c>
      <c r="Q802" s="5"/>
    </row>
    <row r="803" spans="1:17" x14ac:dyDescent="0.25">
      <c r="A803" t="s">
        <v>200</v>
      </c>
      <c r="B803" s="7">
        <v>542822521</v>
      </c>
      <c r="C803" t="s">
        <v>2296</v>
      </c>
      <c r="D803" t="s">
        <v>19</v>
      </c>
      <c r="E803" s="5">
        <v>43670</v>
      </c>
      <c r="F803" t="s">
        <v>1186</v>
      </c>
      <c r="G803">
        <v>496</v>
      </c>
      <c r="H803">
        <v>294.47000000000003</v>
      </c>
      <c r="I803">
        <v>146057.12</v>
      </c>
      <c r="J803" t="s">
        <v>119</v>
      </c>
      <c r="K803" t="str">
        <f>INDEX($O$4:$O$15,MONTH(sp_tbl[[#This Row],[Date]]))</f>
        <v>July</v>
      </c>
      <c r="Q803" s="5"/>
    </row>
    <row r="804" spans="1:17" x14ac:dyDescent="0.25">
      <c r="A804" t="s">
        <v>296</v>
      </c>
      <c r="B804" s="7">
        <v>6810221217</v>
      </c>
      <c r="C804" t="s">
        <v>2294</v>
      </c>
      <c r="D804" t="s">
        <v>18</v>
      </c>
      <c r="E804" s="5">
        <v>43670</v>
      </c>
      <c r="F804" t="s">
        <v>1395</v>
      </c>
      <c r="G804">
        <v>430</v>
      </c>
      <c r="H804">
        <v>21.42</v>
      </c>
      <c r="I804">
        <v>9210.6</v>
      </c>
      <c r="J804" t="s">
        <v>401</v>
      </c>
      <c r="K804" t="str">
        <f>INDEX($O$4:$O$15,MONTH(sp_tbl[[#This Row],[Date]]))</f>
        <v>July</v>
      </c>
      <c r="Q804" s="5"/>
    </row>
    <row r="805" spans="1:17" x14ac:dyDescent="0.25">
      <c r="A805" t="s">
        <v>529</v>
      </c>
      <c r="B805" s="7">
        <v>1683762345</v>
      </c>
      <c r="C805" t="s">
        <v>2299</v>
      </c>
      <c r="D805" t="s">
        <v>18</v>
      </c>
      <c r="E805" s="5">
        <v>43670</v>
      </c>
      <c r="F805" t="s">
        <v>2078</v>
      </c>
      <c r="G805">
        <v>783</v>
      </c>
      <c r="H805">
        <v>204.34</v>
      </c>
      <c r="I805">
        <v>159998.22</v>
      </c>
      <c r="J805" t="s">
        <v>1318</v>
      </c>
      <c r="K805" t="str">
        <f>INDEX($O$4:$O$15,MONTH(sp_tbl[[#This Row],[Date]]))</f>
        <v>July</v>
      </c>
      <c r="Q805" s="5"/>
    </row>
    <row r="806" spans="1:17" x14ac:dyDescent="0.25">
      <c r="A806" t="s">
        <v>82</v>
      </c>
      <c r="B806" s="7">
        <v>8367072738</v>
      </c>
      <c r="C806" t="s">
        <v>2291</v>
      </c>
      <c r="D806" t="s">
        <v>19</v>
      </c>
      <c r="E806" s="5">
        <v>43671</v>
      </c>
      <c r="F806" t="s">
        <v>727</v>
      </c>
      <c r="G806">
        <v>732</v>
      </c>
      <c r="H806">
        <v>53.29</v>
      </c>
      <c r="I806">
        <v>39008.28</v>
      </c>
      <c r="J806" t="s">
        <v>171</v>
      </c>
      <c r="K806" t="str">
        <f>INDEX($O$4:$O$15,MONTH(sp_tbl[[#This Row],[Date]]))</f>
        <v>July</v>
      </c>
      <c r="Q806" s="5"/>
    </row>
    <row r="807" spans="1:17" x14ac:dyDescent="0.25">
      <c r="A807" t="s">
        <v>189</v>
      </c>
      <c r="B807" s="7">
        <v>6874331704</v>
      </c>
      <c r="C807" t="s">
        <v>2293</v>
      </c>
      <c r="D807" t="s">
        <v>19</v>
      </c>
      <c r="E807" s="5">
        <v>43671</v>
      </c>
      <c r="F807" t="s">
        <v>1130</v>
      </c>
      <c r="G807">
        <v>589</v>
      </c>
      <c r="H807">
        <v>15.2</v>
      </c>
      <c r="I807">
        <v>8952.7999999999993</v>
      </c>
      <c r="J807" t="s">
        <v>1131</v>
      </c>
      <c r="K807" t="str">
        <f>INDEX($O$4:$O$15,MONTH(sp_tbl[[#This Row],[Date]]))</f>
        <v>July</v>
      </c>
      <c r="Q807" s="5"/>
    </row>
    <row r="808" spans="1:17" x14ac:dyDescent="0.25">
      <c r="A808" t="s">
        <v>376</v>
      </c>
      <c r="B808" s="7">
        <v>6441743474</v>
      </c>
      <c r="C808" t="s">
        <v>2302</v>
      </c>
      <c r="D808" t="s">
        <v>18</v>
      </c>
      <c r="E808" s="5">
        <v>43671</v>
      </c>
      <c r="F808" t="s">
        <v>1653</v>
      </c>
      <c r="G808">
        <v>453</v>
      </c>
      <c r="H808">
        <v>38.950000000000003</v>
      </c>
      <c r="I808">
        <v>17644.349999999999</v>
      </c>
      <c r="J808" t="s">
        <v>340</v>
      </c>
      <c r="K808" t="str">
        <f>INDEX($O$4:$O$15,MONTH(sp_tbl[[#This Row],[Date]]))</f>
        <v>July</v>
      </c>
      <c r="Q808" s="5"/>
    </row>
    <row r="809" spans="1:17" x14ac:dyDescent="0.25">
      <c r="A809" t="s">
        <v>486</v>
      </c>
      <c r="B809" s="7">
        <v>1758841168</v>
      </c>
      <c r="C809" t="s">
        <v>2289</v>
      </c>
      <c r="D809" t="s">
        <v>18</v>
      </c>
      <c r="E809" s="5">
        <v>43671</v>
      </c>
      <c r="F809" t="s">
        <v>1969</v>
      </c>
      <c r="G809">
        <v>590</v>
      </c>
      <c r="H809">
        <v>98.7</v>
      </c>
      <c r="I809">
        <v>58233</v>
      </c>
      <c r="J809" t="s">
        <v>422</v>
      </c>
      <c r="K809" t="str">
        <f>INDEX($O$4:$O$15,MONTH(sp_tbl[[#This Row],[Date]]))</f>
        <v>July</v>
      </c>
      <c r="Q809" s="5"/>
    </row>
    <row r="810" spans="1:17" x14ac:dyDescent="0.25">
      <c r="A810" t="s">
        <v>549</v>
      </c>
      <c r="B810" s="7">
        <v>7465830315</v>
      </c>
      <c r="C810" t="s">
        <v>2285</v>
      </c>
      <c r="D810" t="s">
        <v>18</v>
      </c>
      <c r="E810" s="5">
        <v>43671</v>
      </c>
      <c r="F810" t="s">
        <v>2212</v>
      </c>
      <c r="G810">
        <v>832</v>
      </c>
      <c r="H810">
        <v>6.16</v>
      </c>
      <c r="I810">
        <v>5125.12</v>
      </c>
      <c r="J810" t="s">
        <v>1499</v>
      </c>
      <c r="K810" t="str">
        <f>INDEX($O$4:$O$15,MONTH(sp_tbl[[#This Row],[Date]]))</f>
        <v>July</v>
      </c>
      <c r="Q810" s="5"/>
    </row>
    <row r="811" spans="1:17" x14ac:dyDescent="0.25">
      <c r="A811" t="s">
        <v>189</v>
      </c>
      <c r="B811" s="7">
        <v>6874331704</v>
      </c>
      <c r="C811" t="s">
        <v>2293</v>
      </c>
      <c r="D811" t="s">
        <v>19</v>
      </c>
      <c r="E811" s="5">
        <v>43672</v>
      </c>
      <c r="F811" t="s">
        <v>1120</v>
      </c>
      <c r="G811">
        <v>915</v>
      </c>
      <c r="H811">
        <v>20.18</v>
      </c>
      <c r="I811">
        <v>18464.7</v>
      </c>
      <c r="J811" t="s">
        <v>1121</v>
      </c>
      <c r="K811" t="str">
        <f>INDEX($O$4:$O$15,MONTH(sp_tbl[[#This Row],[Date]]))</f>
        <v>July</v>
      </c>
      <c r="Q811" s="5"/>
    </row>
    <row r="812" spans="1:17" x14ac:dyDescent="0.25">
      <c r="A812" t="s">
        <v>189</v>
      </c>
      <c r="B812" s="7">
        <v>6874331704</v>
      </c>
      <c r="C812" t="s">
        <v>2293</v>
      </c>
      <c r="D812" t="s">
        <v>19</v>
      </c>
      <c r="E812" s="5">
        <v>43672</v>
      </c>
      <c r="F812" t="s">
        <v>1161</v>
      </c>
      <c r="G812">
        <v>428</v>
      </c>
      <c r="H812">
        <v>51.52</v>
      </c>
      <c r="I812">
        <v>22050.560000000001</v>
      </c>
      <c r="J812" t="s">
        <v>1162</v>
      </c>
      <c r="K812" t="str">
        <f>INDEX($O$4:$O$15,MONTH(sp_tbl[[#This Row],[Date]]))</f>
        <v>July</v>
      </c>
      <c r="Q812" s="5"/>
    </row>
    <row r="813" spans="1:17" x14ac:dyDescent="0.25">
      <c r="A813" t="s">
        <v>220</v>
      </c>
      <c r="B813" s="7">
        <v>7728733734</v>
      </c>
      <c r="C813" t="s">
        <v>2292</v>
      </c>
      <c r="D813" t="s">
        <v>18</v>
      </c>
      <c r="E813" s="5">
        <v>43672</v>
      </c>
      <c r="F813" t="s">
        <v>1327</v>
      </c>
      <c r="G813">
        <v>605</v>
      </c>
      <c r="H813">
        <v>223.51</v>
      </c>
      <c r="I813">
        <v>135223.54999999999</v>
      </c>
      <c r="J813" t="s">
        <v>407</v>
      </c>
      <c r="K813" t="str">
        <f>INDEX($O$4:$O$15,MONTH(sp_tbl[[#This Row],[Date]]))</f>
        <v>July</v>
      </c>
      <c r="Q813" s="5"/>
    </row>
    <row r="814" spans="1:17" x14ac:dyDescent="0.25">
      <c r="A814" t="s">
        <v>296</v>
      </c>
      <c r="B814" s="7">
        <v>6810221217</v>
      </c>
      <c r="C814" t="s">
        <v>2294</v>
      </c>
      <c r="D814" t="s">
        <v>18</v>
      </c>
      <c r="E814" s="5">
        <v>43672</v>
      </c>
      <c r="F814" t="s">
        <v>1382</v>
      </c>
      <c r="G814">
        <v>734</v>
      </c>
      <c r="H814">
        <v>68.61</v>
      </c>
      <c r="I814">
        <v>50359.74</v>
      </c>
      <c r="J814" t="s">
        <v>350</v>
      </c>
      <c r="K814" t="str">
        <f>INDEX($O$4:$O$15,MONTH(sp_tbl[[#This Row],[Date]]))</f>
        <v>July</v>
      </c>
      <c r="Q814" s="5"/>
    </row>
    <row r="815" spans="1:17" x14ac:dyDescent="0.25">
      <c r="A815" t="s">
        <v>394</v>
      </c>
      <c r="B815" s="7">
        <v>8745522113</v>
      </c>
      <c r="C815" t="s">
        <v>2285</v>
      </c>
      <c r="D815" t="s">
        <v>18</v>
      </c>
      <c r="E815" s="5">
        <v>43672</v>
      </c>
      <c r="F815" t="s">
        <v>1690</v>
      </c>
      <c r="G815">
        <v>660</v>
      </c>
      <c r="H815">
        <v>313.88</v>
      </c>
      <c r="I815">
        <v>207160.8</v>
      </c>
      <c r="J815" t="s">
        <v>555</v>
      </c>
      <c r="K815" t="str">
        <f>INDEX($O$4:$O$15,MONTH(sp_tbl[[#This Row],[Date]]))</f>
        <v>July</v>
      </c>
      <c r="Q815" s="5"/>
    </row>
    <row r="816" spans="1:17" x14ac:dyDescent="0.25">
      <c r="A816" t="s">
        <v>31</v>
      </c>
      <c r="B816" s="7">
        <v>8687656127</v>
      </c>
      <c r="C816" t="s">
        <v>32</v>
      </c>
      <c r="D816" t="s">
        <v>19</v>
      </c>
      <c r="E816" s="5">
        <v>43673</v>
      </c>
      <c r="F816" t="s">
        <v>626</v>
      </c>
      <c r="G816">
        <v>410</v>
      </c>
      <c r="H816">
        <v>25.85</v>
      </c>
      <c r="I816">
        <v>10598.5</v>
      </c>
      <c r="J816" t="s">
        <v>627</v>
      </c>
      <c r="K816" t="str">
        <f>INDEX($O$4:$O$15,MONTH(sp_tbl[[#This Row],[Date]]))</f>
        <v>July</v>
      </c>
      <c r="Q816" s="5"/>
    </row>
    <row r="817" spans="1:17" x14ac:dyDescent="0.25">
      <c r="A817" t="s">
        <v>125</v>
      </c>
      <c r="B817" s="7">
        <v>7715186250</v>
      </c>
      <c r="C817" t="s">
        <v>2297</v>
      </c>
      <c r="D817" t="s">
        <v>19</v>
      </c>
      <c r="E817" s="5">
        <v>43673</v>
      </c>
      <c r="F817" t="s">
        <v>850</v>
      </c>
      <c r="G817">
        <v>768</v>
      </c>
      <c r="H817">
        <v>82.66</v>
      </c>
      <c r="I817">
        <v>63482.879999999997</v>
      </c>
      <c r="J817" t="s">
        <v>851</v>
      </c>
      <c r="K817" t="str">
        <f>INDEX($O$4:$O$15,MONTH(sp_tbl[[#This Row],[Date]]))</f>
        <v>July</v>
      </c>
      <c r="Q817" s="5"/>
    </row>
    <row r="818" spans="1:17" x14ac:dyDescent="0.25">
      <c r="A818" t="s">
        <v>125</v>
      </c>
      <c r="B818" s="7">
        <v>7715186250</v>
      </c>
      <c r="C818" t="s">
        <v>2297</v>
      </c>
      <c r="D818" t="s">
        <v>19</v>
      </c>
      <c r="E818" s="5">
        <v>43673</v>
      </c>
      <c r="F818" t="s">
        <v>852</v>
      </c>
      <c r="G818">
        <v>430</v>
      </c>
      <c r="H818">
        <v>185.82</v>
      </c>
      <c r="I818">
        <v>79902.600000000006</v>
      </c>
      <c r="J818" t="s">
        <v>101</v>
      </c>
      <c r="K818" t="str">
        <f>INDEX($O$4:$O$15,MONTH(sp_tbl[[#This Row],[Date]]))</f>
        <v>July</v>
      </c>
      <c r="Q818" s="5"/>
    </row>
    <row r="819" spans="1:17" x14ac:dyDescent="0.25">
      <c r="A819" t="s">
        <v>376</v>
      </c>
      <c r="B819" s="7">
        <v>6441743474</v>
      </c>
      <c r="C819" t="s">
        <v>2302</v>
      </c>
      <c r="D819" t="s">
        <v>18</v>
      </c>
      <c r="E819" s="5">
        <v>43673</v>
      </c>
      <c r="F819" t="s">
        <v>1660</v>
      </c>
      <c r="G819">
        <v>923</v>
      </c>
      <c r="H819">
        <v>139.93</v>
      </c>
      <c r="I819">
        <v>129155.39</v>
      </c>
      <c r="J819" t="s">
        <v>229</v>
      </c>
      <c r="K819" t="str">
        <f>INDEX($O$4:$O$15,MONTH(sp_tbl[[#This Row],[Date]]))</f>
        <v>July</v>
      </c>
      <c r="Q819" s="5"/>
    </row>
    <row r="820" spans="1:17" x14ac:dyDescent="0.25">
      <c r="A820" t="s">
        <v>31</v>
      </c>
      <c r="B820" s="7">
        <v>8687656127</v>
      </c>
      <c r="C820" t="s">
        <v>32</v>
      </c>
      <c r="D820" t="s">
        <v>19</v>
      </c>
      <c r="E820" s="5">
        <v>43674</v>
      </c>
      <c r="F820" t="s">
        <v>644</v>
      </c>
      <c r="G820">
        <v>941</v>
      </c>
      <c r="H820">
        <v>59.87</v>
      </c>
      <c r="I820">
        <v>56337.67</v>
      </c>
      <c r="J820" t="s">
        <v>130</v>
      </c>
      <c r="K820" t="str">
        <f>INDEX($O$4:$O$15,MONTH(sp_tbl[[#This Row],[Date]]))</f>
        <v>July</v>
      </c>
      <c r="Q820" s="5"/>
    </row>
    <row r="821" spans="1:17" x14ac:dyDescent="0.25">
      <c r="A821" t="s">
        <v>141</v>
      </c>
      <c r="B821" s="7">
        <v>2438825543</v>
      </c>
      <c r="C821" t="s">
        <v>2300</v>
      </c>
      <c r="D821" t="s">
        <v>19</v>
      </c>
      <c r="E821" s="5">
        <v>43674</v>
      </c>
      <c r="F821" t="s">
        <v>925</v>
      </c>
      <c r="G821">
        <v>304</v>
      </c>
      <c r="H821">
        <v>51.12</v>
      </c>
      <c r="I821">
        <v>15540.48</v>
      </c>
      <c r="J821" t="s">
        <v>105</v>
      </c>
      <c r="K821" t="str">
        <f>INDEX($O$4:$O$15,MONTH(sp_tbl[[#This Row],[Date]]))</f>
        <v>July</v>
      </c>
      <c r="Q821" s="5"/>
    </row>
    <row r="822" spans="1:17" x14ac:dyDescent="0.25">
      <c r="A822" t="s">
        <v>296</v>
      </c>
      <c r="B822" s="7">
        <v>6810221217</v>
      </c>
      <c r="C822" t="s">
        <v>2294</v>
      </c>
      <c r="D822" t="s">
        <v>18</v>
      </c>
      <c r="E822" s="5">
        <v>43674</v>
      </c>
      <c r="F822" t="s">
        <v>1414</v>
      </c>
      <c r="G822">
        <v>419</v>
      </c>
      <c r="H822">
        <v>29.42</v>
      </c>
      <c r="I822">
        <v>12326.98</v>
      </c>
      <c r="J822" t="s">
        <v>442</v>
      </c>
      <c r="K822" t="str">
        <f>INDEX($O$4:$O$15,MONTH(sp_tbl[[#This Row],[Date]]))</f>
        <v>July</v>
      </c>
      <c r="Q822" s="5"/>
    </row>
    <row r="823" spans="1:17" x14ac:dyDescent="0.25">
      <c r="A823" t="s">
        <v>394</v>
      </c>
      <c r="B823" s="7">
        <v>8745522113</v>
      </c>
      <c r="C823" t="s">
        <v>2285</v>
      </c>
      <c r="D823" t="s">
        <v>18</v>
      </c>
      <c r="E823" s="5">
        <v>43674</v>
      </c>
      <c r="F823" t="s">
        <v>1734</v>
      </c>
      <c r="G823">
        <v>792</v>
      </c>
      <c r="H823">
        <v>100.04</v>
      </c>
      <c r="I823">
        <v>79231.679999999993</v>
      </c>
      <c r="J823" t="s">
        <v>308</v>
      </c>
      <c r="K823" t="str">
        <f>INDEX($O$4:$O$15,MONTH(sp_tbl[[#This Row],[Date]]))</f>
        <v>July</v>
      </c>
      <c r="Q823" s="5"/>
    </row>
    <row r="824" spans="1:17" x14ac:dyDescent="0.25">
      <c r="A824" t="s">
        <v>31</v>
      </c>
      <c r="B824" s="7">
        <v>8687656127</v>
      </c>
      <c r="C824" t="s">
        <v>32</v>
      </c>
      <c r="D824" t="s">
        <v>19</v>
      </c>
      <c r="E824" s="5">
        <v>43675</v>
      </c>
      <c r="F824" t="s">
        <v>612</v>
      </c>
      <c r="G824">
        <v>355</v>
      </c>
      <c r="H824">
        <v>129.81</v>
      </c>
      <c r="I824">
        <v>46082.55</v>
      </c>
      <c r="J824" t="s">
        <v>613</v>
      </c>
      <c r="K824" t="str">
        <f>INDEX($O$4:$O$15,MONTH(sp_tbl[[#This Row],[Date]]))</f>
        <v>July</v>
      </c>
      <c r="Q824" s="5"/>
    </row>
    <row r="825" spans="1:17" x14ac:dyDescent="0.25">
      <c r="A825" t="s">
        <v>376</v>
      </c>
      <c r="B825" s="7">
        <v>6441743474</v>
      </c>
      <c r="C825" t="s">
        <v>2302</v>
      </c>
      <c r="D825" t="s">
        <v>18</v>
      </c>
      <c r="E825" s="5">
        <v>43675</v>
      </c>
      <c r="F825" t="s">
        <v>1636</v>
      </c>
      <c r="G825">
        <v>600</v>
      </c>
      <c r="H825">
        <v>115.57</v>
      </c>
      <c r="I825">
        <v>69342</v>
      </c>
      <c r="J825" t="s">
        <v>363</v>
      </c>
      <c r="K825" t="str">
        <f>INDEX($O$4:$O$15,MONTH(sp_tbl[[#This Row],[Date]]))</f>
        <v>July</v>
      </c>
      <c r="Q825" s="5"/>
    </row>
    <row r="826" spans="1:17" x14ac:dyDescent="0.25">
      <c r="A826" t="s">
        <v>439</v>
      </c>
      <c r="B826" s="7">
        <v>4026667576</v>
      </c>
      <c r="C826" t="s">
        <v>2286</v>
      </c>
      <c r="D826" t="s">
        <v>18</v>
      </c>
      <c r="E826" s="5">
        <v>43675</v>
      </c>
      <c r="F826" t="s">
        <v>1837</v>
      </c>
      <c r="G826">
        <v>864</v>
      </c>
      <c r="H826">
        <v>102.13</v>
      </c>
      <c r="I826">
        <v>88240.320000000007</v>
      </c>
      <c r="J826" t="s">
        <v>496</v>
      </c>
      <c r="K826" t="str">
        <f>INDEX($O$4:$O$15,MONTH(sp_tbl[[#This Row],[Date]]))</f>
        <v>July</v>
      </c>
      <c r="Q826" s="5"/>
    </row>
    <row r="827" spans="1:17" x14ac:dyDescent="0.25">
      <c r="A827" t="s">
        <v>174</v>
      </c>
      <c r="B827" s="7">
        <v>4520285782</v>
      </c>
      <c r="C827" t="s">
        <v>2295</v>
      </c>
      <c r="D827" t="s">
        <v>19</v>
      </c>
      <c r="E827" s="5">
        <v>43678</v>
      </c>
      <c r="F827" t="s">
        <v>1039</v>
      </c>
      <c r="G827">
        <v>331</v>
      </c>
      <c r="H827">
        <v>21.64</v>
      </c>
      <c r="I827">
        <v>7162.84</v>
      </c>
      <c r="J827" t="s">
        <v>73</v>
      </c>
      <c r="K827" t="str">
        <f>INDEX($O$4:$O$15,MONTH(sp_tbl[[#This Row],[Date]]))</f>
        <v>August</v>
      </c>
      <c r="Q827" s="5"/>
    </row>
    <row r="828" spans="1:17" x14ac:dyDescent="0.25">
      <c r="A828" t="s">
        <v>200</v>
      </c>
      <c r="B828" s="7">
        <v>542822521</v>
      </c>
      <c r="C828" t="s">
        <v>2296</v>
      </c>
      <c r="D828" t="s">
        <v>19</v>
      </c>
      <c r="E828" s="5">
        <v>43678</v>
      </c>
      <c r="F828" t="s">
        <v>1180</v>
      </c>
      <c r="G828">
        <v>528</v>
      </c>
      <c r="H828">
        <v>48.81</v>
      </c>
      <c r="I828">
        <v>25771.68</v>
      </c>
      <c r="J828" t="s">
        <v>844</v>
      </c>
      <c r="K828" t="str">
        <f>INDEX($O$4:$O$15,MONTH(sp_tbl[[#This Row],[Date]]))</f>
        <v>August</v>
      </c>
      <c r="Q828" s="5"/>
    </row>
    <row r="829" spans="1:17" x14ac:dyDescent="0.25">
      <c r="A829" t="s">
        <v>200</v>
      </c>
      <c r="B829" s="7">
        <v>542822521</v>
      </c>
      <c r="C829" t="s">
        <v>2296</v>
      </c>
      <c r="D829" t="s">
        <v>19</v>
      </c>
      <c r="E829" s="5">
        <v>43678</v>
      </c>
      <c r="F829" t="s">
        <v>1184</v>
      </c>
      <c r="G829">
        <v>966</v>
      </c>
      <c r="H829">
        <v>314.94</v>
      </c>
      <c r="I829">
        <v>304232.03999999998</v>
      </c>
      <c r="J829" t="s">
        <v>677</v>
      </c>
      <c r="K829" t="str">
        <f>INDEX($O$4:$O$15,MONTH(sp_tbl[[#This Row],[Date]]))</f>
        <v>August</v>
      </c>
      <c r="Q829" s="5"/>
    </row>
    <row r="830" spans="1:17" x14ac:dyDescent="0.25">
      <c r="A830" t="s">
        <v>296</v>
      </c>
      <c r="B830" s="7">
        <v>6810221217</v>
      </c>
      <c r="C830" t="s">
        <v>2294</v>
      </c>
      <c r="D830" t="s">
        <v>18</v>
      </c>
      <c r="E830" s="5">
        <v>43678</v>
      </c>
      <c r="F830" t="s">
        <v>1439</v>
      </c>
      <c r="G830">
        <v>762</v>
      </c>
      <c r="H830">
        <v>163.1</v>
      </c>
      <c r="I830">
        <v>124282.2</v>
      </c>
      <c r="J830" t="s">
        <v>1440</v>
      </c>
      <c r="K830" t="str">
        <f>INDEX($O$4:$O$15,MONTH(sp_tbl[[#This Row],[Date]]))</f>
        <v>August</v>
      </c>
      <c r="Q830" s="5"/>
    </row>
    <row r="831" spans="1:17" x14ac:dyDescent="0.25">
      <c r="A831" t="s">
        <v>356</v>
      </c>
      <c r="B831" s="7">
        <v>238375314</v>
      </c>
      <c r="C831" t="s">
        <v>2301</v>
      </c>
      <c r="D831" t="s">
        <v>18</v>
      </c>
      <c r="E831" s="5">
        <v>43678</v>
      </c>
      <c r="F831" t="s">
        <v>1587</v>
      </c>
      <c r="G831">
        <v>491</v>
      </c>
      <c r="H831">
        <v>15.57</v>
      </c>
      <c r="I831">
        <v>7644.87</v>
      </c>
      <c r="J831" t="s">
        <v>1588</v>
      </c>
      <c r="K831" t="str">
        <f>INDEX($O$4:$O$15,MONTH(sp_tbl[[#This Row],[Date]]))</f>
        <v>August</v>
      </c>
      <c r="Q831" s="5"/>
    </row>
    <row r="832" spans="1:17" x14ac:dyDescent="0.25">
      <c r="A832" t="s">
        <v>439</v>
      </c>
      <c r="B832" s="7">
        <v>4026667576</v>
      </c>
      <c r="C832" t="s">
        <v>2286</v>
      </c>
      <c r="D832" t="s">
        <v>18</v>
      </c>
      <c r="E832" s="5">
        <v>43678</v>
      </c>
      <c r="F832" t="s">
        <v>1802</v>
      </c>
      <c r="G832">
        <v>355</v>
      </c>
      <c r="H832">
        <v>4.43</v>
      </c>
      <c r="I832">
        <v>1572.65</v>
      </c>
      <c r="J832" t="s">
        <v>233</v>
      </c>
      <c r="K832" t="str">
        <f>INDEX($O$4:$O$15,MONTH(sp_tbl[[#This Row],[Date]]))</f>
        <v>August</v>
      </c>
      <c r="Q832" s="5"/>
    </row>
    <row r="833" spans="1:17" x14ac:dyDescent="0.25">
      <c r="A833" t="s">
        <v>486</v>
      </c>
      <c r="B833" s="7">
        <v>1758841168</v>
      </c>
      <c r="C833" t="s">
        <v>2289</v>
      </c>
      <c r="D833" t="s">
        <v>18</v>
      </c>
      <c r="E833" s="5">
        <v>43678</v>
      </c>
      <c r="F833" t="s">
        <v>1931</v>
      </c>
      <c r="G833">
        <v>954</v>
      </c>
      <c r="H833">
        <v>470.53</v>
      </c>
      <c r="I833">
        <v>448885.62</v>
      </c>
      <c r="J833" t="s">
        <v>245</v>
      </c>
      <c r="K833" t="str">
        <f>INDEX($O$4:$O$15,MONTH(sp_tbl[[#This Row],[Date]]))</f>
        <v>August</v>
      </c>
      <c r="Q833" s="5"/>
    </row>
    <row r="834" spans="1:17" x14ac:dyDescent="0.25">
      <c r="A834" t="s">
        <v>486</v>
      </c>
      <c r="B834" s="7">
        <v>1758841168</v>
      </c>
      <c r="C834" t="s">
        <v>2289</v>
      </c>
      <c r="D834" t="s">
        <v>18</v>
      </c>
      <c r="E834" s="5">
        <v>43678</v>
      </c>
      <c r="F834" t="s">
        <v>1942</v>
      </c>
      <c r="G834">
        <v>298</v>
      </c>
      <c r="H834">
        <v>15.1</v>
      </c>
      <c r="I834">
        <v>4499.8</v>
      </c>
      <c r="J834" t="s">
        <v>237</v>
      </c>
      <c r="K834" t="str">
        <f>INDEX($O$4:$O$15,MONTH(sp_tbl[[#This Row],[Date]]))</f>
        <v>August</v>
      </c>
      <c r="Q834" s="5"/>
    </row>
    <row r="835" spans="1:17" x14ac:dyDescent="0.25">
      <c r="A835" t="s">
        <v>104</v>
      </c>
      <c r="B835" s="7">
        <v>188071775</v>
      </c>
      <c r="C835" t="s">
        <v>2298</v>
      </c>
      <c r="D835" t="s">
        <v>19</v>
      </c>
      <c r="E835" s="5">
        <v>43679</v>
      </c>
      <c r="F835" t="s">
        <v>793</v>
      </c>
      <c r="G835">
        <v>605</v>
      </c>
      <c r="H835">
        <v>64.459999999999994</v>
      </c>
      <c r="I835">
        <v>38998.300000000003</v>
      </c>
      <c r="J835" t="s">
        <v>67</v>
      </c>
      <c r="K835" t="str">
        <f>INDEX($O$4:$O$15,MONTH(sp_tbl[[#This Row],[Date]]))</f>
        <v>August</v>
      </c>
      <c r="Q835" s="5"/>
    </row>
    <row r="836" spans="1:17" x14ac:dyDescent="0.25">
      <c r="A836" t="s">
        <v>156</v>
      </c>
      <c r="B836" s="7">
        <v>1007202752</v>
      </c>
      <c r="C836" t="s">
        <v>2291</v>
      </c>
      <c r="D836" t="s">
        <v>19</v>
      </c>
      <c r="E836" s="5">
        <v>43680</v>
      </c>
      <c r="F836" t="s">
        <v>1004</v>
      </c>
      <c r="G836">
        <v>569</v>
      </c>
      <c r="H836">
        <v>28.51</v>
      </c>
      <c r="I836">
        <v>16222.19</v>
      </c>
      <c r="J836" t="s">
        <v>717</v>
      </c>
      <c r="K836" t="str">
        <f>INDEX($O$4:$O$15,MONTH(sp_tbl[[#This Row],[Date]]))</f>
        <v>August</v>
      </c>
      <c r="Q836" s="5"/>
    </row>
    <row r="837" spans="1:17" x14ac:dyDescent="0.25">
      <c r="A837" t="s">
        <v>549</v>
      </c>
      <c r="B837" s="7">
        <v>7465830315</v>
      </c>
      <c r="C837" t="s">
        <v>2285</v>
      </c>
      <c r="D837" t="s">
        <v>18</v>
      </c>
      <c r="E837" s="5">
        <v>43680</v>
      </c>
      <c r="F837" t="s">
        <v>2211</v>
      </c>
      <c r="G837">
        <v>371</v>
      </c>
      <c r="H837">
        <v>104.37</v>
      </c>
      <c r="I837">
        <v>38721.269999999997</v>
      </c>
      <c r="J837" t="s">
        <v>2013</v>
      </c>
      <c r="K837" t="str">
        <f>INDEX($O$4:$O$15,MONTH(sp_tbl[[#This Row],[Date]]))</f>
        <v>August</v>
      </c>
      <c r="Q837" s="5"/>
    </row>
    <row r="838" spans="1:17" x14ac:dyDescent="0.25">
      <c r="A838" t="s">
        <v>82</v>
      </c>
      <c r="B838" s="7">
        <v>8367072738</v>
      </c>
      <c r="C838" t="s">
        <v>2291</v>
      </c>
      <c r="D838" t="s">
        <v>19</v>
      </c>
      <c r="E838" s="5">
        <v>43681</v>
      </c>
      <c r="F838" t="s">
        <v>668</v>
      </c>
      <c r="G838">
        <v>532</v>
      </c>
      <c r="H838">
        <v>19.22</v>
      </c>
      <c r="I838">
        <v>10225.040000000001</v>
      </c>
      <c r="J838" t="s">
        <v>669</v>
      </c>
      <c r="K838" t="str">
        <f>INDEX($O$4:$O$15,MONTH(sp_tbl[[#This Row],[Date]]))</f>
        <v>August</v>
      </c>
      <c r="Q838" s="5"/>
    </row>
    <row r="839" spans="1:17" x14ac:dyDescent="0.25">
      <c r="A839" t="s">
        <v>125</v>
      </c>
      <c r="B839" s="7">
        <v>7715186250</v>
      </c>
      <c r="C839" t="s">
        <v>2297</v>
      </c>
      <c r="D839" t="s">
        <v>19</v>
      </c>
      <c r="E839" s="5">
        <v>43681</v>
      </c>
      <c r="F839" t="s">
        <v>839</v>
      </c>
      <c r="G839">
        <v>342</v>
      </c>
      <c r="H839">
        <v>220.03</v>
      </c>
      <c r="I839">
        <v>75250.259999999995</v>
      </c>
      <c r="J839" t="s">
        <v>840</v>
      </c>
      <c r="K839" t="str">
        <f>INDEX($O$4:$O$15,MONTH(sp_tbl[[#This Row],[Date]]))</f>
        <v>August</v>
      </c>
      <c r="Q839" s="5"/>
    </row>
    <row r="840" spans="1:17" x14ac:dyDescent="0.25">
      <c r="A840" t="s">
        <v>174</v>
      </c>
      <c r="B840" s="7">
        <v>4520285782</v>
      </c>
      <c r="C840" t="s">
        <v>2295</v>
      </c>
      <c r="D840" t="s">
        <v>19</v>
      </c>
      <c r="E840" s="5">
        <v>43681</v>
      </c>
      <c r="F840" t="s">
        <v>1024</v>
      </c>
      <c r="G840">
        <v>938</v>
      </c>
      <c r="H840">
        <v>119.78</v>
      </c>
      <c r="I840">
        <v>112353.64</v>
      </c>
      <c r="J840" t="s">
        <v>1025</v>
      </c>
      <c r="K840" t="str">
        <f>INDEX($O$4:$O$15,MONTH(sp_tbl[[#This Row],[Date]]))</f>
        <v>August</v>
      </c>
      <c r="Q840" s="5"/>
    </row>
    <row r="841" spans="1:17" x14ac:dyDescent="0.25">
      <c r="A841" t="s">
        <v>174</v>
      </c>
      <c r="B841" s="7">
        <v>4520285782</v>
      </c>
      <c r="C841" t="s">
        <v>2295</v>
      </c>
      <c r="D841" t="s">
        <v>19</v>
      </c>
      <c r="E841" s="5">
        <v>43681</v>
      </c>
      <c r="F841" t="s">
        <v>1072</v>
      </c>
      <c r="G841">
        <v>635</v>
      </c>
      <c r="H841">
        <v>132.94999999999999</v>
      </c>
      <c r="I841">
        <v>84423.25</v>
      </c>
      <c r="J841" t="s">
        <v>176</v>
      </c>
      <c r="K841" t="str">
        <f>INDEX($O$4:$O$15,MONTH(sp_tbl[[#This Row],[Date]]))</f>
        <v>August</v>
      </c>
      <c r="Q841" s="5"/>
    </row>
    <row r="842" spans="1:17" x14ac:dyDescent="0.25">
      <c r="A842" t="s">
        <v>356</v>
      </c>
      <c r="B842" s="7">
        <v>238375314</v>
      </c>
      <c r="C842" t="s">
        <v>2301</v>
      </c>
      <c r="D842" t="s">
        <v>18</v>
      </c>
      <c r="E842" s="5">
        <v>43681</v>
      </c>
      <c r="F842" t="s">
        <v>1594</v>
      </c>
      <c r="G842">
        <v>319</v>
      </c>
      <c r="H842">
        <v>87.64</v>
      </c>
      <c r="I842">
        <v>27957.16</v>
      </c>
      <c r="J842" t="s">
        <v>583</v>
      </c>
      <c r="K842" t="str">
        <f>INDEX($O$4:$O$15,MONTH(sp_tbl[[#This Row],[Date]]))</f>
        <v>August</v>
      </c>
      <c r="Q842" s="5"/>
    </row>
    <row r="843" spans="1:17" x14ac:dyDescent="0.25">
      <c r="A843" t="s">
        <v>376</v>
      </c>
      <c r="B843" s="7">
        <v>6441743474</v>
      </c>
      <c r="C843" t="s">
        <v>2302</v>
      </c>
      <c r="D843" t="s">
        <v>18</v>
      </c>
      <c r="E843" s="5">
        <v>43681</v>
      </c>
      <c r="F843" t="s">
        <v>1667</v>
      </c>
      <c r="G843">
        <v>394</v>
      </c>
      <c r="H843">
        <v>21.7</v>
      </c>
      <c r="I843">
        <v>8549.7999999999993</v>
      </c>
      <c r="J843" t="s">
        <v>1668</v>
      </c>
      <c r="K843" t="str">
        <f>INDEX($O$4:$O$15,MONTH(sp_tbl[[#This Row],[Date]]))</f>
        <v>August</v>
      </c>
      <c r="Q843" s="5"/>
    </row>
    <row r="844" spans="1:17" x14ac:dyDescent="0.25">
      <c r="A844" t="s">
        <v>506</v>
      </c>
      <c r="B844" s="7">
        <v>775755755</v>
      </c>
      <c r="C844" t="s">
        <v>2290</v>
      </c>
      <c r="D844" t="s">
        <v>18</v>
      </c>
      <c r="E844" s="5">
        <v>43681</v>
      </c>
      <c r="F844" t="s">
        <v>2010</v>
      </c>
      <c r="G844">
        <v>988</v>
      </c>
      <c r="H844">
        <v>89.13</v>
      </c>
      <c r="I844">
        <v>88060.44</v>
      </c>
      <c r="J844" t="s">
        <v>2011</v>
      </c>
      <c r="K844" t="str">
        <f>INDEX($O$4:$O$15,MONTH(sp_tbl[[#This Row],[Date]]))</f>
        <v>August</v>
      </c>
      <c r="Q844" s="5"/>
    </row>
    <row r="845" spans="1:17" x14ac:dyDescent="0.25">
      <c r="A845" t="s">
        <v>174</v>
      </c>
      <c r="B845" s="7">
        <v>4520285782</v>
      </c>
      <c r="C845" t="s">
        <v>2295</v>
      </c>
      <c r="D845" t="s">
        <v>19</v>
      </c>
      <c r="E845" s="5">
        <v>43682</v>
      </c>
      <c r="F845" t="s">
        <v>1057</v>
      </c>
      <c r="G845">
        <v>467</v>
      </c>
      <c r="H845">
        <v>227.09</v>
      </c>
      <c r="I845">
        <v>106051.03</v>
      </c>
      <c r="J845" t="s">
        <v>170</v>
      </c>
      <c r="K845" t="str">
        <f>INDEX($O$4:$O$15,MONTH(sp_tbl[[#This Row],[Date]]))</f>
        <v>August</v>
      </c>
      <c r="Q845" s="5"/>
    </row>
    <row r="846" spans="1:17" x14ac:dyDescent="0.25">
      <c r="A846" t="s">
        <v>220</v>
      </c>
      <c r="B846" s="7">
        <v>7728733734</v>
      </c>
      <c r="C846" t="s">
        <v>2292</v>
      </c>
      <c r="D846" t="s">
        <v>18</v>
      </c>
      <c r="E846" s="5">
        <v>43682</v>
      </c>
      <c r="F846" t="s">
        <v>1319</v>
      </c>
      <c r="G846">
        <v>864</v>
      </c>
      <c r="H846">
        <v>379.44</v>
      </c>
      <c r="I846">
        <v>327836.15999999997</v>
      </c>
      <c r="J846" t="s">
        <v>496</v>
      </c>
      <c r="K846" t="str">
        <f>INDEX($O$4:$O$15,MONTH(sp_tbl[[#This Row],[Date]]))</f>
        <v>August</v>
      </c>
      <c r="Q846" s="5"/>
    </row>
    <row r="847" spans="1:17" x14ac:dyDescent="0.25">
      <c r="A847" t="s">
        <v>356</v>
      </c>
      <c r="B847" s="7">
        <v>238375314</v>
      </c>
      <c r="C847" t="s">
        <v>2301</v>
      </c>
      <c r="D847" t="s">
        <v>18</v>
      </c>
      <c r="E847" s="5">
        <v>43682</v>
      </c>
      <c r="F847" t="s">
        <v>1584</v>
      </c>
      <c r="G847">
        <v>964</v>
      </c>
      <c r="H847">
        <v>124.63</v>
      </c>
      <c r="I847">
        <v>120143.32</v>
      </c>
      <c r="J847" t="s">
        <v>260</v>
      </c>
      <c r="K847" t="str">
        <f>INDEX($O$4:$O$15,MONTH(sp_tbl[[#This Row],[Date]]))</f>
        <v>August</v>
      </c>
      <c r="Q847" s="5"/>
    </row>
    <row r="848" spans="1:17" x14ac:dyDescent="0.25">
      <c r="A848" t="s">
        <v>416</v>
      </c>
      <c r="B848" s="7">
        <v>6860185571</v>
      </c>
      <c r="C848" t="s">
        <v>2304</v>
      </c>
      <c r="D848" t="s">
        <v>18</v>
      </c>
      <c r="E848" s="5">
        <v>43682</v>
      </c>
      <c r="F848" t="s">
        <v>1757</v>
      </c>
      <c r="G848">
        <v>723</v>
      </c>
      <c r="H848">
        <v>101.31</v>
      </c>
      <c r="I848">
        <v>73247.13</v>
      </c>
      <c r="J848" t="s">
        <v>581</v>
      </c>
      <c r="K848" t="str">
        <f>INDEX($O$4:$O$15,MONTH(sp_tbl[[#This Row],[Date]]))</f>
        <v>August</v>
      </c>
      <c r="Q848" s="5"/>
    </row>
    <row r="849" spans="1:17" x14ac:dyDescent="0.25">
      <c r="A849" t="s">
        <v>31</v>
      </c>
      <c r="B849" s="7">
        <v>8687656127</v>
      </c>
      <c r="C849" t="s">
        <v>32</v>
      </c>
      <c r="D849" t="s">
        <v>19</v>
      </c>
      <c r="E849" s="5">
        <v>43683</v>
      </c>
      <c r="F849" t="s">
        <v>603</v>
      </c>
      <c r="G849">
        <v>719</v>
      </c>
      <c r="H849">
        <v>20.21</v>
      </c>
      <c r="I849">
        <v>14530.99</v>
      </c>
      <c r="J849" t="s">
        <v>604</v>
      </c>
      <c r="K849" t="str">
        <f>INDEX($O$4:$O$15,MONTH(sp_tbl[[#This Row],[Date]]))</f>
        <v>August</v>
      </c>
      <c r="Q849" s="5"/>
    </row>
    <row r="850" spans="1:17" x14ac:dyDescent="0.25">
      <c r="A850" t="s">
        <v>189</v>
      </c>
      <c r="B850" s="7">
        <v>6874331704</v>
      </c>
      <c r="C850" t="s">
        <v>2293</v>
      </c>
      <c r="D850" t="s">
        <v>19</v>
      </c>
      <c r="E850" s="5">
        <v>43683</v>
      </c>
      <c r="F850" t="s">
        <v>1099</v>
      </c>
      <c r="G850">
        <v>285</v>
      </c>
      <c r="H850">
        <v>50.16</v>
      </c>
      <c r="I850">
        <v>14295.6</v>
      </c>
      <c r="J850" t="s">
        <v>1100</v>
      </c>
      <c r="K850" t="str">
        <f>INDEX($O$4:$O$15,MONTH(sp_tbl[[#This Row],[Date]]))</f>
        <v>August</v>
      </c>
      <c r="Q850" s="5"/>
    </row>
    <row r="851" spans="1:17" x14ac:dyDescent="0.25">
      <c r="A851" t="s">
        <v>189</v>
      </c>
      <c r="B851" s="7">
        <v>6874331704</v>
      </c>
      <c r="C851" t="s">
        <v>2293</v>
      </c>
      <c r="D851" t="s">
        <v>19</v>
      </c>
      <c r="E851" s="5">
        <v>43683</v>
      </c>
      <c r="F851" t="s">
        <v>1132</v>
      </c>
      <c r="G851">
        <v>857</v>
      </c>
      <c r="H851">
        <v>180.57</v>
      </c>
      <c r="I851">
        <v>154748.49</v>
      </c>
      <c r="J851" t="s">
        <v>648</v>
      </c>
      <c r="K851" t="str">
        <f>INDEX($O$4:$O$15,MONTH(sp_tbl[[#This Row],[Date]]))</f>
        <v>August</v>
      </c>
      <c r="Q851" s="5"/>
    </row>
    <row r="852" spans="1:17" x14ac:dyDescent="0.25">
      <c r="A852" t="s">
        <v>486</v>
      </c>
      <c r="B852" s="7">
        <v>1758841168</v>
      </c>
      <c r="C852" t="s">
        <v>2289</v>
      </c>
      <c r="D852" t="s">
        <v>18</v>
      </c>
      <c r="E852" s="5">
        <v>43683</v>
      </c>
      <c r="F852" t="s">
        <v>1913</v>
      </c>
      <c r="G852">
        <v>977</v>
      </c>
      <c r="H852">
        <v>303.08</v>
      </c>
      <c r="I852">
        <v>296109.15999999997</v>
      </c>
      <c r="J852" t="s">
        <v>569</v>
      </c>
      <c r="K852" t="str">
        <f>INDEX($O$4:$O$15,MONTH(sp_tbl[[#This Row],[Date]]))</f>
        <v>August</v>
      </c>
      <c r="Q852" s="5"/>
    </row>
    <row r="853" spans="1:17" x14ac:dyDescent="0.25">
      <c r="A853" t="s">
        <v>31</v>
      </c>
      <c r="B853" s="7">
        <v>8687656127</v>
      </c>
      <c r="C853" t="s">
        <v>32</v>
      </c>
      <c r="D853" t="s">
        <v>19</v>
      </c>
      <c r="E853" s="5">
        <v>43684</v>
      </c>
      <c r="F853" t="s">
        <v>593</v>
      </c>
      <c r="G853">
        <v>996</v>
      </c>
      <c r="H853">
        <v>348.11</v>
      </c>
      <c r="I853">
        <v>346717.56</v>
      </c>
      <c r="J853" t="s">
        <v>594</v>
      </c>
      <c r="K853" t="str">
        <f>INDEX($O$4:$O$15,MONTH(sp_tbl[[#This Row],[Date]]))</f>
        <v>August</v>
      </c>
      <c r="Q853" s="5"/>
    </row>
    <row r="854" spans="1:17" x14ac:dyDescent="0.25">
      <c r="A854" t="s">
        <v>104</v>
      </c>
      <c r="B854" s="7">
        <v>188071775</v>
      </c>
      <c r="C854" t="s">
        <v>2298</v>
      </c>
      <c r="D854" t="s">
        <v>19</v>
      </c>
      <c r="E854" s="5">
        <v>43684</v>
      </c>
      <c r="F854" t="s">
        <v>800</v>
      </c>
      <c r="G854">
        <v>349</v>
      </c>
      <c r="H854">
        <v>303.12</v>
      </c>
      <c r="I854">
        <v>105788.88</v>
      </c>
      <c r="J854" t="s">
        <v>801</v>
      </c>
      <c r="K854" t="str">
        <f>INDEX($O$4:$O$15,MONTH(sp_tbl[[#This Row],[Date]]))</f>
        <v>August</v>
      </c>
      <c r="Q854" s="5"/>
    </row>
    <row r="855" spans="1:17" x14ac:dyDescent="0.25">
      <c r="A855" t="s">
        <v>104</v>
      </c>
      <c r="B855" s="7">
        <v>188071775</v>
      </c>
      <c r="C855" t="s">
        <v>2298</v>
      </c>
      <c r="D855" t="s">
        <v>19</v>
      </c>
      <c r="E855" s="5">
        <v>43684</v>
      </c>
      <c r="F855" t="s">
        <v>817</v>
      </c>
      <c r="G855">
        <v>628</v>
      </c>
      <c r="H855">
        <v>140.75</v>
      </c>
      <c r="I855">
        <v>88391</v>
      </c>
      <c r="J855" t="s">
        <v>96</v>
      </c>
      <c r="K855" t="str">
        <f>INDEX($O$4:$O$15,MONTH(sp_tbl[[#This Row],[Date]]))</f>
        <v>August</v>
      </c>
      <c r="Q855" s="5"/>
    </row>
    <row r="856" spans="1:17" x14ac:dyDescent="0.25">
      <c r="A856" t="s">
        <v>125</v>
      </c>
      <c r="B856" s="7">
        <v>7715186250</v>
      </c>
      <c r="C856" t="s">
        <v>2297</v>
      </c>
      <c r="D856" t="s">
        <v>19</v>
      </c>
      <c r="E856" s="5">
        <v>43684</v>
      </c>
      <c r="F856" t="s">
        <v>861</v>
      </c>
      <c r="G856">
        <v>312</v>
      </c>
      <c r="H856">
        <v>58.03</v>
      </c>
      <c r="I856">
        <v>18105.36</v>
      </c>
      <c r="J856" t="s">
        <v>107</v>
      </c>
      <c r="K856" t="str">
        <f>INDEX($O$4:$O$15,MONTH(sp_tbl[[#This Row],[Date]]))</f>
        <v>August</v>
      </c>
      <c r="Q856" s="5"/>
    </row>
    <row r="857" spans="1:17" x14ac:dyDescent="0.25">
      <c r="A857" t="s">
        <v>376</v>
      </c>
      <c r="B857" s="7">
        <v>6441743474</v>
      </c>
      <c r="C857" t="s">
        <v>2302</v>
      </c>
      <c r="D857" t="s">
        <v>18</v>
      </c>
      <c r="E857" s="5">
        <v>43684</v>
      </c>
      <c r="F857" t="s">
        <v>1655</v>
      </c>
      <c r="G857">
        <v>880</v>
      </c>
      <c r="H857">
        <v>90.45</v>
      </c>
      <c r="I857">
        <v>79596</v>
      </c>
      <c r="J857" t="s">
        <v>1656</v>
      </c>
      <c r="K857" t="str">
        <f>INDEX($O$4:$O$15,MONTH(sp_tbl[[#This Row],[Date]]))</f>
        <v>August</v>
      </c>
      <c r="Q857" s="5"/>
    </row>
    <row r="858" spans="1:17" x14ac:dyDescent="0.25">
      <c r="A858" t="s">
        <v>439</v>
      </c>
      <c r="B858" s="7">
        <v>4026667576</v>
      </c>
      <c r="C858" t="s">
        <v>2286</v>
      </c>
      <c r="D858" t="s">
        <v>18</v>
      </c>
      <c r="E858" s="5">
        <v>43684</v>
      </c>
      <c r="F858" t="s">
        <v>1825</v>
      </c>
      <c r="G858">
        <v>489</v>
      </c>
      <c r="H858">
        <v>394.57</v>
      </c>
      <c r="I858">
        <v>192944.73</v>
      </c>
      <c r="J858" t="s">
        <v>269</v>
      </c>
      <c r="K858" t="str">
        <f>INDEX($O$4:$O$15,MONTH(sp_tbl[[#This Row],[Date]]))</f>
        <v>August</v>
      </c>
      <c r="Q858" s="5"/>
    </row>
    <row r="859" spans="1:17" x14ac:dyDescent="0.25">
      <c r="A859" t="s">
        <v>460</v>
      </c>
      <c r="B859" s="7">
        <v>6666605463</v>
      </c>
      <c r="C859" t="s">
        <v>2288</v>
      </c>
      <c r="D859" t="s">
        <v>18</v>
      </c>
      <c r="E859" s="5">
        <v>43684</v>
      </c>
      <c r="F859" t="s">
        <v>1846</v>
      </c>
      <c r="G859">
        <v>908</v>
      </c>
      <c r="H859">
        <v>53.7</v>
      </c>
      <c r="I859">
        <v>48759.6</v>
      </c>
      <c r="J859" t="s">
        <v>375</v>
      </c>
      <c r="K859" t="str">
        <f>INDEX($O$4:$O$15,MONTH(sp_tbl[[#This Row],[Date]]))</f>
        <v>August</v>
      </c>
      <c r="Q859" s="5"/>
    </row>
    <row r="860" spans="1:17" x14ac:dyDescent="0.25">
      <c r="A860" t="s">
        <v>529</v>
      </c>
      <c r="B860" s="7">
        <v>1683762345</v>
      </c>
      <c r="C860" t="s">
        <v>2299</v>
      </c>
      <c r="D860" t="s">
        <v>18</v>
      </c>
      <c r="E860" s="5">
        <v>43684</v>
      </c>
      <c r="F860" t="s">
        <v>2085</v>
      </c>
      <c r="G860">
        <v>789</v>
      </c>
      <c r="H860">
        <v>72.739999999999995</v>
      </c>
      <c r="I860">
        <v>57391.86</v>
      </c>
      <c r="J860" t="s">
        <v>386</v>
      </c>
      <c r="K860" t="str">
        <f>INDEX($O$4:$O$15,MONTH(sp_tbl[[#This Row],[Date]]))</f>
        <v>August</v>
      </c>
      <c r="Q860" s="5"/>
    </row>
    <row r="861" spans="1:17" x14ac:dyDescent="0.25">
      <c r="A861" t="s">
        <v>529</v>
      </c>
      <c r="B861" s="7">
        <v>1683762345</v>
      </c>
      <c r="C861" t="s">
        <v>2299</v>
      </c>
      <c r="D861" t="s">
        <v>18</v>
      </c>
      <c r="E861" s="5">
        <v>43684</v>
      </c>
      <c r="F861" t="s">
        <v>2090</v>
      </c>
      <c r="G861">
        <v>303</v>
      </c>
      <c r="H861">
        <v>140.69999999999999</v>
      </c>
      <c r="I861">
        <v>42632.1</v>
      </c>
      <c r="J861" t="s">
        <v>471</v>
      </c>
      <c r="K861" t="str">
        <f>INDEX($O$4:$O$15,MONTH(sp_tbl[[#This Row],[Date]]))</f>
        <v>August</v>
      </c>
      <c r="Q861" s="5"/>
    </row>
    <row r="862" spans="1:17" x14ac:dyDescent="0.25">
      <c r="A862" t="s">
        <v>156</v>
      </c>
      <c r="B862" s="7">
        <v>1007202752</v>
      </c>
      <c r="C862" t="s">
        <v>2291</v>
      </c>
      <c r="D862" t="s">
        <v>19</v>
      </c>
      <c r="E862" s="5">
        <v>43685</v>
      </c>
      <c r="F862" t="s">
        <v>999</v>
      </c>
      <c r="G862">
        <v>710</v>
      </c>
      <c r="H862">
        <v>41.29</v>
      </c>
      <c r="I862">
        <v>29315.9</v>
      </c>
      <c r="J862" t="s">
        <v>1000</v>
      </c>
      <c r="K862" t="str">
        <f>INDEX($O$4:$O$15,MONTH(sp_tbl[[#This Row],[Date]]))</f>
        <v>August</v>
      </c>
      <c r="Q862" s="5"/>
    </row>
    <row r="863" spans="1:17" x14ac:dyDescent="0.25">
      <c r="A863" t="s">
        <v>174</v>
      </c>
      <c r="B863" s="7">
        <v>4520285782</v>
      </c>
      <c r="C863" t="s">
        <v>2295</v>
      </c>
      <c r="D863" t="s">
        <v>19</v>
      </c>
      <c r="E863" s="5">
        <v>43685</v>
      </c>
      <c r="F863" t="s">
        <v>1078</v>
      </c>
      <c r="G863">
        <v>645</v>
      </c>
      <c r="H863">
        <v>123.89</v>
      </c>
      <c r="I863">
        <v>79909.05</v>
      </c>
      <c r="J863" t="s">
        <v>1079</v>
      </c>
      <c r="K863" t="str">
        <f>INDEX($O$4:$O$15,MONTH(sp_tbl[[#This Row],[Date]]))</f>
        <v>August</v>
      </c>
      <c r="Q863" s="5"/>
    </row>
    <row r="864" spans="1:17" x14ac:dyDescent="0.25">
      <c r="A864" t="s">
        <v>189</v>
      </c>
      <c r="B864" s="7">
        <v>6874331704</v>
      </c>
      <c r="C864" t="s">
        <v>2293</v>
      </c>
      <c r="D864" t="s">
        <v>19</v>
      </c>
      <c r="E864" s="5">
        <v>43685</v>
      </c>
      <c r="F864" t="s">
        <v>1094</v>
      </c>
      <c r="G864">
        <v>306</v>
      </c>
      <c r="H864">
        <v>63.74</v>
      </c>
      <c r="I864">
        <v>19504.439999999999</v>
      </c>
      <c r="J864" t="s">
        <v>186</v>
      </c>
      <c r="K864" t="str">
        <f>INDEX($O$4:$O$15,MONTH(sp_tbl[[#This Row],[Date]]))</f>
        <v>August</v>
      </c>
      <c r="Q864" s="5"/>
    </row>
    <row r="865" spans="1:17" x14ac:dyDescent="0.25">
      <c r="A865" t="s">
        <v>189</v>
      </c>
      <c r="B865" s="7">
        <v>6874331704</v>
      </c>
      <c r="C865" t="s">
        <v>2293</v>
      </c>
      <c r="D865" t="s">
        <v>19</v>
      </c>
      <c r="E865" s="5">
        <v>43685</v>
      </c>
      <c r="F865" t="s">
        <v>1171</v>
      </c>
      <c r="G865">
        <v>722</v>
      </c>
      <c r="H865">
        <v>142.5</v>
      </c>
      <c r="I865">
        <v>102885</v>
      </c>
      <c r="J865" t="s">
        <v>204</v>
      </c>
      <c r="K865" t="str">
        <f>INDEX($O$4:$O$15,MONTH(sp_tbl[[#This Row],[Date]]))</f>
        <v>August</v>
      </c>
      <c r="Q865" s="5"/>
    </row>
    <row r="866" spans="1:17" x14ac:dyDescent="0.25">
      <c r="A866" t="s">
        <v>296</v>
      </c>
      <c r="B866" s="7">
        <v>6810221217</v>
      </c>
      <c r="C866" t="s">
        <v>2294</v>
      </c>
      <c r="D866" t="s">
        <v>18</v>
      </c>
      <c r="E866" s="5">
        <v>43685</v>
      </c>
      <c r="F866" t="s">
        <v>1413</v>
      </c>
      <c r="G866">
        <v>903</v>
      </c>
      <c r="H866">
        <v>254.02</v>
      </c>
      <c r="I866">
        <v>229380.06</v>
      </c>
      <c r="J866" t="s">
        <v>368</v>
      </c>
      <c r="K866" t="str">
        <f>INDEX($O$4:$O$15,MONTH(sp_tbl[[#This Row],[Date]]))</f>
        <v>August</v>
      </c>
      <c r="Q866" s="5"/>
    </row>
    <row r="867" spans="1:17" x14ac:dyDescent="0.25">
      <c r="A867" t="s">
        <v>334</v>
      </c>
      <c r="B867" s="7">
        <v>6354702575</v>
      </c>
      <c r="C867" t="s">
        <v>2287</v>
      </c>
      <c r="D867" t="s">
        <v>18</v>
      </c>
      <c r="E867" s="5">
        <v>43685</v>
      </c>
      <c r="F867" t="s">
        <v>1537</v>
      </c>
      <c r="G867">
        <v>496</v>
      </c>
      <c r="H867">
        <v>125.33</v>
      </c>
      <c r="I867">
        <v>62163.68</v>
      </c>
      <c r="J867" t="s">
        <v>1538</v>
      </c>
      <c r="K867" t="str">
        <f>INDEX($O$4:$O$15,MONTH(sp_tbl[[#This Row],[Date]]))</f>
        <v>August</v>
      </c>
      <c r="Q867" s="5"/>
    </row>
    <row r="868" spans="1:17" x14ac:dyDescent="0.25">
      <c r="A868" t="s">
        <v>394</v>
      </c>
      <c r="B868" s="7">
        <v>8745522113</v>
      </c>
      <c r="C868" t="s">
        <v>2285</v>
      </c>
      <c r="D868" t="s">
        <v>18</v>
      </c>
      <c r="E868" s="5">
        <v>43685</v>
      </c>
      <c r="F868" t="s">
        <v>1708</v>
      </c>
      <c r="G868">
        <v>955</v>
      </c>
      <c r="H868">
        <v>121.26</v>
      </c>
      <c r="I868">
        <v>115803.3</v>
      </c>
      <c r="J868" t="s">
        <v>1709</v>
      </c>
      <c r="K868" t="str">
        <f>INDEX($O$4:$O$15,MONTH(sp_tbl[[#This Row],[Date]]))</f>
        <v>August</v>
      </c>
      <c r="Q868" s="5"/>
    </row>
    <row r="869" spans="1:17" x14ac:dyDescent="0.25">
      <c r="A869" t="s">
        <v>82</v>
      </c>
      <c r="B869" s="7">
        <v>8367072738</v>
      </c>
      <c r="C869" t="s">
        <v>2291</v>
      </c>
      <c r="D869" t="s">
        <v>19</v>
      </c>
      <c r="E869" s="5">
        <v>43686</v>
      </c>
      <c r="F869" t="s">
        <v>714</v>
      </c>
      <c r="G869">
        <v>697</v>
      </c>
      <c r="H869">
        <v>0.56000000000000005</v>
      </c>
      <c r="I869">
        <v>390.32</v>
      </c>
      <c r="J869" t="s">
        <v>715</v>
      </c>
      <c r="K869" t="str">
        <f>INDEX($O$4:$O$15,MONTH(sp_tbl[[#This Row],[Date]]))</f>
        <v>August</v>
      </c>
      <c r="Q869" s="5"/>
    </row>
    <row r="870" spans="1:17" x14ac:dyDescent="0.25">
      <c r="A870" t="s">
        <v>220</v>
      </c>
      <c r="B870" s="7">
        <v>7728733734</v>
      </c>
      <c r="C870" t="s">
        <v>2292</v>
      </c>
      <c r="D870" t="s">
        <v>18</v>
      </c>
      <c r="E870" s="5">
        <v>43686</v>
      </c>
      <c r="F870" t="s">
        <v>1286</v>
      </c>
      <c r="G870">
        <v>538</v>
      </c>
      <c r="H870">
        <v>225.61</v>
      </c>
      <c r="I870">
        <v>121378.18</v>
      </c>
      <c r="J870" t="s">
        <v>287</v>
      </c>
      <c r="K870" t="str">
        <f>INDEX($O$4:$O$15,MONTH(sp_tbl[[#This Row],[Date]]))</f>
        <v>August</v>
      </c>
      <c r="Q870" s="5"/>
    </row>
    <row r="871" spans="1:17" x14ac:dyDescent="0.25">
      <c r="A871" t="s">
        <v>416</v>
      </c>
      <c r="B871" s="7">
        <v>6860185571</v>
      </c>
      <c r="C871" t="s">
        <v>2304</v>
      </c>
      <c r="D871" t="s">
        <v>18</v>
      </c>
      <c r="E871" s="5">
        <v>43686</v>
      </c>
      <c r="F871" t="s">
        <v>1747</v>
      </c>
      <c r="G871">
        <v>663</v>
      </c>
      <c r="H871">
        <v>29.47</v>
      </c>
      <c r="I871">
        <v>19538.61</v>
      </c>
      <c r="J871" t="s">
        <v>256</v>
      </c>
      <c r="K871" t="str">
        <f>INDEX($O$4:$O$15,MONTH(sp_tbl[[#This Row],[Date]]))</f>
        <v>August</v>
      </c>
      <c r="Q871" s="5"/>
    </row>
    <row r="872" spans="1:17" x14ac:dyDescent="0.25">
      <c r="A872" t="s">
        <v>141</v>
      </c>
      <c r="B872" s="7">
        <v>2438825543</v>
      </c>
      <c r="C872" t="s">
        <v>2300</v>
      </c>
      <c r="D872" t="s">
        <v>19</v>
      </c>
      <c r="E872" s="5">
        <v>43687</v>
      </c>
      <c r="F872" t="s">
        <v>935</v>
      </c>
      <c r="G872">
        <v>424</v>
      </c>
      <c r="H872">
        <v>111.84</v>
      </c>
      <c r="I872">
        <v>47420.160000000003</v>
      </c>
      <c r="J872" t="s">
        <v>936</v>
      </c>
      <c r="K872" t="str">
        <f>INDEX($O$4:$O$15,MONTH(sp_tbl[[#This Row],[Date]]))</f>
        <v>August</v>
      </c>
      <c r="Q872" s="5"/>
    </row>
    <row r="873" spans="1:17" x14ac:dyDescent="0.25">
      <c r="A873" t="s">
        <v>206</v>
      </c>
      <c r="B873" s="7">
        <v>311634371</v>
      </c>
      <c r="C873" t="s">
        <v>2285</v>
      </c>
      <c r="D873" t="s">
        <v>19</v>
      </c>
      <c r="E873" s="5">
        <v>43687</v>
      </c>
      <c r="F873" t="s">
        <v>1259</v>
      </c>
      <c r="G873">
        <v>270</v>
      </c>
      <c r="H873">
        <v>217.15</v>
      </c>
      <c r="I873">
        <v>58630.5</v>
      </c>
      <c r="J873" t="s">
        <v>974</v>
      </c>
      <c r="K873" t="str">
        <f>INDEX($O$4:$O$15,MONTH(sp_tbl[[#This Row],[Date]]))</f>
        <v>August</v>
      </c>
      <c r="Q873" s="5"/>
    </row>
    <row r="874" spans="1:17" x14ac:dyDescent="0.25">
      <c r="A874" t="s">
        <v>559</v>
      </c>
      <c r="B874" s="7">
        <v>3820016237</v>
      </c>
      <c r="C874" t="s">
        <v>2295</v>
      </c>
      <c r="D874" t="s">
        <v>18</v>
      </c>
      <c r="E874" s="5">
        <v>43687</v>
      </c>
      <c r="F874" t="s">
        <v>2252</v>
      </c>
      <c r="G874">
        <v>753</v>
      </c>
      <c r="H874">
        <v>68.06</v>
      </c>
      <c r="I874">
        <v>51249.18</v>
      </c>
      <c r="J874" t="s">
        <v>2135</v>
      </c>
      <c r="K874" t="str">
        <f>INDEX($O$4:$O$15,MONTH(sp_tbl[[#This Row],[Date]]))</f>
        <v>August</v>
      </c>
      <c r="Q874" s="5"/>
    </row>
    <row r="875" spans="1:17" x14ac:dyDescent="0.25">
      <c r="A875" t="s">
        <v>315</v>
      </c>
      <c r="B875" s="7">
        <v>8238078287</v>
      </c>
      <c r="C875" t="s">
        <v>2295</v>
      </c>
      <c r="D875" t="s">
        <v>18</v>
      </c>
      <c r="E875" s="5">
        <v>43688</v>
      </c>
      <c r="F875" t="s">
        <v>1465</v>
      </c>
      <c r="G875">
        <v>606</v>
      </c>
      <c r="H875">
        <v>3.2</v>
      </c>
      <c r="I875">
        <v>1939.2</v>
      </c>
      <c r="J875" t="s">
        <v>564</v>
      </c>
      <c r="K875" t="str">
        <f>INDEX($O$4:$O$15,MONTH(sp_tbl[[#This Row],[Date]]))</f>
        <v>August</v>
      </c>
      <c r="Q875" s="5"/>
    </row>
    <row r="876" spans="1:17" x14ac:dyDescent="0.25">
      <c r="A876" t="s">
        <v>82</v>
      </c>
      <c r="B876" s="7">
        <v>8367072738</v>
      </c>
      <c r="C876" t="s">
        <v>2291</v>
      </c>
      <c r="D876" t="s">
        <v>19</v>
      </c>
      <c r="E876" s="5">
        <v>43689</v>
      </c>
      <c r="F876" t="s">
        <v>682</v>
      </c>
      <c r="G876">
        <v>391</v>
      </c>
      <c r="H876">
        <v>81.98</v>
      </c>
      <c r="I876">
        <v>32054.18</v>
      </c>
      <c r="J876" t="s">
        <v>136</v>
      </c>
      <c r="K876" t="str">
        <f>INDEX($O$4:$O$15,MONTH(sp_tbl[[#This Row],[Date]]))</f>
        <v>August</v>
      </c>
      <c r="Q876" s="5"/>
    </row>
    <row r="877" spans="1:17" x14ac:dyDescent="0.25">
      <c r="A877" t="s">
        <v>82</v>
      </c>
      <c r="B877" s="7">
        <v>8367072738</v>
      </c>
      <c r="C877" t="s">
        <v>2291</v>
      </c>
      <c r="D877" t="s">
        <v>19</v>
      </c>
      <c r="E877" s="5">
        <v>43689</v>
      </c>
      <c r="F877" t="s">
        <v>704</v>
      </c>
      <c r="G877">
        <v>386</v>
      </c>
      <c r="H877">
        <v>7.42</v>
      </c>
      <c r="I877">
        <v>2864.12</v>
      </c>
      <c r="J877" t="s">
        <v>705</v>
      </c>
      <c r="K877" t="str">
        <f>INDEX($O$4:$O$15,MONTH(sp_tbl[[#This Row],[Date]]))</f>
        <v>August</v>
      </c>
      <c r="Q877" s="5"/>
    </row>
    <row r="878" spans="1:17" x14ac:dyDescent="0.25">
      <c r="A878" t="s">
        <v>125</v>
      </c>
      <c r="B878" s="7">
        <v>7715186250</v>
      </c>
      <c r="C878" t="s">
        <v>2297</v>
      </c>
      <c r="D878" t="s">
        <v>19</v>
      </c>
      <c r="E878" s="5">
        <v>43689</v>
      </c>
      <c r="F878" t="s">
        <v>870</v>
      </c>
      <c r="G878">
        <v>646</v>
      </c>
      <c r="H878">
        <v>183.19</v>
      </c>
      <c r="I878">
        <v>118340.74</v>
      </c>
      <c r="J878" t="s">
        <v>871</v>
      </c>
      <c r="K878" t="str">
        <f>INDEX($O$4:$O$15,MONTH(sp_tbl[[#This Row],[Date]]))</f>
        <v>August</v>
      </c>
      <c r="Q878" s="5"/>
    </row>
    <row r="879" spans="1:17" x14ac:dyDescent="0.25">
      <c r="A879" t="s">
        <v>206</v>
      </c>
      <c r="B879" s="7">
        <v>311634371</v>
      </c>
      <c r="C879" t="s">
        <v>2285</v>
      </c>
      <c r="D879" t="s">
        <v>19</v>
      </c>
      <c r="E879" s="5">
        <v>43689</v>
      </c>
      <c r="F879" t="s">
        <v>1266</v>
      </c>
      <c r="G879">
        <v>971</v>
      </c>
      <c r="H879">
        <v>138.37</v>
      </c>
      <c r="I879">
        <v>134357.26999999999</v>
      </c>
      <c r="J879" t="s">
        <v>942</v>
      </c>
      <c r="K879" t="str">
        <f>INDEX($O$4:$O$15,MONTH(sp_tbl[[#This Row],[Date]]))</f>
        <v>August</v>
      </c>
      <c r="Q879" s="5"/>
    </row>
    <row r="880" spans="1:17" x14ac:dyDescent="0.25">
      <c r="A880" t="s">
        <v>394</v>
      </c>
      <c r="B880" s="7">
        <v>8745522113</v>
      </c>
      <c r="C880" t="s">
        <v>2285</v>
      </c>
      <c r="D880" t="s">
        <v>18</v>
      </c>
      <c r="E880" s="5">
        <v>43689</v>
      </c>
      <c r="F880" t="s">
        <v>1741</v>
      </c>
      <c r="G880">
        <v>707</v>
      </c>
      <c r="H880">
        <v>244.55</v>
      </c>
      <c r="I880">
        <v>172896.85</v>
      </c>
      <c r="J880" t="s">
        <v>499</v>
      </c>
      <c r="K880" t="str">
        <f>INDEX($O$4:$O$15,MONTH(sp_tbl[[#This Row],[Date]]))</f>
        <v>August</v>
      </c>
      <c r="Q880" s="5"/>
    </row>
    <row r="881" spans="1:17" x14ac:dyDescent="0.25">
      <c r="A881" t="s">
        <v>141</v>
      </c>
      <c r="B881" s="7">
        <v>2438825543</v>
      </c>
      <c r="C881" t="s">
        <v>2300</v>
      </c>
      <c r="D881" t="s">
        <v>19</v>
      </c>
      <c r="E881" s="5">
        <v>43690</v>
      </c>
      <c r="F881" t="s">
        <v>934</v>
      </c>
      <c r="G881">
        <v>560</v>
      </c>
      <c r="H881">
        <v>74.41</v>
      </c>
      <c r="I881">
        <v>41669.599999999999</v>
      </c>
      <c r="J881" t="s">
        <v>904</v>
      </c>
      <c r="K881" t="str">
        <f>INDEX($O$4:$O$15,MONTH(sp_tbl[[#This Row],[Date]]))</f>
        <v>August</v>
      </c>
      <c r="Q881" s="5"/>
    </row>
    <row r="882" spans="1:17" x14ac:dyDescent="0.25">
      <c r="A882" t="s">
        <v>220</v>
      </c>
      <c r="B882" s="7">
        <v>7728733734</v>
      </c>
      <c r="C882" t="s">
        <v>2292</v>
      </c>
      <c r="D882" t="s">
        <v>18</v>
      </c>
      <c r="E882" s="5">
        <v>43690</v>
      </c>
      <c r="F882" t="s">
        <v>1281</v>
      </c>
      <c r="G882">
        <v>732</v>
      </c>
      <c r="H882">
        <v>8.4</v>
      </c>
      <c r="I882">
        <v>6148.8</v>
      </c>
      <c r="J882" t="s">
        <v>293</v>
      </c>
      <c r="K882" t="str">
        <f>INDEX($O$4:$O$15,MONTH(sp_tbl[[#This Row],[Date]]))</f>
        <v>August</v>
      </c>
      <c r="Q882" s="5"/>
    </row>
    <row r="883" spans="1:17" x14ac:dyDescent="0.25">
      <c r="A883" t="s">
        <v>376</v>
      </c>
      <c r="B883" s="7">
        <v>6441743474</v>
      </c>
      <c r="C883" t="s">
        <v>2302</v>
      </c>
      <c r="D883" t="s">
        <v>18</v>
      </c>
      <c r="E883" s="5">
        <v>43690</v>
      </c>
      <c r="F883" t="s">
        <v>1659</v>
      </c>
      <c r="G883">
        <v>530</v>
      </c>
      <c r="H883">
        <v>8.32</v>
      </c>
      <c r="I883">
        <v>4409.6000000000004</v>
      </c>
      <c r="J883" t="s">
        <v>421</v>
      </c>
      <c r="K883" t="str">
        <f>INDEX($O$4:$O$15,MONTH(sp_tbl[[#This Row],[Date]]))</f>
        <v>August</v>
      </c>
      <c r="Q883" s="5"/>
    </row>
    <row r="884" spans="1:17" x14ac:dyDescent="0.25">
      <c r="A884" t="s">
        <v>559</v>
      </c>
      <c r="B884" s="7">
        <v>3820016237</v>
      </c>
      <c r="C884" t="s">
        <v>2295</v>
      </c>
      <c r="D884" t="s">
        <v>18</v>
      </c>
      <c r="E884" s="5">
        <v>43690</v>
      </c>
      <c r="F884" t="s">
        <v>2265</v>
      </c>
      <c r="G884">
        <v>997</v>
      </c>
      <c r="H884">
        <v>91.12</v>
      </c>
      <c r="I884">
        <v>90846.64</v>
      </c>
      <c r="J884" t="s">
        <v>535</v>
      </c>
      <c r="K884" t="str">
        <f>INDEX($O$4:$O$15,MONTH(sp_tbl[[#This Row],[Date]]))</f>
        <v>August</v>
      </c>
      <c r="Q884" s="5"/>
    </row>
    <row r="885" spans="1:17" x14ac:dyDescent="0.25">
      <c r="A885" t="s">
        <v>125</v>
      </c>
      <c r="B885" s="7">
        <v>7715186250</v>
      </c>
      <c r="C885" t="s">
        <v>2297</v>
      </c>
      <c r="D885" t="s">
        <v>19</v>
      </c>
      <c r="E885" s="5">
        <v>43691</v>
      </c>
      <c r="F885" t="s">
        <v>891</v>
      </c>
      <c r="G885">
        <v>931</v>
      </c>
      <c r="H885">
        <v>37.36</v>
      </c>
      <c r="I885">
        <v>34782.160000000003</v>
      </c>
      <c r="J885" t="s">
        <v>81</v>
      </c>
      <c r="K885" t="str">
        <f>INDEX($O$4:$O$15,MONTH(sp_tbl[[#This Row],[Date]]))</f>
        <v>August</v>
      </c>
      <c r="Q885" s="5"/>
    </row>
    <row r="886" spans="1:17" x14ac:dyDescent="0.25">
      <c r="A886" t="s">
        <v>200</v>
      </c>
      <c r="B886" s="7">
        <v>542822521</v>
      </c>
      <c r="C886" t="s">
        <v>2296</v>
      </c>
      <c r="D886" t="s">
        <v>19</v>
      </c>
      <c r="E886" s="5">
        <v>43691</v>
      </c>
      <c r="F886" t="s">
        <v>1197</v>
      </c>
      <c r="G886">
        <v>971</v>
      </c>
      <c r="H886">
        <v>228.7</v>
      </c>
      <c r="I886">
        <v>222067.7</v>
      </c>
      <c r="J886" t="s">
        <v>942</v>
      </c>
      <c r="K886" t="str">
        <f>INDEX($O$4:$O$15,MONTH(sp_tbl[[#This Row],[Date]]))</f>
        <v>August</v>
      </c>
      <c r="Q886" s="5"/>
    </row>
    <row r="887" spans="1:17" x14ac:dyDescent="0.25">
      <c r="A887" t="s">
        <v>296</v>
      </c>
      <c r="B887" s="7">
        <v>6810221217</v>
      </c>
      <c r="C887" t="s">
        <v>2294</v>
      </c>
      <c r="D887" t="s">
        <v>18</v>
      </c>
      <c r="E887" s="5">
        <v>43691</v>
      </c>
      <c r="F887" t="s">
        <v>1435</v>
      </c>
      <c r="G887">
        <v>612</v>
      </c>
      <c r="H887">
        <v>220.9</v>
      </c>
      <c r="I887">
        <v>135190.79999999999</v>
      </c>
      <c r="J887" t="s">
        <v>494</v>
      </c>
      <c r="K887" t="str">
        <f>INDEX($O$4:$O$15,MONTH(sp_tbl[[#This Row],[Date]]))</f>
        <v>August</v>
      </c>
      <c r="Q887" s="5"/>
    </row>
    <row r="888" spans="1:17" x14ac:dyDescent="0.25">
      <c r="A888" t="s">
        <v>439</v>
      </c>
      <c r="B888" s="7">
        <v>4026667576</v>
      </c>
      <c r="C888" t="s">
        <v>2286</v>
      </c>
      <c r="D888" t="s">
        <v>18</v>
      </c>
      <c r="E888" s="5">
        <v>43691</v>
      </c>
      <c r="F888" t="s">
        <v>1795</v>
      </c>
      <c r="G888">
        <v>477</v>
      </c>
      <c r="H888">
        <v>204.07</v>
      </c>
      <c r="I888">
        <v>97341.39</v>
      </c>
      <c r="J888" t="s">
        <v>413</v>
      </c>
      <c r="K888" t="str">
        <f>INDEX($O$4:$O$15,MONTH(sp_tbl[[#This Row],[Date]]))</f>
        <v>August</v>
      </c>
      <c r="Q888" s="5"/>
    </row>
    <row r="889" spans="1:17" x14ac:dyDescent="0.25">
      <c r="A889" t="s">
        <v>439</v>
      </c>
      <c r="B889" s="7">
        <v>4026667576</v>
      </c>
      <c r="C889" t="s">
        <v>2286</v>
      </c>
      <c r="D889" t="s">
        <v>18</v>
      </c>
      <c r="E889" s="5">
        <v>43691</v>
      </c>
      <c r="F889" t="s">
        <v>1831</v>
      </c>
      <c r="G889">
        <v>535</v>
      </c>
      <c r="H889">
        <v>121.34</v>
      </c>
      <c r="I889">
        <v>64916.9</v>
      </c>
      <c r="J889" t="s">
        <v>461</v>
      </c>
      <c r="K889" t="str">
        <f>INDEX($O$4:$O$15,MONTH(sp_tbl[[#This Row],[Date]]))</f>
        <v>August</v>
      </c>
      <c r="Q889" s="5"/>
    </row>
    <row r="890" spans="1:17" x14ac:dyDescent="0.25">
      <c r="A890" t="s">
        <v>486</v>
      </c>
      <c r="B890" s="7">
        <v>1758841168</v>
      </c>
      <c r="C890" t="s">
        <v>2289</v>
      </c>
      <c r="D890" t="s">
        <v>18</v>
      </c>
      <c r="E890" s="5">
        <v>43691</v>
      </c>
      <c r="F890" t="s">
        <v>1983</v>
      </c>
      <c r="G890">
        <v>794</v>
      </c>
      <c r="H890">
        <v>42.71</v>
      </c>
      <c r="I890">
        <v>33911.74</v>
      </c>
      <c r="J890" t="s">
        <v>231</v>
      </c>
      <c r="K890" t="str">
        <f>INDEX($O$4:$O$15,MONTH(sp_tbl[[#This Row],[Date]]))</f>
        <v>August</v>
      </c>
      <c r="Q890" s="5"/>
    </row>
    <row r="891" spans="1:17" x14ac:dyDescent="0.25">
      <c r="A891" t="s">
        <v>559</v>
      </c>
      <c r="B891" s="7">
        <v>3820016237</v>
      </c>
      <c r="C891" t="s">
        <v>2295</v>
      </c>
      <c r="D891" t="s">
        <v>18</v>
      </c>
      <c r="E891" s="5">
        <v>43691</v>
      </c>
      <c r="F891" t="s">
        <v>2275</v>
      </c>
      <c r="G891">
        <v>503</v>
      </c>
      <c r="H891">
        <v>12.65</v>
      </c>
      <c r="I891">
        <v>6362.95</v>
      </c>
      <c r="J891" t="s">
        <v>1712</v>
      </c>
      <c r="K891" t="str">
        <f>INDEX($O$4:$O$15,MONTH(sp_tbl[[#This Row],[Date]]))</f>
        <v>August</v>
      </c>
      <c r="Q891" s="5"/>
    </row>
    <row r="892" spans="1:17" x14ac:dyDescent="0.25">
      <c r="A892" t="s">
        <v>104</v>
      </c>
      <c r="B892" s="7">
        <v>188071775</v>
      </c>
      <c r="C892" t="s">
        <v>2298</v>
      </c>
      <c r="D892" t="s">
        <v>19</v>
      </c>
      <c r="E892" s="5">
        <v>43692</v>
      </c>
      <c r="F892" t="s">
        <v>752</v>
      </c>
      <c r="G892">
        <v>504</v>
      </c>
      <c r="H892">
        <v>16.77</v>
      </c>
      <c r="I892">
        <v>8452.08</v>
      </c>
      <c r="J892" t="s">
        <v>753</v>
      </c>
      <c r="K892" t="str">
        <f>INDEX($O$4:$O$15,MONTH(sp_tbl[[#This Row],[Date]]))</f>
        <v>August</v>
      </c>
      <c r="Q892" s="5"/>
    </row>
    <row r="893" spans="1:17" x14ac:dyDescent="0.25">
      <c r="A893" t="s">
        <v>189</v>
      </c>
      <c r="B893" s="7">
        <v>6874331704</v>
      </c>
      <c r="C893" t="s">
        <v>2293</v>
      </c>
      <c r="D893" t="s">
        <v>19</v>
      </c>
      <c r="E893" s="5">
        <v>43692</v>
      </c>
      <c r="F893" t="s">
        <v>1110</v>
      </c>
      <c r="G893">
        <v>402</v>
      </c>
      <c r="H893">
        <v>53.59</v>
      </c>
      <c r="I893">
        <v>21543.18</v>
      </c>
      <c r="J893" t="s">
        <v>1111</v>
      </c>
      <c r="K893" t="str">
        <f>INDEX($O$4:$O$15,MONTH(sp_tbl[[#This Row],[Date]]))</f>
        <v>August</v>
      </c>
      <c r="Q893" s="5"/>
    </row>
    <row r="894" spans="1:17" x14ac:dyDescent="0.25">
      <c r="A894" t="s">
        <v>189</v>
      </c>
      <c r="B894" s="7">
        <v>6874331704</v>
      </c>
      <c r="C894" t="s">
        <v>2293</v>
      </c>
      <c r="D894" t="s">
        <v>19</v>
      </c>
      <c r="E894" s="5">
        <v>43692</v>
      </c>
      <c r="F894" t="s">
        <v>1140</v>
      </c>
      <c r="G894">
        <v>633</v>
      </c>
      <c r="H894">
        <v>53.49</v>
      </c>
      <c r="I894">
        <v>33859.17</v>
      </c>
      <c r="J894" t="s">
        <v>896</v>
      </c>
      <c r="K894" t="str">
        <f>INDEX($O$4:$O$15,MONTH(sp_tbl[[#This Row],[Date]]))</f>
        <v>August</v>
      </c>
      <c r="Q894" s="5"/>
    </row>
    <row r="895" spans="1:17" x14ac:dyDescent="0.25">
      <c r="A895" t="s">
        <v>529</v>
      </c>
      <c r="B895" s="7">
        <v>1683762345</v>
      </c>
      <c r="C895" t="s">
        <v>2299</v>
      </c>
      <c r="D895" t="s">
        <v>18</v>
      </c>
      <c r="E895" s="5">
        <v>43692</v>
      </c>
      <c r="F895" t="s">
        <v>2092</v>
      </c>
      <c r="G895">
        <v>776</v>
      </c>
      <c r="H895">
        <v>120.98</v>
      </c>
      <c r="I895">
        <v>93880.48</v>
      </c>
      <c r="J895" t="s">
        <v>498</v>
      </c>
      <c r="K895" t="str">
        <f>INDEX($O$4:$O$15,MONTH(sp_tbl[[#This Row],[Date]]))</f>
        <v>August</v>
      </c>
      <c r="Q895" s="5"/>
    </row>
    <row r="896" spans="1:17" x14ac:dyDescent="0.25">
      <c r="A896" t="s">
        <v>541</v>
      </c>
      <c r="B896" s="7">
        <v>517576661</v>
      </c>
      <c r="C896" t="s">
        <v>2303</v>
      </c>
      <c r="D896" t="s">
        <v>18</v>
      </c>
      <c r="E896" s="5">
        <v>43692</v>
      </c>
      <c r="F896" t="s">
        <v>2141</v>
      </c>
      <c r="G896">
        <v>769</v>
      </c>
      <c r="H896">
        <v>140.16</v>
      </c>
      <c r="I896">
        <v>107783.03999999999</v>
      </c>
      <c r="J896" t="s">
        <v>358</v>
      </c>
      <c r="K896" t="str">
        <f>INDEX($O$4:$O$15,MONTH(sp_tbl[[#This Row],[Date]]))</f>
        <v>August</v>
      </c>
      <c r="Q896" s="5"/>
    </row>
    <row r="897" spans="1:17" x14ac:dyDescent="0.25">
      <c r="A897" t="s">
        <v>104</v>
      </c>
      <c r="B897" s="7">
        <v>188071775</v>
      </c>
      <c r="C897" t="s">
        <v>2298</v>
      </c>
      <c r="D897" t="s">
        <v>19</v>
      </c>
      <c r="E897" s="5">
        <v>43693</v>
      </c>
      <c r="F897" t="s">
        <v>826</v>
      </c>
      <c r="G897">
        <v>659</v>
      </c>
      <c r="H897">
        <v>189.56</v>
      </c>
      <c r="I897">
        <v>124920.04</v>
      </c>
      <c r="J897" t="s">
        <v>827</v>
      </c>
      <c r="K897" t="str">
        <f>INDEX($O$4:$O$15,MONTH(sp_tbl[[#This Row],[Date]]))</f>
        <v>August</v>
      </c>
      <c r="Q897" s="5"/>
    </row>
    <row r="898" spans="1:17" x14ac:dyDescent="0.25">
      <c r="A898" t="s">
        <v>259</v>
      </c>
      <c r="B898" s="7">
        <v>3282355067</v>
      </c>
      <c r="C898" t="s">
        <v>2286</v>
      </c>
      <c r="D898" t="s">
        <v>18</v>
      </c>
      <c r="E898" s="5">
        <v>43693</v>
      </c>
      <c r="F898" t="s">
        <v>1339</v>
      </c>
      <c r="G898">
        <v>539</v>
      </c>
      <c r="H898">
        <v>343.21</v>
      </c>
      <c r="I898">
        <v>184990.19</v>
      </c>
      <c r="J898" t="s">
        <v>504</v>
      </c>
      <c r="K898" t="str">
        <f>INDEX($O$4:$O$15,MONTH(sp_tbl[[#This Row],[Date]]))</f>
        <v>August</v>
      </c>
      <c r="Q898" s="5"/>
    </row>
    <row r="899" spans="1:17" x14ac:dyDescent="0.25">
      <c r="A899" t="s">
        <v>259</v>
      </c>
      <c r="B899" s="7">
        <v>3282355067</v>
      </c>
      <c r="C899" t="s">
        <v>2286</v>
      </c>
      <c r="D899" t="s">
        <v>18</v>
      </c>
      <c r="E899" s="5">
        <v>43693</v>
      </c>
      <c r="F899" t="s">
        <v>1340</v>
      </c>
      <c r="G899">
        <v>588</v>
      </c>
      <c r="H899">
        <v>209.26</v>
      </c>
      <c r="I899">
        <v>123044.88</v>
      </c>
      <c r="J899" t="s">
        <v>481</v>
      </c>
      <c r="K899" t="str">
        <f>INDEX($O$4:$O$15,MONTH(sp_tbl[[#This Row],[Date]]))</f>
        <v>August</v>
      </c>
      <c r="Q899" s="5"/>
    </row>
    <row r="900" spans="1:17" x14ac:dyDescent="0.25">
      <c r="A900" t="s">
        <v>315</v>
      </c>
      <c r="B900" s="7">
        <v>8238078287</v>
      </c>
      <c r="C900" t="s">
        <v>2295</v>
      </c>
      <c r="D900" t="s">
        <v>18</v>
      </c>
      <c r="E900" s="5">
        <v>43693</v>
      </c>
      <c r="F900" t="s">
        <v>1481</v>
      </c>
      <c r="G900">
        <v>284</v>
      </c>
      <c r="H900">
        <v>116</v>
      </c>
      <c r="I900">
        <v>32944</v>
      </c>
      <c r="J900" t="s">
        <v>312</v>
      </c>
      <c r="K900" t="str">
        <f>INDEX($O$4:$O$15,MONTH(sp_tbl[[#This Row],[Date]]))</f>
        <v>August</v>
      </c>
      <c r="Q900" s="5"/>
    </row>
    <row r="901" spans="1:17" x14ac:dyDescent="0.25">
      <c r="A901" t="s">
        <v>529</v>
      </c>
      <c r="B901" s="7">
        <v>1683762345</v>
      </c>
      <c r="C901" t="s">
        <v>2299</v>
      </c>
      <c r="D901" t="s">
        <v>18</v>
      </c>
      <c r="E901" s="5">
        <v>43693</v>
      </c>
      <c r="F901" t="s">
        <v>2116</v>
      </c>
      <c r="G901">
        <v>465</v>
      </c>
      <c r="H901">
        <v>210.75</v>
      </c>
      <c r="I901">
        <v>97998.75</v>
      </c>
      <c r="J901" t="s">
        <v>410</v>
      </c>
      <c r="K901" t="str">
        <f>INDEX($O$4:$O$15,MONTH(sp_tbl[[#This Row],[Date]]))</f>
        <v>August</v>
      </c>
      <c r="Q901" s="5"/>
    </row>
    <row r="902" spans="1:17" x14ac:dyDescent="0.25">
      <c r="A902" t="s">
        <v>174</v>
      </c>
      <c r="B902" s="7">
        <v>4520285782</v>
      </c>
      <c r="C902" t="s">
        <v>2295</v>
      </c>
      <c r="D902" t="s">
        <v>19</v>
      </c>
      <c r="E902" s="5">
        <v>43694</v>
      </c>
      <c r="F902" t="s">
        <v>1070</v>
      </c>
      <c r="G902">
        <v>916</v>
      </c>
      <c r="H902">
        <v>154</v>
      </c>
      <c r="I902">
        <v>141064</v>
      </c>
      <c r="J902" t="s">
        <v>1071</v>
      </c>
      <c r="K902" t="str">
        <f>INDEX($O$4:$O$15,MONTH(sp_tbl[[#This Row],[Date]]))</f>
        <v>August</v>
      </c>
      <c r="Q902" s="5"/>
    </row>
    <row r="903" spans="1:17" x14ac:dyDescent="0.25">
      <c r="A903" t="s">
        <v>200</v>
      </c>
      <c r="B903" s="7">
        <v>542822521</v>
      </c>
      <c r="C903" t="s">
        <v>2296</v>
      </c>
      <c r="D903" t="s">
        <v>19</v>
      </c>
      <c r="E903" s="5">
        <v>43694</v>
      </c>
      <c r="F903" t="s">
        <v>1178</v>
      </c>
      <c r="G903">
        <v>658</v>
      </c>
      <c r="H903">
        <v>41.85</v>
      </c>
      <c r="I903">
        <v>27537.3</v>
      </c>
      <c r="J903" t="s">
        <v>821</v>
      </c>
      <c r="K903" t="str">
        <f>INDEX($O$4:$O$15,MONTH(sp_tbl[[#This Row],[Date]]))</f>
        <v>August</v>
      </c>
      <c r="Q903" s="5"/>
    </row>
    <row r="904" spans="1:17" x14ac:dyDescent="0.25">
      <c r="A904" t="s">
        <v>439</v>
      </c>
      <c r="B904" s="7">
        <v>4026667576</v>
      </c>
      <c r="C904" t="s">
        <v>2286</v>
      </c>
      <c r="D904" t="s">
        <v>18</v>
      </c>
      <c r="E904" s="5">
        <v>43694</v>
      </c>
      <c r="F904" t="s">
        <v>1809</v>
      </c>
      <c r="G904">
        <v>836</v>
      </c>
      <c r="H904">
        <v>4.84</v>
      </c>
      <c r="I904">
        <v>4046.24</v>
      </c>
      <c r="J904" t="s">
        <v>1810</v>
      </c>
      <c r="K904" t="str">
        <f>INDEX($O$4:$O$15,MONTH(sp_tbl[[#This Row],[Date]]))</f>
        <v>August</v>
      </c>
      <c r="Q904" s="5"/>
    </row>
    <row r="905" spans="1:17" x14ac:dyDescent="0.25">
      <c r="A905" t="s">
        <v>460</v>
      </c>
      <c r="B905" s="7">
        <v>6666605463</v>
      </c>
      <c r="C905" t="s">
        <v>2288</v>
      </c>
      <c r="D905" t="s">
        <v>18</v>
      </c>
      <c r="E905" s="5">
        <v>43694</v>
      </c>
      <c r="F905" t="s">
        <v>1861</v>
      </c>
      <c r="G905">
        <v>836</v>
      </c>
      <c r="H905">
        <v>91.59</v>
      </c>
      <c r="I905">
        <v>76569.240000000005</v>
      </c>
      <c r="J905" t="s">
        <v>1810</v>
      </c>
      <c r="K905" t="str">
        <f>INDEX($O$4:$O$15,MONTH(sp_tbl[[#This Row],[Date]]))</f>
        <v>August</v>
      </c>
      <c r="Q905" s="5"/>
    </row>
    <row r="906" spans="1:17" x14ac:dyDescent="0.25">
      <c r="A906" t="s">
        <v>486</v>
      </c>
      <c r="B906" s="7">
        <v>1758841168</v>
      </c>
      <c r="C906" t="s">
        <v>2289</v>
      </c>
      <c r="D906" t="s">
        <v>18</v>
      </c>
      <c r="E906" s="5">
        <v>43694</v>
      </c>
      <c r="F906" t="s">
        <v>1970</v>
      </c>
      <c r="G906">
        <v>275</v>
      </c>
      <c r="H906">
        <v>42.31</v>
      </c>
      <c r="I906">
        <v>11635.25</v>
      </c>
      <c r="J906" t="s">
        <v>1615</v>
      </c>
      <c r="K906" t="str">
        <f>INDEX($O$4:$O$15,MONTH(sp_tbl[[#This Row],[Date]]))</f>
        <v>August</v>
      </c>
      <c r="Q906" s="5"/>
    </row>
    <row r="907" spans="1:17" x14ac:dyDescent="0.25">
      <c r="A907" t="s">
        <v>31</v>
      </c>
      <c r="B907" s="7">
        <v>8687656127</v>
      </c>
      <c r="C907" t="s">
        <v>32</v>
      </c>
      <c r="D907" t="s">
        <v>19</v>
      </c>
      <c r="E907" s="5">
        <v>43695</v>
      </c>
      <c r="F907" t="s">
        <v>618</v>
      </c>
      <c r="G907">
        <v>370</v>
      </c>
      <c r="H907">
        <v>23.19</v>
      </c>
      <c r="I907">
        <v>8580.2999999999993</v>
      </c>
      <c r="J907" t="s">
        <v>619</v>
      </c>
      <c r="K907" t="str">
        <f>INDEX($O$4:$O$15,MONTH(sp_tbl[[#This Row],[Date]]))</f>
        <v>August</v>
      </c>
      <c r="Q907" s="5"/>
    </row>
    <row r="908" spans="1:17" x14ac:dyDescent="0.25">
      <c r="A908" t="s">
        <v>82</v>
      </c>
      <c r="B908" s="7">
        <v>8367072738</v>
      </c>
      <c r="C908" t="s">
        <v>2291</v>
      </c>
      <c r="D908" t="s">
        <v>19</v>
      </c>
      <c r="E908" s="5">
        <v>43695</v>
      </c>
      <c r="F908" t="s">
        <v>676</v>
      </c>
      <c r="G908">
        <v>966</v>
      </c>
      <c r="H908">
        <v>142.47</v>
      </c>
      <c r="I908">
        <v>137626.01999999999</v>
      </c>
      <c r="J908" t="s">
        <v>677</v>
      </c>
      <c r="K908" t="str">
        <f>INDEX($O$4:$O$15,MONTH(sp_tbl[[#This Row],[Date]]))</f>
        <v>August</v>
      </c>
      <c r="Q908" s="5"/>
    </row>
    <row r="909" spans="1:17" x14ac:dyDescent="0.25">
      <c r="A909" t="s">
        <v>189</v>
      </c>
      <c r="B909" s="7">
        <v>6874331704</v>
      </c>
      <c r="C909" t="s">
        <v>2293</v>
      </c>
      <c r="D909" t="s">
        <v>19</v>
      </c>
      <c r="E909" s="5">
        <v>43695</v>
      </c>
      <c r="F909" t="s">
        <v>1109</v>
      </c>
      <c r="G909">
        <v>807</v>
      </c>
      <c r="H909">
        <v>55.94</v>
      </c>
      <c r="I909">
        <v>45143.58</v>
      </c>
      <c r="J909" t="s">
        <v>1093</v>
      </c>
      <c r="K909" t="str">
        <f>INDEX($O$4:$O$15,MONTH(sp_tbl[[#This Row],[Date]]))</f>
        <v>August</v>
      </c>
      <c r="Q909" s="5"/>
    </row>
    <row r="910" spans="1:17" x14ac:dyDescent="0.25">
      <c r="A910" t="s">
        <v>376</v>
      </c>
      <c r="B910" s="7">
        <v>6441743474</v>
      </c>
      <c r="C910" t="s">
        <v>2302</v>
      </c>
      <c r="D910" t="s">
        <v>18</v>
      </c>
      <c r="E910" s="5">
        <v>43695</v>
      </c>
      <c r="F910" t="s">
        <v>1631</v>
      </c>
      <c r="G910">
        <v>908</v>
      </c>
      <c r="H910">
        <v>131.5</v>
      </c>
      <c r="I910">
        <v>119402</v>
      </c>
      <c r="J910" t="s">
        <v>375</v>
      </c>
      <c r="K910" t="str">
        <f>INDEX($O$4:$O$15,MONTH(sp_tbl[[#This Row],[Date]]))</f>
        <v>August</v>
      </c>
      <c r="Q910" s="5"/>
    </row>
    <row r="911" spans="1:17" x14ac:dyDescent="0.25">
      <c r="A911" t="s">
        <v>541</v>
      </c>
      <c r="B911" s="7">
        <v>517576661</v>
      </c>
      <c r="C911" t="s">
        <v>2303</v>
      </c>
      <c r="D911" t="s">
        <v>18</v>
      </c>
      <c r="E911" s="5">
        <v>43695</v>
      </c>
      <c r="F911" t="s">
        <v>2136</v>
      </c>
      <c r="G911">
        <v>291</v>
      </c>
      <c r="H911">
        <v>141.44</v>
      </c>
      <c r="I911">
        <v>41159.040000000001</v>
      </c>
      <c r="J911" t="s">
        <v>489</v>
      </c>
      <c r="K911" t="str">
        <f>INDEX($O$4:$O$15,MONTH(sp_tbl[[#This Row],[Date]]))</f>
        <v>August</v>
      </c>
      <c r="Q911" s="5"/>
    </row>
    <row r="912" spans="1:17" x14ac:dyDescent="0.25">
      <c r="A912" t="s">
        <v>541</v>
      </c>
      <c r="B912" s="7">
        <v>517576661</v>
      </c>
      <c r="C912" t="s">
        <v>2303</v>
      </c>
      <c r="D912" t="s">
        <v>18</v>
      </c>
      <c r="E912" s="5">
        <v>43695</v>
      </c>
      <c r="F912" t="s">
        <v>2149</v>
      </c>
      <c r="G912">
        <v>616</v>
      </c>
      <c r="H912">
        <v>177.22</v>
      </c>
      <c r="I912">
        <v>109167.52</v>
      </c>
      <c r="J912" t="s">
        <v>333</v>
      </c>
      <c r="K912" t="str">
        <f>INDEX($O$4:$O$15,MONTH(sp_tbl[[#This Row],[Date]]))</f>
        <v>August</v>
      </c>
      <c r="Q912" s="5"/>
    </row>
    <row r="913" spans="1:17" x14ac:dyDescent="0.25">
      <c r="A913" t="s">
        <v>141</v>
      </c>
      <c r="B913" s="7">
        <v>2438825543</v>
      </c>
      <c r="C913" t="s">
        <v>2300</v>
      </c>
      <c r="D913" t="s">
        <v>19</v>
      </c>
      <c r="E913" s="5">
        <v>43696</v>
      </c>
      <c r="F913" t="s">
        <v>922</v>
      </c>
      <c r="G913">
        <v>560</v>
      </c>
      <c r="H913">
        <v>31.67</v>
      </c>
      <c r="I913">
        <v>17735.2</v>
      </c>
      <c r="J913" t="s">
        <v>904</v>
      </c>
      <c r="K913" t="str">
        <f>INDEX($O$4:$O$15,MONTH(sp_tbl[[#This Row],[Date]]))</f>
        <v>August</v>
      </c>
      <c r="Q913" s="5"/>
    </row>
    <row r="914" spans="1:17" x14ac:dyDescent="0.25">
      <c r="A914" t="s">
        <v>200</v>
      </c>
      <c r="B914" s="7">
        <v>542822521</v>
      </c>
      <c r="C914" t="s">
        <v>2296</v>
      </c>
      <c r="D914" t="s">
        <v>19</v>
      </c>
      <c r="E914" s="5">
        <v>43696</v>
      </c>
      <c r="F914" t="s">
        <v>1206</v>
      </c>
      <c r="G914">
        <v>433</v>
      </c>
      <c r="H914">
        <v>116.03</v>
      </c>
      <c r="I914">
        <v>50240.99</v>
      </c>
      <c r="J914" t="s">
        <v>114</v>
      </c>
      <c r="K914" t="str">
        <f>INDEX($O$4:$O$15,MONTH(sp_tbl[[#This Row],[Date]]))</f>
        <v>August</v>
      </c>
      <c r="Q914" s="5"/>
    </row>
    <row r="915" spans="1:17" x14ac:dyDescent="0.25">
      <c r="A915" t="s">
        <v>334</v>
      </c>
      <c r="B915" s="7">
        <v>6354702575</v>
      </c>
      <c r="C915" t="s">
        <v>2287</v>
      </c>
      <c r="D915" t="s">
        <v>18</v>
      </c>
      <c r="E915" s="5">
        <v>43696</v>
      </c>
      <c r="F915" t="s">
        <v>1498</v>
      </c>
      <c r="G915">
        <v>832</v>
      </c>
      <c r="H915">
        <v>12.31</v>
      </c>
      <c r="I915">
        <v>10241.92</v>
      </c>
      <c r="J915" t="s">
        <v>1499</v>
      </c>
      <c r="K915" t="str">
        <f>INDEX($O$4:$O$15,MONTH(sp_tbl[[#This Row],[Date]]))</f>
        <v>August</v>
      </c>
      <c r="Q915" s="5"/>
    </row>
    <row r="916" spans="1:17" x14ac:dyDescent="0.25">
      <c r="A916" t="s">
        <v>334</v>
      </c>
      <c r="B916" s="7">
        <v>6354702575</v>
      </c>
      <c r="C916" t="s">
        <v>2287</v>
      </c>
      <c r="D916" t="s">
        <v>18</v>
      </c>
      <c r="E916" s="5">
        <v>43696</v>
      </c>
      <c r="F916" t="s">
        <v>1515</v>
      </c>
      <c r="G916">
        <v>581</v>
      </c>
      <c r="H916">
        <v>61.86</v>
      </c>
      <c r="I916">
        <v>35940.660000000003</v>
      </c>
      <c r="J916" t="s">
        <v>378</v>
      </c>
      <c r="K916" t="str">
        <f>INDEX($O$4:$O$15,MONTH(sp_tbl[[#This Row],[Date]]))</f>
        <v>August</v>
      </c>
      <c r="Q916" s="5"/>
    </row>
    <row r="917" spans="1:17" x14ac:dyDescent="0.25">
      <c r="A917" t="s">
        <v>439</v>
      </c>
      <c r="B917" s="7">
        <v>4026667576</v>
      </c>
      <c r="C917" t="s">
        <v>2286</v>
      </c>
      <c r="D917" t="s">
        <v>18</v>
      </c>
      <c r="E917" s="5">
        <v>43696</v>
      </c>
      <c r="F917" t="s">
        <v>1784</v>
      </c>
      <c r="G917">
        <v>538</v>
      </c>
      <c r="H917">
        <v>163.63999999999999</v>
      </c>
      <c r="I917">
        <v>88038.32</v>
      </c>
      <c r="J917" t="s">
        <v>287</v>
      </c>
      <c r="K917" t="str">
        <f>INDEX($O$4:$O$15,MONTH(sp_tbl[[#This Row],[Date]]))</f>
        <v>August</v>
      </c>
      <c r="Q917" s="5"/>
    </row>
    <row r="918" spans="1:17" x14ac:dyDescent="0.25">
      <c r="A918" t="s">
        <v>439</v>
      </c>
      <c r="B918" s="7">
        <v>4026667576</v>
      </c>
      <c r="C918" t="s">
        <v>2286</v>
      </c>
      <c r="D918" t="s">
        <v>18</v>
      </c>
      <c r="E918" s="5">
        <v>43697</v>
      </c>
      <c r="F918" t="s">
        <v>1821</v>
      </c>
      <c r="G918">
        <v>278</v>
      </c>
      <c r="H918">
        <v>66.13</v>
      </c>
      <c r="I918">
        <v>18384.14</v>
      </c>
      <c r="J918" t="s">
        <v>267</v>
      </c>
      <c r="K918" t="str">
        <f>INDEX($O$4:$O$15,MONTH(sp_tbl[[#This Row],[Date]]))</f>
        <v>August</v>
      </c>
      <c r="Q918" s="5"/>
    </row>
    <row r="919" spans="1:17" x14ac:dyDescent="0.25">
      <c r="A919" t="s">
        <v>541</v>
      </c>
      <c r="B919" s="7">
        <v>517576661</v>
      </c>
      <c r="C919" t="s">
        <v>2303</v>
      </c>
      <c r="D919" t="s">
        <v>18</v>
      </c>
      <c r="E919" s="5">
        <v>43697</v>
      </c>
      <c r="F919" t="s">
        <v>2140</v>
      </c>
      <c r="G919">
        <v>775</v>
      </c>
      <c r="H919">
        <v>18.21</v>
      </c>
      <c r="I919">
        <v>14112.75</v>
      </c>
      <c r="J919" t="s">
        <v>262</v>
      </c>
      <c r="K919" t="str">
        <f>INDEX($O$4:$O$15,MONTH(sp_tbl[[#This Row],[Date]]))</f>
        <v>August</v>
      </c>
      <c r="Q919" s="5"/>
    </row>
    <row r="920" spans="1:17" x14ac:dyDescent="0.25">
      <c r="A920" t="s">
        <v>206</v>
      </c>
      <c r="B920" s="7">
        <v>311634371</v>
      </c>
      <c r="C920" t="s">
        <v>2285</v>
      </c>
      <c r="D920" t="s">
        <v>19</v>
      </c>
      <c r="E920" s="5">
        <v>43698</v>
      </c>
      <c r="F920" t="s">
        <v>1261</v>
      </c>
      <c r="G920">
        <v>634</v>
      </c>
      <c r="H920">
        <v>10.41</v>
      </c>
      <c r="I920">
        <v>6599.94</v>
      </c>
      <c r="J920" t="s">
        <v>169</v>
      </c>
      <c r="K920" t="str">
        <f>INDEX($O$4:$O$15,MONTH(sp_tbl[[#This Row],[Date]]))</f>
        <v>August</v>
      </c>
      <c r="Q920" s="5"/>
    </row>
    <row r="921" spans="1:17" x14ac:dyDescent="0.25">
      <c r="A921" t="s">
        <v>376</v>
      </c>
      <c r="B921" s="7">
        <v>6441743474</v>
      </c>
      <c r="C921" t="s">
        <v>2302</v>
      </c>
      <c r="D921" t="s">
        <v>18</v>
      </c>
      <c r="E921" s="5">
        <v>43698</v>
      </c>
      <c r="F921" t="s">
        <v>1673</v>
      </c>
      <c r="G921">
        <v>516</v>
      </c>
      <c r="H921">
        <v>56.12</v>
      </c>
      <c r="I921">
        <v>28957.919999999998</v>
      </c>
      <c r="J921" t="s">
        <v>1674</v>
      </c>
      <c r="K921" t="str">
        <f>INDEX($O$4:$O$15,MONTH(sp_tbl[[#This Row],[Date]]))</f>
        <v>August</v>
      </c>
      <c r="Q921" s="5"/>
    </row>
    <row r="922" spans="1:17" x14ac:dyDescent="0.25">
      <c r="A922" t="s">
        <v>220</v>
      </c>
      <c r="B922" s="7">
        <v>7728733734</v>
      </c>
      <c r="C922" t="s">
        <v>2292</v>
      </c>
      <c r="D922" t="s">
        <v>18</v>
      </c>
      <c r="E922" s="5">
        <v>43699</v>
      </c>
      <c r="F922" t="s">
        <v>1292</v>
      </c>
      <c r="G922">
        <v>469</v>
      </c>
      <c r="H922">
        <v>5.4</v>
      </c>
      <c r="I922">
        <v>2532.6</v>
      </c>
      <c r="J922" t="s">
        <v>430</v>
      </c>
      <c r="K922" t="str">
        <f>INDEX($O$4:$O$15,MONTH(sp_tbl[[#This Row],[Date]]))</f>
        <v>August</v>
      </c>
      <c r="Q922" s="5"/>
    </row>
    <row r="923" spans="1:17" x14ac:dyDescent="0.25">
      <c r="A923" t="s">
        <v>315</v>
      </c>
      <c r="B923" s="7">
        <v>8238078287</v>
      </c>
      <c r="C923" t="s">
        <v>2295</v>
      </c>
      <c r="D923" t="s">
        <v>18</v>
      </c>
      <c r="E923" s="5">
        <v>43699</v>
      </c>
      <c r="F923" t="s">
        <v>1447</v>
      </c>
      <c r="G923">
        <v>335</v>
      </c>
      <c r="H923">
        <v>173.12</v>
      </c>
      <c r="I923">
        <v>57995.199999999997</v>
      </c>
      <c r="J923" t="s">
        <v>420</v>
      </c>
      <c r="K923" t="str">
        <f>INDEX($O$4:$O$15,MONTH(sp_tbl[[#This Row],[Date]]))</f>
        <v>August</v>
      </c>
      <c r="Q923" s="5"/>
    </row>
    <row r="924" spans="1:17" x14ac:dyDescent="0.25">
      <c r="A924" t="s">
        <v>376</v>
      </c>
      <c r="B924" s="7">
        <v>6441743474</v>
      </c>
      <c r="C924" t="s">
        <v>2302</v>
      </c>
      <c r="D924" t="s">
        <v>18</v>
      </c>
      <c r="E924" s="5">
        <v>43699</v>
      </c>
      <c r="F924" t="s">
        <v>1665</v>
      </c>
      <c r="G924">
        <v>332</v>
      </c>
      <c r="H924">
        <v>46.17</v>
      </c>
      <c r="I924">
        <v>15328.44</v>
      </c>
      <c r="J924" t="s">
        <v>543</v>
      </c>
      <c r="K924" t="str">
        <f>INDEX($O$4:$O$15,MONTH(sp_tbl[[#This Row],[Date]]))</f>
        <v>August</v>
      </c>
      <c r="Q924" s="5"/>
    </row>
    <row r="925" spans="1:17" x14ac:dyDescent="0.25">
      <c r="A925" t="s">
        <v>549</v>
      </c>
      <c r="B925" s="7">
        <v>7465830315</v>
      </c>
      <c r="C925" t="s">
        <v>2285</v>
      </c>
      <c r="D925" t="s">
        <v>18</v>
      </c>
      <c r="E925" s="5">
        <v>43699</v>
      </c>
      <c r="F925" t="s">
        <v>2223</v>
      </c>
      <c r="G925">
        <v>349</v>
      </c>
      <c r="H925">
        <v>190.18</v>
      </c>
      <c r="I925">
        <v>66372.820000000007</v>
      </c>
      <c r="J925" t="s">
        <v>419</v>
      </c>
      <c r="K925" t="str">
        <f>INDEX($O$4:$O$15,MONTH(sp_tbl[[#This Row],[Date]]))</f>
        <v>August</v>
      </c>
      <c r="Q925" s="5"/>
    </row>
    <row r="926" spans="1:17" x14ac:dyDescent="0.25">
      <c r="A926" t="s">
        <v>31</v>
      </c>
      <c r="B926" s="7">
        <v>8687656127</v>
      </c>
      <c r="C926" t="s">
        <v>32</v>
      </c>
      <c r="D926" t="s">
        <v>19</v>
      </c>
      <c r="E926" s="5">
        <v>43700</v>
      </c>
      <c r="F926" t="s">
        <v>623</v>
      </c>
      <c r="G926">
        <v>894</v>
      </c>
      <c r="H926">
        <v>367.64</v>
      </c>
      <c r="I926">
        <v>328670.15999999997</v>
      </c>
      <c r="J926" t="s">
        <v>624</v>
      </c>
      <c r="K926" t="str">
        <f>INDEX($O$4:$O$15,MONTH(sp_tbl[[#This Row],[Date]]))</f>
        <v>August</v>
      </c>
      <c r="Q926" s="5"/>
    </row>
    <row r="927" spans="1:17" x14ac:dyDescent="0.25">
      <c r="A927" t="s">
        <v>189</v>
      </c>
      <c r="B927" s="7">
        <v>6874331704</v>
      </c>
      <c r="C927" t="s">
        <v>2293</v>
      </c>
      <c r="D927" t="s">
        <v>19</v>
      </c>
      <c r="E927" s="5">
        <v>43700</v>
      </c>
      <c r="F927" t="s">
        <v>1097</v>
      </c>
      <c r="G927">
        <v>553</v>
      </c>
      <c r="H927">
        <v>206.87</v>
      </c>
      <c r="I927">
        <v>114399.11</v>
      </c>
      <c r="J927" t="s">
        <v>1098</v>
      </c>
      <c r="K927" t="str">
        <f>INDEX($O$4:$O$15,MONTH(sp_tbl[[#This Row],[Date]]))</f>
        <v>August</v>
      </c>
      <c r="Q927" s="5"/>
    </row>
    <row r="928" spans="1:17" x14ac:dyDescent="0.25">
      <c r="A928" t="s">
        <v>315</v>
      </c>
      <c r="B928" s="7">
        <v>8238078287</v>
      </c>
      <c r="C928" t="s">
        <v>2295</v>
      </c>
      <c r="D928" t="s">
        <v>18</v>
      </c>
      <c r="E928" s="5">
        <v>43700</v>
      </c>
      <c r="F928" t="s">
        <v>1482</v>
      </c>
      <c r="G928">
        <v>324</v>
      </c>
      <c r="H928">
        <v>147.51</v>
      </c>
      <c r="I928">
        <v>47793.24</v>
      </c>
      <c r="J928" t="s">
        <v>1306</v>
      </c>
      <c r="K928" t="str">
        <f>INDEX($O$4:$O$15,MONTH(sp_tbl[[#This Row],[Date]]))</f>
        <v>August</v>
      </c>
      <c r="Q928" s="5"/>
    </row>
    <row r="929" spans="1:17" x14ac:dyDescent="0.25">
      <c r="A929" t="s">
        <v>104</v>
      </c>
      <c r="B929" s="7">
        <v>188071775</v>
      </c>
      <c r="C929" t="s">
        <v>2298</v>
      </c>
      <c r="D929" t="s">
        <v>19</v>
      </c>
      <c r="E929" s="5">
        <v>43701</v>
      </c>
      <c r="F929" t="s">
        <v>791</v>
      </c>
      <c r="G929">
        <v>698</v>
      </c>
      <c r="H929">
        <v>15.47</v>
      </c>
      <c r="I929">
        <v>10798.06</v>
      </c>
      <c r="J929" t="s">
        <v>87</v>
      </c>
      <c r="K929" t="str">
        <f>INDEX($O$4:$O$15,MONTH(sp_tbl[[#This Row],[Date]]))</f>
        <v>August</v>
      </c>
      <c r="Q929" s="5"/>
    </row>
    <row r="930" spans="1:17" x14ac:dyDescent="0.25">
      <c r="A930" t="s">
        <v>296</v>
      </c>
      <c r="B930" s="7">
        <v>6810221217</v>
      </c>
      <c r="C930" t="s">
        <v>2294</v>
      </c>
      <c r="D930" t="s">
        <v>18</v>
      </c>
      <c r="E930" s="5">
        <v>43701</v>
      </c>
      <c r="F930" t="s">
        <v>1396</v>
      </c>
      <c r="G930">
        <v>730</v>
      </c>
      <c r="H930">
        <v>13.81</v>
      </c>
      <c r="I930">
        <v>10081.299999999999</v>
      </c>
      <c r="J930" t="s">
        <v>281</v>
      </c>
      <c r="K930" t="str">
        <f>INDEX($O$4:$O$15,MONTH(sp_tbl[[#This Row],[Date]]))</f>
        <v>August</v>
      </c>
      <c r="Q930" s="5"/>
    </row>
    <row r="931" spans="1:17" x14ac:dyDescent="0.25">
      <c r="A931" t="s">
        <v>376</v>
      </c>
      <c r="B931" s="7">
        <v>6441743474</v>
      </c>
      <c r="C931" t="s">
        <v>2302</v>
      </c>
      <c r="D931" t="s">
        <v>18</v>
      </c>
      <c r="E931" s="5">
        <v>43701</v>
      </c>
      <c r="F931" t="s">
        <v>1608</v>
      </c>
      <c r="G931">
        <v>973</v>
      </c>
      <c r="H931">
        <v>8.3800000000000008</v>
      </c>
      <c r="I931">
        <v>8153.74</v>
      </c>
      <c r="J931" t="s">
        <v>1609</v>
      </c>
      <c r="K931" t="str">
        <f>INDEX($O$4:$O$15,MONTH(sp_tbl[[#This Row],[Date]]))</f>
        <v>August</v>
      </c>
      <c r="Q931" s="5"/>
    </row>
    <row r="932" spans="1:17" x14ac:dyDescent="0.25">
      <c r="A932" t="s">
        <v>460</v>
      </c>
      <c r="B932" s="7">
        <v>6666605463</v>
      </c>
      <c r="C932" t="s">
        <v>2288</v>
      </c>
      <c r="D932" t="s">
        <v>18</v>
      </c>
      <c r="E932" s="5">
        <v>43701</v>
      </c>
      <c r="F932" t="s">
        <v>1884</v>
      </c>
      <c r="G932">
        <v>443</v>
      </c>
      <c r="H932">
        <v>30.88</v>
      </c>
      <c r="I932">
        <v>13679.84</v>
      </c>
      <c r="J932" t="s">
        <v>1885</v>
      </c>
      <c r="K932" t="str">
        <f>INDEX($O$4:$O$15,MONTH(sp_tbl[[#This Row],[Date]]))</f>
        <v>August</v>
      </c>
      <c r="Q932" s="5"/>
    </row>
    <row r="933" spans="1:17" x14ac:dyDescent="0.25">
      <c r="A933" t="s">
        <v>506</v>
      </c>
      <c r="B933" s="7">
        <v>775755755</v>
      </c>
      <c r="C933" t="s">
        <v>2290</v>
      </c>
      <c r="D933" t="s">
        <v>18</v>
      </c>
      <c r="E933" s="5">
        <v>43701</v>
      </c>
      <c r="F933" t="s">
        <v>1990</v>
      </c>
      <c r="G933">
        <v>705</v>
      </c>
      <c r="H933">
        <v>21.38</v>
      </c>
      <c r="I933">
        <v>15072.9</v>
      </c>
      <c r="J933" t="s">
        <v>283</v>
      </c>
      <c r="K933" t="str">
        <f>INDEX($O$4:$O$15,MONTH(sp_tbl[[#This Row],[Date]]))</f>
        <v>August</v>
      </c>
      <c r="Q933" s="5"/>
    </row>
    <row r="934" spans="1:17" x14ac:dyDescent="0.25">
      <c r="A934" t="s">
        <v>541</v>
      </c>
      <c r="B934" s="7">
        <v>517576661</v>
      </c>
      <c r="C934" t="s">
        <v>2303</v>
      </c>
      <c r="D934" t="s">
        <v>18</v>
      </c>
      <c r="E934" s="5">
        <v>43701</v>
      </c>
      <c r="F934" t="s">
        <v>2160</v>
      </c>
      <c r="G934">
        <v>708</v>
      </c>
      <c r="H934">
        <v>1.76</v>
      </c>
      <c r="I934">
        <v>1246.08</v>
      </c>
      <c r="J934" t="s">
        <v>567</v>
      </c>
      <c r="K934" t="str">
        <f>INDEX($O$4:$O$15,MONTH(sp_tbl[[#This Row],[Date]]))</f>
        <v>August</v>
      </c>
      <c r="Q934" s="5"/>
    </row>
    <row r="935" spans="1:17" x14ac:dyDescent="0.25">
      <c r="A935" t="s">
        <v>174</v>
      </c>
      <c r="B935" s="7">
        <v>4520285782</v>
      </c>
      <c r="C935" t="s">
        <v>2295</v>
      </c>
      <c r="D935" t="s">
        <v>19</v>
      </c>
      <c r="E935" s="5">
        <v>43702</v>
      </c>
      <c r="F935" t="s">
        <v>1010</v>
      </c>
      <c r="G935">
        <v>902</v>
      </c>
      <c r="H935">
        <v>98.8</v>
      </c>
      <c r="I935">
        <v>89117.6</v>
      </c>
      <c r="J935" t="s">
        <v>166</v>
      </c>
      <c r="K935" t="str">
        <f>INDEX($O$4:$O$15,MONTH(sp_tbl[[#This Row],[Date]]))</f>
        <v>August</v>
      </c>
      <c r="Q935" s="5"/>
    </row>
    <row r="936" spans="1:17" x14ac:dyDescent="0.25">
      <c r="A936" t="s">
        <v>376</v>
      </c>
      <c r="B936" s="7">
        <v>6441743474</v>
      </c>
      <c r="C936" t="s">
        <v>2302</v>
      </c>
      <c r="D936" t="s">
        <v>18</v>
      </c>
      <c r="E936" s="5">
        <v>43702</v>
      </c>
      <c r="F936" t="s">
        <v>1618</v>
      </c>
      <c r="G936">
        <v>601</v>
      </c>
      <c r="H936">
        <v>373.62</v>
      </c>
      <c r="I936">
        <v>224545.62</v>
      </c>
      <c r="J936" t="s">
        <v>411</v>
      </c>
      <c r="K936" t="str">
        <f>INDEX($O$4:$O$15,MONTH(sp_tbl[[#This Row],[Date]]))</f>
        <v>August</v>
      </c>
      <c r="Q936" s="5"/>
    </row>
    <row r="937" spans="1:17" x14ac:dyDescent="0.25">
      <c r="A937" t="s">
        <v>460</v>
      </c>
      <c r="B937" s="7">
        <v>6666605463</v>
      </c>
      <c r="C937" t="s">
        <v>2288</v>
      </c>
      <c r="D937" t="s">
        <v>18</v>
      </c>
      <c r="E937" s="5">
        <v>43702</v>
      </c>
      <c r="F937" t="s">
        <v>1871</v>
      </c>
      <c r="G937">
        <v>763</v>
      </c>
      <c r="H937">
        <v>152.69999999999999</v>
      </c>
      <c r="I937">
        <v>116510.1</v>
      </c>
      <c r="J937" t="s">
        <v>503</v>
      </c>
      <c r="K937" t="str">
        <f>INDEX($O$4:$O$15,MONTH(sp_tbl[[#This Row],[Date]]))</f>
        <v>August</v>
      </c>
      <c r="Q937" s="5"/>
    </row>
    <row r="938" spans="1:17" x14ac:dyDescent="0.25">
      <c r="A938" t="s">
        <v>549</v>
      </c>
      <c r="B938" s="7">
        <v>7465830315</v>
      </c>
      <c r="C938" t="s">
        <v>2285</v>
      </c>
      <c r="D938" t="s">
        <v>18</v>
      </c>
      <c r="E938" s="5">
        <v>43702</v>
      </c>
      <c r="F938" t="s">
        <v>2185</v>
      </c>
      <c r="G938">
        <v>661</v>
      </c>
      <c r="H938">
        <v>307.42</v>
      </c>
      <c r="I938">
        <v>203204.62</v>
      </c>
      <c r="J938" t="s">
        <v>539</v>
      </c>
      <c r="K938" t="str">
        <f>INDEX($O$4:$O$15,MONTH(sp_tbl[[#This Row],[Date]]))</f>
        <v>August</v>
      </c>
      <c r="Q938" s="5"/>
    </row>
    <row r="939" spans="1:17" x14ac:dyDescent="0.25">
      <c r="A939" t="s">
        <v>549</v>
      </c>
      <c r="B939" s="7">
        <v>7465830315</v>
      </c>
      <c r="C939" t="s">
        <v>2285</v>
      </c>
      <c r="D939" t="s">
        <v>18</v>
      </c>
      <c r="E939" s="5">
        <v>43702</v>
      </c>
      <c r="F939" t="s">
        <v>2187</v>
      </c>
      <c r="G939">
        <v>570</v>
      </c>
      <c r="H939">
        <v>110.33</v>
      </c>
      <c r="I939">
        <v>62888.1</v>
      </c>
      <c r="J939" t="s">
        <v>560</v>
      </c>
      <c r="K939" t="str">
        <f>INDEX($O$4:$O$15,MONTH(sp_tbl[[#This Row],[Date]]))</f>
        <v>August</v>
      </c>
      <c r="Q939" s="5"/>
    </row>
    <row r="940" spans="1:17" x14ac:dyDescent="0.25">
      <c r="A940" t="s">
        <v>259</v>
      </c>
      <c r="B940" s="7">
        <v>3282355067</v>
      </c>
      <c r="C940" t="s">
        <v>2286</v>
      </c>
      <c r="D940" t="s">
        <v>18</v>
      </c>
      <c r="E940" s="5">
        <v>43703</v>
      </c>
      <c r="F940" t="s">
        <v>1365</v>
      </c>
      <c r="G940">
        <v>415</v>
      </c>
      <c r="H940">
        <v>85.29</v>
      </c>
      <c r="I940">
        <v>35395.35</v>
      </c>
      <c r="J940" t="s">
        <v>1360</v>
      </c>
      <c r="K940" t="str">
        <f>INDEX($O$4:$O$15,MONTH(sp_tbl[[#This Row],[Date]]))</f>
        <v>August</v>
      </c>
      <c r="Q940" s="5"/>
    </row>
    <row r="941" spans="1:17" x14ac:dyDescent="0.25">
      <c r="A941" t="s">
        <v>506</v>
      </c>
      <c r="B941" s="7">
        <v>775755755</v>
      </c>
      <c r="C941" t="s">
        <v>2290</v>
      </c>
      <c r="D941" t="s">
        <v>18</v>
      </c>
      <c r="E941" s="5">
        <v>43703</v>
      </c>
      <c r="F941" t="s">
        <v>2029</v>
      </c>
      <c r="G941">
        <v>922</v>
      </c>
      <c r="H941">
        <v>122.07</v>
      </c>
      <c r="I941">
        <v>112548.54</v>
      </c>
      <c r="J941" t="s">
        <v>406</v>
      </c>
      <c r="K941" t="str">
        <f>INDEX($O$4:$O$15,MONTH(sp_tbl[[#This Row],[Date]]))</f>
        <v>August</v>
      </c>
      <c r="Q941" s="5"/>
    </row>
    <row r="942" spans="1:17" x14ac:dyDescent="0.25">
      <c r="A942" t="s">
        <v>549</v>
      </c>
      <c r="B942" s="7">
        <v>7465830315</v>
      </c>
      <c r="C942" t="s">
        <v>2285</v>
      </c>
      <c r="D942" t="s">
        <v>18</v>
      </c>
      <c r="E942" s="5">
        <v>43703</v>
      </c>
      <c r="F942" t="s">
        <v>2233</v>
      </c>
      <c r="G942">
        <v>737</v>
      </c>
      <c r="H942">
        <v>105.53</v>
      </c>
      <c r="I942">
        <v>77775.61</v>
      </c>
      <c r="J942" t="s">
        <v>435</v>
      </c>
      <c r="K942" t="str">
        <f>INDEX($O$4:$O$15,MONTH(sp_tbl[[#This Row],[Date]]))</f>
        <v>August</v>
      </c>
      <c r="Q942" s="5"/>
    </row>
    <row r="943" spans="1:17" x14ac:dyDescent="0.25">
      <c r="A943" t="s">
        <v>334</v>
      </c>
      <c r="B943" s="7">
        <v>6354702575</v>
      </c>
      <c r="C943" t="s">
        <v>2287</v>
      </c>
      <c r="D943" t="s">
        <v>18</v>
      </c>
      <c r="E943" s="5">
        <v>43704</v>
      </c>
      <c r="F943" t="s">
        <v>1509</v>
      </c>
      <c r="G943">
        <v>410</v>
      </c>
      <c r="H943">
        <v>46.18</v>
      </c>
      <c r="I943">
        <v>18933.8</v>
      </c>
      <c r="J943" t="s">
        <v>1510</v>
      </c>
      <c r="K943" t="str">
        <f>INDEX($O$4:$O$15,MONTH(sp_tbl[[#This Row],[Date]]))</f>
        <v>August</v>
      </c>
      <c r="Q943" s="5"/>
    </row>
    <row r="944" spans="1:17" x14ac:dyDescent="0.25">
      <c r="A944" t="s">
        <v>376</v>
      </c>
      <c r="B944" s="7">
        <v>6441743474</v>
      </c>
      <c r="C944" t="s">
        <v>2302</v>
      </c>
      <c r="D944" t="s">
        <v>18</v>
      </c>
      <c r="E944" s="5">
        <v>43704</v>
      </c>
      <c r="F944" t="s">
        <v>1663</v>
      </c>
      <c r="G944">
        <v>868</v>
      </c>
      <c r="H944">
        <v>112.46</v>
      </c>
      <c r="I944">
        <v>97615.28</v>
      </c>
      <c r="J944" t="s">
        <v>458</v>
      </c>
      <c r="K944" t="str">
        <f>INDEX($O$4:$O$15,MONTH(sp_tbl[[#This Row],[Date]]))</f>
        <v>August</v>
      </c>
      <c r="Q944" s="5"/>
    </row>
    <row r="945" spans="1:17" x14ac:dyDescent="0.25">
      <c r="A945" t="s">
        <v>529</v>
      </c>
      <c r="B945" s="7">
        <v>1683762345</v>
      </c>
      <c r="C945" t="s">
        <v>2299</v>
      </c>
      <c r="D945" t="s">
        <v>18</v>
      </c>
      <c r="E945" s="5">
        <v>43704</v>
      </c>
      <c r="F945" t="s">
        <v>2063</v>
      </c>
      <c r="G945">
        <v>583</v>
      </c>
      <c r="H945">
        <v>177.77</v>
      </c>
      <c r="I945">
        <v>103639.91</v>
      </c>
      <c r="J945" t="s">
        <v>425</v>
      </c>
      <c r="K945" t="str">
        <f>INDEX($O$4:$O$15,MONTH(sp_tbl[[#This Row],[Date]]))</f>
        <v>August</v>
      </c>
      <c r="Q945" s="5"/>
    </row>
    <row r="946" spans="1:17" x14ac:dyDescent="0.25">
      <c r="A946" t="s">
        <v>220</v>
      </c>
      <c r="B946" s="7">
        <v>7728733734</v>
      </c>
      <c r="C946" t="s">
        <v>2292</v>
      </c>
      <c r="D946" t="s">
        <v>18</v>
      </c>
      <c r="E946" s="5">
        <v>43705</v>
      </c>
      <c r="F946" t="s">
        <v>1329</v>
      </c>
      <c r="G946">
        <v>525</v>
      </c>
      <c r="H946">
        <v>121.39</v>
      </c>
      <c r="I946">
        <v>63729.75</v>
      </c>
      <c r="J946" t="s">
        <v>1330</v>
      </c>
      <c r="K946" t="str">
        <f>INDEX($O$4:$O$15,MONTH(sp_tbl[[#This Row],[Date]]))</f>
        <v>August</v>
      </c>
      <c r="Q946" s="5"/>
    </row>
    <row r="947" spans="1:17" x14ac:dyDescent="0.25">
      <c r="A947" t="s">
        <v>315</v>
      </c>
      <c r="B947" s="7">
        <v>8238078287</v>
      </c>
      <c r="C947" t="s">
        <v>2295</v>
      </c>
      <c r="D947" t="s">
        <v>18</v>
      </c>
      <c r="E947" s="5">
        <v>43705</v>
      </c>
      <c r="F947" t="s">
        <v>1461</v>
      </c>
      <c r="G947">
        <v>793</v>
      </c>
      <c r="H947">
        <v>233.49</v>
      </c>
      <c r="I947">
        <v>185157.57</v>
      </c>
      <c r="J947" t="s">
        <v>495</v>
      </c>
      <c r="K947" t="str">
        <f>INDEX($O$4:$O$15,MONTH(sp_tbl[[#This Row],[Date]]))</f>
        <v>August</v>
      </c>
      <c r="Q947" s="5"/>
    </row>
    <row r="948" spans="1:17" x14ac:dyDescent="0.25">
      <c r="A948" t="s">
        <v>296</v>
      </c>
      <c r="B948" s="7">
        <v>6810221217</v>
      </c>
      <c r="C948" t="s">
        <v>2294</v>
      </c>
      <c r="D948" t="s">
        <v>18</v>
      </c>
      <c r="E948" s="5">
        <v>43706</v>
      </c>
      <c r="F948" t="s">
        <v>1431</v>
      </c>
      <c r="G948">
        <v>589</v>
      </c>
      <c r="H948">
        <v>1.38</v>
      </c>
      <c r="I948">
        <v>812.82</v>
      </c>
      <c r="J948" t="s">
        <v>538</v>
      </c>
      <c r="K948" t="str">
        <f>INDEX($O$4:$O$15,MONTH(sp_tbl[[#This Row],[Date]]))</f>
        <v>August</v>
      </c>
      <c r="Q948" s="5"/>
    </row>
    <row r="949" spans="1:17" x14ac:dyDescent="0.25">
      <c r="A949" t="s">
        <v>549</v>
      </c>
      <c r="B949" s="7">
        <v>7465830315</v>
      </c>
      <c r="C949" t="s">
        <v>2285</v>
      </c>
      <c r="D949" t="s">
        <v>18</v>
      </c>
      <c r="E949" s="5">
        <v>43706</v>
      </c>
      <c r="F949" t="s">
        <v>2219</v>
      </c>
      <c r="G949">
        <v>929</v>
      </c>
      <c r="H949">
        <v>57.39</v>
      </c>
      <c r="I949">
        <v>53315.31</v>
      </c>
      <c r="J949" t="s">
        <v>2220</v>
      </c>
      <c r="K949" t="str">
        <f>INDEX($O$4:$O$15,MONTH(sp_tbl[[#This Row],[Date]]))</f>
        <v>August</v>
      </c>
      <c r="Q949" s="5"/>
    </row>
    <row r="950" spans="1:17" x14ac:dyDescent="0.25">
      <c r="A950" t="s">
        <v>104</v>
      </c>
      <c r="B950" s="7">
        <v>188071775</v>
      </c>
      <c r="C950" t="s">
        <v>2298</v>
      </c>
      <c r="D950" t="s">
        <v>19</v>
      </c>
      <c r="E950" s="5">
        <v>43709</v>
      </c>
      <c r="F950" t="s">
        <v>818</v>
      </c>
      <c r="G950">
        <v>313</v>
      </c>
      <c r="H950">
        <v>65.959999999999994</v>
      </c>
      <c r="I950">
        <v>20645.48</v>
      </c>
      <c r="J950" t="s">
        <v>819</v>
      </c>
      <c r="K950" t="str">
        <f>INDEX($O$4:$O$15,MONTH(sp_tbl[[#This Row],[Date]]))</f>
        <v>September</v>
      </c>
      <c r="Q950" s="5"/>
    </row>
    <row r="951" spans="1:17" x14ac:dyDescent="0.25">
      <c r="A951" t="s">
        <v>174</v>
      </c>
      <c r="B951" s="7">
        <v>4520285782</v>
      </c>
      <c r="C951" t="s">
        <v>2295</v>
      </c>
      <c r="D951" t="s">
        <v>19</v>
      </c>
      <c r="E951" s="5">
        <v>43709</v>
      </c>
      <c r="F951" t="s">
        <v>1034</v>
      </c>
      <c r="G951">
        <v>806</v>
      </c>
      <c r="H951">
        <v>151.59</v>
      </c>
      <c r="I951">
        <v>122181.54</v>
      </c>
      <c r="J951" t="s">
        <v>110</v>
      </c>
      <c r="K951" t="str">
        <f>INDEX($O$4:$O$15,MONTH(sp_tbl[[#This Row],[Date]]))</f>
        <v>September</v>
      </c>
      <c r="Q951" s="5"/>
    </row>
    <row r="952" spans="1:17" x14ac:dyDescent="0.25">
      <c r="A952" t="s">
        <v>315</v>
      </c>
      <c r="B952" s="7">
        <v>8238078287</v>
      </c>
      <c r="C952" t="s">
        <v>2295</v>
      </c>
      <c r="D952" t="s">
        <v>18</v>
      </c>
      <c r="E952" s="5">
        <v>43709</v>
      </c>
      <c r="F952" t="s">
        <v>1455</v>
      </c>
      <c r="G952">
        <v>492</v>
      </c>
      <c r="H952">
        <v>134.19</v>
      </c>
      <c r="I952">
        <v>66021.48</v>
      </c>
      <c r="J952" t="s">
        <v>1456</v>
      </c>
      <c r="K952" t="str">
        <f>INDEX($O$4:$O$15,MONTH(sp_tbl[[#This Row],[Date]]))</f>
        <v>September</v>
      </c>
      <c r="Q952" s="5"/>
    </row>
    <row r="953" spans="1:17" x14ac:dyDescent="0.25">
      <c r="A953" t="s">
        <v>506</v>
      </c>
      <c r="B953" s="7">
        <v>775755755</v>
      </c>
      <c r="C953" t="s">
        <v>2290</v>
      </c>
      <c r="D953" t="s">
        <v>18</v>
      </c>
      <c r="E953" s="5">
        <v>43709</v>
      </c>
      <c r="F953" t="s">
        <v>2021</v>
      </c>
      <c r="G953">
        <v>899</v>
      </c>
      <c r="H953">
        <v>157.94999999999999</v>
      </c>
      <c r="I953">
        <v>141997.04999999999</v>
      </c>
      <c r="J953" t="s">
        <v>550</v>
      </c>
      <c r="K953" t="str">
        <f>INDEX($O$4:$O$15,MONTH(sp_tbl[[#This Row],[Date]]))</f>
        <v>September</v>
      </c>
      <c r="Q953" s="5"/>
    </row>
    <row r="954" spans="1:17" x14ac:dyDescent="0.25">
      <c r="A954" t="s">
        <v>529</v>
      </c>
      <c r="B954" s="7">
        <v>1683762345</v>
      </c>
      <c r="C954" t="s">
        <v>2299</v>
      </c>
      <c r="D954" t="s">
        <v>18</v>
      </c>
      <c r="E954" s="5">
        <v>43709</v>
      </c>
      <c r="F954" t="s">
        <v>2087</v>
      </c>
      <c r="G954">
        <v>967</v>
      </c>
      <c r="H954">
        <v>98.62</v>
      </c>
      <c r="I954">
        <v>95365.54</v>
      </c>
      <c r="J954" t="s">
        <v>2088</v>
      </c>
      <c r="K954" t="str">
        <f>INDEX($O$4:$O$15,MONTH(sp_tbl[[#This Row],[Date]]))</f>
        <v>September</v>
      </c>
      <c r="Q954" s="5"/>
    </row>
    <row r="955" spans="1:17" x14ac:dyDescent="0.25">
      <c r="A955" t="s">
        <v>549</v>
      </c>
      <c r="B955" s="7">
        <v>7465830315</v>
      </c>
      <c r="C955" t="s">
        <v>2285</v>
      </c>
      <c r="D955" t="s">
        <v>18</v>
      </c>
      <c r="E955" s="5">
        <v>43709</v>
      </c>
      <c r="F955" t="s">
        <v>2236</v>
      </c>
      <c r="G955">
        <v>603</v>
      </c>
      <c r="H955">
        <v>26.25</v>
      </c>
      <c r="I955">
        <v>15828.75</v>
      </c>
      <c r="J955" t="s">
        <v>249</v>
      </c>
      <c r="K955" t="str">
        <f>INDEX($O$4:$O$15,MONTH(sp_tbl[[#This Row],[Date]]))</f>
        <v>September</v>
      </c>
      <c r="Q955" s="5"/>
    </row>
    <row r="956" spans="1:17" x14ac:dyDescent="0.25">
      <c r="A956" t="s">
        <v>141</v>
      </c>
      <c r="B956" s="7">
        <v>2438825543</v>
      </c>
      <c r="C956" t="s">
        <v>2300</v>
      </c>
      <c r="D956" t="s">
        <v>19</v>
      </c>
      <c r="E956" s="5">
        <v>43710</v>
      </c>
      <c r="F956" t="s">
        <v>917</v>
      </c>
      <c r="G956">
        <v>523</v>
      </c>
      <c r="H956">
        <v>48.8</v>
      </c>
      <c r="I956">
        <v>25522.400000000001</v>
      </c>
      <c r="J956" t="s">
        <v>918</v>
      </c>
      <c r="K956" t="str">
        <f>INDEX($O$4:$O$15,MONTH(sp_tbl[[#This Row],[Date]]))</f>
        <v>September</v>
      </c>
      <c r="Q956" s="5"/>
    </row>
    <row r="957" spans="1:17" x14ac:dyDescent="0.25">
      <c r="A957" t="s">
        <v>156</v>
      </c>
      <c r="B957" s="7">
        <v>1007202752</v>
      </c>
      <c r="C957" t="s">
        <v>2291</v>
      </c>
      <c r="D957" t="s">
        <v>19</v>
      </c>
      <c r="E957" s="5">
        <v>43710</v>
      </c>
      <c r="F957" t="s">
        <v>975</v>
      </c>
      <c r="G957">
        <v>685</v>
      </c>
      <c r="H957">
        <v>153.94</v>
      </c>
      <c r="I957">
        <v>105448.9</v>
      </c>
      <c r="J957" t="s">
        <v>976</v>
      </c>
      <c r="K957" t="str">
        <f>INDEX($O$4:$O$15,MONTH(sp_tbl[[#This Row],[Date]]))</f>
        <v>September</v>
      </c>
      <c r="Q957" s="5"/>
    </row>
    <row r="958" spans="1:17" x14ac:dyDescent="0.25">
      <c r="A958" t="s">
        <v>334</v>
      </c>
      <c r="B958" s="7">
        <v>6354702575</v>
      </c>
      <c r="C958" t="s">
        <v>2287</v>
      </c>
      <c r="D958" t="s">
        <v>18</v>
      </c>
      <c r="E958" s="5">
        <v>43710</v>
      </c>
      <c r="F958" t="s">
        <v>1539</v>
      </c>
      <c r="G958">
        <v>864</v>
      </c>
      <c r="H958">
        <v>22.77</v>
      </c>
      <c r="I958">
        <v>19673.28</v>
      </c>
      <c r="J958" t="s">
        <v>496</v>
      </c>
      <c r="K958" t="str">
        <f>INDEX($O$4:$O$15,MONTH(sp_tbl[[#This Row],[Date]]))</f>
        <v>September</v>
      </c>
      <c r="Q958" s="5"/>
    </row>
    <row r="959" spans="1:17" x14ac:dyDescent="0.25">
      <c r="A959" t="s">
        <v>460</v>
      </c>
      <c r="B959" s="7">
        <v>6666605463</v>
      </c>
      <c r="C959" t="s">
        <v>2288</v>
      </c>
      <c r="D959" t="s">
        <v>18</v>
      </c>
      <c r="E959" s="5">
        <v>43710</v>
      </c>
      <c r="F959" t="s">
        <v>1872</v>
      </c>
      <c r="G959">
        <v>835</v>
      </c>
      <c r="H959">
        <v>125.12</v>
      </c>
      <c r="I959">
        <v>104475.2</v>
      </c>
      <c r="J959" t="s">
        <v>467</v>
      </c>
      <c r="K959" t="str">
        <f>INDEX($O$4:$O$15,MONTH(sp_tbl[[#This Row],[Date]]))</f>
        <v>September</v>
      </c>
      <c r="Q959" s="5"/>
    </row>
    <row r="960" spans="1:17" x14ac:dyDescent="0.25">
      <c r="A960" t="s">
        <v>486</v>
      </c>
      <c r="B960" s="7">
        <v>1758841168</v>
      </c>
      <c r="C960" t="s">
        <v>2289</v>
      </c>
      <c r="D960" t="s">
        <v>18</v>
      </c>
      <c r="E960" s="5">
        <v>43710</v>
      </c>
      <c r="F960" t="s">
        <v>1977</v>
      </c>
      <c r="G960">
        <v>966</v>
      </c>
      <c r="H960">
        <v>226.86</v>
      </c>
      <c r="I960">
        <v>219146.76</v>
      </c>
      <c r="J960" t="s">
        <v>1978</v>
      </c>
      <c r="K960" t="str">
        <f>INDEX($O$4:$O$15,MONTH(sp_tbl[[#This Row],[Date]]))</f>
        <v>September</v>
      </c>
      <c r="Q960" s="5"/>
    </row>
    <row r="961" spans="1:17" x14ac:dyDescent="0.25">
      <c r="A961" t="s">
        <v>549</v>
      </c>
      <c r="B961" s="7">
        <v>7465830315</v>
      </c>
      <c r="C961" t="s">
        <v>2285</v>
      </c>
      <c r="D961" t="s">
        <v>18</v>
      </c>
      <c r="E961" s="5">
        <v>43711</v>
      </c>
      <c r="F961" t="s">
        <v>2189</v>
      </c>
      <c r="G961">
        <v>451</v>
      </c>
      <c r="H961">
        <v>52.54</v>
      </c>
      <c r="I961">
        <v>23695.54</v>
      </c>
      <c r="J961" t="s">
        <v>289</v>
      </c>
      <c r="K961" t="str">
        <f>INDEX($O$4:$O$15,MONTH(sp_tbl[[#This Row],[Date]]))</f>
        <v>September</v>
      </c>
      <c r="Q961" s="5"/>
    </row>
    <row r="962" spans="1:17" x14ac:dyDescent="0.25">
      <c r="A962" t="s">
        <v>104</v>
      </c>
      <c r="B962" s="7">
        <v>188071775</v>
      </c>
      <c r="C962" t="s">
        <v>2298</v>
      </c>
      <c r="D962" t="s">
        <v>19</v>
      </c>
      <c r="E962" s="5">
        <v>43712</v>
      </c>
      <c r="F962" t="s">
        <v>758</v>
      </c>
      <c r="G962">
        <v>834</v>
      </c>
      <c r="H962">
        <v>68.98</v>
      </c>
      <c r="I962">
        <v>57529.32</v>
      </c>
      <c r="J962" t="s">
        <v>600</v>
      </c>
      <c r="K962" t="str">
        <f>INDEX($O$4:$O$15,MONTH(sp_tbl[[#This Row],[Date]]))</f>
        <v>September</v>
      </c>
      <c r="Q962" s="5"/>
    </row>
    <row r="963" spans="1:17" x14ac:dyDescent="0.25">
      <c r="A963" t="s">
        <v>125</v>
      </c>
      <c r="B963" s="7">
        <v>7715186250</v>
      </c>
      <c r="C963" t="s">
        <v>2297</v>
      </c>
      <c r="D963" t="s">
        <v>19</v>
      </c>
      <c r="E963" s="5">
        <v>43712</v>
      </c>
      <c r="F963" t="s">
        <v>873</v>
      </c>
      <c r="G963">
        <v>910</v>
      </c>
      <c r="H963">
        <v>287.14</v>
      </c>
      <c r="I963">
        <v>261297.4</v>
      </c>
      <c r="J963" t="s">
        <v>874</v>
      </c>
      <c r="K963" t="str">
        <f>INDEX($O$4:$O$15,MONTH(sp_tbl[[#This Row],[Date]]))</f>
        <v>September</v>
      </c>
      <c r="Q963" s="5"/>
    </row>
    <row r="964" spans="1:17" x14ac:dyDescent="0.25">
      <c r="A964" t="s">
        <v>296</v>
      </c>
      <c r="B964" s="7">
        <v>6810221217</v>
      </c>
      <c r="C964" t="s">
        <v>2294</v>
      </c>
      <c r="D964" t="s">
        <v>18</v>
      </c>
      <c r="E964" s="5">
        <v>43712</v>
      </c>
      <c r="F964" t="s">
        <v>1430</v>
      </c>
      <c r="G964">
        <v>968</v>
      </c>
      <c r="H964">
        <v>59.84</v>
      </c>
      <c r="I964">
        <v>57925.120000000003</v>
      </c>
      <c r="J964" t="s">
        <v>542</v>
      </c>
      <c r="K964" t="str">
        <f>INDEX($O$4:$O$15,MONTH(sp_tbl[[#This Row],[Date]]))</f>
        <v>September</v>
      </c>
      <c r="Q964" s="5"/>
    </row>
    <row r="965" spans="1:17" x14ac:dyDescent="0.25">
      <c r="A965" t="s">
        <v>296</v>
      </c>
      <c r="B965" s="7">
        <v>6810221217</v>
      </c>
      <c r="C965" t="s">
        <v>2294</v>
      </c>
      <c r="D965" t="s">
        <v>18</v>
      </c>
      <c r="E965" s="5">
        <v>43712</v>
      </c>
      <c r="F965" t="s">
        <v>1438</v>
      </c>
      <c r="G965">
        <v>546</v>
      </c>
      <c r="H965">
        <v>276.67</v>
      </c>
      <c r="I965">
        <v>151061.82</v>
      </c>
      <c r="J965" t="s">
        <v>505</v>
      </c>
      <c r="K965" t="str">
        <f>INDEX($O$4:$O$15,MONTH(sp_tbl[[#This Row],[Date]]))</f>
        <v>September</v>
      </c>
      <c r="Q965" s="5"/>
    </row>
    <row r="966" spans="1:17" x14ac:dyDescent="0.25">
      <c r="A966" t="s">
        <v>529</v>
      </c>
      <c r="B966" s="7">
        <v>1683762345</v>
      </c>
      <c r="C966" t="s">
        <v>2299</v>
      </c>
      <c r="D966" t="s">
        <v>18</v>
      </c>
      <c r="E966" s="5">
        <v>43712</v>
      </c>
      <c r="F966" t="s">
        <v>2102</v>
      </c>
      <c r="G966">
        <v>648</v>
      </c>
      <c r="H966">
        <v>41.36</v>
      </c>
      <c r="I966">
        <v>26801.279999999999</v>
      </c>
      <c r="J966" t="s">
        <v>355</v>
      </c>
      <c r="K966" t="str">
        <f>INDEX($O$4:$O$15,MONTH(sp_tbl[[#This Row],[Date]]))</f>
        <v>September</v>
      </c>
      <c r="Q966" s="5"/>
    </row>
    <row r="967" spans="1:17" x14ac:dyDescent="0.25">
      <c r="A967" t="s">
        <v>82</v>
      </c>
      <c r="B967" s="7">
        <v>8367072738</v>
      </c>
      <c r="C967" t="s">
        <v>2291</v>
      </c>
      <c r="D967" t="s">
        <v>19</v>
      </c>
      <c r="E967" s="5">
        <v>43713</v>
      </c>
      <c r="F967" t="s">
        <v>694</v>
      </c>
      <c r="G967">
        <v>705</v>
      </c>
      <c r="H967">
        <v>64.08</v>
      </c>
      <c r="I967">
        <v>45176.4</v>
      </c>
      <c r="J967" t="s">
        <v>695</v>
      </c>
      <c r="K967" t="str">
        <f>INDEX($O$4:$O$15,MONTH(sp_tbl[[#This Row],[Date]]))</f>
        <v>September</v>
      </c>
      <c r="Q967" s="5"/>
    </row>
    <row r="968" spans="1:17" x14ac:dyDescent="0.25">
      <c r="A968" t="s">
        <v>296</v>
      </c>
      <c r="B968" s="7">
        <v>6810221217</v>
      </c>
      <c r="C968" t="s">
        <v>2294</v>
      </c>
      <c r="D968" t="s">
        <v>18</v>
      </c>
      <c r="E968" s="5">
        <v>43713</v>
      </c>
      <c r="F968" t="s">
        <v>1405</v>
      </c>
      <c r="G968">
        <v>892</v>
      </c>
      <c r="H968">
        <v>163.34</v>
      </c>
      <c r="I968">
        <v>145699.28</v>
      </c>
      <c r="J968" t="s">
        <v>477</v>
      </c>
      <c r="K968" t="str">
        <f>INDEX($O$4:$O$15,MONTH(sp_tbl[[#This Row],[Date]]))</f>
        <v>September</v>
      </c>
      <c r="Q968" s="5"/>
    </row>
    <row r="969" spans="1:17" x14ac:dyDescent="0.25">
      <c r="A969" t="s">
        <v>549</v>
      </c>
      <c r="B969" s="7">
        <v>7465830315</v>
      </c>
      <c r="C969" t="s">
        <v>2285</v>
      </c>
      <c r="D969" t="s">
        <v>18</v>
      </c>
      <c r="E969" s="5">
        <v>43713</v>
      </c>
      <c r="F969" t="s">
        <v>2197</v>
      </c>
      <c r="G969">
        <v>532</v>
      </c>
      <c r="H969">
        <v>148.54</v>
      </c>
      <c r="I969">
        <v>79023.28</v>
      </c>
      <c r="J969" t="s">
        <v>574</v>
      </c>
      <c r="K969" t="str">
        <f>INDEX($O$4:$O$15,MONTH(sp_tbl[[#This Row],[Date]]))</f>
        <v>September</v>
      </c>
      <c r="Q969" s="5"/>
    </row>
    <row r="970" spans="1:17" x14ac:dyDescent="0.25">
      <c r="A970" t="s">
        <v>82</v>
      </c>
      <c r="B970" s="7">
        <v>8367072738</v>
      </c>
      <c r="C970" t="s">
        <v>2291</v>
      </c>
      <c r="D970" t="s">
        <v>19</v>
      </c>
      <c r="E970" s="5">
        <v>43714</v>
      </c>
      <c r="F970" t="s">
        <v>730</v>
      </c>
      <c r="G970">
        <v>751</v>
      </c>
      <c r="H970">
        <v>37.369999999999997</v>
      </c>
      <c r="I970">
        <v>28064.87</v>
      </c>
      <c r="J970" t="s">
        <v>115</v>
      </c>
      <c r="K970" t="str">
        <f>INDEX($O$4:$O$15,MONTH(sp_tbl[[#This Row],[Date]]))</f>
        <v>September</v>
      </c>
      <c r="Q970" s="5"/>
    </row>
    <row r="971" spans="1:17" x14ac:dyDescent="0.25">
      <c r="A971" t="s">
        <v>174</v>
      </c>
      <c r="B971" s="7">
        <v>4520285782</v>
      </c>
      <c r="C971" t="s">
        <v>2295</v>
      </c>
      <c r="D971" t="s">
        <v>19</v>
      </c>
      <c r="E971" s="5">
        <v>43714</v>
      </c>
      <c r="F971" t="s">
        <v>1051</v>
      </c>
      <c r="G971">
        <v>929</v>
      </c>
      <c r="H971">
        <v>301.05</v>
      </c>
      <c r="I971">
        <v>279675.45</v>
      </c>
      <c r="J971" t="s">
        <v>1052</v>
      </c>
      <c r="K971" t="str">
        <f>INDEX($O$4:$O$15,MONTH(sp_tbl[[#This Row],[Date]]))</f>
        <v>September</v>
      </c>
      <c r="Q971" s="5"/>
    </row>
    <row r="972" spans="1:17" x14ac:dyDescent="0.25">
      <c r="A972" t="s">
        <v>506</v>
      </c>
      <c r="B972" s="7">
        <v>775755755</v>
      </c>
      <c r="C972" t="s">
        <v>2290</v>
      </c>
      <c r="D972" t="s">
        <v>18</v>
      </c>
      <c r="E972" s="5">
        <v>43714</v>
      </c>
      <c r="F972" t="s">
        <v>2049</v>
      </c>
      <c r="G972">
        <v>943</v>
      </c>
      <c r="H972">
        <v>107.89</v>
      </c>
      <c r="I972">
        <v>101740.27</v>
      </c>
      <c r="J972" t="s">
        <v>373</v>
      </c>
      <c r="K972" t="str">
        <f>INDEX($O$4:$O$15,MONTH(sp_tbl[[#This Row],[Date]]))</f>
        <v>September</v>
      </c>
      <c r="Q972" s="5"/>
    </row>
    <row r="973" spans="1:17" x14ac:dyDescent="0.25">
      <c r="A973" t="s">
        <v>541</v>
      </c>
      <c r="B973" s="7">
        <v>517576661</v>
      </c>
      <c r="C973" t="s">
        <v>2303</v>
      </c>
      <c r="D973" t="s">
        <v>18</v>
      </c>
      <c r="E973" s="5">
        <v>43714</v>
      </c>
      <c r="F973" t="s">
        <v>2154</v>
      </c>
      <c r="G973">
        <v>586</v>
      </c>
      <c r="H973">
        <v>21.48</v>
      </c>
      <c r="I973">
        <v>12587.28</v>
      </c>
      <c r="J973" t="s">
        <v>570</v>
      </c>
      <c r="K973" t="str">
        <f>INDEX($O$4:$O$15,MONTH(sp_tbl[[#This Row],[Date]]))</f>
        <v>September</v>
      </c>
      <c r="Q973" s="5"/>
    </row>
    <row r="974" spans="1:17" x14ac:dyDescent="0.25">
      <c r="A974" t="s">
        <v>549</v>
      </c>
      <c r="B974" s="7">
        <v>7465830315</v>
      </c>
      <c r="C974" t="s">
        <v>2285</v>
      </c>
      <c r="D974" t="s">
        <v>18</v>
      </c>
      <c r="E974" s="5">
        <v>43714</v>
      </c>
      <c r="F974" t="s">
        <v>2205</v>
      </c>
      <c r="G974">
        <v>801</v>
      </c>
      <c r="H974">
        <v>109.98</v>
      </c>
      <c r="I974">
        <v>88093.98</v>
      </c>
      <c r="J974" t="s">
        <v>372</v>
      </c>
      <c r="K974" t="str">
        <f>INDEX($O$4:$O$15,MONTH(sp_tbl[[#This Row],[Date]]))</f>
        <v>September</v>
      </c>
      <c r="Q974" s="5"/>
    </row>
    <row r="975" spans="1:17" x14ac:dyDescent="0.25">
      <c r="A975" t="s">
        <v>559</v>
      </c>
      <c r="B975" s="7">
        <v>3820016237</v>
      </c>
      <c r="C975" t="s">
        <v>2295</v>
      </c>
      <c r="D975" t="s">
        <v>18</v>
      </c>
      <c r="E975" s="5">
        <v>43714</v>
      </c>
      <c r="F975" t="s">
        <v>2244</v>
      </c>
      <c r="G975">
        <v>801</v>
      </c>
      <c r="H975">
        <v>5.99</v>
      </c>
      <c r="I975">
        <v>4797.99</v>
      </c>
      <c r="J975" t="s">
        <v>372</v>
      </c>
      <c r="K975" t="str">
        <f>INDEX($O$4:$O$15,MONTH(sp_tbl[[#This Row],[Date]]))</f>
        <v>September</v>
      </c>
      <c r="Q975" s="5"/>
    </row>
    <row r="976" spans="1:17" x14ac:dyDescent="0.25">
      <c r="A976" t="s">
        <v>104</v>
      </c>
      <c r="B976" s="7">
        <v>188071775</v>
      </c>
      <c r="C976" t="s">
        <v>2298</v>
      </c>
      <c r="D976" t="s">
        <v>19</v>
      </c>
      <c r="E976" s="5">
        <v>43715</v>
      </c>
      <c r="F976" t="s">
        <v>767</v>
      </c>
      <c r="G976">
        <v>455</v>
      </c>
      <c r="H976">
        <v>257.13</v>
      </c>
      <c r="I976">
        <v>116994.15</v>
      </c>
      <c r="J976" t="s">
        <v>768</v>
      </c>
      <c r="K976" t="str">
        <f>INDEX($O$4:$O$15,MONTH(sp_tbl[[#This Row],[Date]]))</f>
        <v>September</v>
      </c>
      <c r="Q976" s="5"/>
    </row>
    <row r="977" spans="1:17" x14ac:dyDescent="0.25">
      <c r="A977" t="s">
        <v>189</v>
      </c>
      <c r="B977" s="7">
        <v>6874331704</v>
      </c>
      <c r="C977" t="s">
        <v>2293</v>
      </c>
      <c r="D977" t="s">
        <v>19</v>
      </c>
      <c r="E977" s="5">
        <v>43715</v>
      </c>
      <c r="F977" t="s">
        <v>1169</v>
      </c>
      <c r="G977">
        <v>835</v>
      </c>
      <c r="H977">
        <v>58.6</v>
      </c>
      <c r="I977">
        <v>48931</v>
      </c>
      <c r="J977" t="s">
        <v>1170</v>
      </c>
      <c r="K977" t="str">
        <f>INDEX($O$4:$O$15,MONTH(sp_tbl[[#This Row],[Date]]))</f>
        <v>September</v>
      </c>
      <c r="Q977" s="5"/>
    </row>
    <row r="978" spans="1:17" x14ac:dyDescent="0.25">
      <c r="A978" t="s">
        <v>220</v>
      </c>
      <c r="B978" s="7">
        <v>7728733734</v>
      </c>
      <c r="C978" t="s">
        <v>2292</v>
      </c>
      <c r="D978" t="s">
        <v>18</v>
      </c>
      <c r="E978" s="5">
        <v>43715</v>
      </c>
      <c r="F978" t="s">
        <v>1295</v>
      </c>
      <c r="G978">
        <v>716</v>
      </c>
      <c r="H978">
        <v>71.81</v>
      </c>
      <c r="I978">
        <v>51415.96</v>
      </c>
      <c r="J978" t="s">
        <v>304</v>
      </c>
      <c r="K978" t="str">
        <f>INDEX($O$4:$O$15,MONTH(sp_tbl[[#This Row],[Date]]))</f>
        <v>September</v>
      </c>
      <c r="Q978" s="5"/>
    </row>
    <row r="979" spans="1:17" x14ac:dyDescent="0.25">
      <c r="A979" t="s">
        <v>296</v>
      </c>
      <c r="B979" s="7">
        <v>6810221217</v>
      </c>
      <c r="C979" t="s">
        <v>2294</v>
      </c>
      <c r="D979" t="s">
        <v>18</v>
      </c>
      <c r="E979" s="5">
        <v>43715</v>
      </c>
      <c r="F979" t="s">
        <v>1397</v>
      </c>
      <c r="G979">
        <v>800</v>
      </c>
      <c r="H979">
        <v>129.04</v>
      </c>
      <c r="I979">
        <v>103232</v>
      </c>
      <c r="J979" t="s">
        <v>317</v>
      </c>
      <c r="K979" t="str">
        <f>INDEX($O$4:$O$15,MONTH(sp_tbl[[#This Row],[Date]]))</f>
        <v>September</v>
      </c>
      <c r="Q979" s="5"/>
    </row>
    <row r="980" spans="1:17" x14ac:dyDescent="0.25">
      <c r="A980" t="s">
        <v>315</v>
      </c>
      <c r="B980" s="7">
        <v>8238078287</v>
      </c>
      <c r="C980" t="s">
        <v>2295</v>
      </c>
      <c r="D980" t="s">
        <v>18</v>
      </c>
      <c r="E980" s="5">
        <v>43715</v>
      </c>
      <c r="F980" t="s">
        <v>1480</v>
      </c>
      <c r="G980">
        <v>946</v>
      </c>
      <c r="H980">
        <v>120.42</v>
      </c>
      <c r="I980">
        <v>113917.32</v>
      </c>
      <c r="J980" t="s">
        <v>563</v>
      </c>
      <c r="K980" t="str">
        <f>INDEX($O$4:$O$15,MONTH(sp_tbl[[#This Row],[Date]]))</f>
        <v>September</v>
      </c>
      <c r="Q980" s="5"/>
    </row>
    <row r="981" spans="1:17" x14ac:dyDescent="0.25">
      <c r="A981" t="s">
        <v>334</v>
      </c>
      <c r="B981" s="7">
        <v>6354702575</v>
      </c>
      <c r="C981" t="s">
        <v>2287</v>
      </c>
      <c r="D981" t="s">
        <v>18</v>
      </c>
      <c r="E981" s="5">
        <v>43715</v>
      </c>
      <c r="F981" t="s">
        <v>1533</v>
      </c>
      <c r="G981">
        <v>519</v>
      </c>
      <c r="H981">
        <v>81.180000000000007</v>
      </c>
      <c r="I981">
        <v>42132.42</v>
      </c>
      <c r="J981" t="s">
        <v>1534</v>
      </c>
      <c r="K981" t="str">
        <f>INDEX($O$4:$O$15,MONTH(sp_tbl[[#This Row],[Date]]))</f>
        <v>September</v>
      </c>
      <c r="Q981" s="5"/>
    </row>
    <row r="982" spans="1:17" x14ac:dyDescent="0.25">
      <c r="A982" t="s">
        <v>189</v>
      </c>
      <c r="B982" s="7">
        <v>6874331704</v>
      </c>
      <c r="C982" t="s">
        <v>2293</v>
      </c>
      <c r="D982" t="s">
        <v>19</v>
      </c>
      <c r="E982" s="5">
        <v>43716</v>
      </c>
      <c r="F982" t="s">
        <v>1115</v>
      </c>
      <c r="G982">
        <v>967</v>
      </c>
      <c r="H982">
        <v>176.84</v>
      </c>
      <c r="I982">
        <v>171004.28</v>
      </c>
      <c r="J982" t="s">
        <v>1116</v>
      </c>
      <c r="K982" t="str">
        <f>INDEX($O$4:$O$15,MONTH(sp_tbl[[#This Row],[Date]]))</f>
        <v>September</v>
      </c>
      <c r="Q982" s="5"/>
    </row>
    <row r="983" spans="1:17" x14ac:dyDescent="0.25">
      <c r="A983" t="s">
        <v>200</v>
      </c>
      <c r="B983" s="7">
        <v>542822521</v>
      </c>
      <c r="C983" t="s">
        <v>2296</v>
      </c>
      <c r="D983" t="s">
        <v>19</v>
      </c>
      <c r="E983" s="5">
        <v>43716</v>
      </c>
      <c r="F983" t="s">
        <v>1202</v>
      </c>
      <c r="G983">
        <v>964</v>
      </c>
      <c r="H983">
        <v>106.33</v>
      </c>
      <c r="I983">
        <v>102502.12</v>
      </c>
      <c r="J983" t="s">
        <v>97</v>
      </c>
      <c r="K983" t="str">
        <f>INDEX($O$4:$O$15,MONTH(sp_tbl[[#This Row],[Date]]))</f>
        <v>September</v>
      </c>
      <c r="Q983" s="5"/>
    </row>
    <row r="984" spans="1:17" x14ac:dyDescent="0.25">
      <c r="A984" t="s">
        <v>206</v>
      </c>
      <c r="B984" s="7">
        <v>311634371</v>
      </c>
      <c r="C984" t="s">
        <v>2285</v>
      </c>
      <c r="D984" t="s">
        <v>19</v>
      </c>
      <c r="E984" s="5">
        <v>43716</v>
      </c>
      <c r="F984" t="s">
        <v>1228</v>
      </c>
      <c r="G984">
        <v>287</v>
      </c>
      <c r="H984">
        <v>25.54</v>
      </c>
      <c r="I984">
        <v>7329.98</v>
      </c>
      <c r="J984" t="s">
        <v>876</v>
      </c>
      <c r="K984" t="str">
        <f>INDEX($O$4:$O$15,MONTH(sp_tbl[[#This Row],[Date]]))</f>
        <v>September</v>
      </c>
      <c r="Q984" s="5"/>
    </row>
    <row r="985" spans="1:17" x14ac:dyDescent="0.25">
      <c r="A985" t="s">
        <v>394</v>
      </c>
      <c r="B985" s="7">
        <v>8745522113</v>
      </c>
      <c r="C985" t="s">
        <v>2285</v>
      </c>
      <c r="D985" t="s">
        <v>18</v>
      </c>
      <c r="E985" s="5">
        <v>43716</v>
      </c>
      <c r="F985" t="s">
        <v>1711</v>
      </c>
      <c r="G985">
        <v>503</v>
      </c>
      <c r="H985">
        <v>207.69</v>
      </c>
      <c r="I985">
        <v>104468.07</v>
      </c>
      <c r="J985" t="s">
        <v>1712</v>
      </c>
      <c r="K985" t="str">
        <f>INDEX($O$4:$O$15,MONTH(sp_tbl[[#This Row],[Date]]))</f>
        <v>September</v>
      </c>
      <c r="Q985" s="5"/>
    </row>
    <row r="986" spans="1:17" x14ac:dyDescent="0.25">
      <c r="A986" t="s">
        <v>394</v>
      </c>
      <c r="B986" s="7">
        <v>8745522113</v>
      </c>
      <c r="C986" t="s">
        <v>2285</v>
      </c>
      <c r="D986" t="s">
        <v>18</v>
      </c>
      <c r="E986" s="5">
        <v>43716</v>
      </c>
      <c r="F986" t="s">
        <v>1721</v>
      </c>
      <c r="G986">
        <v>311</v>
      </c>
      <c r="H986">
        <v>18.329999999999998</v>
      </c>
      <c r="I986">
        <v>5700.63</v>
      </c>
      <c r="J986" t="s">
        <v>1378</v>
      </c>
      <c r="K986" t="str">
        <f>INDEX($O$4:$O$15,MONTH(sp_tbl[[#This Row],[Date]]))</f>
        <v>September</v>
      </c>
      <c r="Q986" s="5"/>
    </row>
    <row r="987" spans="1:17" x14ac:dyDescent="0.25">
      <c r="A987" t="s">
        <v>439</v>
      </c>
      <c r="B987" s="7">
        <v>4026667576</v>
      </c>
      <c r="C987" t="s">
        <v>2286</v>
      </c>
      <c r="D987" t="s">
        <v>18</v>
      </c>
      <c r="E987" s="5">
        <v>43716</v>
      </c>
      <c r="F987" t="s">
        <v>1826</v>
      </c>
      <c r="G987">
        <v>324</v>
      </c>
      <c r="H987">
        <v>105.48</v>
      </c>
      <c r="I987">
        <v>34175.519999999997</v>
      </c>
      <c r="J987" t="s">
        <v>1306</v>
      </c>
      <c r="K987" t="str">
        <f>INDEX($O$4:$O$15,MONTH(sp_tbl[[#This Row],[Date]]))</f>
        <v>September</v>
      </c>
      <c r="Q987" s="5"/>
    </row>
    <row r="988" spans="1:17" x14ac:dyDescent="0.25">
      <c r="A988" t="s">
        <v>31</v>
      </c>
      <c r="B988" s="7">
        <v>8687656127</v>
      </c>
      <c r="C988" t="s">
        <v>32</v>
      </c>
      <c r="D988" t="s">
        <v>19</v>
      </c>
      <c r="E988" s="5">
        <v>43717</v>
      </c>
      <c r="F988" t="s">
        <v>632</v>
      </c>
      <c r="G988">
        <v>772</v>
      </c>
      <c r="H988">
        <v>307.60000000000002</v>
      </c>
      <c r="I988">
        <v>237467.2</v>
      </c>
      <c r="J988" t="s">
        <v>633</v>
      </c>
      <c r="K988" t="str">
        <f>INDEX($O$4:$O$15,MONTH(sp_tbl[[#This Row],[Date]]))</f>
        <v>September</v>
      </c>
      <c r="Q988" s="5"/>
    </row>
    <row r="989" spans="1:17" x14ac:dyDescent="0.25">
      <c r="A989" t="s">
        <v>296</v>
      </c>
      <c r="B989" s="7">
        <v>6810221217</v>
      </c>
      <c r="C989" t="s">
        <v>2294</v>
      </c>
      <c r="D989" t="s">
        <v>18</v>
      </c>
      <c r="E989" s="5">
        <v>43717</v>
      </c>
      <c r="F989" t="s">
        <v>1443</v>
      </c>
      <c r="G989">
        <v>305</v>
      </c>
      <c r="H989">
        <v>81.27</v>
      </c>
      <c r="I989">
        <v>24787.35</v>
      </c>
      <c r="J989" t="s">
        <v>547</v>
      </c>
      <c r="K989" t="str">
        <f>INDEX($O$4:$O$15,MONTH(sp_tbl[[#This Row],[Date]]))</f>
        <v>September</v>
      </c>
      <c r="Q989" s="5"/>
    </row>
    <row r="990" spans="1:17" x14ac:dyDescent="0.25">
      <c r="A990" t="s">
        <v>31</v>
      </c>
      <c r="B990" s="7">
        <v>8687656127</v>
      </c>
      <c r="C990" t="s">
        <v>32</v>
      </c>
      <c r="D990" t="s">
        <v>19</v>
      </c>
      <c r="E990" s="5">
        <v>43718</v>
      </c>
      <c r="F990" t="s">
        <v>660</v>
      </c>
      <c r="G990">
        <v>444</v>
      </c>
      <c r="H990">
        <v>51.22</v>
      </c>
      <c r="I990">
        <v>22741.68</v>
      </c>
      <c r="J990" t="s">
        <v>661</v>
      </c>
      <c r="K990" t="str">
        <f>INDEX($O$4:$O$15,MONTH(sp_tbl[[#This Row],[Date]]))</f>
        <v>September</v>
      </c>
      <c r="Q990" s="5"/>
    </row>
    <row r="991" spans="1:17" x14ac:dyDescent="0.25">
      <c r="A991" t="s">
        <v>82</v>
      </c>
      <c r="B991" s="7">
        <v>8367072738</v>
      </c>
      <c r="C991" t="s">
        <v>2291</v>
      </c>
      <c r="D991" t="s">
        <v>19</v>
      </c>
      <c r="E991" s="5">
        <v>43718</v>
      </c>
      <c r="F991" t="s">
        <v>671</v>
      </c>
      <c r="G991">
        <v>547</v>
      </c>
      <c r="H991">
        <v>91.69</v>
      </c>
      <c r="I991">
        <v>50154.43</v>
      </c>
      <c r="J991" t="s">
        <v>127</v>
      </c>
      <c r="K991" t="str">
        <f>INDEX($O$4:$O$15,MONTH(sp_tbl[[#This Row],[Date]]))</f>
        <v>September</v>
      </c>
      <c r="Q991" s="5"/>
    </row>
    <row r="992" spans="1:17" x14ac:dyDescent="0.25">
      <c r="A992" t="s">
        <v>125</v>
      </c>
      <c r="B992" s="7">
        <v>7715186250</v>
      </c>
      <c r="C992" t="s">
        <v>2297</v>
      </c>
      <c r="D992" t="s">
        <v>19</v>
      </c>
      <c r="E992" s="5">
        <v>43718</v>
      </c>
      <c r="F992" t="s">
        <v>894</v>
      </c>
      <c r="G992">
        <v>505</v>
      </c>
      <c r="H992">
        <v>180.09</v>
      </c>
      <c r="I992">
        <v>90945.45</v>
      </c>
      <c r="J992" t="s">
        <v>726</v>
      </c>
      <c r="K992" t="str">
        <f>INDEX($O$4:$O$15,MONTH(sp_tbl[[#This Row],[Date]]))</f>
        <v>September</v>
      </c>
      <c r="Q992" s="5"/>
    </row>
    <row r="993" spans="1:17" x14ac:dyDescent="0.25">
      <c r="A993" t="s">
        <v>189</v>
      </c>
      <c r="B993" s="7">
        <v>6874331704</v>
      </c>
      <c r="C993" t="s">
        <v>2293</v>
      </c>
      <c r="D993" t="s">
        <v>19</v>
      </c>
      <c r="E993" s="5">
        <v>43718</v>
      </c>
      <c r="F993" t="s">
        <v>1166</v>
      </c>
      <c r="G993">
        <v>806</v>
      </c>
      <c r="H993">
        <v>71.75</v>
      </c>
      <c r="I993">
        <v>57830.5</v>
      </c>
      <c r="J993" t="s">
        <v>110</v>
      </c>
      <c r="K993" t="str">
        <f>INDEX($O$4:$O$15,MONTH(sp_tbl[[#This Row],[Date]]))</f>
        <v>September</v>
      </c>
      <c r="Q993" s="5"/>
    </row>
    <row r="994" spans="1:17" x14ac:dyDescent="0.25">
      <c r="A994" t="s">
        <v>394</v>
      </c>
      <c r="B994" s="7">
        <v>8745522113</v>
      </c>
      <c r="C994" t="s">
        <v>2285</v>
      </c>
      <c r="D994" t="s">
        <v>18</v>
      </c>
      <c r="E994" s="5">
        <v>43718</v>
      </c>
      <c r="F994" t="s">
        <v>1736</v>
      </c>
      <c r="G994">
        <v>691</v>
      </c>
      <c r="H994">
        <v>164.77</v>
      </c>
      <c r="I994">
        <v>113856.07</v>
      </c>
      <c r="J994" t="s">
        <v>417</v>
      </c>
      <c r="K994" t="str">
        <f>INDEX($O$4:$O$15,MONTH(sp_tbl[[#This Row],[Date]]))</f>
        <v>September</v>
      </c>
      <c r="Q994" s="5"/>
    </row>
    <row r="995" spans="1:17" x14ac:dyDescent="0.25">
      <c r="A995" t="s">
        <v>486</v>
      </c>
      <c r="B995" s="7">
        <v>1758841168</v>
      </c>
      <c r="C995" t="s">
        <v>2289</v>
      </c>
      <c r="D995" t="s">
        <v>18</v>
      </c>
      <c r="E995" s="5">
        <v>43718</v>
      </c>
      <c r="F995" t="s">
        <v>1921</v>
      </c>
      <c r="G995">
        <v>507</v>
      </c>
      <c r="H995">
        <v>189.72</v>
      </c>
      <c r="I995">
        <v>96188.04</v>
      </c>
      <c r="J995" t="s">
        <v>520</v>
      </c>
      <c r="K995" t="str">
        <f>INDEX($O$4:$O$15,MONTH(sp_tbl[[#This Row],[Date]]))</f>
        <v>September</v>
      </c>
      <c r="Q995" s="5"/>
    </row>
    <row r="996" spans="1:17" x14ac:dyDescent="0.25">
      <c r="A996" t="s">
        <v>549</v>
      </c>
      <c r="B996" s="7">
        <v>7465830315</v>
      </c>
      <c r="C996" t="s">
        <v>2285</v>
      </c>
      <c r="D996" t="s">
        <v>18</v>
      </c>
      <c r="E996" s="5">
        <v>43718</v>
      </c>
      <c r="F996" t="s">
        <v>2191</v>
      </c>
      <c r="G996">
        <v>446</v>
      </c>
      <c r="H996">
        <v>376.4</v>
      </c>
      <c r="I996">
        <v>167874.4</v>
      </c>
      <c r="J996" t="s">
        <v>2113</v>
      </c>
      <c r="K996" t="str">
        <f>INDEX($O$4:$O$15,MONTH(sp_tbl[[#This Row],[Date]]))</f>
        <v>September</v>
      </c>
      <c r="Q996" s="5"/>
    </row>
    <row r="997" spans="1:17" x14ac:dyDescent="0.25">
      <c r="A997" t="s">
        <v>31</v>
      </c>
      <c r="B997" s="7">
        <v>8687656127</v>
      </c>
      <c r="C997" t="s">
        <v>32</v>
      </c>
      <c r="D997" t="s">
        <v>19</v>
      </c>
      <c r="E997" s="5">
        <v>43719</v>
      </c>
      <c r="F997" t="s">
        <v>607</v>
      </c>
      <c r="G997">
        <v>877</v>
      </c>
      <c r="H997">
        <v>265.10000000000002</v>
      </c>
      <c r="I997">
        <v>232492.7</v>
      </c>
      <c r="J997" t="s">
        <v>126</v>
      </c>
      <c r="K997" t="str">
        <f>INDEX($O$4:$O$15,MONTH(sp_tbl[[#This Row],[Date]]))</f>
        <v>September</v>
      </c>
      <c r="Q997" s="5"/>
    </row>
    <row r="998" spans="1:17" x14ac:dyDescent="0.25">
      <c r="A998" t="s">
        <v>156</v>
      </c>
      <c r="B998" s="7">
        <v>1007202752</v>
      </c>
      <c r="C998" t="s">
        <v>2291</v>
      </c>
      <c r="D998" t="s">
        <v>19</v>
      </c>
      <c r="E998" s="5">
        <v>43719</v>
      </c>
      <c r="F998" t="s">
        <v>956</v>
      </c>
      <c r="G998">
        <v>766</v>
      </c>
      <c r="H998">
        <v>254.35</v>
      </c>
      <c r="I998">
        <v>194832.1</v>
      </c>
      <c r="J998" t="s">
        <v>957</v>
      </c>
      <c r="K998" t="str">
        <f>INDEX($O$4:$O$15,MONTH(sp_tbl[[#This Row],[Date]]))</f>
        <v>September</v>
      </c>
      <c r="Q998" s="5"/>
    </row>
    <row r="999" spans="1:17" x14ac:dyDescent="0.25">
      <c r="A999" t="s">
        <v>174</v>
      </c>
      <c r="B999" s="7">
        <v>4520285782</v>
      </c>
      <c r="C999" t="s">
        <v>2295</v>
      </c>
      <c r="D999" t="s">
        <v>19</v>
      </c>
      <c r="E999" s="5">
        <v>43719</v>
      </c>
      <c r="F999" t="s">
        <v>1030</v>
      </c>
      <c r="G999">
        <v>753</v>
      </c>
      <c r="H999">
        <v>11.25</v>
      </c>
      <c r="I999">
        <v>8471.25</v>
      </c>
      <c r="J999" t="s">
        <v>763</v>
      </c>
      <c r="K999" t="str">
        <f>INDEX($O$4:$O$15,MONTH(sp_tbl[[#This Row],[Date]]))</f>
        <v>September</v>
      </c>
      <c r="Q999" s="5"/>
    </row>
    <row r="1000" spans="1:17" x14ac:dyDescent="0.25">
      <c r="A1000" t="s">
        <v>206</v>
      </c>
      <c r="B1000" s="7">
        <v>311634371</v>
      </c>
      <c r="C1000" t="s">
        <v>2285</v>
      </c>
      <c r="D1000" t="s">
        <v>19</v>
      </c>
      <c r="E1000" s="5">
        <v>43719</v>
      </c>
      <c r="F1000" t="s">
        <v>1244</v>
      </c>
      <c r="G1000">
        <v>739</v>
      </c>
      <c r="H1000">
        <v>6.88</v>
      </c>
      <c r="I1000">
        <v>5084.32</v>
      </c>
      <c r="J1000" t="s">
        <v>1245</v>
      </c>
      <c r="K1000" t="str">
        <f>INDEX($O$4:$O$15,MONTH(sp_tbl[[#This Row],[Date]]))</f>
        <v>September</v>
      </c>
      <c r="Q1000" s="5"/>
    </row>
    <row r="1001" spans="1:17" x14ac:dyDescent="0.25">
      <c r="A1001" t="s">
        <v>334</v>
      </c>
      <c r="B1001" s="7">
        <v>6354702575</v>
      </c>
      <c r="C1001" t="s">
        <v>2287</v>
      </c>
      <c r="D1001" t="s">
        <v>18</v>
      </c>
      <c r="E1001" s="5">
        <v>43719</v>
      </c>
      <c r="F1001" t="s">
        <v>1524</v>
      </c>
      <c r="G1001">
        <v>805</v>
      </c>
      <c r="H1001">
        <v>411.26</v>
      </c>
      <c r="I1001">
        <v>331064.3</v>
      </c>
      <c r="J1001" t="s">
        <v>454</v>
      </c>
      <c r="K1001" t="str">
        <f>INDEX($O$4:$O$15,MONTH(sp_tbl[[#This Row],[Date]]))</f>
        <v>September</v>
      </c>
      <c r="Q1001" s="5"/>
    </row>
    <row r="1002" spans="1:17" x14ac:dyDescent="0.25">
      <c r="A1002" t="s">
        <v>439</v>
      </c>
      <c r="B1002" s="7">
        <v>4026667576</v>
      </c>
      <c r="C1002" t="s">
        <v>2286</v>
      </c>
      <c r="D1002" t="s">
        <v>18</v>
      </c>
      <c r="E1002" s="5">
        <v>43719</v>
      </c>
      <c r="F1002" t="s">
        <v>1811</v>
      </c>
      <c r="G1002">
        <v>556</v>
      </c>
      <c r="H1002">
        <v>182.44</v>
      </c>
      <c r="I1002">
        <v>101436.64</v>
      </c>
      <c r="J1002" t="s">
        <v>431</v>
      </c>
      <c r="K1002" t="str">
        <f>INDEX($O$4:$O$15,MONTH(sp_tbl[[#This Row],[Date]]))</f>
        <v>September</v>
      </c>
      <c r="Q1002" s="5"/>
    </row>
    <row r="1003" spans="1:17" x14ac:dyDescent="0.25">
      <c r="A1003" t="s">
        <v>549</v>
      </c>
      <c r="B1003" s="7">
        <v>7465830315</v>
      </c>
      <c r="C1003" t="s">
        <v>2285</v>
      </c>
      <c r="D1003" t="s">
        <v>18</v>
      </c>
      <c r="E1003" s="5">
        <v>43719</v>
      </c>
      <c r="F1003" t="s">
        <v>2207</v>
      </c>
      <c r="G1003">
        <v>259</v>
      </c>
      <c r="H1003">
        <v>149.38</v>
      </c>
      <c r="I1003">
        <v>38689.42</v>
      </c>
      <c r="J1003" t="s">
        <v>2208</v>
      </c>
      <c r="K1003" t="str">
        <f>INDEX($O$4:$O$15,MONTH(sp_tbl[[#This Row],[Date]]))</f>
        <v>September</v>
      </c>
      <c r="Q1003" s="5"/>
    </row>
    <row r="1004" spans="1:17" x14ac:dyDescent="0.25">
      <c r="A1004" t="s">
        <v>259</v>
      </c>
      <c r="B1004" s="7">
        <v>3282355067</v>
      </c>
      <c r="C1004" t="s">
        <v>2286</v>
      </c>
      <c r="D1004" t="s">
        <v>18</v>
      </c>
      <c r="E1004" s="5">
        <v>43720</v>
      </c>
      <c r="F1004" t="s">
        <v>1364</v>
      </c>
      <c r="G1004">
        <v>864</v>
      </c>
      <c r="H1004">
        <v>15.95</v>
      </c>
      <c r="I1004">
        <v>13780.8</v>
      </c>
      <c r="J1004" t="s">
        <v>496</v>
      </c>
      <c r="K1004" t="str">
        <f>INDEX($O$4:$O$15,MONTH(sp_tbl[[#This Row],[Date]]))</f>
        <v>September</v>
      </c>
      <c r="Q1004" s="5"/>
    </row>
    <row r="1005" spans="1:17" x14ac:dyDescent="0.25">
      <c r="A1005" t="s">
        <v>315</v>
      </c>
      <c r="B1005" s="7">
        <v>8238078287</v>
      </c>
      <c r="C1005" t="s">
        <v>2295</v>
      </c>
      <c r="D1005" t="s">
        <v>18</v>
      </c>
      <c r="E1005" s="5">
        <v>43720</v>
      </c>
      <c r="F1005" t="s">
        <v>1457</v>
      </c>
      <c r="G1005">
        <v>487</v>
      </c>
      <c r="H1005">
        <v>330.13</v>
      </c>
      <c r="I1005">
        <v>160773.31</v>
      </c>
      <c r="J1005" t="s">
        <v>534</v>
      </c>
      <c r="K1005" t="str">
        <f>INDEX($O$4:$O$15,MONTH(sp_tbl[[#This Row],[Date]]))</f>
        <v>September</v>
      </c>
      <c r="Q1005" s="5"/>
    </row>
    <row r="1006" spans="1:17" x14ac:dyDescent="0.25">
      <c r="A1006" t="s">
        <v>376</v>
      </c>
      <c r="B1006" s="7">
        <v>6441743474</v>
      </c>
      <c r="C1006" t="s">
        <v>2302</v>
      </c>
      <c r="D1006" t="s">
        <v>18</v>
      </c>
      <c r="E1006" s="5">
        <v>43720</v>
      </c>
      <c r="F1006" t="s">
        <v>1604</v>
      </c>
      <c r="G1006">
        <v>455</v>
      </c>
      <c r="H1006">
        <v>48.09</v>
      </c>
      <c r="I1006">
        <v>21880.95</v>
      </c>
      <c r="J1006" t="s">
        <v>276</v>
      </c>
      <c r="K1006" t="str">
        <f>INDEX($O$4:$O$15,MONTH(sp_tbl[[#This Row],[Date]]))</f>
        <v>September</v>
      </c>
      <c r="Q1006" s="5"/>
    </row>
    <row r="1007" spans="1:17" x14ac:dyDescent="0.25">
      <c r="A1007" t="s">
        <v>486</v>
      </c>
      <c r="B1007" s="7">
        <v>1758841168</v>
      </c>
      <c r="C1007" t="s">
        <v>2289</v>
      </c>
      <c r="D1007" t="s">
        <v>18</v>
      </c>
      <c r="E1007" s="5">
        <v>43720</v>
      </c>
      <c r="F1007" t="s">
        <v>1923</v>
      </c>
      <c r="G1007">
        <v>675</v>
      </c>
      <c r="H1007">
        <v>31.01</v>
      </c>
      <c r="I1007">
        <v>20931.75</v>
      </c>
      <c r="J1007" t="s">
        <v>585</v>
      </c>
      <c r="K1007" t="str">
        <f>INDEX($O$4:$O$15,MONTH(sp_tbl[[#This Row],[Date]]))</f>
        <v>September</v>
      </c>
      <c r="Q1007" s="5"/>
    </row>
    <row r="1008" spans="1:17" x14ac:dyDescent="0.25">
      <c r="A1008" t="s">
        <v>31</v>
      </c>
      <c r="B1008" s="7">
        <v>8687656127</v>
      </c>
      <c r="C1008" t="s">
        <v>32</v>
      </c>
      <c r="D1008" t="s">
        <v>19</v>
      </c>
      <c r="E1008" s="5">
        <v>43721</v>
      </c>
      <c r="F1008" t="s">
        <v>649</v>
      </c>
      <c r="G1008">
        <v>452</v>
      </c>
      <c r="H1008">
        <v>103.45</v>
      </c>
      <c r="I1008">
        <v>46759.4</v>
      </c>
      <c r="J1008" t="s">
        <v>650</v>
      </c>
      <c r="K1008" t="str">
        <f>INDEX($O$4:$O$15,MONTH(sp_tbl[[#This Row],[Date]]))</f>
        <v>September</v>
      </c>
      <c r="Q1008" s="5"/>
    </row>
    <row r="1009" spans="1:17" x14ac:dyDescent="0.25">
      <c r="A1009" t="s">
        <v>189</v>
      </c>
      <c r="B1009" s="7">
        <v>6874331704</v>
      </c>
      <c r="C1009" t="s">
        <v>2293</v>
      </c>
      <c r="D1009" t="s">
        <v>19</v>
      </c>
      <c r="E1009" s="5">
        <v>43721</v>
      </c>
      <c r="F1009" t="s">
        <v>1153</v>
      </c>
      <c r="G1009">
        <v>857</v>
      </c>
      <c r="H1009">
        <v>82.65</v>
      </c>
      <c r="I1009">
        <v>70831.05</v>
      </c>
      <c r="J1009" t="s">
        <v>648</v>
      </c>
      <c r="K1009" t="str">
        <f>INDEX($O$4:$O$15,MONTH(sp_tbl[[#This Row],[Date]]))</f>
        <v>September</v>
      </c>
      <c r="Q1009" s="5"/>
    </row>
    <row r="1010" spans="1:17" x14ac:dyDescent="0.25">
      <c r="A1010" t="s">
        <v>220</v>
      </c>
      <c r="B1010" s="7">
        <v>7728733734</v>
      </c>
      <c r="C1010" t="s">
        <v>2292</v>
      </c>
      <c r="D1010" t="s">
        <v>18</v>
      </c>
      <c r="E1010" s="5">
        <v>43721</v>
      </c>
      <c r="F1010" t="s">
        <v>1305</v>
      </c>
      <c r="G1010">
        <v>324</v>
      </c>
      <c r="H1010">
        <v>134.87</v>
      </c>
      <c r="I1010">
        <v>43697.88</v>
      </c>
      <c r="J1010" t="s">
        <v>1306</v>
      </c>
      <c r="K1010" t="str">
        <f>INDEX($O$4:$O$15,MONTH(sp_tbl[[#This Row],[Date]]))</f>
        <v>September</v>
      </c>
      <c r="Q1010" s="5"/>
    </row>
    <row r="1011" spans="1:17" x14ac:dyDescent="0.25">
      <c r="A1011" t="s">
        <v>356</v>
      </c>
      <c r="B1011" s="7">
        <v>238375314</v>
      </c>
      <c r="C1011" t="s">
        <v>2301</v>
      </c>
      <c r="D1011" t="s">
        <v>18</v>
      </c>
      <c r="E1011" s="5">
        <v>43721</v>
      </c>
      <c r="F1011" t="s">
        <v>1566</v>
      </c>
      <c r="G1011">
        <v>780</v>
      </c>
      <c r="H1011">
        <v>136.79</v>
      </c>
      <c r="I1011">
        <v>106696.2</v>
      </c>
      <c r="J1011" t="s">
        <v>566</v>
      </c>
      <c r="K1011" t="str">
        <f>INDEX($O$4:$O$15,MONTH(sp_tbl[[#This Row],[Date]]))</f>
        <v>September</v>
      </c>
      <c r="Q1011" s="5"/>
    </row>
    <row r="1012" spans="1:17" x14ac:dyDescent="0.25">
      <c r="A1012" t="s">
        <v>416</v>
      </c>
      <c r="B1012" s="7">
        <v>6860185571</v>
      </c>
      <c r="C1012" t="s">
        <v>2304</v>
      </c>
      <c r="D1012" t="s">
        <v>18</v>
      </c>
      <c r="E1012" s="5">
        <v>43721</v>
      </c>
      <c r="F1012" t="s">
        <v>1750</v>
      </c>
      <c r="G1012">
        <v>352</v>
      </c>
      <c r="H1012">
        <v>10.79</v>
      </c>
      <c r="I1012">
        <v>3798.08</v>
      </c>
      <c r="J1012" t="s">
        <v>414</v>
      </c>
      <c r="K1012" t="str">
        <f>INDEX($O$4:$O$15,MONTH(sp_tbl[[#This Row],[Date]]))</f>
        <v>September</v>
      </c>
      <c r="Q1012" s="5"/>
    </row>
    <row r="1013" spans="1:17" x14ac:dyDescent="0.25">
      <c r="A1013" t="s">
        <v>439</v>
      </c>
      <c r="B1013" s="7">
        <v>4026667576</v>
      </c>
      <c r="C1013" t="s">
        <v>2286</v>
      </c>
      <c r="D1013" t="s">
        <v>18</v>
      </c>
      <c r="E1013" s="5">
        <v>43721</v>
      </c>
      <c r="F1013" t="s">
        <v>1812</v>
      </c>
      <c r="G1013">
        <v>516</v>
      </c>
      <c r="H1013">
        <v>1.56</v>
      </c>
      <c r="I1013">
        <v>804.96</v>
      </c>
      <c r="J1013" t="s">
        <v>1674</v>
      </c>
      <c r="K1013" t="str">
        <f>INDEX($O$4:$O$15,MONTH(sp_tbl[[#This Row],[Date]]))</f>
        <v>September</v>
      </c>
      <c r="Q1013" s="5"/>
    </row>
    <row r="1014" spans="1:17" x14ac:dyDescent="0.25">
      <c r="A1014" t="s">
        <v>104</v>
      </c>
      <c r="B1014" s="7">
        <v>188071775</v>
      </c>
      <c r="C1014" t="s">
        <v>2298</v>
      </c>
      <c r="D1014" t="s">
        <v>19</v>
      </c>
      <c r="E1014" s="5">
        <v>43722</v>
      </c>
      <c r="F1014" t="s">
        <v>754</v>
      </c>
      <c r="G1014">
        <v>362</v>
      </c>
      <c r="H1014">
        <v>402.22</v>
      </c>
      <c r="I1014">
        <v>145603.64000000001</v>
      </c>
      <c r="J1014" t="s">
        <v>755</v>
      </c>
      <c r="K1014" t="str">
        <f>INDEX($O$4:$O$15,MONTH(sp_tbl[[#This Row],[Date]]))</f>
        <v>September</v>
      </c>
      <c r="Q1014" s="5"/>
    </row>
    <row r="1015" spans="1:17" x14ac:dyDescent="0.25">
      <c r="A1015" t="s">
        <v>141</v>
      </c>
      <c r="B1015" s="7">
        <v>2438825543</v>
      </c>
      <c r="C1015" t="s">
        <v>2300</v>
      </c>
      <c r="D1015" t="s">
        <v>19</v>
      </c>
      <c r="E1015" s="5">
        <v>43722</v>
      </c>
      <c r="F1015" t="s">
        <v>906</v>
      </c>
      <c r="G1015">
        <v>574</v>
      </c>
      <c r="H1015">
        <v>185.86</v>
      </c>
      <c r="I1015">
        <v>106683.64</v>
      </c>
      <c r="J1015" t="s">
        <v>781</v>
      </c>
      <c r="K1015" t="str">
        <f>INDEX($O$4:$O$15,MONTH(sp_tbl[[#This Row],[Date]]))</f>
        <v>September</v>
      </c>
      <c r="Q1015" s="5"/>
    </row>
    <row r="1016" spans="1:17" x14ac:dyDescent="0.25">
      <c r="A1016" t="s">
        <v>174</v>
      </c>
      <c r="B1016" s="7">
        <v>4520285782</v>
      </c>
      <c r="C1016" t="s">
        <v>2295</v>
      </c>
      <c r="D1016" t="s">
        <v>19</v>
      </c>
      <c r="E1016" s="5">
        <v>43722</v>
      </c>
      <c r="F1016" t="s">
        <v>1015</v>
      </c>
      <c r="G1016">
        <v>345</v>
      </c>
      <c r="H1016">
        <v>298.20999999999998</v>
      </c>
      <c r="I1016">
        <v>102882.45</v>
      </c>
      <c r="J1016" t="s">
        <v>1016</v>
      </c>
      <c r="K1016" t="str">
        <f>INDEX($O$4:$O$15,MONTH(sp_tbl[[#This Row],[Date]]))</f>
        <v>September</v>
      </c>
      <c r="Q1016" s="5"/>
    </row>
    <row r="1017" spans="1:17" x14ac:dyDescent="0.25">
      <c r="A1017" t="s">
        <v>189</v>
      </c>
      <c r="B1017" s="7">
        <v>6874331704</v>
      </c>
      <c r="C1017" t="s">
        <v>2293</v>
      </c>
      <c r="D1017" t="s">
        <v>19</v>
      </c>
      <c r="E1017" s="5">
        <v>43722</v>
      </c>
      <c r="F1017" t="s">
        <v>1142</v>
      </c>
      <c r="G1017">
        <v>497</v>
      </c>
      <c r="H1017">
        <v>159.94</v>
      </c>
      <c r="I1017">
        <v>79490.179999999993</v>
      </c>
      <c r="J1017" t="s">
        <v>1143</v>
      </c>
      <c r="K1017" t="str">
        <f>INDEX($O$4:$O$15,MONTH(sp_tbl[[#This Row],[Date]]))</f>
        <v>September</v>
      </c>
      <c r="Q1017" s="5"/>
    </row>
    <row r="1018" spans="1:17" x14ac:dyDescent="0.25">
      <c r="A1018" t="s">
        <v>486</v>
      </c>
      <c r="B1018" s="7">
        <v>1758841168</v>
      </c>
      <c r="C1018" t="s">
        <v>2289</v>
      </c>
      <c r="D1018" t="s">
        <v>18</v>
      </c>
      <c r="E1018" s="5">
        <v>43722</v>
      </c>
      <c r="F1018" t="s">
        <v>1966</v>
      </c>
      <c r="G1018">
        <v>627</v>
      </c>
      <c r="H1018">
        <v>55.21</v>
      </c>
      <c r="I1018">
        <v>34616.67</v>
      </c>
      <c r="J1018" t="s">
        <v>390</v>
      </c>
      <c r="K1018" t="str">
        <f>INDEX($O$4:$O$15,MONTH(sp_tbl[[#This Row],[Date]]))</f>
        <v>September</v>
      </c>
      <c r="Q1018" s="5"/>
    </row>
    <row r="1019" spans="1:17" x14ac:dyDescent="0.25">
      <c r="A1019" t="s">
        <v>156</v>
      </c>
      <c r="B1019" s="7">
        <v>1007202752</v>
      </c>
      <c r="C1019" t="s">
        <v>2291</v>
      </c>
      <c r="D1019" t="s">
        <v>19</v>
      </c>
      <c r="E1019" s="5">
        <v>43723</v>
      </c>
      <c r="F1019" t="s">
        <v>960</v>
      </c>
      <c r="G1019">
        <v>970</v>
      </c>
      <c r="H1019">
        <v>4.51</v>
      </c>
      <c r="I1019">
        <v>4374.7</v>
      </c>
      <c r="J1019" t="s">
        <v>961</v>
      </c>
      <c r="K1019" t="str">
        <f>INDEX($O$4:$O$15,MONTH(sp_tbl[[#This Row],[Date]]))</f>
        <v>September</v>
      </c>
      <c r="Q1019" s="5"/>
    </row>
    <row r="1020" spans="1:17" x14ac:dyDescent="0.25">
      <c r="A1020" t="s">
        <v>559</v>
      </c>
      <c r="B1020" s="7">
        <v>3820016237</v>
      </c>
      <c r="C1020" t="s">
        <v>2295</v>
      </c>
      <c r="D1020" t="s">
        <v>18</v>
      </c>
      <c r="E1020" s="5">
        <v>43723</v>
      </c>
      <c r="F1020" t="s">
        <v>2253</v>
      </c>
      <c r="G1020">
        <v>394</v>
      </c>
      <c r="H1020">
        <v>84.05</v>
      </c>
      <c r="I1020">
        <v>33115.699999999997</v>
      </c>
      <c r="J1020" t="s">
        <v>1668</v>
      </c>
      <c r="K1020" t="str">
        <f>INDEX($O$4:$O$15,MONTH(sp_tbl[[#This Row],[Date]]))</f>
        <v>September</v>
      </c>
      <c r="Q1020" s="5"/>
    </row>
    <row r="1021" spans="1:17" x14ac:dyDescent="0.25">
      <c r="A1021" t="s">
        <v>31</v>
      </c>
      <c r="B1021" s="7">
        <v>8687656127</v>
      </c>
      <c r="C1021" t="s">
        <v>32</v>
      </c>
      <c r="D1021" t="s">
        <v>19</v>
      </c>
      <c r="E1021" s="5">
        <v>43724</v>
      </c>
      <c r="F1021" t="s">
        <v>654</v>
      </c>
      <c r="G1021">
        <v>296</v>
      </c>
      <c r="H1021">
        <v>26.86</v>
      </c>
      <c r="I1021">
        <v>7950.56</v>
      </c>
      <c r="J1021" t="s">
        <v>139</v>
      </c>
      <c r="K1021" t="str">
        <f>INDEX($O$4:$O$15,MONTH(sp_tbl[[#This Row],[Date]]))</f>
        <v>September</v>
      </c>
      <c r="Q1021" s="5"/>
    </row>
    <row r="1022" spans="1:17" x14ac:dyDescent="0.25">
      <c r="A1022" t="s">
        <v>376</v>
      </c>
      <c r="B1022" s="7">
        <v>6441743474</v>
      </c>
      <c r="C1022" t="s">
        <v>2302</v>
      </c>
      <c r="D1022" t="s">
        <v>18</v>
      </c>
      <c r="E1022" s="5">
        <v>43724</v>
      </c>
      <c r="F1022" t="s">
        <v>1621</v>
      </c>
      <c r="G1022">
        <v>581</v>
      </c>
      <c r="H1022">
        <v>49.51</v>
      </c>
      <c r="I1022">
        <v>28765.31</v>
      </c>
      <c r="J1022" t="s">
        <v>378</v>
      </c>
      <c r="K1022" t="str">
        <f>INDEX($O$4:$O$15,MONTH(sp_tbl[[#This Row],[Date]]))</f>
        <v>September</v>
      </c>
      <c r="Q1022" s="5"/>
    </row>
    <row r="1023" spans="1:17" x14ac:dyDescent="0.25">
      <c r="A1023" t="s">
        <v>559</v>
      </c>
      <c r="B1023" s="7">
        <v>3820016237</v>
      </c>
      <c r="C1023" t="s">
        <v>2295</v>
      </c>
      <c r="D1023" t="s">
        <v>18</v>
      </c>
      <c r="E1023" s="5">
        <v>43724</v>
      </c>
      <c r="F1023" t="s">
        <v>2283</v>
      </c>
      <c r="G1023">
        <v>520</v>
      </c>
      <c r="H1023">
        <v>290.58999999999997</v>
      </c>
      <c r="I1023">
        <v>151106.79999999999</v>
      </c>
      <c r="J1023" t="s">
        <v>354</v>
      </c>
      <c r="K1023" t="str">
        <f>INDEX($O$4:$O$15,MONTH(sp_tbl[[#This Row],[Date]]))</f>
        <v>September</v>
      </c>
      <c r="Q1023" s="5"/>
    </row>
    <row r="1024" spans="1:17" x14ac:dyDescent="0.25">
      <c r="A1024" t="s">
        <v>156</v>
      </c>
      <c r="B1024" s="7">
        <v>1007202752</v>
      </c>
      <c r="C1024" t="s">
        <v>2291</v>
      </c>
      <c r="D1024" t="s">
        <v>19</v>
      </c>
      <c r="E1024" s="5">
        <v>43725</v>
      </c>
      <c r="F1024" t="s">
        <v>968</v>
      </c>
      <c r="G1024">
        <v>585</v>
      </c>
      <c r="H1024">
        <v>167.99</v>
      </c>
      <c r="I1024">
        <v>98274.15</v>
      </c>
      <c r="J1024" t="s">
        <v>969</v>
      </c>
      <c r="K1024" t="str">
        <f>INDEX($O$4:$O$15,MONTH(sp_tbl[[#This Row],[Date]]))</f>
        <v>September</v>
      </c>
      <c r="Q1024" s="5"/>
    </row>
    <row r="1025" spans="1:17" x14ac:dyDescent="0.25">
      <c r="A1025" t="s">
        <v>189</v>
      </c>
      <c r="B1025" s="7">
        <v>6874331704</v>
      </c>
      <c r="C1025" t="s">
        <v>2293</v>
      </c>
      <c r="D1025" t="s">
        <v>19</v>
      </c>
      <c r="E1025" s="5">
        <v>43725</v>
      </c>
      <c r="F1025" t="s">
        <v>1101</v>
      </c>
      <c r="G1025">
        <v>845</v>
      </c>
      <c r="H1025">
        <v>239.09</v>
      </c>
      <c r="I1025">
        <v>202031.05</v>
      </c>
      <c r="J1025" t="s">
        <v>838</v>
      </c>
      <c r="K1025" t="str">
        <f>INDEX($O$4:$O$15,MONTH(sp_tbl[[#This Row],[Date]]))</f>
        <v>September</v>
      </c>
      <c r="Q1025" s="5"/>
    </row>
    <row r="1026" spans="1:17" x14ac:dyDescent="0.25">
      <c r="A1026" t="s">
        <v>541</v>
      </c>
      <c r="B1026" s="7">
        <v>517576661</v>
      </c>
      <c r="C1026" t="s">
        <v>2303</v>
      </c>
      <c r="D1026" t="s">
        <v>18</v>
      </c>
      <c r="E1026" s="5">
        <v>43725</v>
      </c>
      <c r="F1026" t="s">
        <v>2127</v>
      </c>
      <c r="G1026">
        <v>369</v>
      </c>
      <c r="H1026">
        <v>4.97</v>
      </c>
      <c r="I1026">
        <v>1833.93</v>
      </c>
      <c r="J1026" t="s">
        <v>336</v>
      </c>
      <c r="K1026" t="str">
        <f>INDEX($O$4:$O$15,MONTH(sp_tbl[[#This Row],[Date]]))</f>
        <v>September</v>
      </c>
      <c r="Q1026" s="5"/>
    </row>
    <row r="1027" spans="1:17" x14ac:dyDescent="0.25">
      <c r="A1027" t="s">
        <v>559</v>
      </c>
      <c r="B1027" s="7">
        <v>3820016237</v>
      </c>
      <c r="C1027" t="s">
        <v>2295</v>
      </c>
      <c r="D1027" t="s">
        <v>18</v>
      </c>
      <c r="E1027" s="5">
        <v>43725</v>
      </c>
      <c r="F1027" t="s">
        <v>2271</v>
      </c>
      <c r="G1027">
        <v>545</v>
      </c>
      <c r="H1027">
        <v>346.26</v>
      </c>
      <c r="I1027">
        <v>188711.7</v>
      </c>
      <c r="J1027" t="s">
        <v>243</v>
      </c>
      <c r="K1027" t="str">
        <f>INDEX($O$4:$O$15,MONTH(sp_tbl[[#This Row],[Date]]))</f>
        <v>September</v>
      </c>
      <c r="Q1027" s="5"/>
    </row>
    <row r="1028" spans="1:17" x14ac:dyDescent="0.25">
      <c r="A1028" t="s">
        <v>189</v>
      </c>
      <c r="B1028" s="7">
        <v>6874331704</v>
      </c>
      <c r="C1028" t="s">
        <v>2293</v>
      </c>
      <c r="D1028" t="s">
        <v>19</v>
      </c>
      <c r="E1028" s="5">
        <v>43726</v>
      </c>
      <c r="F1028" t="s">
        <v>1080</v>
      </c>
      <c r="G1028">
        <v>448</v>
      </c>
      <c r="H1028">
        <v>418.38</v>
      </c>
      <c r="I1028">
        <v>187434.23999999999</v>
      </c>
      <c r="J1028" t="s">
        <v>102</v>
      </c>
      <c r="K1028" t="str">
        <f>INDEX($O$4:$O$15,MONTH(sp_tbl[[#This Row],[Date]]))</f>
        <v>September</v>
      </c>
      <c r="Q1028" s="5"/>
    </row>
    <row r="1029" spans="1:17" x14ac:dyDescent="0.25">
      <c r="A1029" t="s">
        <v>104</v>
      </c>
      <c r="B1029" s="7">
        <v>188071775</v>
      </c>
      <c r="C1029" t="s">
        <v>2298</v>
      </c>
      <c r="D1029" t="s">
        <v>19</v>
      </c>
      <c r="E1029" s="5">
        <v>43727</v>
      </c>
      <c r="F1029" t="s">
        <v>733</v>
      </c>
      <c r="G1029">
        <v>526</v>
      </c>
      <c r="H1029">
        <v>67.34</v>
      </c>
      <c r="I1029">
        <v>35420.839999999997</v>
      </c>
      <c r="J1029" t="s">
        <v>85</v>
      </c>
      <c r="K1029" t="str">
        <f>INDEX($O$4:$O$15,MONTH(sp_tbl[[#This Row],[Date]]))</f>
        <v>September</v>
      </c>
      <c r="Q1029" s="5"/>
    </row>
    <row r="1030" spans="1:17" x14ac:dyDescent="0.25">
      <c r="A1030" t="s">
        <v>104</v>
      </c>
      <c r="B1030" s="7">
        <v>188071775</v>
      </c>
      <c r="C1030" t="s">
        <v>2298</v>
      </c>
      <c r="D1030" t="s">
        <v>19</v>
      </c>
      <c r="E1030" s="5">
        <v>43727</v>
      </c>
      <c r="F1030" t="s">
        <v>756</v>
      </c>
      <c r="G1030">
        <v>623</v>
      </c>
      <c r="H1030">
        <v>151.44</v>
      </c>
      <c r="I1030">
        <v>94347.12</v>
      </c>
      <c r="J1030" t="s">
        <v>757</v>
      </c>
      <c r="K1030" t="str">
        <f>INDEX($O$4:$O$15,MONTH(sp_tbl[[#This Row],[Date]]))</f>
        <v>September</v>
      </c>
      <c r="Q1030" s="5"/>
    </row>
    <row r="1031" spans="1:17" x14ac:dyDescent="0.25">
      <c r="A1031" t="s">
        <v>104</v>
      </c>
      <c r="B1031" s="7">
        <v>188071775</v>
      </c>
      <c r="C1031" t="s">
        <v>2298</v>
      </c>
      <c r="D1031" t="s">
        <v>19</v>
      </c>
      <c r="E1031" s="5">
        <v>43727</v>
      </c>
      <c r="F1031" t="s">
        <v>816</v>
      </c>
      <c r="G1031">
        <v>576</v>
      </c>
      <c r="H1031">
        <v>248.45</v>
      </c>
      <c r="I1031">
        <v>143107.20000000001</v>
      </c>
      <c r="J1031" t="s">
        <v>59</v>
      </c>
      <c r="K1031" t="str">
        <f>INDEX($O$4:$O$15,MONTH(sp_tbl[[#This Row],[Date]]))</f>
        <v>September</v>
      </c>
      <c r="Q1031" s="5"/>
    </row>
    <row r="1032" spans="1:17" x14ac:dyDescent="0.25">
      <c r="A1032" t="s">
        <v>200</v>
      </c>
      <c r="B1032" s="7">
        <v>542822521</v>
      </c>
      <c r="C1032" t="s">
        <v>2296</v>
      </c>
      <c r="D1032" t="s">
        <v>19</v>
      </c>
      <c r="E1032" s="5">
        <v>43727</v>
      </c>
      <c r="F1032" t="s">
        <v>1183</v>
      </c>
      <c r="G1032">
        <v>741</v>
      </c>
      <c r="H1032">
        <v>106.29</v>
      </c>
      <c r="I1032">
        <v>78760.89</v>
      </c>
      <c r="J1032" t="s">
        <v>175</v>
      </c>
      <c r="K1032" t="str">
        <f>INDEX($O$4:$O$15,MONTH(sp_tbl[[#This Row],[Date]]))</f>
        <v>September</v>
      </c>
      <c r="Q1032" s="5"/>
    </row>
    <row r="1033" spans="1:17" x14ac:dyDescent="0.25">
      <c r="A1033" t="s">
        <v>220</v>
      </c>
      <c r="B1033" s="7">
        <v>7728733734</v>
      </c>
      <c r="C1033" t="s">
        <v>2292</v>
      </c>
      <c r="D1033" t="s">
        <v>18</v>
      </c>
      <c r="E1033" s="5">
        <v>43727</v>
      </c>
      <c r="F1033" t="s">
        <v>1313</v>
      </c>
      <c r="G1033">
        <v>344</v>
      </c>
      <c r="H1033">
        <v>14</v>
      </c>
      <c r="I1033">
        <v>4816</v>
      </c>
      <c r="J1033" t="s">
        <v>1314</v>
      </c>
      <c r="K1033" t="str">
        <f>INDEX($O$4:$O$15,MONTH(sp_tbl[[#This Row],[Date]]))</f>
        <v>September</v>
      </c>
      <c r="Q1033" s="5"/>
    </row>
    <row r="1034" spans="1:17" x14ac:dyDescent="0.25">
      <c r="A1034" t="s">
        <v>259</v>
      </c>
      <c r="B1034" s="7">
        <v>3282355067</v>
      </c>
      <c r="C1034" t="s">
        <v>2286</v>
      </c>
      <c r="D1034" t="s">
        <v>18</v>
      </c>
      <c r="E1034" s="5">
        <v>43727</v>
      </c>
      <c r="F1034" t="s">
        <v>1346</v>
      </c>
      <c r="G1034">
        <v>889</v>
      </c>
      <c r="H1034">
        <v>153.12</v>
      </c>
      <c r="I1034">
        <v>136123.68</v>
      </c>
      <c r="J1034" t="s">
        <v>479</v>
      </c>
      <c r="K1034" t="str">
        <f>INDEX($O$4:$O$15,MONTH(sp_tbl[[#This Row],[Date]]))</f>
        <v>September</v>
      </c>
      <c r="Q1034" s="5"/>
    </row>
    <row r="1035" spans="1:17" x14ac:dyDescent="0.25">
      <c r="A1035" t="s">
        <v>356</v>
      </c>
      <c r="B1035" s="7">
        <v>238375314</v>
      </c>
      <c r="C1035" t="s">
        <v>2301</v>
      </c>
      <c r="D1035" t="s">
        <v>18</v>
      </c>
      <c r="E1035" s="5">
        <v>43727</v>
      </c>
      <c r="F1035" t="s">
        <v>1556</v>
      </c>
      <c r="G1035">
        <v>477</v>
      </c>
      <c r="H1035">
        <v>362.52</v>
      </c>
      <c r="I1035">
        <v>172922.04</v>
      </c>
      <c r="J1035" t="s">
        <v>413</v>
      </c>
      <c r="K1035" t="str">
        <f>INDEX($O$4:$O$15,MONTH(sp_tbl[[#This Row],[Date]]))</f>
        <v>September</v>
      </c>
      <c r="Q1035" s="5"/>
    </row>
    <row r="1036" spans="1:17" x14ac:dyDescent="0.25">
      <c r="A1036" t="s">
        <v>486</v>
      </c>
      <c r="B1036" s="7">
        <v>1758841168</v>
      </c>
      <c r="C1036" t="s">
        <v>2289</v>
      </c>
      <c r="D1036" t="s">
        <v>18</v>
      </c>
      <c r="E1036" s="5">
        <v>43727</v>
      </c>
      <c r="F1036" t="s">
        <v>1908</v>
      </c>
      <c r="G1036">
        <v>314</v>
      </c>
      <c r="H1036">
        <v>25.25</v>
      </c>
      <c r="I1036">
        <v>7928.5</v>
      </c>
      <c r="J1036" t="s">
        <v>244</v>
      </c>
      <c r="K1036" t="str">
        <f>INDEX($O$4:$O$15,MONTH(sp_tbl[[#This Row],[Date]]))</f>
        <v>September</v>
      </c>
      <c r="Q1036" s="5"/>
    </row>
    <row r="1037" spans="1:17" x14ac:dyDescent="0.25">
      <c r="A1037" t="s">
        <v>486</v>
      </c>
      <c r="B1037" s="7">
        <v>1758841168</v>
      </c>
      <c r="C1037" t="s">
        <v>2289</v>
      </c>
      <c r="D1037" t="s">
        <v>18</v>
      </c>
      <c r="E1037" s="5">
        <v>43727</v>
      </c>
      <c r="F1037" t="s">
        <v>1909</v>
      </c>
      <c r="G1037">
        <v>343</v>
      </c>
      <c r="H1037">
        <v>11.51</v>
      </c>
      <c r="I1037">
        <v>3947.93</v>
      </c>
      <c r="J1037" t="s">
        <v>1470</v>
      </c>
      <c r="K1037" t="str">
        <f>INDEX($O$4:$O$15,MONTH(sp_tbl[[#This Row],[Date]]))</f>
        <v>September</v>
      </c>
      <c r="Q1037" s="5"/>
    </row>
    <row r="1038" spans="1:17" x14ac:dyDescent="0.25">
      <c r="A1038" t="s">
        <v>486</v>
      </c>
      <c r="B1038" s="7">
        <v>1758841168</v>
      </c>
      <c r="C1038" t="s">
        <v>2289</v>
      </c>
      <c r="D1038" t="s">
        <v>18</v>
      </c>
      <c r="E1038" s="5">
        <v>43727</v>
      </c>
      <c r="F1038" t="s">
        <v>1912</v>
      </c>
      <c r="G1038">
        <v>879</v>
      </c>
      <c r="H1038">
        <v>13.23</v>
      </c>
      <c r="I1038">
        <v>11629.17</v>
      </c>
      <c r="J1038" t="s">
        <v>485</v>
      </c>
      <c r="K1038" t="str">
        <f>INDEX($O$4:$O$15,MONTH(sp_tbl[[#This Row],[Date]]))</f>
        <v>September</v>
      </c>
      <c r="Q1038" s="5"/>
    </row>
    <row r="1039" spans="1:17" x14ac:dyDescent="0.25">
      <c r="A1039" t="s">
        <v>486</v>
      </c>
      <c r="B1039" s="7">
        <v>1758841168</v>
      </c>
      <c r="C1039" t="s">
        <v>2289</v>
      </c>
      <c r="D1039" t="s">
        <v>18</v>
      </c>
      <c r="E1039" s="5">
        <v>43727</v>
      </c>
      <c r="F1039" t="s">
        <v>1948</v>
      </c>
      <c r="G1039">
        <v>670</v>
      </c>
      <c r="H1039">
        <v>72.510000000000005</v>
      </c>
      <c r="I1039">
        <v>48581.7</v>
      </c>
      <c r="J1039" t="s">
        <v>292</v>
      </c>
      <c r="K1039" t="str">
        <f>INDEX($O$4:$O$15,MONTH(sp_tbl[[#This Row],[Date]]))</f>
        <v>September</v>
      </c>
      <c r="Q1039" s="5"/>
    </row>
    <row r="1040" spans="1:17" x14ac:dyDescent="0.25">
      <c r="A1040" t="s">
        <v>529</v>
      </c>
      <c r="B1040" s="7">
        <v>1683762345</v>
      </c>
      <c r="C1040" t="s">
        <v>2299</v>
      </c>
      <c r="D1040" t="s">
        <v>18</v>
      </c>
      <c r="E1040" s="5">
        <v>43727</v>
      </c>
      <c r="F1040" t="s">
        <v>2089</v>
      </c>
      <c r="G1040">
        <v>454</v>
      </c>
      <c r="H1040">
        <v>34.64</v>
      </c>
      <c r="I1040">
        <v>15726.56</v>
      </c>
      <c r="J1040" t="s">
        <v>1573</v>
      </c>
      <c r="K1040" t="str">
        <f>INDEX($O$4:$O$15,MONTH(sp_tbl[[#This Row],[Date]]))</f>
        <v>September</v>
      </c>
      <c r="Q1040" s="5"/>
    </row>
    <row r="1041" spans="1:17" x14ac:dyDescent="0.25">
      <c r="A1041" t="s">
        <v>104</v>
      </c>
      <c r="B1041" s="7">
        <v>188071775</v>
      </c>
      <c r="C1041" t="s">
        <v>2298</v>
      </c>
      <c r="D1041" t="s">
        <v>19</v>
      </c>
      <c r="E1041" s="5">
        <v>43728</v>
      </c>
      <c r="F1041" t="s">
        <v>749</v>
      </c>
      <c r="G1041">
        <v>666</v>
      </c>
      <c r="H1041">
        <v>88.3</v>
      </c>
      <c r="I1041">
        <v>58807.8</v>
      </c>
      <c r="J1041" t="s">
        <v>750</v>
      </c>
      <c r="K1041" t="str">
        <f>INDEX($O$4:$O$15,MONTH(sp_tbl[[#This Row],[Date]]))</f>
        <v>September</v>
      </c>
      <c r="Q1041" s="5"/>
    </row>
    <row r="1042" spans="1:17" x14ac:dyDescent="0.25">
      <c r="A1042" t="s">
        <v>259</v>
      </c>
      <c r="B1042" s="7">
        <v>3282355067</v>
      </c>
      <c r="C1042" t="s">
        <v>2286</v>
      </c>
      <c r="D1042" t="s">
        <v>18</v>
      </c>
      <c r="E1042" s="5">
        <v>43728</v>
      </c>
      <c r="F1042" t="s">
        <v>1349</v>
      </c>
      <c r="G1042">
        <v>874</v>
      </c>
      <c r="H1042">
        <v>0.74</v>
      </c>
      <c r="I1042">
        <v>646.76</v>
      </c>
      <c r="J1042" t="s">
        <v>344</v>
      </c>
      <c r="K1042" t="str">
        <f>INDEX($O$4:$O$15,MONTH(sp_tbl[[#This Row],[Date]]))</f>
        <v>September</v>
      </c>
      <c r="Q1042" s="5"/>
    </row>
    <row r="1043" spans="1:17" x14ac:dyDescent="0.25">
      <c r="A1043" t="s">
        <v>439</v>
      </c>
      <c r="B1043" s="7">
        <v>4026667576</v>
      </c>
      <c r="C1043" t="s">
        <v>2286</v>
      </c>
      <c r="D1043" t="s">
        <v>18</v>
      </c>
      <c r="E1043" s="5">
        <v>43728</v>
      </c>
      <c r="F1043" t="s">
        <v>1796</v>
      </c>
      <c r="G1043">
        <v>591</v>
      </c>
      <c r="H1043">
        <v>234.35</v>
      </c>
      <c r="I1043">
        <v>138500.85</v>
      </c>
      <c r="J1043" t="s">
        <v>1797</v>
      </c>
      <c r="K1043" t="str">
        <f>INDEX($O$4:$O$15,MONTH(sp_tbl[[#This Row],[Date]]))</f>
        <v>September</v>
      </c>
      <c r="Q1043" s="5"/>
    </row>
    <row r="1044" spans="1:17" x14ac:dyDescent="0.25">
      <c r="A1044" t="s">
        <v>439</v>
      </c>
      <c r="B1044" s="7">
        <v>4026667576</v>
      </c>
      <c r="C1044" t="s">
        <v>2286</v>
      </c>
      <c r="D1044" t="s">
        <v>18</v>
      </c>
      <c r="E1044" s="5">
        <v>43728</v>
      </c>
      <c r="F1044" t="s">
        <v>1803</v>
      </c>
      <c r="G1044">
        <v>850</v>
      </c>
      <c r="H1044">
        <v>21.68</v>
      </c>
      <c r="I1044">
        <v>18428</v>
      </c>
      <c r="J1044" t="s">
        <v>507</v>
      </c>
      <c r="K1044" t="str">
        <f>INDEX($O$4:$O$15,MONTH(sp_tbl[[#This Row],[Date]]))</f>
        <v>September</v>
      </c>
      <c r="Q1044" s="5"/>
    </row>
    <row r="1045" spans="1:17" x14ac:dyDescent="0.25">
      <c r="A1045" t="s">
        <v>156</v>
      </c>
      <c r="B1045" s="7">
        <v>1007202752</v>
      </c>
      <c r="C1045" t="s">
        <v>2291</v>
      </c>
      <c r="D1045" t="s">
        <v>19</v>
      </c>
      <c r="E1045" s="5">
        <v>43729</v>
      </c>
      <c r="F1045" t="s">
        <v>989</v>
      </c>
      <c r="G1045">
        <v>633</v>
      </c>
      <c r="H1045">
        <v>128.04</v>
      </c>
      <c r="I1045">
        <v>81049.320000000007</v>
      </c>
      <c r="J1045" t="s">
        <v>896</v>
      </c>
      <c r="K1045" t="str">
        <f>INDEX($O$4:$O$15,MONTH(sp_tbl[[#This Row],[Date]]))</f>
        <v>September</v>
      </c>
      <c r="Q1045" s="5"/>
    </row>
    <row r="1046" spans="1:17" x14ac:dyDescent="0.25">
      <c r="A1046" t="s">
        <v>174</v>
      </c>
      <c r="B1046" s="7">
        <v>4520285782</v>
      </c>
      <c r="C1046" t="s">
        <v>2295</v>
      </c>
      <c r="D1046" t="s">
        <v>19</v>
      </c>
      <c r="E1046" s="5">
        <v>43729</v>
      </c>
      <c r="F1046" t="s">
        <v>1013</v>
      </c>
      <c r="G1046">
        <v>493</v>
      </c>
      <c r="H1046">
        <v>287.62</v>
      </c>
      <c r="I1046">
        <v>141796.66</v>
      </c>
      <c r="J1046" t="s">
        <v>1014</v>
      </c>
      <c r="K1046" t="str">
        <f>INDEX($O$4:$O$15,MONTH(sp_tbl[[#This Row],[Date]]))</f>
        <v>September</v>
      </c>
      <c r="Q1046" s="5"/>
    </row>
    <row r="1047" spans="1:17" x14ac:dyDescent="0.25">
      <c r="A1047" t="s">
        <v>174</v>
      </c>
      <c r="B1047" s="7">
        <v>4520285782</v>
      </c>
      <c r="C1047" t="s">
        <v>2295</v>
      </c>
      <c r="D1047" t="s">
        <v>19</v>
      </c>
      <c r="E1047" s="5">
        <v>43729</v>
      </c>
      <c r="F1047" t="s">
        <v>1061</v>
      </c>
      <c r="G1047">
        <v>478</v>
      </c>
      <c r="H1047">
        <v>0.79</v>
      </c>
      <c r="I1047">
        <v>377.62</v>
      </c>
      <c r="J1047" t="s">
        <v>1062</v>
      </c>
      <c r="K1047" t="str">
        <f>INDEX($O$4:$O$15,MONTH(sp_tbl[[#This Row],[Date]]))</f>
        <v>September</v>
      </c>
      <c r="Q1047" s="5"/>
    </row>
    <row r="1048" spans="1:17" x14ac:dyDescent="0.25">
      <c r="A1048" t="s">
        <v>189</v>
      </c>
      <c r="B1048" s="7">
        <v>6874331704</v>
      </c>
      <c r="C1048" t="s">
        <v>2293</v>
      </c>
      <c r="D1048" t="s">
        <v>19</v>
      </c>
      <c r="E1048" s="5">
        <v>43729</v>
      </c>
      <c r="F1048" t="s">
        <v>1117</v>
      </c>
      <c r="G1048">
        <v>563</v>
      </c>
      <c r="H1048">
        <v>29.52</v>
      </c>
      <c r="I1048">
        <v>16619.759999999998</v>
      </c>
      <c r="J1048" t="s">
        <v>1118</v>
      </c>
      <c r="K1048" t="str">
        <f>INDEX($O$4:$O$15,MONTH(sp_tbl[[#This Row],[Date]]))</f>
        <v>September</v>
      </c>
      <c r="Q1048" s="5"/>
    </row>
    <row r="1049" spans="1:17" x14ac:dyDescent="0.25">
      <c r="A1049" t="s">
        <v>439</v>
      </c>
      <c r="B1049" s="7">
        <v>4026667576</v>
      </c>
      <c r="C1049" t="s">
        <v>2286</v>
      </c>
      <c r="D1049" t="s">
        <v>18</v>
      </c>
      <c r="E1049" s="5">
        <v>43729</v>
      </c>
      <c r="F1049" t="s">
        <v>1817</v>
      </c>
      <c r="G1049">
        <v>349</v>
      </c>
      <c r="H1049">
        <v>175.18</v>
      </c>
      <c r="I1049">
        <v>61137.82</v>
      </c>
      <c r="J1049" t="s">
        <v>419</v>
      </c>
      <c r="K1049" t="str">
        <f>INDEX($O$4:$O$15,MONTH(sp_tbl[[#This Row],[Date]]))</f>
        <v>September</v>
      </c>
      <c r="Q1049" s="5"/>
    </row>
    <row r="1050" spans="1:17" x14ac:dyDescent="0.25">
      <c r="A1050" t="s">
        <v>549</v>
      </c>
      <c r="B1050" s="7">
        <v>7465830315</v>
      </c>
      <c r="C1050" t="s">
        <v>2285</v>
      </c>
      <c r="D1050" t="s">
        <v>18</v>
      </c>
      <c r="E1050" s="5">
        <v>43729</v>
      </c>
      <c r="F1050" t="s">
        <v>2169</v>
      </c>
      <c r="G1050">
        <v>549</v>
      </c>
      <c r="H1050">
        <v>12.35</v>
      </c>
      <c r="I1050">
        <v>6780.15</v>
      </c>
      <c r="J1050" t="s">
        <v>392</v>
      </c>
      <c r="K1050" t="str">
        <f>INDEX($O$4:$O$15,MONTH(sp_tbl[[#This Row],[Date]]))</f>
        <v>September</v>
      </c>
      <c r="Q1050" s="5"/>
    </row>
    <row r="1051" spans="1:17" x14ac:dyDescent="0.25">
      <c r="A1051" t="s">
        <v>125</v>
      </c>
      <c r="B1051" s="7">
        <v>7715186250</v>
      </c>
      <c r="C1051" t="s">
        <v>2297</v>
      </c>
      <c r="D1051" t="s">
        <v>19</v>
      </c>
      <c r="E1051" s="5">
        <v>43730</v>
      </c>
      <c r="F1051" t="s">
        <v>882</v>
      </c>
      <c r="G1051">
        <v>250</v>
      </c>
      <c r="H1051">
        <v>175.49</v>
      </c>
      <c r="I1051">
        <v>43872.5</v>
      </c>
      <c r="J1051" t="s">
        <v>131</v>
      </c>
      <c r="K1051" t="str">
        <f>INDEX($O$4:$O$15,MONTH(sp_tbl[[#This Row],[Date]]))</f>
        <v>September</v>
      </c>
      <c r="Q1051" s="5"/>
    </row>
    <row r="1052" spans="1:17" x14ac:dyDescent="0.25">
      <c r="A1052" t="s">
        <v>376</v>
      </c>
      <c r="B1052" s="7">
        <v>6441743474</v>
      </c>
      <c r="C1052" t="s">
        <v>2302</v>
      </c>
      <c r="D1052" t="s">
        <v>18</v>
      </c>
      <c r="E1052" s="5">
        <v>43730</v>
      </c>
      <c r="F1052" t="s">
        <v>1602</v>
      </c>
      <c r="G1052">
        <v>895</v>
      </c>
      <c r="H1052">
        <v>270.26</v>
      </c>
      <c r="I1052">
        <v>241882.7</v>
      </c>
      <c r="J1052" t="s">
        <v>1603</v>
      </c>
      <c r="K1052" t="str">
        <f>INDEX($O$4:$O$15,MONTH(sp_tbl[[#This Row],[Date]]))</f>
        <v>September</v>
      </c>
      <c r="Q1052" s="5"/>
    </row>
    <row r="1053" spans="1:17" x14ac:dyDescent="0.25">
      <c r="A1053" t="s">
        <v>506</v>
      </c>
      <c r="B1053" s="7">
        <v>775755755</v>
      </c>
      <c r="C1053" t="s">
        <v>2290</v>
      </c>
      <c r="D1053" t="s">
        <v>18</v>
      </c>
      <c r="E1053" s="5">
        <v>43730</v>
      </c>
      <c r="F1053" t="s">
        <v>2009</v>
      </c>
      <c r="G1053">
        <v>986</v>
      </c>
      <c r="H1053">
        <v>137.54</v>
      </c>
      <c r="I1053">
        <v>135614.44</v>
      </c>
      <c r="J1053" t="s">
        <v>1982</v>
      </c>
      <c r="K1053" t="str">
        <f>INDEX($O$4:$O$15,MONTH(sp_tbl[[#This Row],[Date]]))</f>
        <v>September</v>
      </c>
      <c r="Q1053" s="5"/>
    </row>
    <row r="1054" spans="1:17" x14ac:dyDescent="0.25">
      <c r="A1054" t="s">
        <v>549</v>
      </c>
      <c r="B1054" s="7">
        <v>7465830315</v>
      </c>
      <c r="C1054" t="s">
        <v>2285</v>
      </c>
      <c r="D1054" t="s">
        <v>18</v>
      </c>
      <c r="E1054" s="5">
        <v>43730</v>
      </c>
      <c r="F1054" t="s">
        <v>2225</v>
      </c>
      <c r="G1054">
        <v>764</v>
      </c>
      <c r="H1054">
        <v>126.61</v>
      </c>
      <c r="I1054">
        <v>96730.04</v>
      </c>
      <c r="J1054" t="s">
        <v>395</v>
      </c>
      <c r="K1054" t="str">
        <f>INDEX($O$4:$O$15,MONTH(sp_tbl[[#This Row],[Date]]))</f>
        <v>September</v>
      </c>
      <c r="Q1054" s="5"/>
    </row>
    <row r="1055" spans="1:17" x14ac:dyDescent="0.25">
      <c r="A1055" t="s">
        <v>334</v>
      </c>
      <c r="B1055" s="7">
        <v>6354702575</v>
      </c>
      <c r="C1055" t="s">
        <v>2287</v>
      </c>
      <c r="D1055" t="s">
        <v>18</v>
      </c>
      <c r="E1055" s="5">
        <v>43731</v>
      </c>
      <c r="F1055" t="s">
        <v>1545</v>
      </c>
      <c r="G1055">
        <v>537</v>
      </c>
      <c r="H1055">
        <v>170.39</v>
      </c>
      <c r="I1055">
        <v>91499.43</v>
      </c>
      <c r="J1055" t="s">
        <v>294</v>
      </c>
      <c r="K1055" t="str">
        <f>INDEX($O$4:$O$15,MONTH(sp_tbl[[#This Row],[Date]]))</f>
        <v>September</v>
      </c>
      <c r="Q1055" s="5"/>
    </row>
    <row r="1056" spans="1:17" x14ac:dyDescent="0.25">
      <c r="A1056" t="s">
        <v>559</v>
      </c>
      <c r="B1056" s="7">
        <v>3820016237</v>
      </c>
      <c r="C1056" t="s">
        <v>2295</v>
      </c>
      <c r="D1056" t="s">
        <v>18</v>
      </c>
      <c r="E1056" s="5">
        <v>43731</v>
      </c>
      <c r="F1056" t="s">
        <v>2258</v>
      </c>
      <c r="G1056">
        <v>490</v>
      </c>
      <c r="H1056">
        <v>85.24</v>
      </c>
      <c r="I1056">
        <v>41767.599999999999</v>
      </c>
      <c r="J1056" t="s">
        <v>2259</v>
      </c>
      <c r="K1056" t="str">
        <f>INDEX($O$4:$O$15,MONTH(sp_tbl[[#This Row],[Date]]))</f>
        <v>September</v>
      </c>
      <c r="Q1056" s="5"/>
    </row>
    <row r="1057" spans="1:17" x14ac:dyDescent="0.25">
      <c r="A1057" t="s">
        <v>506</v>
      </c>
      <c r="B1057" s="7">
        <v>775755755</v>
      </c>
      <c r="C1057" t="s">
        <v>2290</v>
      </c>
      <c r="D1057" t="s">
        <v>18</v>
      </c>
      <c r="E1057" s="5">
        <v>43732</v>
      </c>
      <c r="F1057" t="s">
        <v>2023</v>
      </c>
      <c r="G1057">
        <v>593</v>
      </c>
      <c r="H1057">
        <v>198.28</v>
      </c>
      <c r="I1057">
        <v>117580.04</v>
      </c>
      <c r="J1057" t="s">
        <v>1645</v>
      </c>
      <c r="K1057" t="str">
        <f>INDEX($O$4:$O$15,MONTH(sp_tbl[[#This Row],[Date]]))</f>
        <v>September</v>
      </c>
      <c r="Q1057" s="5"/>
    </row>
    <row r="1058" spans="1:17" x14ac:dyDescent="0.25">
      <c r="A1058" t="s">
        <v>394</v>
      </c>
      <c r="B1058" s="7">
        <v>8745522113</v>
      </c>
      <c r="C1058" t="s">
        <v>2285</v>
      </c>
      <c r="D1058" t="s">
        <v>18</v>
      </c>
      <c r="E1058" s="5">
        <v>43733</v>
      </c>
      <c r="F1058" t="s">
        <v>1685</v>
      </c>
      <c r="G1058">
        <v>525</v>
      </c>
      <c r="H1058">
        <v>5.74</v>
      </c>
      <c r="I1058">
        <v>3013.5</v>
      </c>
      <c r="J1058" t="s">
        <v>1330</v>
      </c>
      <c r="K1058" t="str">
        <f>INDEX($O$4:$O$15,MONTH(sp_tbl[[#This Row],[Date]]))</f>
        <v>September</v>
      </c>
      <c r="Q1058" s="5"/>
    </row>
    <row r="1059" spans="1:17" x14ac:dyDescent="0.25">
      <c r="A1059" t="s">
        <v>394</v>
      </c>
      <c r="B1059" s="7">
        <v>8745522113</v>
      </c>
      <c r="C1059" t="s">
        <v>2285</v>
      </c>
      <c r="D1059" t="s">
        <v>18</v>
      </c>
      <c r="E1059" s="5">
        <v>43733</v>
      </c>
      <c r="F1059" t="s">
        <v>1699</v>
      </c>
      <c r="G1059">
        <v>451</v>
      </c>
      <c r="H1059">
        <v>283.45</v>
      </c>
      <c r="I1059">
        <v>127835.95</v>
      </c>
      <c r="J1059" t="s">
        <v>289</v>
      </c>
      <c r="K1059" t="str">
        <f>INDEX($O$4:$O$15,MONTH(sp_tbl[[#This Row],[Date]]))</f>
        <v>September</v>
      </c>
      <c r="Q1059" s="5"/>
    </row>
    <row r="1060" spans="1:17" x14ac:dyDescent="0.25">
      <c r="A1060" t="s">
        <v>460</v>
      </c>
      <c r="B1060" s="7">
        <v>6666605463</v>
      </c>
      <c r="C1060" t="s">
        <v>2288</v>
      </c>
      <c r="D1060" t="s">
        <v>18</v>
      </c>
      <c r="E1060" s="5">
        <v>43733</v>
      </c>
      <c r="F1060" t="s">
        <v>1877</v>
      </c>
      <c r="G1060">
        <v>983</v>
      </c>
      <c r="H1060">
        <v>12.77</v>
      </c>
      <c r="I1060">
        <v>12552.91</v>
      </c>
      <c r="J1060" t="s">
        <v>335</v>
      </c>
      <c r="K1060" t="str">
        <f>INDEX($O$4:$O$15,MONTH(sp_tbl[[#This Row],[Date]]))</f>
        <v>September</v>
      </c>
      <c r="Q1060" s="5"/>
    </row>
    <row r="1061" spans="1:17" x14ac:dyDescent="0.25">
      <c r="A1061" t="s">
        <v>549</v>
      </c>
      <c r="B1061" s="7">
        <v>7465830315</v>
      </c>
      <c r="C1061" t="s">
        <v>2285</v>
      </c>
      <c r="D1061" t="s">
        <v>18</v>
      </c>
      <c r="E1061" s="5">
        <v>43733</v>
      </c>
      <c r="F1061" t="s">
        <v>2210</v>
      </c>
      <c r="G1061">
        <v>913</v>
      </c>
      <c r="H1061">
        <v>32.369999999999997</v>
      </c>
      <c r="I1061">
        <v>29553.81</v>
      </c>
      <c r="J1061" t="s">
        <v>328</v>
      </c>
      <c r="K1061" t="str">
        <f>INDEX($O$4:$O$15,MONTH(sp_tbl[[#This Row],[Date]]))</f>
        <v>September</v>
      </c>
      <c r="Q1061" s="5"/>
    </row>
    <row r="1062" spans="1:17" x14ac:dyDescent="0.25">
      <c r="A1062" t="s">
        <v>559</v>
      </c>
      <c r="B1062" s="7">
        <v>3820016237</v>
      </c>
      <c r="C1062" t="s">
        <v>2295</v>
      </c>
      <c r="D1062" t="s">
        <v>18</v>
      </c>
      <c r="E1062" s="5">
        <v>43733</v>
      </c>
      <c r="F1062" t="s">
        <v>2261</v>
      </c>
      <c r="G1062">
        <v>937</v>
      </c>
      <c r="H1062">
        <v>35.340000000000003</v>
      </c>
      <c r="I1062">
        <v>33113.58</v>
      </c>
      <c r="J1062" t="s">
        <v>587</v>
      </c>
      <c r="K1062" t="str">
        <f>INDEX($O$4:$O$15,MONTH(sp_tbl[[#This Row],[Date]]))</f>
        <v>September</v>
      </c>
      <c r="Q1062" s="5"/>
    </row>
    <row r="1063" spans="1:17" x14ac:dyDescent="0.25">
      <c r="A1063" t="s">
        <v>82</v>
      </c>
      <c r="B1063" s="7">
        <v>8367072738</v>
      </c>
      <c r="C1063" t="s">
        <v>2291</v>
      </c>
      <c r="D1063" t="s">
        <v>19</v>
      </c>
      <c r="E1063" s="5">
        <v>43734</v>
      </c>
      <c r="F1063" t="s">
        <v>688</v>
      </c>
      <c r="G1063">
        <v>775</v>
      </c>
      <c r="H1063">
        <v>27.7</v>
      </c>
      <c r="I1063">
        <v>21467.5</v>
      </c>
      <c r="J1063" t="s">
        <v>689</v>
      </c>
      <c r="K1063" t="str">
        <f>INDEX($O$4:$O$15,MONTH(sp_tbl[[#This Row],[Date]]))</f>
        <v>September</v>
      </c>
      <c r="Q1063" s="5"/>
    </row>
    <row r="1064" spans="1:17" x14ac:dyDescent="0.25">
      <c r="A1064" t="s">
        <v>104</v>
      </c>
      <c r="B1064" s="7">
        <v>188071775</v>
      </c>
      <c r="C1064" t="s">
        <v>2298</v>
      </c>
      <c r="D1064" t="s">
        <v>19</v>
      </c>
      <c r="E1064" s="5">
        <v>43734</v>
      </c>
      <c r="F1064" t="s">
        <v>751</v>
      </c>
      <c r="G1064">
        <v>567</v>
      </c>
      <c r="H1064">
        <v>55.96</v>
      </c>
      <c r="I1064">
        <v>31729.32</v>
      </c>
      <c r="J1064" t="s">
        <v>211</v>
      </c>
      <c r="K1064" t="str">
        <f>INDEX($O$4:$O$15,MONTH(sp_tbl[[#This Row],[Date]]))</f>
        <v>September</v>
      </c>
      <c r="Q1064" s="5"/>
    </row>
    <row r="1065" spans="1:17" x14ac:dyDescent="0.25">
      <c r="A1065" t="s">
        <v>220</v>
      </c>
      <c r="B1065" s="7">
        <v>7728733734</v>
      </c>
      <c r="C1065" t="s">
        <v>2292</v>
      </c>
      <c r="D1065" t="s">
        <v>18</v>
      </c>
      <c r="E1065" s="5">
        <v>43734</v>
      </c>
      <c r="F1065" t="s">
        <v>1324</v>
      </c>
      <c r="G1065">
        <v>822</v>
      </c>
      <c r="H1065">
        <v>130.19</v>
      </c>
      <c r="I1065">
        <v>107016.18</v>
      </c>
      <c r="J1065" t="s">
        <v>1308</v>
      </c>
      <c r="K1065" t="str">
        <f>INDEX($O$4:$O$15,MONTH(sp_tbl[[#This Row],[Date]]))</f>
        <v>September</v>
      </c>
      <c r="Q1065" s="5"/>
    </row>
    <row r="1066" spans="1:17" x14ac:dyDescent="0.25">
      <c r="A1066" t="s">
        <v>394</v>
      </c>
      <c r="B1066" s="7">
        <v>8745522113</v>
      </c>
      <c r="C1066" t="s">
        <v>2285</v>
      </c>
      <c r="D1066" t="s">
        <v>18</v>
      </c>
      <c r="E1066" s="5">
        <v>43734</v>
      </c>
      <c r="F1066" t="s">
        <v>1722</v>
      </c>
      <c r="G1066">
        <v>283</v>
      </c>
      <c r="H1066">
        <v>57.9</v>
      </c>
      <c r="I1066">
        <v>16385.7</v>
      </c>
      <c r="J1066" t="s">
        <v>545</v>
      </c>
      <c r="K1066" t="str">
        <f>INDEX($O$4:$O$15,MONTH(sp_tbl[[#This Row],[Date]]))</f>
        <v>September</v>
      </c>
      <c r="Q1066" s="5"/>
    </row>
    <row r="1067" spans="1:17" x14ac:dyDescent="0.25">
      <c r="A1067" t="s">
        <v>82</v>
      </c>
      <c r="B1067" s="7">
        <v>8367072738</v>
      </c>
      <c r="C1067" t="s">
        <v>2291</v>
      </c>
      <c r="D1067" t="s">
        <v>19</v>
      </c>
      <c r="E1067" s="5">
        <v>43735</v>
      </c>
      <c r="F1067" t="s">
        <v>685</v>
      </c>
      <c r="G1067">
        <v>472</v>
      </c>
      <c r="H1067">
        <v>160.35</v>
      </c>
      <c r="I1067">
        <v>75685.2</v>
      </c>
      <c r="J1067" t="s">
        <v>686</v>
      </c>
      <c r="K1067" t="str">
        <f>INDEX($O$4:$O$15,MONTH(sp_tbl[[#This Row],[Date]]))</f>
        <v>September</v>
      </c>
      <c r="Q1067" s="5"/>
    </row>
    <row r="1068" spans="1:17" x14ac:dyDescent="0.25">
      <c r="A1068" t="s">
        <v>206</v>
      </c>
      <c r="B1068" s="7">
        <v>311634371</v>
      </c>
      <c r="C1068" t="s">
        <v>2285</v>
      </c>
      <c r="D1068" t="s">
        <v>19</v>
      </c>
      <c r="E1068" s="5">
        <v>43735</v>
      </c>
      <c r="F1068" t="s">
        <v>1236</v>
      </c>
      <c r="G1068">
        <v>915</v>
      </c>
      <c r="H1068">
        <v>134.47</v>
      </c>
      <c r="I1068">
        <v>123040.05</v>
      </c>
      <c r="J1068" t="s">
        <v>1121</v>
      </c>
      <c r="K1068" t="str">
        <f>INDEX($O$4:$O$15,MONTH(sp_tbl[[#This Row],[Date]]))</f>
        <v>September</v>
      </c>
      <c r="Q1068" s="5"/>
    </row>
    <row r="1069" spans="1:17" x14ac:dyDescent="0.25">
      <c r="A1069" t="s">
        <v>206</v>
      </c>
      <c r="B1069" s="7">
        <v>311634371</v>
      </c>
      <c r="C1069" t="s">
        <v>2285</v>
      </c>
      <c r="D1069" t="s">
        <v>19</v>
      </c>
      <c r="E1069" s="5">
        <v>43735</v>
      </c>
      <c r="F1069" t="s">
        <v>1271</v>
      </c>
      <c r="G1069">
        <v>322</v>
      </c>
      <c r="H1069">
        <v>287.16000000000003</v>
      </c>
      <c r="I1069">
        <v>92465.52</v>
      </c>
      <c r="J1069" t="s">
        <v>213</v>
      </c>
      <c r="K1069" t="str">
        <f>INDEX($O$4:$O$15,MONTH(sp_tbl[[#This Row],[Date]]))</f>
        <v>September</v>
      </c>
      <c r="Q1069" s="5"/>
    </row>
    <row r="1070" spans="1:17" x14ac:dyDescent="0.25">
      <c r="A1070" t="s">
        <v>220</v>
      </c>
      <c r="B1070" s="7">
        <v>7728733734</v>
      </c>
      <c r="C1070" t="s">
        <v>2292</v>
      </c>
      <c r="D1070" t="s">
        <v>18</v>
      </c>
      <c r="E1070" s="5">
        <v>43735</v>
      </c>
      <c r="F1070" t="s">
        <v>1280</v>
      </c>
      <c r="G1070">
        <v>655</v>
      </c>
      <c r="H1070">
        <v>170.91</v>
      </c>
      <c r="I1070">
        <v>111946.05</v>
      </c>
      <c r="J1070" t="s">
        <v>487</v>
      </c>
      <c r="K1070" t="str">
        <f>INDEX($O$4:$O$15,MONTH(sp_tbl[[#This Row],[Date]]))</f>
        <v>September</v>
      </c>
      <c r="Q1070" s="5"/>
    </row>
    <row r="1071" spans="1:17" x14ac:dyDescent="0.25">
      <c r="A1071" t="s">
        <v>125</v>
      </c>
      <c r="B1071" s="7">
        <v>7715186250</v>
      </c>
      <c r="C1071" t="s">
        <v>2297</v>
      </c>
      <c r="D1071" t="s">
        <v>19</v>
      </c>
      <c r="E1071" s="5">
        <v>43736</v>
      </c>
      <c r="F1071" t="s">
        <v>892</v>
      </c>
      <c r="G1071">
        <v>269</v>
      </c>
      <c r="H1071">
        <v>147.68</v>
      </c>
      <c r="I1071">
        <v>39725.919999999998</v>
      </c>
      <c r="J1071" t="s">
        <v>893</v>
      </c>
      <c r="K1071" t="str">
        <f>INDEX($O$4:$O$15,MONTH(sp_tbl[[#This Row],[Date]]))</f>
        <v>September</v>
      </c>
      <c r="Q1071" s="5"/>
    </row>
    <row r="1072" spans="1:17" x14ac:dyDescent="0.25">
      <c r="A1072" t="s">
        <v>206</v>
      </c>
      <c r="B1072" s="7">
        <v>311634371</v>
      </c>
      <c r="C1072" t="s">
        <v>2285</v>
      </c>
      <c r="D1072" t="s">
        <v>19</v>
      </c>
      <c r="E1072" s="5">
        <v>43736</v>
      </c>
      <c r="F1072" t="s">
        <v>1262</v>
      </c>
      <c r="G1072">
        <v>952</v>
      </c>
      <c r="H1072">
        <v>67.89</v>
      </c>
      <c r="I1072">
        <v>64631.28</v>
      </c>
      <c r="J1072" t="s">
        <v>133</v>
      </c>
      <c r="K1072" t="str">
        <f>INDEX($O$4:$O$15,MONTH(sp_tbl[[#This Row],[Date]]))</f>
        <v>September</v>
      </c>
      <c r="Q1072" s="5"/>
    </row>
    <row r="1073" spans="1:17" x14ac:dyDescent="0.25">
      <c r="A1073" t="s">
        <v>460</v>
      </c>
      <c r="B1073" s="7">
        <v>6666605463</v>
      </c>
      <c r="C1073" t="s">
        <v>2288</v>
      </c>
      <c r="D1073" t="s">
        <v>18</v>
      </c>
      <c r="E1073" s="5">
        <v>43736</v>
      </c>
      <c r="F1073" t="s">
        <v>1905</v>
      </c>
      <c r="G1073">
        <v>641</v>
      </c>
      <c r="H1073">
        <v>0.85</v>
      </c>
      <c r="I1073">
        <v>544.85</v>
      </c>
      <c r="J1073" t="s">
        <v>306</v>
      </c>
      <c r="K1073" t="str">
        <f>INDEX($O$4:$O$15,MONTH(sp_tbl[[#This Row],[Date]]))</f>
        <v>September</v>
      </c>
      <c r="Q1073" s="5"/>
    </row>
    <row r="1074" spans="1:17" x14ac:dyDescent="0.25">
      <c r="A1074" t="s">
        <v>82</v>
      </c>
      <c r="B1074" s="7">
        <v>8367072738</v>
      </c>
      <c r="C1074" t="s">
        <v>2291</v>
      </c>
      <c r="D1074" t="s">
        <v>19</v>
      </c>
      <c r="E1074" s="5">
        <v>43737</v>
      </c>
      <c r="F1074" t="s">
        <v>706</v>
      </c>
      <c r="G1074">
        <v>834</v>
      </c>
      <c r="H1074">
        <v>253.79</v>
      </c>
      <c r="I1074">
        <v>211660.86</v>
      </c>
      <c r="J1074" t="s">
        <v>600</v>
      </c>
      <c r="K1074" t="str">
        <f>INDEX($O$4:$O$15,MONTH(sp_tbl[[#This Row],[Date]]))</f>
        <v>September</v>
      </c>
      <c r="Q1074" s="5"/>
    </row>
    <row r="1075" spans="1:17" x14ac:dyDescent="0.25">
      <c r="A1075" t="s">
        <v>460</v>
      </c>
      <c r="B1075" s="7">
        <v>6666605463</v>
      </c>
      <c r="C1075" t="s">
        <v>2288</v>
      </c>
      <c r="D1075" t="s">
        <v>18</v>
      </c>
      <c r="E1075" s="5">
        <v>43737</v>
      </c>
      <c r="F1075" t="s">
        <v>1901</v>
      </c>
      <c r="G1075">
        <v>495</v>
      </c>
      <c r="H1075">
        <v>45.38</v>
      </c>
      <c r="I1075">
        <v>22463.1</v>
      </c>
      <c r="J1075" t="s">
        <v>1836</v>
      </c>
      <c r="K1075" t="str">
        <f>INDEX($O$4:$O$15,MONTH(sp_tbl[[#This Row],[Date]]))</f>
        <v>September</v>
      </c>
      <c r="Q1075" s="5"/>
    </row>
    <row r="1076" spans="1:17" x14ac:dyDescent="0.25">
      <c r="A1076" t="s">
        <v>529</v>
      </c>
      <c r="B1076" s="7">
        <v>1683762345</v>
      </c>
      <c r="C1076" t="s">
        <v>2299</v>
      </c>
      <c r="D1076" t="s">
        <v>18</v>
      </c>
      <c r="E1076" s="5">
        <v>43737</v>
      </c>
      <c r="F1076" t="s">
        <v>2094</v>
      </c>
      <c r="G1076">
        <v>694</v>
      </c>
      <c r="H1076">
        <v>265.87</v>
      </c>
      <c r="I1076">
        <v>184513.78</v>
      </c>
      <c r="J1076" t="s">
        <v>443</v>
      </c>
      <c r="K1076" t="str">
        <f>INDEX($O$4:$O$15,MONTH(sp_tbl[[#This Row],[Date]]))</f>
        <v>September</v>
      </c>
      <c r="Q1076" s="5"/>
    </row>
    <row r="1077" spans="1:17" x14ac:dyDescent="0.25">
      <c r="A1077" t="s">
        <v>125</v>
      </c>
      <c r="B1077" s="7">
        <v>7715186250</v>
      </c>
      <c r="C1077" t="s">
        <v>2297</v>
      </c>
      <c r="D1077" t="s">
        <v>19</v>
      </c>
      <c r="E1077" s="5">
        <v>43739</v>
      </c>
      <c r="F1077" t="s">
        <v>835</v>
      </c>
      <c r="G1077">
        <v>875</v>
      </c>
      <c r="H1077">
        <v>205.63</v>
      </c>
      <c r="I1077">
        <v>179926.25</v>
      </c>
      <c r="J1077" t="s">
        <v>60</v>
      </c>
      <c r="K1077" t="str">
        <f>INDEX($O$4:$O$15,MONTH(sp_tbl[[#This Row],[Date]]))</f>
        <v>October</v>
      </c>
      <c r="Q1077" s="5"/>
    </row>
    <row r="1078" spans="1:17" x14ac:dyDescent="0.25">
      <c r="A1078" t="s">
        <v>141</v>
      </c>
      <c r="B1078" s="7">
        <v>2438825543</v>
      </c>
      <c r="C1078" t="s">
        <v>2300</v>
      </c>
      <c r="D1078" t="s">
        <v>19</v>
      </c>
      <c r="E1078" s="5">
        <v>43739</v>
      </c>
      <c r="F1078" t="s">
        <v>907</v>
      </c>
      <c r="G1078">
        <v>415</v>
      </c>
      <c r="H1078">
        <v>46.54</v>
      </c>
      <c r="I1078">
        <v>19314.099999999999</v>
      </c>
      <c r="J1078" t="s">
        <v>679</v>
      </c>
      <c r="K1078" t="str">
        <f>INDEX($O$4:$O$15,MONTH(sp_tbl[[#This Row],[Date]]))</f>
        <v>October</v>
      </c>
      <c r="Q1078" s="5"/>
    </row>
    <row r="1079" spans="1:17" x14ac:dyDescent="0.25">
      <c r="A1079" t="s">
        <v>156</v>
      </c>
      <c r="B1079" s="7">
        <v>1007202752</v>
      </c>
      <c r="C1079" t="s">
        <v>2291</v>
      </c>
      <c r="D1079" t="s">
        <v>19</v>
      </c>
      <c r="E1079" s="5">
        <v>43739</v>
      </c>
      <c r="F1079" t="s">
        <v>955</v>
      </c>
      <c r="G1079">
        <v>380</v>
      </c>
      <c r="H1079">
        <v>3.22</v>
      </c>
      <c r="I1079">
        <v>1223.5999999999999</v>
      </c>
      <c r="J1079" t="s">
        <v>155</v>
      </c>
      <c r="K1079" t="str">
        <f>INDEX($O$4:$O$15,MONTH(sp_tbl[[#This Row],[Date]]))</f>
        <v>October</v>
      </c>
      <c r="Q1079" s="5"/>
    </row>
    <row r="1080" spans="1:17" x14ac:dyDescent="0.25">
      <c r="A1080" t="s">
        <v>296</v>
      </c>
      <c r="B1080" s="7">
        <v>6810221217</v>
      </c>
      <c r="C1080" t="s">
        <v>2294</v>
      </c>
      <c r="D1080" t="s">
        <v>18</v>
      </c>
      <c r="E1080" s="5">
        <v>43739</v>
      </c>
      <c r="F1080" t="s">
        <v>1415</v>
      </c>
      <c r="G1080">
        <v>486</v>
      </c>
      <c r="H1080">
        <v>46.08</v>
      </c>
      <c r="I1080">
        <v>22394.880000000001</v>
      </c>
      <c r="J1080" t="s">
        <v>274</v>
      </c>
      <c r="K1080" t="str">
        <f>INDEX($O$4:$O$15,MONTH(sp_tbl[[#This Row],[Date]]))</f>
        <v>October</v>
      </c>
      <c r="Q1080" s="5"/>
    </row>
    <row r="1081" spans="1:17" x14ac:dyDescent="0.25">
      <c r="A1081" t="s">
        <v>104</v>
      </c>
      <c r="B1081" s="7">
        <v>188071775</v>
      </c>
      <c r="C1081" t="s">
        <v>2298</v>
      </c>
      <c r="D1081" t="s">
        <v>19</v>
      </c>
      <c r="E1081" s="5">
        <v>43740</v>
      </c>
      <c r="F1081" t="s">
        <v>735</v>
      </c>
      <c r="G1081">
        <v>515</v>
      </c>
      <c r="H1081">
        <v>38.590000000000003</v>
      </c>
      <c r="I1081">
        <v>19873.849999999999</v>
      </c>
      <c r="J1081" t="s">
        <v>736</v>
      </c>
      <c r="K1081" t="str">
        <f>INDEX($O$4:$O$15,MONTH(sp_tbl[[#This Row],[Date]]))</f>
        <v>October</v>
      </c>
      <c r="Q1081" s="5"/>
    </row>
    <row r="1082" spans="1:17" x14ac:dyDescent="0.25">
      <c r="A1082" t="s">
        <v>206</v>
      </c>
      <c r="B1082" s="7">
        <v>311634371</v>
      </c>
      <c r="C1082" t="s">
        <v>2285</v>
      </c>
      <c r="D1082" t="s">
        <v>19</v>
      </c>
      <c r="E1082" s="5">
        <v>43740</v>
      </c>
      <c r="F1082" t="s">
        <v>1231</v>
      </c>
      <c r="G1082">
        <v>503</v>
      </c>
      <c r="H1082">
        <v>72.44</v>
      </c>
      <c r="I1082">
        <v>36437.32</v>
      </c>
      <c r="J1082" t="s">
        <v>218</v>
      </c>
      <c r="K1082" t="str">
        <f>INDEX($O$4:$O$15,MONTH(sp_tbl[[#This Row],[Date]]))</f>
        <v>October</v>
      </c>
      <c r="Q1082" s="5"/>
    </row>
    <row r="1083" spans="1:17" x14ac:dyDescent="0.25">
      <c r="A1083" t="s">
        <v>315</v>
      </c>
      <c r="B1083" s="7">
        <v>8238078287</v>
      </c>
      <c r="C1083" t="s">
        <v>2295</v>
      </c>
      <c r="D1083" t="s">
        <v>18</v>
      </c>
      <c r="E1083" s="5">
        <v>43740</v>
      </c>
      <c r="F1083" t="s">
        <v>1452</v>
      </c>
      <c r="G1083">
        <v>709</v>
      </c>
      <c r="H1083">
        <v>48.22</v>
      </c>
      <c r="I1083">
        <v>34187.980000000003</v>
      </c>
      <c r="J1083" t="s">
        <v>1412</v>
      </c>
      <c r="K1083" t="str">
        <f>INDEX($O$4:$O$15,MONTH(sp_tbl[[#This Row],[Date]]))</f>
        <v>October</v>
      </c>
      <c r="Q1083" s="5"/>
    </row>
    <row r="1084" spans="1:17" x14ac:dyDescent="0.25">
      <c r="A1084" t="s">
        <v>529</v>
      </c>
      <c r="B1084" s="7">
        <v>1683762345</v>
      </c>
      <c r="C1084" t="s">
        <v>2299</v>
      </c>
      <c r="D1084" t="s">
        <v>18</v>
      </c>
      <c r="E1084" s="5">
        <v>43740</v>
      </c>
      <c r="F1084" t="s">
        <v>2066</v>
      </c>
      <c r="G1084">
        <v>899</v>
      </c>
      <c r="H1084">
        <v>43.03</v>
      </c>
      <c r="I1084">
        <v>38683.97</v>
      </c>
      <c r="J1084" t="s">
        <v>550</v>
      </c>
      <c r="K1084" t="str">
        <f>INDEX($O$4:$O$15,MONTH(sp_tbl[[#This Row],[Date]]))</f>
        <v>October</v>
      </c>
      <c r="Q1084" s="5"/>
    </row>
    <row r="1085" spans="1:17" x14ac:dyDescent="0.25">
      <c r="A1085" t="s">
        <v>82</v>
      </c>
      <c r="B1085" s="7">
        <v>8367072738</v>
      </c>
      <c r="C1085" t="s">
        <v>2291</v>
      </c>
      <c r="D1085" t="s">
        <v>19</v>
      </c>
      <c r="E1085" s="5">
        <v>43741</v>
      </c>
      <c r="F1085" t="s">
        <v>670</v>
      </c>
      <c r="G1085">
        <v>588</v>
      </c>
      <c r="H1085">
        <v>98.02</v>
      </c>
      <c r="I1085">
        <v>57635.76</v>
      </c>
      <c r="J1085" t="s">
        <v>100</v>
      </c>
      <c r="K1085" t="str">
        <f>INDEX($O$4:$O$15,MONTH(sp_tbl[[#This Row],[Date]]))</f>
        <v>October</v>
      </c>
      <c r="Q1085" s="5"/>
    </row>
    <row r="1086" spans="1:17" x14ac:dyDescent="0.25">
      <c r="A1086" t="s">
        <v>125</v>
      </c>
      <c r="B1086" s="7">
        <v>7715186250</v>
      </c>
      <c r="C1086" t="s">
        <v>2297</v>
      </c>
      <c r="D1086" t="s">
        <v>19</v>
      </c>
      <c r="E1086" s="5">
        <v>43741</v>
      </c>
      <c r="F1086" t="s">
        <v>868</v>
      </c>
      <c r="G1086">
        <v>434</v>
      </c>
      <c r="H1086">
        <v>55.17</v>
      </c>
      <c r="I1086">
        <v>23943.78</v>
      </c>
      <c r="J1086" t="s">
        <v>869</v>
      </c>
      <c r="K1086" t="str">
        <f>INDEX($O$4:$O$15,MONTH(sp_tbl[[#This Row],[Date]]))</f>
        <v>October</v>
      </c>
      <c r="Q1086" s="5"/>
    </row>
    <row r="1087" spans="1:17" x14ac:dyDescent="0.25">
      <c r="A1087" t="s">
        <v>394</v>
      </c>
      <c r="B1087" s="7">
        <v>8745522113</v>
      </c>
      <c r="C1087" t="s">
        <v>2285</v>
      </c>
      <c r="D1087" t="s">
        <v>18</v>
      </c>
      <c r="E1087" s="5">
        <v>43741</v>
      </c>
      <c r="F1087" t="s">
        <v>1696</v>
      </c>
      <c r="G1087">
        <v>518</v>
      </c>
      <c r="H1087">
        <v>237.39</v>
      </c>
      <c r="I1087">
        <v>122968.02</v>
      </c>
      <c r="J1087" t="s">
        <v>1697</v>
      </c>
      <c r="K1087" t="str">
        <f>INDEX($O$4:$O$15,MONTH(sp_tbl[[#This Row],[Date]]))</f>
        <v>October</v>
      </c>
      <c r="Q1087" s="5"/>
    </row>
    <row r="1088" spans="1:17" x14ac:dyDescent="0.25">
      <c r="A1088" t="s">
        <v>394</v>
      </c>
      <c r="B1088" s="7">
        <v>8745522113</v>
      </c>
      <c r="C1088" t="s">
        <v>2285</v>
      </c>
      <c r="D1088" t="s">
        <v>18</v>
      </c>
      <c r="E1088" s="5">
        <v>43741</v>
      </c>
      <c r="F1088" t="s">
        <v>1705</v>
      </c>
      <c r="G1088">
        <v>461</v>
      </c>
      <c r="H1088">
        <v>49.58</v>
      </c>
      <c r="I1088">
        <v>22856.38</v>
      </c>
      <c r="J1088" t="s">
        <v>465</v>
      </c>
      <c r="K1088" t="str">
        <f>INDEX($O$4:$O$15,MONTH(sp_tbl[[#This Row],[Date]]))</f>
        <v>October</v>
      </c>
      <c r="Q1088" s="5"/>
    </row>
    <row r="1089" spans="1:17" x14ac:dyDescent="0.25">
      <c r="A1089" t="s">
        <v>460</v>
      </c>
      <c r="B1089" s="7">
        <v>6666605463</v>
      </c>
      <c r="C1089" t="s">
        <v>2288</v>
      </c>
      <c r="D1089" t="s">
        <v>18</v>
      </c>
      <c r="E1089" s="5">
        <v>43741</v>
      </c>
      <c r="F1089" t="s">
        <v>1865</v>
      </c>
      <c r="G1089">
        <v>354</v>
      </c>
      <c r="H1089">
        <v>48.51</v>
      </c>
      <c r="I1089">
        <v>17172.54</v>
      </c>
      <c r="J1089" t="s">
        <v>1866</v>
      </c>
      <c r="K1089" t="str">
        <f>INDEX($O$4:$O$15,MONTH(sp_tbl[[#This Row],[Date]]))</f>
        <v>October</v>
      </c>
      <c r="Q1089" s="5"/>
    </row>
    <row r="1090" spans="1:17" x14ac:dyDescent="0.25">
      <c r="A1090" t="s">
        <v>486</v>
      </c>
      <c r="B1090" s="7">
        <v>1758841168</v>
      </c>
      <c r="C1090" t="s">
        <v>2289</v>
      </c>
      <c r="D1090" t="s">
        <v>18</v>
      </c>
      <c r="E1090" s="5">
        <v>43741</v>
      </c>
      <c r="F1090" t="s">
        <v>1940</v>
      </c>
      <c r="G1090">
        <v>617</v>
      </c>
      <c r="H1090">
        <v>166.61</v>
      </c>
      <c r="I1090">
        <v>102798.37</v>
      </c>
      <c r="J1090" t="s">
        <v>1941</v>
      </c>
      <c r="K1090" t="str">
        <f>INDEX($O$4:$O$15,MONTH(sp_tbl[[#This Row],[Date]]))</f>
        <v>October</v>
      </c>
      <c r="Q1090" s="5"/>
    </row>
    <row r="1091" spans="1:17" x14ac:dyDescent="0.25">
      <c r="A1091" t="s">
        <v>486</v>
      </c>
      <c r="B1091" s="7">
        <v>1758841168</v>
      </c>
      <c r="C1091" t="s">
        <v>2289</v>
      </c>
      <c r="D1091" t="s">
        <v>18</v>
      </c>
      <c r="E1091" s="5">
        <v>43741</v>
      </c>
      <c r="F1091" t="s">
        <v>1973</v>
      </c>
      <c r="G1091">
        <v>282</v>
      </c>
      <c r="H1091">
        <v>194.73</v>
      </c>
      <c r="I1091">
        <v>54913.86</v>
      </c>
      <c r="J1091" t="s">
        <v>1974</v>
      </c>
      <c r="K1091" t="str">
        <f>INDEX($O$4:$O$15,MONTH(sp_tbl[[#This Row],[Date]]))</f>
        <v>October</v>
      </c>
      <c r="Q1091" s="5"/>
    </row>
    <row r="1092" spans="1:17" x14ac:dyDescent="0.25">
      <c r="A1092" t="s">
        <v>529</v>
      </c>
      <c r="B1092" s="7">
        <v>1683762345</v>
      </c>
      <c r="C1092" t="s">
        <v>2299</v>
      </c>
      <c r="D1092" t="s">
        <v>18</v>
      </c>
      <c r="E1092" s="5">
        <v>43741</v>
      </c>
      <c r="F1092" t="s">
        <v>2086</v>
      </c>
      <c r="G1092">
        <v>457</v>
      </c>
      <c r="H1092">
        <v>367.89</v>
      </c>
      <c r="I1092">
        <v>168125.73</v>
      </c>
      <c r="J1092" t="s">
        <v>235</v>
      </c>
      <c r="K1092" t="str">
        <f>INDEX($O$4:$O$15,MONTH(sp_tbl[[#This Row],[Date]]))</f>
        <v>October</v>
      </c>
      <c r="Q1092" s="5"/>
    </row>
    <row r="1093" spans="1:17" x14ac:dyDescent="0.25">
      <c r="A1093" t="s">
        <v>31</v>
      </c>
      <c r="B1093" s="7">
        <v>8687656127</v>
      </c>
      <c r="C1093" t="s">
        <v>32</v>
      </c>
      <c r="D1093" t="s">
        <v>19</v>
      </c>
      <c r="E1093" s="5">
        <v>43742</v>
      </c>
      <c r="F1093" t="s">
        <v>622</v>
      </c>
      <c r="G1093">
        <v>976</v>
      </c>
      <c r="H1093">
        <v>367.92</v>
      </c>
      <c r="I1093">
        <v>359089.91999999998</v>
      </c>
      <c r="J1093" t="s">
        <v>99</v>
      </c>
      <c r="K1093" t="str">
        <f>INDEX($O$4:$O$15,MONTH(sp_tbl[[#This Row],[Date]]))</f>
        <v>October</v>
      </c>
      <c r="Q1093" s="5"/>
    </row>
    <row r="1094" spans="1:17" x14ac:dyDescent="0.25">
      <c r="A1094" t="s">
        <v>82</v>
      </c>
      <c r="B1094" s="7">
        <v>8367072738</v>
      </c>
      <c r="C1094" t="s">
        <v>2291</v>
      </c>
      <c r="D1094" t="s">
        <v>19</v>
      </c>
      <c r="E1094" s="5">
        <v>43742</v>
      </c>
      <c r="F1094" t="s">
        <v>678</v>
      </c>
      <c r="G1094">
        <v>415</v>
      </c>
      <c r="H1094">
        <v>298</v>
      </c>
      <c r="I1094">
        <v>123670</v>
      </c>
      <c r="J1094" t="s">
        <v>679</v>
      </c>
      <c r="K1094" t="str">
        <f>INDEX($O$4:$O$15,MONTH(sp_tbl[[#This Row],[Date]]))</f>
        <v>October</v>
      </c>
      <c r="Q1094" s="5"/>
    </row>
    <row r="1095" spans="1:17" x14ac:dyDescent="0.25">
      <c r="A1095" t="s">
        <v>174</v>
      </c>
      <c r="B1095" s="7">
        <v>4520285782</v>
      </c>
      <c r="C1095" t="s">
        <v>2295</v>
      </c>
      <c r="D1095" t="s">
        <v>19</v>
      </c>
      <c r="E1095" s="5">
        <v>43742</v>
      </c>
      <c r="F1095" t="s">
        <v>1054</v>
      </c>
      <c r="G1095">
        <v>894</v>
      </c>
      <c r="H1095">
        <v>45.67</v>
      </c>
      <c r="I1095">
        <v>40828.980000000003</v>
      </c>
      <c r="J1095" t="s">
        <v>624</v>
      </c>
      <c r="K1095" t="str">
        <f>INDEX($O$4:$O$15,MONTH(sp_tbl[[#This Row],[Date]]))</f>
        <v>October</v>
      </c>
      <c r="Q1095" s="5"/>
    </row>
    <row r="1096" spans="1:17" x14ac:dyDescent="0.25">
      <c r="A1096" t="s">
        <v>189</v>
      </c>
      <c r="B1096" s="7">
        <v>6874331704</v>
      </c>
      <c r="C1096" t="s">
        <v>2293</v>
      </c>
      <c r="D1096" t="s">
        <v>19</v>
      </c>
      <c r="E1096" s="5">
        <v>43742</v>
      </c>
      <c r="F1096" t="s">
        <v>1134</v>
      </c>
      <c r="G1096">
        <v>507</v>
      </c>
      <c r="H1096">
        <v>376.9</v>
      </c>
      <c r="I1096">
        <v>191088.3</v>
      </c>
      <c r="J1096" t="s">
        <v>1135</v>
      </c>
      <c r="K1096" t="str">
        <f>INDEX($O$4:$O$15,MONTH(sp_tbl[[#This Row],[Date]]))</f>
        <v>October</v>
      </c>
      <c r="Q1096" s="5"/>
    </row>
    <row r="1097" spans="1:17" x14ac:dyDescent="0.25">
      <c r="A1097" t="s">
        <v>416</v>
      </c>
      <c r="B1097" s="7">
        <v>6860185571</v>
      </c>
      <c r="C1097" t="s">
        <v>2304</v>
      </c>
      <c r="D1097" t="s">
        <v>18</v>
      </c>
      <c r="E1097" s="5">
        <v>43742</v>
      </c>
      <c r="F1097" t="s">
        <v>1766</v>
      </c>
      <c r="G1097">
        <v>352</v>
      </c>
      <c r="H1097">
        <v>15.96</v>
      </c>
      <c r="I1097">
        <v>5617.92</v>
      </c>
      <c r="J1097" t="s">
        <v>414</v>
      </c>
      <c r="K1097" t="str">
        <f>INDEX($O$4:$O$15,MONTH(sp_tbl[[#This Row],[Date]]))</f>
        <v>October</v>
      </c>
      <c r="Q1097" s="5"/>
    </row>
    <row r="1098" spans="1:17" x14ac:dyDescent="0.25">
      <c r="A1098" t="s">
        <v>486</v>
      </c>
      <c r="B1098" s="7">
        <v>1758841168</v>
      </c>
      <c r="C1098" t="s">
        <v>2289</v>
      </c>
      <c r="D1098" t="s">
        <v>18</v>
      </c>
      <c r="E1098" s="5">
        <v>43742</v>
      </c>
      <c r="F1098" t="s">
        <v>1910</v>
      </c>
      <c r="G1098">
        <v>895</v>
      </c>
      <c r="H1098">
        <v>285.2</v>
      </c>
      <c r="I1098">
        <v>255254</v>
      </c>
      <c r="J1098" t="s">
        <v>1603</v>
      </c>
      <c r="K1098" t="str">
        <f>INDEX($O$4:$O$15,MONTH(sp_tbl[[#This Row],[Date]]))</f>
        <v>October</v>
      </c>
      <c r="Q1098" s="5"/>
    </row>
    <row r="1099" spans="1:17" x14ac:dyDescent="0.25">
      <c r="A1099" t="s">
        <v>529</v>
      </c>
      <c r="B1099" s="7">
        <v>1683762345</v>
      </c>
      <c r="C1099" t="s">
        <v>2299</v>
      </c>
      <c r="D1099" t="s">
        <v>18</v>
      </c>
      <c r="E1099" s="5">
        <v>43742</v>
      </c>
      <c r="F1099" t="s">
        <v>2099</v>
      </c>
      <c r="G1099">
        <v>904</v>
      </c>
      <c r="H1099">
        <v>38.369999999999997</v>
      </c>
      <c r="I1099">
        <v>34686.480000000003</v>
      </c>
      <c r="J1099" t="s">
        <v>510</v>
      </c>
      <c r="K1099" t="str">
        <f>INDEX($O$4:$O$15,MONTH(sp_tbl[[#This Row],[Date]]))</f>
        <v>October</v>
      </c>
      <c r="Q1099" s="5"/>
    </row>
    <row r="1100" spans="1:17" x14ac:dyDescent="0.25">
      <c r="A1100" t="s">
        <v>559</v>
      </c>
      <c r="B1100" s="7">
        <v>3820016237</v>
      </c>
      <c r="C1100" t="s">
        <v>2295</v>
      </c>
      <c r="D1100" t="s">
        <v>18</v>
      </c>
      <c r="E1100" s="5">
        <v>43742</v>
      </c>
      <c r="F1100" t="s">
        <v>2266</v>
      </c>
      <c r="G1100">
        <v>921</v>
      </c>
      <c r="H1100">
        <v>224.58</v>
      </c>
      <c r="I1100">
        <v>206838.18</v>
      </c>
      <c r="J1100" t="s">
        <v>254</v>
      </c>
      <c r="K1100" t="str">
        <f>INDEX($O$4:$O$15,MONTH(sp_tbl[[#This Row],[Date]]))</f>
        <v>October</v>
      </c>
      <c r="Q1100" s="5"/>
    </row>
    <row r="1101" spans="1:17" x14ac:dyDescent="0.25">
      <c r="A1101" t="s">
        <v>559</v>
      </c>
      <c r="B1101" s="7">
        <v>3820016237</v>
      </c>
      <c r="C1101" t="s">
        <v>2295</v>
      </c>
      <c r="D1101" t="s">
        <v>18</v>
      </c>
      <c r="E1101" s="5">
        <v>43742</v>
      </c>
      <c r="F1101" t="s">
        <v>2280</v>
      </c>
      <c r="G1101">
        <v>893</v>
      </c>
      <c r="H1101">
        <v>112.39</v>
      </c>
      <c r="I1101">
        <v>100364.27</v>
      </c>
      <c r="J1101" t="s">
        <v>2281</v>
      </c>
      <c r="K1101" t="str">
        <f>INDEX($O$4:$O$15,MONTH(sp_tbl[[#This Row],[Date]]))</f>
        <v>October</v>
      </c>
      <c r="Q1101" s="5"/>
    </row>
    <row r="1102" spans="1:17" x14ac:dyDescent="0.25">
      <c r="A1102" t="s">
        <v>189</v>
      </c>
      <c r="B1102" s="7">
        <v>6874331704</v>
      </c>
      <c r="C1102" t="s">
        <v>2293</v>
      </c>
      <c r="D1102" t="s">
        <v>19</v>
      </c>
      <c r="E1102" s="5">
        <v>43743</v>
      </c>
      <c r="F1102" t="s">
        <v>1083</v>
      </c>
      <c r="G1102">
        <v>407</v>
      </c>
      <c r="H1102">
        <v>111.06</v>
      </c>
      <c r="I1102">
        <v>45201.42</v>
      </c>
      <c r="J1102" t="s">
        <v>188</v>
      </c>
      <c r="K1102" t="str">
        <f>INDEX($O$4:$O$15,MONTH(sp_tbl[[#This Row],[Date]]))</f>
        <v>October</v>
      </c>
      <c r="Q1102" s="5"/>
    </row>
    <row r="1103" spans="1:17" x14ac:dyDescent="0.25">
      <c r="A1103" t="s">
        <v>189</v>
      </c>
      <c r="B1103" s="7">
        <v>6874331704</v>
      </c>
      <c r="C1103" t="s">
        <v>2293</v>
      </c>
      <c r="D1103" t="s">
        <v>19</v>
      </c>
      <c r="E1103" s="5">
        <v>43743</v>
      </c>
      <c r="F1103" t="s">
        <v>1088</v>
      </c>
      <c r="G1103">
        <v>355</v>
      </c>
      <c r="H1103">
        <v>140.83000000000001</v>
      </c>
      <c r="I1103">
        <v>49994.65</v>
      </c>
      <c r="J1103" t="s">
        <v>613</v>
      </c>
      <c r="K1103" t="str">
        <f>INDEX($O$4:$O$15,MONTH(sp_tbl[[#This Row],[Date]]))</f>
        <v>October</v>
      </c>
      <c r="Q1103" s="5"/>
    </row>
    <row r="1104" spans="1:17" x14ac:dyDescent="0.25">
      <c r="A1104" t="s">
        <v>376</v>
      </c>
      <c r="B1104" s="7">
        <v>6441743474</v>
      </c>
      <c r="C1104" t="s">
        <v>2302</v>
      </c>
      <c r="D1104" t="s">
        <v>18</v>
      </c>
      <c r="E1104" s="5">
        <v>43743</v>
      </c>
      <c r="F1104" t="s">
        <v>1629</v>
      </c>
      <c r="G1104">
        <v>788</v>
      </c>
      <c r="H1104">
        <v>115.4</v>
      </c>
      <c r="I1104">
        <v>90935.2</v>
      </c>
      <c r="J1104" t="s">
        <v>1630</v>
      </c>
      <c r="K1104" t="str">
        <f>INDEX($O$4:$O$15,MONTH(sp_tbl[[#This Row],[Date]]))</f>
        <v>October</v>
      </c>
      <c r="Q1104" s="5"/>
    </row>
    <row r="1105" spans="1:17" x14ac:dyDescent="0.25">
      <c r="A1105" t="s">
        <v>376</v>
      </c>
      <c r="B1105" s="7">
        <v>6441743474</v>
      </c>
      <c r="C1105" t="s">
        <v>2302</v>
      </c>
      <c r="D1105" t="s">
        <v>18</v>
      </c>
      <c r="E1105" s="5">
        <v>43743</v>
      </c>
      <c r="F1105" t="s">
        <v>1640</v>
      </c>
      <c r="G1105">
        <v>547</v>
      </c>
      <c r="H1105">
        <v>412.85</v>
      </c>
      <c r="I1105">
        <v>225828.95</v>
      </c>
      <c r="J1105" t="s">
        <v>1641</v>
      </c>
      <c r="K1105" t="str">
        <f>INDEX($O$4:$O$15,MONTH(sp_tbl[[#This Row],[Date]]))</f>
        <v>October</v>
      </c>
      <c r="Q1105" s="5"/>
    </row>
    <row r="1106" spans="1:17" x14ac:dyDescent="0.25">
      <c r="A1106" t="s">
        <v>486</v>
      </c>
      <c r="B1106" s="7">
        <v>1758841168</v>
      </c>
      <c r="C1106" t="s">
        <v>2289</v>
      </c>
      <c r="D1106" t="s">
        <v>18</v>
      </c>
      <c r="E1106" s="5">
        <v>43743</v>
      </c>
      <c r="F1106" t="s">
        <v>1943</v>
      </c>
      <c r="G1106">
        <v>534</v>
      </c>
      <c r="H1106">
        <v>98.54</v>
      </c>
      <c r="I1106">
        <v>52620.36</v>
      </c>
      <c r="J1106" t="s">
        <v>530</v>
      </c>
      <c r="K1106" t="str">
        <f>INDEX($O$4:$O$15,MONTH(sp_tbl[[#This Row],[Date]]))</f>
        <v>October</v>
      </c>
      <c r="Q1106" s="5"/>
    </row>
    <row r="1107" spans="1:17" x14ac:dyDescent="0.25">
      <c r="A1107" t="s">
        <v>549</v>
      </c>
      <c r="B1107" s="7">
        <v>7465830315</v>
      </c>
      <c r="C1107" t="s">
        <v>2285</v>
      </c>
      <c r="D1107" t="s">
        <v>18</v>
      </c>
      <c r="E1107" s="5">
        <v>43743</v>
      </c>
      <c r="F1107" t="s">
        <v>2206</v>
      </c>
      <c r="G1107">
        <v>451</v>
      </c>
      <c r="H1107">
        <v>300.08</v>
      </c>
      <c r="I1107">
        <v>135336.07999999999</v>
      </c>
      <c r="J1107" t="s">
        <v>289</v>
      </c>
      <c r="K1107" t="str">
        <f>INDEX($O$4:$O$15,MONTH(sp_tbl[[#This Row],[Date]]))</f>
        <v>October</v>
      </c>
      <c r="Q1107" s="5"/>
    </row>
    <row r="1108" spans="1:17" x14ac:dyDescent="0.25">
      <c r="A1108" t="s">
        <v>174</v>
      </c>
      <c r="B1108" s="7">
        <v>4520285782</v>
      </c>
      <c r="C1108" t="s">
        <v>2295</v>
      </c>
      <c r="D1108" t="s">
        <v>19</v>
      </c>
      <c r="E1108" s="5">
        <v>43744</v>
      </c>
      <c r="F1108" t="s">
        <v>1019</v>
      </c>
      <c r="G1108">
        <v>378</v>
      </c>
      <c r="H1108">
        <v>21.64</v>
      </c>
      <c r="I1108">
        <v>8179.92</v>
      </c>
      <c r="J1108" t="s">
        <v>1020</v>
      </c>
      <c r="K1108" t="str">
        <f>INDEX($O$4:$O$15,MONTH(sp_tbl[[#This Row],[Date]]))</f>
        <v>October</v>
      </c>
      <c r="Q1108" s="5"/>
    </row>
    <row r="1109" spans="1:17" x14ac:dyDescent="0.25">
      <c r="A1109" t="s">
        <v>189</v>
      </c>
      <c r="B1109" s="7">
        <v>6874331704</v>
      </c>
      <c r="C1109" t="s">
        <v>2293</v>
      </c>
      <c r="D1109" t="s">
        <v>19</v>
      </c>
      <c r="E1109" s="5">
        <v>43744</v>
      </c>
      <c r="F1109" t="s">
        <v>1163</v>
      </c>
      <c r="G1109">
        <v>392</v>
      </c>
      <c r="H1109">
        <v>181.83</v>
      </c>
      <c r="I1109">
        <v>71277.36</v>
      </c>
      <c r="J1109" t="s">
        <v>1164</v>
      </c>
      <c r="K1109" t="str">
        <f>INDEX($O$4:$O$15,MONTH(sp_tbl[[#This Row],[Date]]))</f>
        <v>October</v>
      </c>
      <c r="Q1109" s="5"/>
    </row>
    <row r="1110" spans="1:17" x14ac:dyDescent="0.25">
      <c r="A1110" t="s">
        <v>394</v>
      </c>
      <c r="B1110" s="7">
        <v>8745522113</v>
      </c>
      <c r="C1110" t="s">
        <v>2285</v>
      </c>
      <c r="D1110" t="s">
        <v>18</v>
      </c>
      <c r="E1110" s="5">
        <v>43744</v>
      </c>
      <c r="F1110" t="s">
        <v>1703</v>
      </c>
      <c r="G1110">
        <v>444</v>
      </c>
      <c r="H1110">
        <v>207.78</v>
      </c>
      <c r="I1110">
        <v>92254.32</v>
      </c>
      <c r="J1110" t="s">
        <v>557</v>
      </c>
      <c r="K1110" t="str">
        <f>INDEX($O$4:$O$15,MONTH(sp_tbl[[#This Row],[Date]]))</f>
        <v>October</v>
      </c>
      <c r="Q1110" s="5"/>
    </row>
    <row r="1111" spans="1:17" x14ac:dyDescent="0.25">
      <c r="A1111" t="s">
        <v>104</v>
      </c>
      <c r="B1111" s="7">
        <v>188071775</v>
      </c>
      <c r="C1111" t="s">
        <v>2298</v>
      </c>
      <c r="D1111" t="s">
        <v>19</v>
      </c>
      <c r="E1111" s="5">
        <v>43745</v>
      </c>
      <c r="F1111" t="s">
        <v>825</v>
      </c>
      <c r="G1111">
        <v>472</v>
      </c>
      <c r="H1111">
        <v>24.79</v>
      </c>
      <c r="I1111">
        <v>11700.88</v>
      </c>
      <c r="J1111" t="s">
        <v>686</v>
      </c>
      <c r="K1111" t="str">
        <f>INDEX($O$4:$O$15,MONTH(sp_tbl[[#This Row],[Date]]))</f>
        <v>October</v>
      </c>
      <c r="Q1111" s="5"/>
    </row>
    <row r="1112" spans="1:17" x14ac:dyDescent="0.25">
      <c r="A1112" t="s">
        <v>189</v>
      </c>
      <c r="B1112" s="7">
        <v>6874331704</v>
      </c>
      <c r="C1112" t="s">
        <v>2293</v>
      </c>
      <c r="D1112" t="s">
        <v>19</v>
      </c>
      <c r="E1112" s="5">
        <v>43745</v>
      </c>
      <c r="F1112" t="s">
        <v>1125</v>
      </c>
      <c r="G1112">
        <v>906</v>
      </c>
      <c r="H1112">
        <v>251.05</v>
      </c>
      <c r="I1112">
        <v>227451.3</v>
      </c>
      <c r="J1112" t="s">
        <v>1126</v>
      </c>
      <c r="K1112" t="str">
        <f>INDEX($O$4:$O$15,MONTH(sp_tbl[[#This Row],[Date]]))</f>
        <v>October</v>
      </c>
      <c r="Q1112" s="5"/>
    </row>
    <row r="1113" spans="1:17" x14ac:dyDescent="0.25">
      <c r="A1113" t="s">
        <v>296</v>
      </c>
      <c r="B1113" s="7">
        <v>6810221217</v>
      </c>
      <c r="C1113" t="s">
        <v>2294</v>
      </c>
      <c r="D1113" t="s">
        <v>18</v>
      </c>
      <c r="E1113" s="5">
        <v>43745</v>
      </c>
      <c r="F1113" t="s">
        <v>1388</v>
      </c>
      <c r="G1113">
        <v>741</v>
      </c>
      <c r="H1113">
        <v>151.18</v>
      </c>
      <c r="I1113">
        <v>112024.38</v>
      </c>
      <c r="J1113" t="s">
        <v>298</v>
      </c>
      <c r="K1113" t="str">
        <f>INDEX($O$4:$O$15,MONTH(sp_tbl[[#This Row],[Date]]))</f>
        <v>October</v>
      </c>
      <c r="Q1113" s="5"/>
    </row>
    <row r="1114" spans="1:17" x14ac:dyDescent="0.25">
      <c r="A1114" t="s">
        <v>220</v>
      </c>
      <c r="B1114" s="7">
        <v>7728733734</v>
      </c>
      <c r="C1114" t="s">
        <v>2292</v>
      </c>
      <c r="D1114" t="s">
        <v>18</v>
      </c>
      <c r="E1114" s="5">
        <v>43746</v>
      </c>
      <c r="F1114" t="s">
        <v>1328</v>
      </c>
      <c r="G1114">
        <v>348</v>
      </c>
      <c r="H1114">
        <v>461.91</v>
      </c>
      <c r="I1114">
        <v>160744.68</v>
      </c>
      <c r="J1114" t="s">
        <v>367</v>
      </c>
      <c r="K1114" t="str">
        <f>INDEX($O$4:$O$15,MONTH(sp_tbl[[#This Row],[Date]]))</f>
        <v>October</v>
      </c>
      <c r="Q1114" s="5"/>
    </row>
    <row r="1115" spans="1:17" x14ac:dyDescent="0.25">
      <c r="A1115" t="s">
        <v>416</v>
      </c>
      <c r="B1115" s="7">
        <v>6860185571</v>
      </c>
      <c r="C1115" t="s">
        <v>2304</v>
      </c>
      <c r="D1115" t="s">
        <v>18</v>
      </c>
      <c r="E1115" s="5">
        <v>43746</v>
      </c>
      <c r="F1115" t="s">
        <v>1756</v>
      </c>
      <c r="G1115">
        <v>606</v>
      </c>
      <c r="H1115">
        <v>11.8</v>
      </c>
      <c r="I1115">
        <v>7150.8</v>
      </c>
      <c r="J1115" t="s">
        <v>564</v>
      </c>
      <c r="K1115" t="str">
        <f>INDEX($O$4:$O$15,MONTH(sp_tbl[[#This Row],[Date]]))</f>
        <v>October</v>
      </c>
      <c r="Q1115" s="5"/>
    </row>
    <row r="1116" spans="1:17" x14ac:dyDescent="0.25">
      <c r="A1116" t="s">
        <v>156</v>
      </c>
      <c r="B1116" s="7">
        <v>1007202752</v>
      </c>
      <c r="C1116" t="s">
        <v>2291</v>
      </c>
      <c r="D1116" t="s">
        <v>19</v>
      </c>
      <c r="E1116" s="5">
        <v>43747</v>
      </c>
      <c r="F1116" t="s">
        <v>995</v>
      </c>
      <c r="G1116">
        <v>261</v>
      </c>
      <c r="H1116">
        <v>79.78</v>
      </c>
      <c r="I1116">
        <v>20822.580000000002</v>
      </c>
      <c r="J1116" t="s">
        <v>996</v>
      </c>
      <c r="K1116" t="str">
        <f>INDEX($O$4:$O$15,MONTH(sp_tbl[[#This Row],[Date]]))</f>
        <v>October</v>
      </c>
      <c r="Q1116" s="5"/>
    </row>
    <row r="1117" spans="1:17" x14ac:dyDescent="0.25">
      <c r="A1117" t="s">
        <v>394</v>
      </c>
      <c r="B1117" s="7">
        <v>8745522113</v>
      </c>
      <c r="C1117" t="s">
        <v>2285</v>
      </c>
      <c r="D1117" t="s">
        <v>18</v>
      </c>
      <c r="E1117" s="5">
        <v>43747</v>
      </c>
      <c r="F1117" t="s">
        <v>1702</v>
      </c>
      <c r="G1117">
        <v>429</v>
      </c>
      <c r="H1117">
        <v>183.28</v>
      </c>
      <c r="I1117">
        <v>78627.12</v>
      </c>
      <c r="J1117" t="s">
        <v>532</v>
      </c>
      <c r="K1117" t="str">
        <f>INDEX($O$4:$O$15,MONTH(sp_tbl[[#This Row],[Date]]))</f>
        <v>October</v>
      </c>
      <c r="Q1117" s="5"/>
    </row>
    <row r="1118" spans="1:17" x14ac:dyDescent="0.25">
      <c r="A1118" t="s">
        <v>506</v>
      </c>
      <c r="B1118" s="7">
        <v>775755755</v>
      </c>
      <c r="C1118" t="s">
        <v>2290</v>
      </c>
      <c r="D1118" t="s">
        <v>18</v>
      </c>
      <c r="E1118" s="5">
        <v>43747</v>
      </c>
      <c r="F1118" t="s">
        <v>1987</v>
      </c>
      <c r="G1118">
        <v>425</v>
      </c>
      <c r="H1118">
        <v>49.42</v>
      </c>
      <c r="I1118">
        <v>21003.5</v>
      </c>
      <c r="J1118" t="s">
        <v>370</v>
      </c>
      <c r="K1118" t="str">
        <f>INDEX($O$4:$O$15,MONTH(sp_tbl[[#This Row],[Date]]))</f>
        <v>October</v>
      </c>
      <c r="Q1118" s="5"/>
    </row>
    <row r="1119" spans="1:17" x14ac:dyDescent="0.25">
      <c r="A1119" t="s">
        <v>506</v>
      </c>
      <c r="B1119" s="7">
        <v>775755755</v>
      </c>
      <c r="C1119" t="s">
        <v>2290</v>
      </c>
      <c r="D1119" t="s">
        <v>18</v>
      </c>
      <c r="E1119" s="5">
        <v>43747</v>
      </c>
      <c r="F1119" t="s">
        <v>2004</v>
      </c>
      <c r="G1119">
        <v>332</v>
      </c>
      <c r="H1119">
        <v>218.77</v>
      </c>
      <c r="I1119">
        <v>72631.64</v>
      </c>
      <c r="J1119" t="s">
        <v>543</v>
      </c>
      <c r="K1119" t="str">
        <f>INDEX($O$4:$O$15,MONTH(sp_tbl[[#This Row],[Date]]))</f>
        <v>October</v>
      </c>
      <c r="Q1119" s="5"/>
    </row>
    <row r="1120" spans="1:17" x14ac:dyDescent="0.25">
      <c r="A1120" t="s">
        <v>334</v>
      </c>
      <c r="B1120" s="7">
        <v>6354702575</v>
      </c>
      <c r="C1120" t="s">
        <v>2287</v>
      </c>
      <c r="D1120" t="s">
        <v>18</v>
      </c>
      <c r="E1120" s="5">
        <v>43748</v>
      </c>
      <c r="F1120" t="s">
        <v>1491</v>
      </c>
      <c r="G1120">
        <v>995</v>
      </c>
      <c r="H1120">
        <v>196.7</v>
      </c>
      <c r="I1120">
        <v>195716.5</v>
      </c>
      <c r="J1120" t="s">
        <v>265</v>
      </c>
      <c r="K1120" t="str">
        <f>INDEX($O$4:$O$15,MONTH(sp_tbl[[#This Row],[Date]]))</f>
        <v>October</v>
      </c>
      <c r="Q1120" s="5"/>
    </row>
    <row r="1121" spans="1:17" x14ac:dyDescent="0.25">
      <c r="A1121" t="s">
        <v>376</v>
      </c>
      <c r="B1121" s="7">
        <v>6441743474</v>
      </c>
      <c r="C1121" t="s">
        <v>2302</v>
      </c>
      <c r="D1121" t="s">
        <v>18</v>
      </c>
      <c r="E1121" s="5">
        <v>43748</v>
      </c>
      <c r="F1121" t="s">
        <v>1658</v>
      </c>
      <c r="G1121">
        <v>878</v>
      </c>
      <c r="H1121">
        <v>125.29</v>
      </c>
      <c r="I1121">
        <v>110004.62</v>
      </c>
      <c r="J1121" t="s">
        <v>544</v>
      </c>
      <c r="K1121" t="str">
        <f>INDEX($O$4:$O$15,MONTH(sp_tbl[[#This Row],[Date]]))</f>
        <v>October</v>
      </c>
      <c r="Q1121" s="5"/>
    </row>
    <row r="1122" spans="1:17" x14ac:dyDescent="0.25">
      <c r="A1122" t="s">
        <v>460</v>
      </c>
      <c r="B1122" s="7">
        <v>6666605463</v>
      </c>
      <c r="C1122" t="s">
        <v>2288</v>
      </c>
      <c r="D1122" t="s">
        <v>18</v>
      </c>
      <c r="E1122" s="5">
        <v>43748</v>
      </c>
      <c r="F1122" t="s">
        <v>1860</v>
      </c>
      <c r="G1122">
        <v>327</v>
      </c>
      <c r="H1122">
        <v>324.26</v>
      </c>
      <c r="I1122">
        <v>106033.02</v>
      </c>
      <c r="J1122" t="s">
        <v>440</v>
      </c>
      <c r="K1122" t="str">
        <f>INDEX($O$4:$O$15,MONTH(sp_tbl[[#This Row],[Date]]))</f>
        <v>October</v>
      </c>
      <c r="Q1122" s="5"/>
    </row>
    <row r="1123" spans="1:17" x14ac:dyDescent="0.25">
      <c r="A1123" t="s">
        <v>541</v>
      </c>
      <c r="B1123" s="7">
        <v>517576661</v>
      </c>
      <c r="C1123" t="s">
        <v>2303</v>
      </c>
      <c r="D1123" t="s">
        <v>18</v>
      </c>
      <c r="E1123" s="5">
        <v>43748</v>
      </c>
      <c r="F1123" t="s">
        <v>2158</v>
      </c>
      <c r="G1123">
        <v>907</v>
      </c>
      <c r="H1123">
        <v>92.63</v>
      </c>
      <c r="I1123">
        <v>84015.41</v>
      </c>
      <c r="J1123" t="s">
        <v>2159</v>
      </c>
      <c r="K1123" t="str">
        <f>INDEX($O$4:$O$15,MONTH(sp_tbl[[#This Row],[Date]]))</f>
        <v>October</v>
      </c>
      <c r="Q1123" s="5"/>
    </row>
    <row r="1124" spans="1:17" x14ac:dyDescent="0.25">
      <c r="A1124" t="s">
        <v>559</v>
      </c>
      <c r="B1124" s="7">
        <v>3820016237</v>
      </c>
      <c r="C1124" t="s">
        <v>2295</v>
      </c>
      <c r="D1124" t="s">
        <v>18</v>
      </c>
      <c r="E1124" s="5">
        <v>43748</v>
      </c>
      <c r="F1124" t="s">
        <v>2250</v>
      </c>
      <c r="G1124">
        <v>378</v>
      </c>
      <c r="H1124">
        <v>258.58</v>
      </c>
      <c r="I1124">
        <v>97743.24</v>
      </c>
      <c r="J1124" t="s">
        <v>272</v>
      </c>
      <c r="K1124" t="str">
        <f>INDEX($O$4:$O$15,MONTH(sp_tbl[[#This Row],[Date]]))</f>
        <v>October</v>
      </c>
      <c r="Q1124" s="5"/>
    </row>
    <row r="1125" spans="1:17" x14ac:dyDescent="0.25">
      <c r="A1125" t="s">
        <v>82</v>
      </c>
      <c r="B1125" s="7">
        <v>8367072738</v>
      </c>
      <c r="C1125" t="s">
        <v>2291</v>
      </c>
      <c r="D1125" t="s">
        <v>19</v>
      </c>
      <c r="E1125" s="5">
        <v>43749</v>
      </c>
      <c r="F1125" t="s">
        <v>687</v>
      </c>
      <c r="G1125">
        <v>825</v>
      </c>
      <c r="H1125">
        <v>21.89</v>
      </c>
      <c r="I1125">
        <v>18059.25</v>
      </c>
      <c r="J1125" t="s">
        <v>145</v>
      </c>
      <c r="K1125" t="str">
        <f>INDEX($O$4:$O$15,MONTH(sp_tbl[[#This Row],[Date]]))</f>
        <v>October</v>
      </c>
      <c r="Q1125" s="5"/>
    </row>
    <row r="1126" spans="1:17" x14ac:dyDescent="0.25">
      <c r="A1126" t="s">
        <v>529</v>
      </c>
      <c r="B1126" s="7">
        <v>1683762345</v>
      </c>
      <c r="C1126" t="s">
        <v>2299</v>
      </c>
      <c r="D1126" t="s">
        <v>18</v>
      </c>
      <c r="E1126" s="5">
        <v>43749</v>
      </c>
      <c r="F1126" t="s">
        <v>2074</v>
      </c>
      <c r="G1126">
        <v>797</v>
      </c>
      <c r="H1126">
        <v>7.05</v>
      </c>
      <c r="I1126">
        <v>5618.85</v>
      </c>
      <c r="J1126" t="s">
        <v>1888</v>
      </c>
      <c r="K1126" t="str">
        <f>INDEX($O$4:$O$15,MONTH(sp_tbl[[#This Row],[Date]]))</f>
        <v>October</v>
      </c>
      <c r="Q1126" s="5"/>
    </row>
    <row r="1127" spans="1:17" x14ac:dyDescent="0.25">
      <c r="A1127" t="s">
        <v>141</v>
      </c>
      <c r="B1127" s="7">
        <v>2438825543</v>
      </c>
      <c r="C1127" t="s">
        <v>2300</v>
      </c>
      <c r="D1127" t="s">
        <v>19</v>
      </c>
      <c r="E1127" s="5">
        <v>43750</v>
      </c>
      <c r="F1127" t="s">
        <v>941</v>
      </c>
      <c r="G1127">
        <v>971</v>
      </c>
      <c r="H1127">
        <v>183.37</v>
      </c>
      <c r="I1127">
        <v>178052.27</v>
      </c>
      <c r="J1127" t="s">
        <v>942</v>
      </c>
      <c r="K1127" t="str">
        <f>INDEX($O$4:$O$15,MONTH(sp_tbl[[#This Row],[Date]]))</f>
        <v>October</v>
      </c>
      <c r="Q1127" s="5"/>
    </row>
    <row r="1128" spans="1:17" x14ac:dyDescent="0.25">
      <c r="A1128" t="s">
        <v>206</v>
      </c>
      <c r="B1128" s="7">
        <v>311634371</v>
      </c>
      <c r="C1128" t="s">
        <v>2285</v>
      </c>
      <c r="D1128" t="s">
        <v>19</v>
      </c>
      <c r="E1128" s="5">
        <v>43750</v>
      </c>
      <c r="F1128" t="s">
        <v>1265</v>
      </c>
      <c r="G1128">
        <v>484</v>
      </c>
      <c r="H1128">
        <v>32.97</v>
      </c>
      <c r="I1128">
        <v>15957.48</v>
      </c>
      <c r="J1128" t="s">
        <v>195</v>
      </c>
      <c r="K1128" t="str">
        <f>INDEX($O$4:$O$15,MONTH(sp_tbl[[#This Row],[Date]]))</f>
        <v>October</v>
      </c>
      <c r="Q1128" s="5"/>
    </row>
    <row r="1129" spans="1:17" x14ac:dyDescent="0.25">
      <c r="A1129" t="s">
        <v>220</v>
      </c>
      <c r="B1129" s="7">
        <v>7728733734</v>
      </c>
      <c r="C1129" t="s">
        <v>2292</v>
      </c>
      <c r="D1129" t="s">
        <v>18</v>
      </c>
      <c r="E1129" s="5">
        <v>43750</v>
      </c>
      <c r="F1129" t="s">
        <v>1302</v>
      </c>
      <c r="G1129">
        <v>667</v>
      </c>
      <c r="H1129">
        <v>212.82</v>
      </c>
      <c r="I1129">
        <v>141950.94</v>
      </c>
      <c r="J1129" t="s">
        <v>586</v>
      </c>
      <c r="K1129" t="str">
        <f>INDEX($O$4:$O$15,MONTH(sp_tbl[[#This Row],[Date]]))</f>
        <v>October</v>
      </c>
      <c r="Q1129" s="5"/>
    </row>
    <row r="1130" spans="1:17" x14ac:dyDescent="0.25">
      <c r="A1130" t="s">
        <v>486</v>
      </c>
      <c r="B1130" s="7">
        <v>1758841168</v>
      </c>
      <c r="C1130" t="s">
        <v>2289</v>
      </c>
      <c r="D1130" t="s">
        <v>18</v>
      </c>
      <c r="E1130" s="5">
        <v>43750</v>
      </c>
      <c r="F1130" t="s">
        <v>1919</v>
      </c>
      <c r="G1130">
        <v>339</v>
      </c>
      <c r="H1130">
        <v>122.34</v>
      </c>
      <c r="I1130">
        <v>41473.26</v>
      </c>
      <c r="J1130" t="s">
        <v>1920</v>
      </c>
      <c r="K1130" t="str">
        <f>INDEX($O$4:$O$15,MONTH(sp_tbl[[#This Row],[Date]]))</f>
        <v>October</v>
      </c>
      <c r="Q1130" s="5"/>
    </row>
    <row r="1131" spans="1:17" x14ac:dyDescent="0.25">
      <c r="A1131" t="s">
        <v>549</v>
      </c>
      <c r="B1131" s="7">
        <v>7465830315</v>
      </c>
      <c r="C1131" t="s">
        <v>2285</v>
      </c>
      <c r="D1131" t="s">
        <v>18</v>
      </c>
      <c r="E1131" s="5">
        <v>43750</v>
      </c>
      <c r="F1131" t="s">
        <v>2178</v>
      </c>
      <c r="G1131">
        <v>303</v>
      </c>
      <c r="H1131">
        <v>265.3</v>
      </c>
      <c r="I1131">
        <v>80385.899999999994</v>
      </c>
      <c r="J1131" t="s">
        <v>471</v>
      </c>
      <c r="K1131" t="str">
        <f>INDEX($O$4:$O$15,MONTH(sp_tbl[[#This Row],[Date]]))</f>
        <v>October</v>
      </c>
      <c r="Q1131" s="5"/>
    </row>
    <row r="1132" spans="1:17" x14ac:dyDescent="0.25">
      <c r="A1132" t="s">
        <v>104</v>
      </c>
      <c r="B1132" s="7">
        <v>188071775</v>
      </c>
      <c r="C1132" t="s">
        <v>2298</v>
      </c>
      <c r="D1132" t="s">
        <v>19</v>
      </c>
      <c r="E1132" s="5">
        <v>43751</v>
      </c>
      <c r="F1132" t="s">
        <v>762</v>
      </c>
      <c r="G1132">
        <v>753</v>
      </c>
      <c r="H1132">
        <v>210.29</v>
      </c>
      <c r="I1132">
        <v>158348.37</v>
      </c>
      <c r="J1132" t="s">
        <v>763</v>
      </c>
      <c r="K1132" t="str">
        <f>INDEX($O$4:$O$15,MONTH(sp_tbl[[#This Row],[Date]]))</f>
        <v>October</v>
      </c>
      <c r="Q1132" s="5"/>
    </row>
    <row r="1133" spans="1:17" x14ac:dyDescent="0.25">
      <c r="A1133" t="s">
        <v>156</v>
      </c>
      <c r="B1133" s="7">
        <v>1007202752</v>
      </c>
      <c r="C1133" t="s">
        <v>2291</v>
      </c>
      <c r="D1133" t="s">
        <v>19</v>
      </c>
      <c r="E1133" s="5">
        <v>43751</v>
      </c>
      <c r="F1133" t="s">
        <v>997</v>
      </c>
      <c r="G1133">
        <v>753</v>
      </c>
      <c r="H1133">
        <v>147.58000000000001</v>
      </c>
      <c r="I1133">
        <v>111127.74</v>
      </c>
      <c r="J1133" t="s">
        <v>763</v>
      </c>
      <c r="K1133" t="str">
        <f>INDEX($O$4:$O$15,MONTH(sp_tbl[[#This Row],[Date]]))</f>
        <v>October</v>
      </c>
      <c r="Q1133" s="5"/>
    </row>
    <row r="1134" spans="1:17" x14ac:dyDescent="0.25">
      <c r="A1134" t="s">
        <v>541</v>
      </c>
      <c r="B1134" s="7">
        <v>517576661</v>
      </c>
      <c r="C1134" t="s">
        <v>2303</v>
      </c>
      <c r="D1134" t="s">
        <v>18</v>
      </c>
      <c r="E1134" s="5">
        <v>43751</v>
      </c>
      <c r="F1134" t="s">
        <v>2130</v>
      </c>
      <c r="G1134">
        <v>901</v>
      </c>
      <c r="H1134">
        <v>29.82</v>
      </c>
      <c r="I1134">
        <v>26867.82</v>
      </c>
      <c r="J1134" t="s">
        <v>2131</v>
      </c>
      <c r="K1134" t="str">
        <f>INDEX($O$4:$O$15,MONTH(sp_tbl[[#This Row],[Date]]))</f>
        <v>October</v>
      </c>
      <c r="Q1134" s="5"/>
    </row>
    <row r="1135" spans="1:17" x14ac:dyDescent="0.25">
      <c r="A1135" t="s">
        <v>549</v>
      </c>
      <c r="B1135" s="7">
        <v>7465830315</v>
      </c>
      <c r="C1135" t="s">
        <v>2285</v>
      </c>
      <c r="D1135" t="s">
        <v>18</v>
      </c>
      <c r="E1135" s="5">
        <v>43751</v>
      </c>
      <c r="F1135" t="s">
        <v>2230</v>
      </c>
      <c r="G1135">
        <v>491</v>
      </c>
      <c r="H1135">
        <v>129.65</v>
      </c>
      <c r="I1135">
        <v>63658.15</v>
      </c>
      <c r="J1135" t="s">
        <v>1588</v>
      </c>
      <c r="K1135" t="str">
        <f>INDEX($O$4:$O$15,MONTH(sp_tbl[[#This Row],[Date]]))</f>
        <v>October</v>
      </c>
      <c r="Q1135" s="5"/>
    </row>
    <row r="1136" spans="1:17" x14ac:dyDescent="0.25">
      <c r="A1136" t="s">
        <v>174</v>
      </c>
      <c r="B1136" s="7">
        <v>4520285782</v>
      </c>
      <c r="C1136" t="s">
        <v>2295</v>
      </c>
      <c r="D1136" t="s">
        <v>19</v>
      </c>
      <c r="E1136" s="5">
        <v>43752</v>
      </c>
      <c r="F1136" t="s">
        <v>1068</v>
      </c>
      <c r="G1136">
        <v>298</v>
      </c>
      <c r="H1136">
        <v>422.59</v>
      </c>
      <c r="I1136">
        <v>125931.82</v>
      </c>
      <c r="J1136" t="s">
        <v>1069</v>
      </c>
      <c r="K1136" t="str">
        <f>INDEX($O$4:$O$15,MONTH(sp_tbl[[#This Row],[Date]]))</f>
        <v>October</v>
      </c>
      <c r="Q1136" s="5"/>
    </row>
    <row r="1137" spans="1:17" x14ac:dyDescent="0.25">
      <c r="A1137" t="s">
        <v>296</v>
      </c>
      <c r="B1137" s="7">
        <v>6810221217</v>
      </c>
      <c r="C1137" t="s">
        <v>2294</v>
      </c>
      <c r="D1137" t="s">
        <v>18</v>
      </c>
      <c r="E1137" s="5">
        <v>43752</v>
      </c>
      <c r="F1137" t="s">
        <v>1424</v>
      </c>
      <c r="G1137">
        <v>511</v>
      </c>
      <c r="H1137">
        <v>18.899999999999999</v>
      </c>
      <c r="I1137">
        <v>9657.9</v>
      </c>
      <c r="J1137" t="s">
        <v>1425</v>
      </c>
      <c r="K1137" t="str">
        <f>INDEX($O$4:$O$15,MONTH(sp_tbl[[#This Row],[Date]]))</f>
        <v>October</v>
      </c>
      <c r="Q1137" s="5"/>
    </row>
    <row r="1138" spans="1:17" x14ac:dyDescent="0.25">
      <c r="A1138" t="s">
        <v>486</v>
      </c>
      <c r="B1138" s="7">
        <v>1758841168</v>
      </c>
      <c r="C1138" t="s">
        <v>2289</v>
      </c>
      <c r="D1138" t="s">
        <v>18</v>
      </c>
      <c r="E1138" s="5">
        <v>43752</v>
      </c>
      <c r="F1138" t="s">
        <v>1922</v>
      </c>
      <c r="G1138">
        <v>600</v>
      </c>
      <c r="H1138">
        <v>189.32</v>
      </c>
      <c r="I1138">
        <v>113592</v>
      </c>
      <c r="J1138" t="s">
        <v>363</v>
      </c>
      <c r="K1138" t="str">
        <f>INDEX($O$4:$O$15,MONTH(sp_tbl[[#This Row],[Date]]))</f>
        <v>October</v>
      </c>
      <c r="Q1138" s="5"/>
    </row>
    <row r="1139" spans="1:17" x14ac:dyDescent="0.25">
      <c r="A1139" t="s">
        <v>486</v>
      </c>
      <c r="B1139" s="7">
        <v>1758841168</v>
      </c>
      <c r="C1139" t="s">
        <v>2289</v>
      </c>
      <c r="D1139" t="s">
        <v>18</v>
      </c>
      <c r="E1139" s="5">
        <v>43752</v>
      </c>
      <c r="F1139" t="s">
        <v>1951</v>
      </c>
      <c r="G1139">
        <v>513</v>
      </c>
      <c r="H1139">
        <v>201.2</v>
      </c>
      <c r="I1139">
        <v>103215.6</v>
      </c>
      <c r="J1139" t="s">
        <v>1952</v>
      </c>
      <c r="K1139" t="str">
        <f>INDEX($O$4:$O$15,MONTH(sp_tbl[[#This Row],[Date]]))</f>
        <v>October</v>
      </c>
      <c r="Q1139" s="5"/>
    </row>
    <row r="1140" spans="1:17" x14ac:dyDescent="0.25">
      <c r="A1140" t="s">
        <v>31</v>
      </c>
      <c r="B1140" s="7">
        <v>8687656127</v>
      </c>
      <c r="C1140" t="s">
        <v>32</v>
      </c>
      <c r="D1140" t="s">
        <v>19</v>
      </c>
      <c r="E1140" s="5">
        <v>43753</v>
      </c>
      <c r="F1140" t="s">
        <v>628</v>
      </c>
      <c r="G1140">
        <v>534</v>
      </c>
      <c r="H1140">
        <v>353.34</v>
      </c>
      <c r="I1140">
        <v>188683.56</v>
      </c>
      <c r="J1140" t="s">
        <v>219</v>
      </c>
      <c r="K1140" t="str">
        <f>INDEX($O$4:$O$15,MONTH(sp_tbl[[#This Row],[Date]]))</f>
        <v>October</v>
      </c>
      <c r="Q1140" s="5"/>
    </row>
    <row r="1141" spans="1:17" x14ac:dyDescent="0.25">
      <c r="A1141" t="s">
        <v>31</v>
      </c>
      <c r="B1141" s="7">
        <v>8687656127</v>
      </c>
      <c r="C1141" t="s">
        <v>32</v>
      </c>
      <c r="D1141" t="s">
        <v>19</v>
      </c>
      <c r="E1141" s="5">
        <v>43753</v>
      </c>
      <c r="F1141" t="s">
        <v>647</v>
      </c>
      <c r="G1141">
        <v>857</v>
      </c>
      <c r="H1141">
        <v>80.48</v>
      </c>
      <c r="I1141">
        <v>68971.360000000001</v>
      </c>
      <c r="J1141" t="s">
        <v>648</v>
      </c>
      <c r="K1141" t="str">
        <f>INDEX($O$4:$O$15,MONTH(sp_tbl[[#This Row],[Date]]))</f>
        <v>October</v>
      </c>
      <c r="Q1141" s="5"/>
    </row>
    <row r="1142" spans="1:17" x14ac:dyDescent="0.25">
      <c r="A1142" t="s">
        <v>376</v>
      </c>
      <c r="B1142" s="7">
        <v>6441743474</v>
      </c>
      <c r="C1142" t="s">
        <v>2302</v>
      </c>
      <c r="D1142" t="s">
        <v>18</v>
      </c>
      <c r="E1142" s="5">
        <v>43753</v>
      </c>
      <c r="F1142" t="s">
        <v>1613</v>
      </c>
      <c r="G1142">
        <v>854</v>
      </c>
      <c r="H1142">
        <v>8.6</v>
      </c>
      <c r="I1142">
        <v>7344.4</v>
      </c>
      <c r="J1142" t="s">
        <v>528</v>
      </c>
      <c r="K1142" t="str">
        <f>INDEX($O$4:$O$15,MONTH(sp_tbl[[#This Row],[Date]]))</f>
        <v>October</v>
      </c>
      <c r="Q1142" s="5"/>
    </row>
    <row r="1143" spans="1:17" x14ac:dyDescent="0.25">
      <c r="A1143" t="s">
        <v>486</v>
      </c>
      <c r="B1143" s="7">
        <v>1758841168</v>
      </c>
      <c r="C1143" t="s">
        <v>2289</v>
      </c>
      <c r="D1143" t="s">
        <v>18</v>
      </c>
      <c r="E1143" s="5">
        <v>43753</v>
      </c>
      <c r="F1143" t="s">
        <v>1950</v>
      </c>
      <c r="G1143">
        <v>556</v>
      </c>
      <c r="H1143">
        <v>6.26</v>
      </c>
      <c r="I1143">
        <v>3480.56</v>
      </c>
      <c r="J1143" t="s">
        <v>431</v>
      </c>
      <c r="K1143" t="str">
        <f>INDEX($O$4:$O$15,MONTH(sp_tbl[[#This Row],[Date]]))</f>
        <v>October</v>
      </c>
      <c r="Q1143" s="5"/>
    </row>
    <row r="1144" spans="1:17" x14ac:dyDescent="0.25">
      <c r="A1144" t="s">
        <v>529</v>
      </c>
      <c r="B1144" s="7">
        <v>1683762345</v>
      </c>
      <c r="C1144" t="s">
        <v>2299</v>
      </c>
      <c r="D1144" t="s">
        <v>18</v>
      </c>
      <c r="E1144" s="5">
        <v>43753</v>
      </c>
      <c r="F1144" t="s">
        <v>2054</v>
      </c>
      <c r="G1144">
        <v>720</v>
      </c>
      <c r="H1144">
        <v>14.78</v>
      </c>
      <c r="I1144">
        <v>10641.6</v>
      </c>
      <c r="J1144" t="s">
        <v>1596</v>
      </c>
      <c r="K1144" t="str">
        <f>INDEX($O$4:$O$15,MONTH(sp_tbl[[#This Row],[Date]]))</f>
        <v>October</v>
      </c>
      <c r="Q1144" s="5"/>
    </row>
    <row r="1145" spans="1:17" x14ac:dyDescent="0.25">
      <c r="A1145" t="s">
        <v>315</v>
      </c>
      <c r="B1145" s="7">
        <v>8238078287</v>
      </c>
      <c r="C1145" t="s">
        <v>2295</v>
      </c>
      <c r="D1145" t="s">
        <v>18</v>
      </c>
      <c r="E1145" s="5">
        <v>43754</v>
      </c>
      <c r="F1145" t="s">
        <v>1472</v>
      </c>
      <c r="G1145">
        <v>260</v>
      </c>
      <c r="H1145">
        <v>472.57</v>
      </c>
      <c r="I1145">
        <v>122868.2</v>
      </c>
      <c r="J1145" t="s">
        <v>1473</v>
      </c>
      <c r="K1145" t="str">
        <f>INDEX($O$4:$O$15,MONTH(sp_tbl[[#This Row],[Date]]))</f>
        <v>October</v>
      </c>
      <c r="Q1145" s="5"/>
    </row>
    <row r="1146" spans="1:17" x14ac:dyDescent="0.25">
      <c r="A1146" t="s">
        <v>356</v>
      </c>
      <c r="B1146" s="7">
        <v>238375314</v>
      </c>
      <c r="C1146" t="s">
        <v>2301</v>
      </c>
      <c r="D1146" t="s">
        <v>18</v>
      </c>
      <c r="E1146" s="5">
        <v>43754</v>
      </c>
      <c r="F1146" t="s">
        <v>1597</v>
      </c>
      <c r="G1146">
        <v>441</v>
      </c>
      <c r="H1146">
        <v>83.52</v>
      </c>
      <c r="I1146">
        <v>36832.32</v>
      </c>
      <c r="J1146" t="s">
        <v>255</v>
      </c>
      <c r="K1146" t="str">
        <f>INDEX($O$4:$O$15,MONTH(sp_tbl[[#This Row],[Date]]))</f>
        <v>October</v>
      </c>
      <c r="Q1146" s="5"/>
    </row>
    <row r="1147" spans="1:17" x14ac:dyDescent="0.25">
      <c r="A1147" t="s">
        <v>439</v>
      </c>
      <c r="B1147" s="7">
        <v>4026667576</v>
      </c>
      <c r="C1147" t="s">
        <v>2286</v>
      </c>
      <c r="D1147" t="s">
        <v>18</v>
      </c>
      <c r="E1147" s="5">
        <v>43754</v>
      </c>
      <c r="F1147" t="s">
        <v>1794</v>
      </c>
      <c r="G1147">
        <v>516</v>
      </c>
      <c r="H1147">
        <v>133.03</v>
      </c>
      <c r="I1147">
        <v>68643.48</v>
      </c>
      <c r="J1147" t="s">
        <v>1674</v>
      </c>
      <c r="K1147" t="str">
        <f>INDEX($O$4:$O$15,MONTH(sp_tbl[[#This Row],[Date]]))</f>
        <v>October</v>
      </c>
      <c r="Q1147" s="5"/>
    </row>
    <row r="1148" spans="1:17" x14ac:dyDescent="0.25">
      <c r="A1148" t="s">
        <v>439</v>
      </c>
      <c r="B1148" s="7">
        <v>4026667576</v>
      </c>
      <c r="C1148" t="s">
        <v>2286</v>
      </c>
      <c r="D1148" t="s">
        <v>18</v>
      </c>
      <c r="E1148" s="5">
        <v>43754</v>
      </c>
      <c r="F1148" t="s">
        <v>1835</v>
      </c>
      <c r="G1148">
        <v>495</v>
      </c>
      <c r="H1148">
        <v>74.55</v>
      </c>
      <c r="I1148">
        <v>36902.25</v>
      </c>
      <c r="J1148" t="s">
        <v>1836</v>
      </c>
      <c r="K1148" t="str">
        <f>INDEX($O$4:$O$15,MONTH(sp_tbl[[#This Row],[Date]]))</f>
        <v>October</v>
      </c>
      <c r="Q1148" s="5"/>
    </row>
    <row r="1149" spans="1:17" x14ac:dyDescent="0.25">
      <c r="A1149" t="s">
        <v>541</v>
      </c>
      <c r="B1149" s="7">
        <v>517576661</v>
      </c>
      <c r="C1149" t="s">
        <v>2303</v>
      </c>
      <c r="D1149" t="s">
        <v>18</v>
      </c>
      <c r="E1149" s="5">
        <v>43754</v>
      </c>
      <c r="F1149" t="s">
        <v>2145</v>
      </c>
      <c r="G1149">
        <v>711</v>
      </c>
      <c r="H1149">
        <v>194.18</v>
      </c>
      <c r="I1149">
        <v>138061.98000000001</v>
      </c>
      <c r="J1149" t="s">
        <v>533</v>
      </c>
      <c r="K1149" t="str">
        <f>INDEX($O$4:$O$15,MONTH(sp_tbl[[#This Row],[Date]]))</f>
        <v>October</v>
      </c>
      <c r="Q1149" s="5"/>
    </row>
    <row r="1150" spans="1:17" x14ac:dyDescent="0.25">
      <c r="A1150" t="s">
        <v>141</v>
      </c>
      <c r="B1150" s="7">
        <v>2438825543</v>
      </c>
      <c r="C1150" t="s">
        <v>2300</v>
      </c>
      <c r="D1150" t="s">
        <v>19</v>
      </c>
      <c r="E1150" s="5">
        <v>43755</v>
      </c>
      <c r="F1150" t="s">
        <v>952</v>
      </c>
      <c r="G1150">
        <v>703</v>
      </c>
      <c r="H1150">
        <v>0.02</v>
      </c>
      <c r="I1150">
        <v>14.06</v>
      </c>
      <c r="J1150" t="s">
        <v>953</v>
      </c>
      <c r="K1150" t="str">
        <f>INDEX($O$4:$O$15,MONTH(sp_tbl[[#This Row],[Date]]))</f>
        <v>October</v>
      </c>
      <c r="Q1150" s="5"/>
    </row>
    <row r="1151" spans="1:17" x14ac:dyDescent="0.25">
      <c r="A1151" t="s">
        <v>174</v>
      </c>
      <c r="B1151" s="7">
        <v>4520285782</v>
      </c>
      <c r="C1151" t="s">
        <v>2295</v>
      </c>
      <c r="D1151" t="s">
        <v>19</v>
      </c>
      <c r="E1151" s="5">
        <v>43755</v>
      </c>
      <c r="F1151" t="s">
        <v>1028</v>
      </c>
      <c r="G1151">
        <v>787</v>
      </c>
      <c r="H1151">
        <v>155.03</v>
      </c>
      <c r="I1151">
        <v>122008.61</v>
      </c>
      <c r="J1151" t="s">
        <v>1029</v>
      </c>
      <c r="K1151" t="str">
        <f>INDEX($O$4:$O$15,MONTH(sp_tbl[[#This Row],[Date]]))</f>
        <v>October</v>
      </c>
      <c r="Q1151" s="5"/>
    </row>
    <row r="1152" spans="1:17" x14ac:dyDescent="0.25">
      <c r="A1152" t="s">
        <v>189</v>
      </c>
      <c r="B1152" s="7">
        <v>6874331704</v>
      </c>
      <c r="C1152" t="s">
        <v>2293</v>
      </c>
      <c r="D1152" t="s">
        <v>19</v>
      </c>
      <c r="E1152" s="5">
        <v>43755</v>
      </c>
      <c r="F1152" t="s">
        <v>1123</v>
      </c>
      <c r="G1152">
        <v>677</v>
      </c>
      <c r="H1152">
        <v>163.13</v>
      </c>
      <c r="I1152">
        <v>110439.01</v>
      </c>
      <c r="J1152" t="s">
        <v>98</v>
      </c>
      <c r="K1152" t="str">
        <f>INDEX($O$4:$O$15,MONTH(sp_tbl[[#This Row],[Date]]))</f>
        <v>October</v>
      </c>
      <c r="Q1152" s="5"/>
    </row>
    <row r="1153" spans="1:17" x14ac:dyDescent="0.25">
      <c r="A1153" t="s">
        <v>506</v>
      </c>
      <c r="B1153" s="7">
        <v>775755755</v>
      </c>
      <c r="C1153" t="s">
        <v>2290</v>
      </c>
      <c r="D1153" t="s">
        <v>18</v>
      </c>
      <c r="E1153" s="5">
        <v>43755</v>
      </c>
      <c r="F1153" t="s">
        <v>2015</v>
      </c>
      <c r="G1153">
        <v>291</v>
      </c>
      <c r="H1153">
        <v>10.74</v>
      </c>
      <c r="I1153">
        <v>3125.34</v>
      </c>
      <c r="J1153" t="s">
        <v>489</v>
      </c>
      <c r="K1153" t="str">
        <f>INDEX($O$4:$O$15,MONTH(sp_tbl[[#This Row],[Date]]))</f>
        <v>October</v>
      </c>
      <c r="Q1153" s="5"/>
    </row>
    <row r="1154" spans="1:17" x14ac:dyDescent="0.25">
      <c r="A1154" t="s">
        <v>356</v>
      </c>
      <c r="B1154" s="7">
        <v>238375314</v>
      </c>
      <c r="C1154" t="s">
        <v>2301</v>
      </c>
      <c r="D1154" t="s">
        <v>18</v>
      </c>
      <c r="E1154" s="5">
        <v>43756</v>
      </c>
      <c r="F1154" t="s">
        <v>1583</v>
      </c>
      <c r="G1154">
        <v>630</v>
      </c>
      <c r="H1154">
        <v>106.34</v>
      </c>
      <c r="I1154">
        <v>66994.2</v>
      </c>
      <c r="J1154" t="s">
        <v>251</v>
      </c>
      <c r="K1154" t="str">
        <f>INDEX($O$4:$O$15,MONTH(sp_tbl[[#This Row],[Date]]))</f>
        <v>October</v>
      </c>
      <c r="Q1154" s="5"/>
    </row>
    <row r="1155" spans="1:17" x14ac:dyDescent="0.25">
      <c r="A1155" t="s">
        <v>125</v>
      </c>
      <c r="B1155" s="7">
        <v>7715186250</v>
      </c>
      <c r="C1155" t="s">
        <v>2297</v>
      </c>
      <c r="D1155" t="s">
        <v>19</v>
      </c>
      <c r="E1155" s="5">
        <v>43757</v>
      </c>
      <c r="F1155" t="s">
        <v>846</v>
      </c>
      <c r="G1155">
        <v>578</v>
      </c>
      <c r="H1155">
        <v>319.39</v>
      </c>
      <c r="I1155">
        <v>184607.42</v>
      </c>
      <c r="J1155" t="s">
        <v>847</v>
      </c>
      <c r="K1155" t="str">
        <f>INDEX($O$4:$O$15,MONTH(sp_tbl[[#This Row],[Date]]))</f>
        <v>October</v>
      </c>
      <c r="Q1155" s="5"/>
    </row>
    <row r="1156" spans="1:17" x14ac:dyDescent="0.25">
      <c r="A1156" t="s">
        <v>460</v>
      </c>
      <c r="B1156" s="7">
        <v>6666605463</v>
      </c>
      <c r="C1156" t="s">
        <v>2288</v>
      </c>
      <c r="D1156" t="s">
        <v>18</v>
      </c>
      <c r="E1156" s="5">
        <v>43757</v>
      </c>
      <c r="F1156" t="s">
        <v>1896</v>
      </c>
      <c r="G1156">
        <v>860</v>
      </c>
      <c r="H1156">
        <v>2.48</v>
      </c>
      <c r="I1156">
        <v>2132.8000000000002</v>
      </c>
      <c r="J1156" t="s">
        <v>366</v>
      </c>
      <c r="K1156" t="str">
        <f>INDEX($O$4:$O$15,MONTH(sp_tbl[[#This Row],[Date]]))</f>
        <v>October</v>
      </c>
      <c r="Q1156" s="5"/>
    </row>
    <row r="1157" spans="1:17" x14ac:dyDescent="0.25">
      <c r="A1157" t="s">
        <v>31</v>
      </c>
      <c r="B1157" s="7">
        <v>8687656127</v>
      </c>
      <c r="C1157" t="s">
        <v>32</v>
      </c>
      <c r="D1157" t="s">
        <v>19</v>
      </c>
      <c r="E1157" s="5">
        <v>43758</v>
      </c>
      <c r="F1157" t="s">
        <v>601</v>
      </c>
      <c r="G1157">
        <v>526</v>
      </c>
      <c r="H1157">
        <v>14.19</v>
      </c>
      <c r="I1157">
        <v>7463.94</v>
      </c>
      <c r="J1157" t="s">
        <v>85</v>
      </c>
      <c r="K1157" t="str">
        <f>INDEX($O$4:$O$15,MONTH(sp_tbl[[#This Row],[Date]]))</f>
        <v>October</v>
      </c>
      <c r="Q1157" s="5"/>
    </row>
    <row r="1158" spans="1:17" x14ac:dyDescent="0.25">
      <c r="A1158" t="s">
        <v>156</v>
      </c>
      <c r="B1158" s="7">
        <v>1007202752</v>
      </c>
      <c r="C1158" t="s">
        <v>2291</v>
      </c>
      <c r="D1158" t="s">
        <v>19</v>
      </c>
      <c r="E1158" s="5">
        <v>43758</v>
      </c>
      <c r="F1158" t="s">
        <v>981</v>
      </c>
      <c r="G1158">
        <v>499</v>
      </c>
      <c r="H1158">
        <v>52.88</v>
      </c>
      <c r="I1158">
        <v>26387.119999999999</v>
      </c>
      <c r="J1158" t="s">
        <v>84</v>
      </c>
      <c r="K1158" t="str">
        <f>INDEX($O$4:$O$15,MONTH(sp_tbl[[#This Row],[Date]]))</f>
        <v>October</v>
      </c>
      <c r="Q1158" s="5"/>
    </row>
    <row r="1159" spans="1:17" x14ac:dyDescent="0.25">
      <c r="A1159" t="s">
        <v>200</v>
      </c>
      <c r="B1159" s="7">
        <v>542822521</v>
      </c>
      <c r="C1159" t="s">
        <v>2296</v>
      </c>
      <c r="D1159" t="s">
        <v>19</v>
      </c>
      <c r="E1159" s="5">
        <v>43758</v>
      </c>
      <c r="F1159" t="s">
        <v>1187</v>
      </c>
      <c r="G1159">
        <v>740</v>
      </c>
      <c r="H1159">
        <v>158.44</v>
      </c>
      <c r="I1159">
        <v>117245.6</v>
      </c>
      <c r="J1159" t="s">
        <v>666</v>
      </c>
      <c r="K1159" t="str">
        <f>INDEX($O$4:$O$15,MONTH(sp_tbl[[#This Row],[Date]]))</f>
        <v>October</v>
      </c>
      <c r="Q1159" s="5"/>
    </row>
    <row r="1160" spans="1:17" x14ac:dyDescent="0.25">
      <c r="A1160" t="s">
        <v>376</v>
      </c>
      <c r="B1160" s="7">
        <v>6441743474</v>
      </c>
      <c r="C1160" t="s">
        <v>2302</v>
      </c>
      <c r="D1160" t="s">
        <v>18</v>
      </c>
      <c r="E1160" s="5">
        <v>43758</v>
      </c>
      <c r="F1160" t="s">
        <v>1612</v>
      </c>
      <c r="G1160">
        <v>272</v>
      </c>
      <c r="H1160">
        <v>347.08</v>
      </c>
      <c r="I1160">
        <v>94405.759999999995</v>
      </c>
      <c r="J1160" t="s">
        <v>221</v>
      </c>
      <c r="K1160" t="str">
        <f>INDEX($O$4:$O$15,MONTH(sp_tbl[[#This Row],[Date]]))</f>
        <v>October</v>
      </c>
      <c r="Q1160" s="5"/>
    </row>
    <row r="1161" spans="1:17" x14ac:dyDescent="0.25">
      <c r="A1161" t="s">
        <v>439</v>
      </c>
      <c r="B1161" s="7">
        <v>4026667576</v>
      </c>
      <c r="C1161" t="s">
        <v>2286</v>
      </c>
      <c r="D1161" t="s">
        <v>18</v>
      </c>
      <c r="E1161" s="5">
        <v>43758</v>
      </c>
      <c r="F1161" t="s">
        <v>1776</v>
      </c>
      <c r="G1161">
        <v>366</v>
      </c>
      <c r="H1161">
        <v>117.09</v>
      </c>
      <c r="I1161">
        <v>42854.94</v>
      </c>
      <c r="J1161" t="s">
        <v>1555</v>
      </c>
      <c r="K1161" t="str">
        <f>INDEX($O$4:$O$15,MONTH(sp_tbl[[#This Row],[Date]]))</f>
        <v>October</v>
      </c>
      <c r="Q1161" s="5"/>
    </row>
    <row r="1162" spans="1:17" x14ac:dyDescent="0.25">
      <c r="A1162" t="s">
        <v>529</v>
      </c>
      <c r="B1162" s="7">
        <v>1683762345</v>
      </c>
      <c r="C1162" t="s">
        <v>2299</v>
      </c>
      <c r="D1162" t="s">
        <v>18</v>
      </c>
      <c r="E1162" s="5">
        <v>43758</v>
      </c>
      <c r="F1162" t="s">
        <v>2053</v>
      </c>
      <c r="G1162">
        <v>621</v>
      </c>
      <c r="H1162">
        <v>76.05</v>
      </c>
      <c r="I1162">
        <v>47227.05</v>
      </c>
      <c r="J1162" t="s">
        <v>591</v>
      </c>
      <c r="K1162" t="str">
        <f>INDEX($O$4:$O$15,MONTH(sp_tbl[[#This Row],[Date]]))</f>
        <v>October</v>
      </c>
      <c r="Q1162" s="5"/>
    </row>
    <row r="1163" spans="1:17" x14ac:dyDescent="0.25">
      <c r="A1163" t="s">
        <v>549</v>
      </c>
      <c r="B1163" s="7">
        <v>7465830315</v>
      </c>
      <c r="C1163" t="s">
        <v>2285</v>
      </c>
      <c r="D1163" t="s">
        <v>18</v>
      </c>
      <c r="E1163" s="5">
        <v>43758</v>
      </c>
      <c r="F1163" t="s">
        <v>2171</v>
      </c>
      <c r="G1163">
        <v>610</v>
      </c>
      <c r="H1163">
        <v>15.4</v>
      </c>
      <c r="I1163">
        <v>9394</v>
      </c>
      <c r="J1163" t="s">
        <v>2172</v>
      </c>
      <c r="K1163" t="str">
        <f>INDEX($O$4:$O$15,MONTH(sp_tbl[[#This Row],[Date]]))</f>
        <v>October</v>
      </c>
      <c r="Q1163" s="5"/>
    </row>
    <row r="1164" spans="1:17" x14ac:dyDescent="0.25">
      <c r="A1164" t="s">
        <v>549</v>
      </c>
      <c r="B1164" s="7">
        <v>7465830315</v>
      </c>
      <c r="C1164" t="s">
        <v>2285</v>
      </c>
      <c r="D1164" t="s">
        <v>18</v>
      </c>
      <c r="E1164" s="5">
        <v>43758</v>
      </c>
      <c r="F1164" t="s">
        <v>2227</v>
      </c>
      <c r="G1164">
        <v>692</v>
      </c>
      <c r="H1164">
        <v>43.82</v>
      </c>
      <c r="I1164">
        <v>30323.439999999999</v>
      </c>
      <c r="J1164" t="s">
        <v>1786</v>
      </c>
      <c r="K1164" t="str">
        <f>INDEX($O$4:$O$15,MONTH(sp_tbl[[#This Row],[Date]]))</f>
        <v>October</v>
      </c>
      <c r="Q1164" s="5"/>
    </row>
    <row r="1165" spans="1:17" x14ac:dyDescent="0.25">
      <c r="A1165" t="s">
        <v>559</v>
      </c>
      <c r="B1165" s="7">
        <v>3820016237</v>
      </c>
      <c r="C1165" t="s">
        <v>2295</v>
      </c>
      <c r="D1165" t="s">
        <v>18</v>
      </c>
      <c r="E1165" s="5">
        <v>43758</v>
      </c>
      <c r="F1165" t="s">
        <v>2270</v>
      </c>
      <c r="G1165">
        <v>261</v>
      </c>
      <c r="H1165">
        <v>324.63</v>
      </c>
      <c r="I1165">
        <v>84728.43</v>
      </c>
      <c r="J1165" t="s">
        <v>1373</v>
      </c>
      <c r="K1165" t="str">
        <f>INDEX($O$4:$O$15,MONTH(sp_tbl[[#This Row],[Date]]))</f>
        <v>October</v>
      </c>
      <c r="Q1165" s="5"/>
    </row>
    <row r="1166" spans="1:17" x14ac:dyDescent="0.25">
      <c r="A1166" t="s">
        <v>31</v>
      </c>
      <c r="B1166" s="7">
        <v>8687656127</v>
      </c>
      <c r="C1166" t="s">
        <v>32</v>
      </c>
      <c r="D1166" t="s">
        <v>19</v>
      </c>
      <c r="E1166" s="5">
        <v>43759</v>
      </c>
      <c r="F1166" t="s">
        <v>642</v>
      </c>
      <c r="G1166">
        <v>853</v>
      </c>
      <c r="H1166">
        <v>148.15</v>
      </c>
      <c r="I1166">
        <v>126371.95</v>
      </c>
      <c r="J1166" t="s">
        <v>643</v>
      </c>
      <c r="K1166" t="str">
        <f>INDEX($O$4:$O$15,MONTH(sp_tbl[[#This Row],[Date]]))</f>
        <v>October</v>
      </c>
      <c r="Q1166" s="5"/>
    </row>
    <row r="1167" spans="1:17" x14ac:dyDescent="0.25">
      <c r="A1167" t="s">
        <v>141</v>
      </c>
      <c r="B1167" s="7">
        <v>2438825543</v>
      </c>
      <c r="C1167" t="s">
        <v>2300</v>
      </c>
      <c r="D1167" t="s">
        <v>19</v>
      </c>
      <c r="E1167" s="5">
        <v>43759</v>
      </c>
      <c r="F1167" t="s">
        <v>905</v>
      </c>
      <c r="G1167">
        <v>917</v>
      </c>
      <c r="H1167">
        <v>120.73</v>
      </c>
      <c r="I1167">
        <v>110709.41</v>
      </c>
      <c r="J1167" t="s">
        <v>72</v>
      </c>
      <c r="K1167" t="str">
        <f>INDEX($O$4:$O$15,MONTH(sp_tbl[[#This Row],[Date]]))</f>
        <v>October</v>
      </c>
      <c r="Q1167" s="5"/>
    </row>
    <row r="1168" spans="1:17" x14ac:dyDescent="0.25">
      <c r="A1168" t="s">
        <v>200</v>
      </c>
      <c r="B1168" s="7">
        <v>542822521</v>
      </c>
      <c r="C1168" t="s">
        <v>2296</v>
      </c>
      <c r="D1168" t="s">
        <v>19</v>
      </c>
      <c r="E1168" s="5">
        <v>43759</v>
      </c>
      <c r="F1168" t="s">
        <v>1191</v>
      </c>
      <c r="G1168">
        <v>597</v>
      </c>
      <c r="H1168">
        <v>1.93</v>
      </c>
      <c r="I1168">
        <v>1152.21</v>
      </c>
      <c r="J1168" t="s">
        <v>1192</v>
      </c>
      <c r="K1168" t="str">
        <f>INDEX($O$4:$O$15,MONTH(sp_tbl[[#This Row],[Date]]))</f>
        <v>October</v>
      </c>
      <c r="Q1168" s="5"/>
    </row>
    <row r="1169" spans="1:17" x14ac:dyDescent="0.25">
      <c r="A1169" t="s">
        <v>334</v>
      </c>
      <c r="B1169" s="7">
        <v>6354702575</v>
      </c>
      <c r="C1169" t="s">
        <v>2287</v>
      </c>
      <c r="D1169" t="s">
        <v>18</v>
      </c>
      <c r="E1169" s="5">
        <v>43759</v>
      </c>
      <c r="F1169" t="s">
        <v>1495</v>
      </c>
      <c r="G1169">
        <v>890</v>
      </c>
      <c r="H1169">
        <v>3.43</v>
      </c>
      <c r="I1169">
        <v>3052.7</v>
      </c>
      <c r="J1169" t="s">
        <v>424</v>
      </c>
      <c r="K1169" t="str">
        <f>INDEX($O$4:$O$15,MONTH(sp_tbl[[#This Row],[Date]]))</f>
        <v>October</v>
      </c>
      <c r="Q1169" s="5"/>
    </row>
    <row r="1170" spans="1:17" x14ac:dyDescent="0.25">
      <c r="A1170" t="s">
        <v>439</v>
      </c>
      <c r="B1170" s="7">
        <v>4026667576</v>
      </c>
      <c r="C1170" t="s">
        <v>2286</v>
      </c>
      <c r="D1170" t="s">
        <v>18</v>
      </c>
      <c r="E1170" s="5">
        <v>43759</v>
      </c>
      <c r="F1170" t="s">
        <v>1827</v>
      </c>
      <c r="G1170">
        <v>674</v>
      </c>
      <c r="H1170">
        <v>37.380000000000003</v>
      </c>
      <c r="I1170">
        <v>25194.12</v>
      </c>
      <c r="J1170" t="s">
        <v>330</v>
      </c>
      <c r="K1170" t="str">
        <f>INDEX($O$4:$O$15,MONTH(sp_tbl[[#This Row],[Date]]))</f>
        <v>October</v>
      </c>
      <c r="Q1170" s="5"/>
    </row>
    <row r="1171" spans="1:17" x14ac:dyDescent="0.25">
      <c r="A1171" t="s">
        <v>439</v>
      </c>
      <c r="B1171" s="7">
        <v>4026667576</v>
      </c>
      <c r="C1171" t="s">
        <v>2286</v>
      </c>
      <c r="D1171" t="s">
        <v>18</v>
      </c>
      <c r="E1171" s="5">
        <v>43759</v>
      </c>
      <c r="F1171" t="s">
        <v>1830</v>
      </c>
      <c r="G1171">
        <v>903</v>
      </c>
      <c r="H1171">
        <v>302.32</v>
      </c>
      <c r="I1171">
        <v>272994.96000000002</v>
      </c>
      <c r="J1171" t="s">
        <v>368</v>
      </c>
      <c r="K1171" t="str">
        <f>INDEX($O$4:$O$15,MONTH(sp_tbl[[#This Row],[Date]]))</f>
        <v>October</v>
      </c>
      <c r="Q1171" s="5"/>
    </row>
    <row r="1172" spans="1:17" x14ac:dyDescent="0.25">
      <c r="A1172" t="s">
        <v>486</v>
      </c>
      <c r="B1172" s="7">
        <v>1758841168</v>
      </c>
      <c r="C1172" t="s">
        <v>2289</v>
      </c>
      <c r="D1172" t="s">
        <v>18</v>
      </c>
      <c r="E1172" s="5">
        <v>43759</v>
      </c>
      <c r="F1172" t="s">
        <v>1963</v>
      </c>
      <c r="G1172">
        <v>766</v>
      </c>
      <c r="H1172">
        <v>116.61</v>
      </c>
      <c r="I1172">
        <v>89323.26</v>
      </c>
      <c r="J1172" t="s">
        <v>403</v>
      </c>
      <c r="K1172" t="str">
        <f>INDEX($O$4:$O$15,MONTH(sp_tbl[[#This Row],[Date]]))</f>
        <v>October</v>
      </c>
      <c r="Q1172" s="5"/>
    </row>
    <row r="1173" spans="1:17" x14ac:dyDescent="0.25">
      <c r="A1173" t="s">
        <v>141</v>
      </c>
      <c r="B1173" s="7">
        <v>2438825543</v>
      </c>
      <c r="C1173" t="s">
        <v>2300</v>
      </c>
      <c r="D1173" t="s">
        <v>19</v>
      </c>
      <c r="E1173" s="5">
        <v>43760</v>
      </c>
      <c r="F1173" t="s">
        <v>923</v>
      </c>
      <c r="G1173">
        <v>833</v>
      </c>
      <c r="H1173">
        <v>167.96</v>
      </c>
      <c r="I1173">
        <v>139910.68</v>
      </c>
      <c r="J1173" t="s">
        <v>120</v>
      </c>
      <c r="K1173" t="str">
        <f>INDEX($O$4:$O$15,MONTH(sp_tbl[[#This Row],[Date]]))</f>
        <v>October</v>
      </c>
      <c r="Q1173" s="5"/>
    </row>
    <row r="1174" spans="1:17" x14ac:dyDescent="0.25">
      <c r="A1174" t="s">
        <v>174</v>
      </c>
      <c r="B1174" s="7">
        <v>4520285782</v>
      </c>
      <c r="C1174" t="s">
        <v>2295</v>
      </c>
      <c r="D1174" t="s">
        <v>19</v>
      </c>
      <c r="E1174" s="5">
        <v>43760</v>
      </c>
      <c r="F1174" t="s">
        <v>1038</v>
      </c>
      <c r="G1174">
        <v>252</v>
      </c>
      <c r="H1174">
        <v>287.83</v>
      </c>
      <c r="I1174">
        <v>72533.16</v>
      </c>
      <c r="J1174" t="s">
        <v>167</v>
      </c>
      <c r="K1174" t="str">
        <f>INDEX($O$4:$O$15,MONTH(sp_tbl[[#This Row],[Date]]))</f>
        <v>October</v>
      </c>
      <c r="Q1174" s="5"/>
    </row>
    <row r="1175" spans="1:17" x14ac:dyDescent="0.25">
      <c r="A1175" t="s">
        <v>296</v>
      </c>
      <c r="B1175" s="7">
        <v>6810221217</v>
      </c>
      <c r="C1175" t="s">
        <v>2294</v>
      </c>
      <c r="D1175" t="s">
        <v>18</v>
      </c>
      <c r="E1175" s="5">
        <v>43760</v>
      </c>
      <c r="F1175" t="s">
        <v>1436</v>
      </c>
      <c r="G1175">
        <v>844</v>
      </c>
      <c r="H1175">
        <v>189.36</v>
      </c>
      <c r="I1175">
        <v>159819.84</v>
      </c>
      <c r="J1175" t="s">
        <v>318</v>
      </c>
      <c r="K1175" t="str">
        <f>INDEX($O$4:$O$15,MONTH(sp_tbl[[#This Row],[Date]]))</f>
        <v>October</v>
      </c>
      <c r="Q1175" s="5"/>
    </row>
    <row r="1176" spans="1:17" x14ac:dyDescent="0.25">
      <c r="A1176" t="s">
        <v>439</v>
      </c>
      <c r="B1176" s="7">
        <v>4026667576</v>
      </c>
      <c r="C1176" t="s">
        <v>2286</v>
      </c>
      <c r="D1176" t="s">
        <v>18</v>
      </c>
      <c r="E1176" s="5">
        <v>43760</v>
      </c>
      <c r="F1176" t="s">
        <v>1842</v>
      </c>
      <c r="G1176">
        <v>324</v>
      </c>
      <c r="H1176">
        <v>347.13</v>
      </c>
      <c r="I1176">
        <v>112470.12</v>
      </c>
      <c r="J1176" t="s">
        <v>1306</v>
      </c>
      <c r="K1176" t="str">
        <f>INDEX($O$4:$O$15,MONTH(sp_tbl[[#This Row],[Date]]))</f>
        <v>October</v>
      </c>
      <c r="Q1176" s="5"/>
    </row>
    <row r="1177" spans="1:17" x14ac:dyDescent="0.25">
      <c r="A1177" t="s">
        <v>541</v>
      </c>
      <c r="B1177" s="7">
        <v>517576661</v>
      </c>
      <c r="C1177" t="s">
        <v>2303</v>
      </c>
      <c r="D1177" t="s">
        <v>18</v>
      </c>
      <c r="E1177" s="5">
        <v>43760</v>
      </c>
      <c r="F1177" t="s">
        <v>2150</v>
      </c>
      <c r="G1177">
        <v>301</v>
      </c>
      <c r="H1177">
        <v>67.7</v>
      </c>
      <c r="I1177">
        <v>20377.7</v>
      </c>
      <c r="J1177" t="s">
        <v>242</v>
      </c>
      <c r="K1177" t="str">
        <f>INDEX($O$4:$O$15,MONTH(sp_tbl[[#This Row],[Date]]))</f>
        <v>October</v>
      </c>
      <c r="Q1177" s="5"/>
    </row>
    <row r="1178" spans="1:17" x14ac:dyDescent="0.25">
      <c r="A1178" t="s">
        <v>189</v>
      </c>
      <c r="B1178" s="7">
        <v>6874331704</v>
      </c>
      <c r="C1178" t="s">
        <v>2293</v>
      </c>
      <c r="D1178" t="s">
        <v>19</v>
      </c>
      <c r="E1178" s="5">
        <v>43761</v>
      </c>
      <c r="F1178" t="s">
        <v>1119</v>
      </c>
      <c r="G1178">
        <v>999</v>
      </c>
      <c r="H1178">
        <v>204.09</v>
      </c>
      <c r="I1178">
        <v>203885.91</v>
      </c>
      <c r="J1178" t="s">
        <v>62</v>
      </c>
      <c r="K1178" t="str">
        <f>INDEX($O$4:$O$15,MONTH(sp_tbl[[#This Row],[Date]]))</f>
        <v>October</v>
      </c>
      <c r="Q1178" s="5"/>
    </row>
    <row r="1179" spans="1:17" x14ac:dyDescent="0.25">
      <c r="A1179" t="s">
        <v>206</v>
      </c>
      <c r="B1179" s="7">
        <v>311634371</v>
      </c>
      <c r="C1179" t="s">
        <v>2285</v>
      </c>
      <c r="D1179" t="s">
        <v>19</v>
      </c>
      <c r="E1179" s="5">
        <v>43761</v>
      </c>
      <c r="F1179" t="s">
        <v>1241</v>
      </c>
      <c r="G1179">
        <v>515</v>
      </c>
      <c r="H1179">
        <v>185.6</v>
      </c>
      <c r="I1179">
        <v>95584</v>
      </c>
      <c r="J1179" t="s">
        <v>736</v>
      </c>
      <c r="K1179" t="str">
        <f>INDEX($O$4:$O$15,MONTH(sp_tbl[[#This Row],[Date]]))</f>
        <v>October</v>
      </c>
      <c r="Q1179" s="5"/>
    </row>
    <row r="1180" spans="1:17" x14ac:dyDescent="0.25">
      <c r="A1180" t="s">
        <v>296</v>
      </c>
      <c r="B1180" s="7">
        <v>6810221217</v>
      </c>
      <c r="C1180" t="s">
        <v>2294</v>
      </c>
      <c r="D1180" t="s">
        <v>18</v>
      </c>
      <c r="E1180" s="5">
        <v>43761</v>
      </c>
      <c r="F1180" t="s">
        <v>1389</v>
      </c>
      <c r="G1180">
        <v>631</v>
      </c>
      <c r="H1180">
        <v>296.06</v>
      </c>
      <c r="I1180">
        <v>186813.86</v>
      </c>
      <c r="J1180" t="s">
        <v>319</v>
      </c>
      <c r="K1180" t="str">
        <f>INDEX($O$4:$O$15,MONTH(sp_tbl[[#This Row],[Date]]))</f>
        <v>October</v>
      </c>
      <c r="Q1180" s="5"/>
    </row>
    <row r="1181" spans="1:17" x14ac:dyDescent="0.25">
      <c r="A1181" t="s">
        <v>416</v>
      </c>
      <c r="B1181" s="7">
        <v>6860185571</v>
      </c>
      <c r="C1181" t="s">
        <v>2304</v>
      </c>
      <c r="D1181" t="s">
        <v>18</v>
      </c>
      <c r="E1181" s="5">
        <v>43761</v>
      </c>
      <c r="F1181" t="s">
        <v>1746</v>
      </c>
      <c r="G1181">
        <v>374</v>
      </c>
      <c r="H1181">
        <v>53.98</v>
      </c>
      <c r="I1181">
        <v>20188.52</v>
      </c>
      <c r="J1181" t="s">
        <v>428</v>
      </c>
      <c r="K1181" t="str">
        <f>INDEX($O$4:$O$15,MONTH(sp_tbl[[#This Row],[Date]]))</f>
        <v>October</v>
      </c>
      <c r="Q1181" s="5"/>
    </row>
    <row r="1182" spans="1:17" x14ac:dyDescent="0.25">
      <c r="A1182" t="s">
        <v>529</v>
      </c>
      <c r="B1182" s="7">
        <v>1683762345</v>
      </c>
      <c r="C1182" t="s">
        <v>2299</v>
      </c>
      <c r="D1182" t="s">
        <v>18</v>
      </c>
      <c r="E1182" s="5">
        <v>43761</v>
      </c>
      <c r="F1182" t="s">
        <v>2062</v>
      </c>
      <c r="G1182">
        <v>841</v>
      </c>
      <c r="H1182">
        <v>124.25</v>
      </c>
      <c r="I1182">
        <v>104494.25</v>
      </c>
      <c r="J1182" t="s">
        <v>568</v>
      </c>
      <c r="K1182" t="str">
        <f>INDEX($O$4:$O$15,MONTH(sp_tbl[[#This Row],[Date]]))</f>
        <v>October</v>
      </c>
      <c r="Q1182" s="5"/>
    </row>
    <row r="1183" spans="1:17" x14ac:dyDescent="0.25">
      <c r="A1183" t="s">
        <v>82</v>
      </c>
      <c r="B1183" s="7">
        <v>8367072738</v>
      </c>
      <c r="C1183" t="s">
        <v>2291</v>
      </c>
      <c r="D1183" t="s">
        <v>19</v>
      </c>
      <c r="E1183" s="5">
        <v>43762</v>
      </c>
      <c r="F1183" t="s">
        <v>709</v>
      </c>
      <c r="G1183">
        <v>979</v>
      </c>
      <c r="H1183">
        <v>122.23</v>
      </c>
      <c r="I1183">
        <v>119663.17</v>
      </c>
      <c r="J1183" t="s">
        <v>606</v>
      </c>
      <c r="K1183" t="str">
        <f>INDEX($O$4:$O$15,MONTH(sp_tbl[[#This Row],[Date]]))</f>
        <v>October</v>
      </c>
      <c r="Q1183" s="5"/>
    </row>
    <row r="1184" spans="1:17" x14ac:dyDescent="0.25">
      <c r="A1184" t="s">
        <v>486</v>
      </c>
      <c r="B1184" s="7">
        <v>1758841168</v>
      </c>
      <c r="C1184" t="s">
        <v>2289</v>
      </c>
      <c r="D1184" t="s">
        <v>18</v>
      </c>
      <c r="E1184" s="5">
        <v>43762</v>
      </c>
      <c r="F1184" t="s">
        <v>1916</v>
      </c>
      <c r="G1184">
        <v>476</v>
      </c>
      <c r="H1184">
        <v>225.52</v>
      </c>
      <c r="I1184">
        <v>107347.52</v>
      </c>
      <c r="J1184" t="s">
        <v>300</v>
      </c>
      <c r="K1184" t="str">
        <f>INDEX($O$4:$O$15,MONTH(sp_tbl[[#This Row],[Date]]))</f>
        <v>October</v>
      </c>
      <c r="Q1184" s="5"/>
    </row>
    <row r="1185" spans="1:17" x14ac:dyDescent="0.25">
      <c r="A1185" t="s">
        <v>82</v>
      </c>
      <c r="B1185" s="7">
        <v>8367072738</v>
      </c>
      <c r="C1185" t="s">
        <v>2291</v>
      </c>
      <c r="D1185" t="s">
        <v>19</v>
      </c>
      <c r="E1185" s="5">
        <v>43763</v>
      </c>
      <c r="F1185" t="s">
        <v>674</v>
      </c>
      <c r="G1185">
        <v>857</v>
      </c>
      <c r="H1185">
        <v>8.34</v>
      </c>
      <c r="I1185">
        <v>7147.38</v>
      </c>
      <c r="J1185" t="s">
        <v>648</v>
      </c>
      <c r="K1185" t="str">
        <f>INDEX($O$4:$O$15,MONTH(sp_tbl[[#This Row],[Date]]))</f>
        <v>October</v>
      </c>
      <c r="Q1185" s="5"/>
    </row>
    <row r="1186" spans="1:17" x14ac:dyDescent="0.25">
      <c r="A1186" t="s">
        <v>125</v>
      </c>
      <c r="B1186" s="7">
        <v>7715186250</v>
      </c>
      <c r="C1186" t="s">
        <v>2297</v>
      </c>
      <c r="D1186" t="s">
        <v>19</v>
      </c>
      <c r="E1186" s="5">
        <v>43763</v>
      </c>
      <c r="F1186" t="s">
        <v>872</v>
      </c>
      <c r="G1186">
        <v>770</v>
      </c>
      <c r="H1186">
        <v>3.13</v>
      </c>
      <c r="I1186">
        <v>2410.1</v>
      </c>
      <c r="J1186" t="s">
        <v>178</v>
      </c>
      <c r="K1186" t="str">
        <f>INDEX($O$4:$O$15,MONTH(sp_tbl[[#This Row],[Date]]))</f>
        <v>October</v>
      </c>
      <c r="Q1186" s="5"/>
    </row>
    <row r="1187" spans="1:17" x14ac:dyDescent="0.25">
      <c r="A1187" t="s">
        <v>174</v>
      </c>
      <c r="B1187" s="7">
        <v>4520285782</v>
      </c>
      <c r="C1187" t="s">
        <v>2295</v>
      </c>
      <c r="D1187" t="s">
        <v>19</v>
      </c>
      <c r="E1187" s="5">
        <v>43763</v>
      </c>
      <c r="F1187" t="s">
        <v>1022</v>
      </c>
      <c r="G1187">
        <v>940</v>
      </c>
      <c r="H1187">
        <v>58.85</v>
      </c>
      <c r="I1187">
        <v>55319</v>
      </c>
      <c r="J1187" t="s">
        <v>1023</v>
      </c>
      <c r="K1187" t="str">
        <f>INDEX($O$4:$O$15,MONTH(sp_tbl[[#This Row],[Date]]))</f>
        <v>October</v>
      </c>
      <c r="Q1187" s="5"/>
    </row>
    <row r="1188" spans="1:17" x14ac:dyDescent="0.25">
      <c r="A1188" t="s">
        <v>189</v>
      </c>
      <c r="B1188" s="7">
        <v>6874331704</v>
      </c>
      <c r="C1188" t="s">
        <v>2293</v>
      </c>
      <c r="D1188" t="s">
        <v>19</v>
      </c>
      <c r="E1188" s="5">
        <v>43763</v>
      </c>
      <c r="F1188" t="s">
        <v>1150</v>
      </c>
      <c r="G1188">
        <v>395</v>
      </c>
      <c r="H1188">
        <v>25.83</v>
      </c>
      <c r="I1188">
        <v>10202.85</v>
      </c>
      <c r="J1188" t="s">
        <v>146</v>
      </c>
      <c r="K1188" t="str">
        <f>INDEX($O$4:$O$15,MONTH(sp_tbl[[#This Row],[Date]]))</f>
        <v>October</v>
      </c>
      <c r="Q1188" s="5"/>
    </row>
    <row r="1189" spans="1:17" x14ac:dyDescent="0.25">
      <c r="A1189" t="s">
        <v>259</v>
      </c>
      <c r="B1189" s="7">
        <v>3282355067</v>
      </c>
      <c r="C1189" t="s">
        <v>2286</v>
      </c>
      <c r="D1189" t="s">
        <v>18</v>
      </c>
      <c r="E1189" s="5">
        <v>43763</v>
      </c>
      <c r="F1189" t="s">
        <v>1344</v>
      </c>
      <c r="G1189">
        <v>945</v>
      </c>
      <c r="H1189">
        <v>279.37</v>
      </c>
      <c r="I1189">
        <v>264004.65000000002</v>
      </c>
      <c r="J1189" t="s">
        <v>1345</v>
      </c>
      <c r="K1189" t="str">
        <f>INDEX($O$4:$O$15,MONTH(sp_tbl[[#This Row],[Date]]))</f>
        <v>October</v>
      </c>
      <c r="Q1189" s="5"/>
    </row>
    <row r="1190" spans="1:17" x14ac:dyDescent="0.25">
      <c r="A1190" t="s">
        <v>460</v>
      </c>
      <c r="B1190" s="7">
        <v>6666605463</v>
      </c>
      <c r="C1190" t="s">
        <v>2288</v>
      </c>
      <c r="D1190" t="s">
        <v>18</v>
      </c>
      <c r="E1190" s="5">
        <v>43763</v>
      </c>
      <c r="F1190" t="s">
        <v>1851</v>
      </c>
      <c r="G1190">
        <v>695</v>
      </c>
      <c r="H1190">
        <v>74.22</v>
      </c>
      <c r="I1190">
        <v>51582.9</v>
      </c>
      <c r="J1190" t="s">
        <v>412</v>
      </c>
      <c r="K1190" t="str">
        <f>INDEX($O$4:$O$15,MONTH(sp_tbl[[#This Row],[Date]]))</f>
        <v>October</v>
      </c>
      <c r="Q1190" s="5"/>
    </row>
    <row r="1191" spans="1:17" x14ac:dyDescent="0.25">
      <c r="A1191" t="s">
        <v>460</v>
      </c>
      <c r="B1191" s="7">
        <v>6666605463</v>
      </c>
      <c r="C1191" t="s">
        <v>2288</v>
      </c>
      <c r="D1191" t="s">
        <v>18</v>
      </c>
      <c r="E1191" s="5">
        <v>43763</v>
      </c>
      <c r="F1191" t="s">
        <v>1891</v>
      </c>
      <c r="G1191">
        <v>467</v>
      </c>
      <c r="H1191">
        <v>27.55</v>
      </c>
      <c r="I1191">
        <v>12865.85</v>
      </c>
      <c r="J1191" t="s">
        <v>224</v>
      </c>
      <c r="K1191" t="str">
        <f>INDEX($O$4:$O$15,MONTH(sp_tbl[[#This Row],[Date]]))</f>
        <v>October</v>
      </c>
      <c r="Q1191" s="5"/>
    </row>
    <row r="1192" spans="1:17" x14ac:dyDescent="0.25">
      <c r="A1192" t="s">
        <v>104</v>
      </c>
      <c r="B1192" s="7">
        <v>188071775</v>
      </c>
      <c r="C1192" t="s">
        <v>2298</v>
      </c>
      <c r="D1192" t="s">
        <v>19</v>
      </c>
      <c r="E1192" s="5">
        <v>43764</v>
      </c>
      <c r="F1192" t="s">
        <v>732</v>
      </c>
      <c r="G1192">
        <v>738</v>
      </c>
      <c r="H1192">
        <v>57.03</v>
      </c>
      <c r="I1192">
        <v>42088.14</v>
      </c>
      <c r="J1192" t="s">
        <v>74</v>
      </c>
      <c r="K1192" t="str">
        <f>INDEX($O$4:$O$15,MONTH(sp_tbl[[#This Row],[Date]]))</f>
        <v>October</v>
      </c>
      <c r="Q1192" s="5"/>
    </row>
    <row r="1193" spans="1:17" x14ac:dyDescent="0.25">
      <c r="A1193" t="s">
        <v>200</v>
      </c>
      <c r="B1193" s="7">
        <v>542822521</v>
      </c>
      <c r="C1193" t="s">
        <v>2296</v>
      </c>
      <c r="D1193" t="s">
        <v>19</v>
      </c>
      <c r="E1193" s="5">
        <v>43764</v>
      </c>
      <c r="F1193" t="s">
        <v>1213</v>
      </c>
      <c r="G1193">
        <v>686</v>
      </c>
      <c r="H1193">
        <v>210.61</v>
      </c>
      <c r="I1193">
        <v>144478.46</v>
      </c>
      <c r="J1193" t="s">
        <v>1214</v>
      </c>
      <c r="K1193" t="str">
        <f>INDEX($O$4:$O$15,MONTH(sp_tbl[[#This Row],[Date]]))</f>
        <v>October</v>
      </c>
      <c r="Q1193" s="5"/>
    </row>
    <row r="1194" spans="1:17" x14ac:dyDescent="0.25">
      <c r="A1194" t="s">
        <v>416</v>
      </c>
      <c r="B1194" s="7">
        <v>6860185571</v>
      </c>
      <c r="C1194" t="s">
        <v>2304</v>
      </c>
      <c r="D1194" t="s">
        <v>18</v>
      </c>
      <c r="E1194" s="5">
        <v>43764</v>
      </c>
      <c r="F1194" t="s">
        <v>1753</v>
      </c>
      <c r="G1194">
        <v>930</v>
      </c>
      <c r="H1194">
        <v>6.27</v>
      </c>
      <c r="I1194">
        <v>5831.1</v>
      </c>
      <c r="J1194" t="s">
        <v>346</v>
      </c>
      <c r="K1194" t="str">
        <f>INDEX($O$4:$O$15,MONTH(sp_tbl[[#This Row],[Date]]))</f>
        <v>October</v>
      </c>
      <c r="Q1194" s="5"/>
    </row>
    <row r="1195" spans="1:17" x14ac:dyDescent="0.25">
      <c r="A1195" t="s">
        <v>141</v>
      </c>
      <c r="B1195" s="7">
        <v>2438825543</v>
      </c>
      <c r="C1195" t="s">
        <v>2300</v>
      </c>
      <c r="D1195" t="s">
        <v>19</v>
      </c>
      <c r="E1195" s="5">
        <v>43765</v>
      </c>
      <c r="F1195" t="s">
        <v>951</v>
      </c>
      <c r="G1195">
        <v>873</v>
      </c>
      <c r="H1195">
        <v>117.2</v>
      </c>
      <c r="I1195">
        <v>102315.6</v>
      </c>
      <c r="J1195" t="s">
        <v>90</v>
      </c>
      <c r="K1195" t="str">
        <f>INDEX($O$4:$O$15,MONTH(sp_tbl[[#This Row],[Date]]))</f>
        <v>October</v>
      </c>
      <c r="Q1195" s="5"/>
    </row>
    <row r="1196" spans="1:17" x14ac:dyDescent="0.25">
      <c r="A1196" t="s">
        <v>200</v>
      </c>
      <c r="B1196" s="7">
        <v>542822521</v>
      </c>
      <c r="C1196" t="s">
        <v>2296</v>
      </c>
      <c r="D1196" t="s">
        <v>19</v>
      </c>
      <c r="E1196" s="5">
        <v>43765</v>
      </c>
      <c r="F1196" t="s">
        <v>1177</v>
      </c>
      <c r="G1196">
        <v>775</v>
      </c>
      <c r="H1196">
        <v>2.4300000000000002</v>
      </c>
      <c r="I1196">
        <v>1883.25</v>
      </c>
      <c r="J1196" t="s">
        <v>689</v>
      </c>
      <c r="K1196" t="str">
        <f>INDEX($O$4:$O$15,MONTH(sp_tbl[[#This Row],[Date]]))</f>
        <v>October</v>
      </c>
      <c r="Q1196" s="5"/>
    </row>
    <row r="1197" spans="1:17" x14ac:dyDescent="0.25">
      <c r="A1197" t="s">
        <v>220</v>
      </c>
      <c r="B1197" s="7">
        <v>7728733734</v>
      </c>
      <c r="C1197" t="s">
        <v>2292</v>
      </c>
      <c r="D1197" t="s">
        <v>18</v>
      </c>
      <c r="E1197" s="5">
        <v>43765</v>
      </c>
      <c r="F1197" t="s">
        <v>1323</v>
      </c>
      <c r="G1197">
        <v>695</v>
      </c>
      <c r="H1197">
        <v>441.03</v>
      </c>
      <c r="I1197">
        <v>306515.84999999998</v>
      </c>
      <c r="J1197" t="s">
        <v>412</v>
      </c>
      <c r="K1197" t="str">
        <f>INDEX($O$4:$O$15,MONTH(sp_tbl[[#This Row],[Date]]))</f>
        <v>October</v>
      </c>
      <c r="Q1197" s="5"/>
    </row>
    <row r="1198" spans="1:17" x14ac:dyDescent="0.25">
      <c r="A1198" t="s">
        <v>220</v>
      </c>
      <c r="B1198" s="7">
        <v>7728733734</v>
      </c>
      <c r="C1198" t="s">
        <v>2292</v>
      </c>
      <c r="D1198" t="s">
        <v>18</v>
      </c>
      <c r="E1198" s="5">
        <v>43765</v>
      </c>
      <c r="F1198" t="s">
        <v>1325</v>
      </c>
      <c r="G1198">
        <v>264</v>
      </c>
      <c r="H1198">
        <v>92.79</v>
      </c>
      <c r="I1198">
        <v>24496.560000000001</v>
      </c>
      <c r="J1198" t="s">
        <v>1326</v>
      </c>
      <c r="K1198" t="str">
        <f>INDEX($O$4:$O$15,MONTH(sp_tbl[[#This Row],[Date]]))</f>
        <v>October</v>
      </c>
      <c r="Q1198" s="5"/>
    </row>
    <row r="1199" spans="1:17" x14ac:dyDescent="0.25">
      <c r="A1199" t="s">
        <v>376</v>
      </c>
      <c r="B1199" s="7">
        <v>6441743474</v>
      </c>
      <c r="C1199" t="s">
        <v>2302</v>
      </c>
      <c r="D1199" t="s">
        <v>18</v>
      </c>
      <c r="E1199" s="5">
        <v>43765</v>
      </c>
      <c r="F1199" t="s">
        <v>1600</v>
      </c>
      <c r="G1199">
        <v>292</v>
      </c>
      <c r="H1199">
        <v>27.16</v>
      </c>
      <c r="I1199">
        <v>7930.72</v>
      </c>
      <c r="J1199" t="s">
        <v>404</v>
      </c>
      <c r="K1199" t="str">
        <f>INDEX($O$4:$O$15,MONTH(sp_tbl[[#This Row],[Date]]))</f>
        <v>October</v>
      </c>
      <c r="Q1199" s="5"/>
    </row>
    <row r="1200" spans="1:17" x14ac:dyDescent="0.25">
      <c r="A1200" t="s">
        <v>541</v>
      </c>
      <c r="B1200" s="7">
        <v>517576661</v>
      </c>
      <c r="C1200" t="s">
        <v>2303</v>
      </c>
      <c r="D1200" t="s">
        <v>18</v>
      </c>
      <c r="E1200" s="5">
        <v>43765</v>
      </c>
      <c r="F1200" t="s">
        <v>2155</v>
      </c>
      <c r="G1200">
        <v>592</v>
      </c>
      <c r="H1200">
        <v>130.34</v>
      </c>
      <c r="I1200">
        <v>77161.279999999999</v>
      </c>
      <c r="J1200" t="s">
        <v>310</v>
      </c>
      <c r="K1200" t="str">
        <f>INDEX($O$4:$O$15,MONTH(sp_tbl[[#This Row],[Date]]))</f>
        <v>October</v>
      </c>
      <c r="Q1200" s="5"/>
    </row>
    <row r="1201" spans="1:17" x14ac:dyDescent="0.25">
      <c r="A1201" t="s">
        <v>174</v>
      </c>
      <c r="B1201" s="7">
        <v>4520285782</v>
      </c>
      <c r="C1201" t="s">
        <v>2295</v>
      </c>
      <c r="D1201" t="s">
        <v>19</v>
      </c>
      <c r="E1201" s="5">
        <v>43766</v>
      </c>
      <c r="F1201" t="s">
        <v>1060</v>
      </c>
      <c r="G1201">
        <v>398</v>
      </c>
      <c r="H1201">
        <v>236.82</v>
      </c>
      <c r="I1201">
        <v>94254.36</v>
      </c>
      <c r="J1201" t="s">
        <v>184</v>
      </c>
      <c r="K1201" t="str">
        <f>INDEX($O$4:$O$15,MONTH(sp_tbl[[#This Row],[Date]]))</f>
        <v>October</v>
      </c>
      <c r="Q1201" s="5"/>
    </row>
    <row r="1202" spans="1:17" x14ac:dyDescent="0.25">
      <c r="A1202" t="s">
        <v>315</v>
      </c>
      <c r="B1202" s="7">
        <v>8238078287</v>
      </c>
      <c r="C1202" t="s">
        <v>2295</v>
      </c>
      <c r="D1202" t="s">
        <v>18</v>
      </c>
      <c r="E1202" s="5">
        <v>43766</v>
      </c>
      <c r="F1202" t="s">
        <v>1454</v>
      </c>
      <c r="G1202">
        <v>266</v>
      </c>
      <c r="H1202">
        <v>4.67</v>
      </c>
      <c r="I1202">
        <v>1242.22</v>
      </c>
      <c r="J1202" t="s">
        <v>445</v>
      </c>
      <c r="K1202" t="str">
        <f>INDEX($O$4:$O$15,MONTH(sp_tbl[[#This Row],[Date]]))</f>
        <v>October</v>
      </c>
      <c r="Q1202" s="5"/>
    </row>
    <row r="1203" spans="1:17" x14ac:dyDescent="0.25">
      <c r="A1203" t="s">
        <v>549</v>
      </c>
      <c r="B1203" s="7">
        <v>7465830315</v>
      </c>
      <c r="C1203" t="s">
        <v>2285</v>
      </c>
      <c r="D1203" t="s">
        <v>18</v>
      </c>
      <c r="E1203" s="5">
        <v>43766</v>
      </c>
      <c r="F1203" t="s">
        <v>2222</v>
      </c>
      <c r="G1203">
        <v>852</v>
      </c>
      <c r="H1203">
        <v>26.19</v>
      </c>
      <c r="I1203">
        <v>22313.88</v>
      </c>
      <c r="J1203" t="s">
        <v>341</v>
      </c>
      <c r="K1203" t="str">
        <f>INDEX($O$4:$O$15,MONTH(sp_tbl[[#This Row],[Date]]))</f>
        <v>October</v>
      </c>
      <c r="Q1203" s="5"/>
    </row>
    <row r="1204" spans="1:17" x14ac:dyDescent="0.25">
      <c r="A1204" t="s">
        <v>82</v>
      </c>
      <c r="B1204" s="7">
        <v>8367072738</v>
      </c>
      <c r="C1204" t="s">
        <v>2291</v>
      </c>
      <c r="D1204" t="s">
        <v>19</v>
      </c>
      <c r="E1204" s="5">
        <v>43767</v>
      </c>
      <c r="F1204" t="s">
        <v>690</v>
      </c>
      <c r="G1204">
        <v>389</v>
      </c>
      <c r="H1204">
        <v>64.959999999999994</v>
      </c>
      <c r="I1204">
        <v>25269.439999999999</v>
      </c>
      <c r="J1204" t="s">
        <v>691</v>
      </c>
      <c r="K1204" t="str">
        <f>INDEX($O$4:$O$15,MONTH(sp_tbl[[#This Row],[Date]]))</f>
        <v>October</v>
      </c>
      <c r="Q1204" s="5"/>
    </row>
    <row r="1205" spans="1:17" x14ac:dyDescent="0.25">
      <c r="A1205" t="s">
        <v>141</v>
      </c>
      <c r="B1205" s="7">
        <v>2438825543</v>
      </c>
      <c r="C1205" t="s">
        <v>2300</v>
      </c>
      <c r="D1205" t="s">
        <v>19</v>
      </c>
      <c r="E1205" s="5">
        <v>43767</v>
      </c>
      <c r="F1205" t="s">
        <v>939</v>
      </c>
      <c r="G1205">
        <v>748</v>
      </c>
      <c r="H1205">
        <v>59.23</v>
      </c>
      <c r="I1205">
        <v>44304.04</v>
      </c>
      <c r="J1205" t="s">
        <v>940</v>
      </c>
      <c r="K1205" t="str">
        <f>INDEX($O$4:$O$15,MONTH(sp_tbl[[#This Row],[Date]]))</f>
        <v>October</v>
      </c>
      <c r="Q1205" s="5"/>
    </row>
    <row r="1206" spans="1:17" x14ac:dyDescent="0.25">
      <c r="A1206" t="s">
        <v>506</v>
      </c>
      <c r="B1206" s="7">
        <v>775755755</v>
      </c>
      <c r="C1206" t="s">
        <v>2290</v>
      </c>
      <c r="D1206" t="s">
        <v>18</v>
      </c>
      <c r="E1206" s="5">
        <v>43767</v>
      </c>
      <c r="F1206" t="s">
        <v>1999</v>
      </c>
      <c r="G1206">
        <v>370</v>
      </c>
      <c r="H1206">
        <v>29.21</v>
      </c>
      <c r="I1206">
        <v>10807.7</v>
      </c>
      <c r="J1206" t="s">
        <v>531</v>
      </c>
      <c r="K1206" t="str">
        <f>INDEX($O$4:$O$15,MONTH(sp_tbl[[#This Row],[Date]]))</f>
        <v>October</v>
      </c>
      <c r="Q1206" s="5"/>
    </row>
    <row r="1207" spans="1:17" x14ac:dyDescent="0.25">
      <c r="A1207" t="s">
        <v>541</v>
      </c>
      <c r="B1207" s="7">
        <v>517576661</v>
      </c>
      <c r="C1207" t="s">
        <v>2303</v>
      </c>
      <c r="D1207" t="s">
        <v>18</v>
      </c>
      <c r="E1207" s="5">
        <v>43767</v>
      </c>
      <c r="F1207" t="s">
        <v>2129</v>
      </c>
      <c r="G1207">
        <v>448</v>
      </c>
      <c r="H1207">
        <v>103.8</v>
      </c>
      <c r="I1207">
        <v>46502.400000000001</v>
      </c>
      <c r="J1207" t="s">
        <v>338</v>
      </c>
      <c r="K1207" t="str">
        <f>INDEX($O$4:$O$15,MONTH(sp_tbl[[#This Row],[Date]]))</f>
        <v>October</v>
      </c>
      <c r="Q1207" s="5"/>
    </row>
    <row r="1208" spans="1:17" x14ac:dyDescent="0.25">
      <c r="A1208" t="s">
        <v>104</v>
      </c>
      <c r="B1208" s="7">
        <v>188071775</v>
      </c>
      <c r="C1208" t="s">
        <v>2298</v>
      </c>
      <c r="D1208" t="s">
        <v>19</v>
      </c>
      <c r="E1208" s="5">
        <v>43770</v>
      </c>
      <c r="F1208" t="s">
        <v>813</v>
      </c>
      <c r="G1208">
        <v>335</v>
      </c>
      <c r="H1208">
        <v>208.92</v>
      </c>
      <c r="I1208">
        <v>69988.2</v>
      </c>
      <c r="J1208" t="s">
        <v>814</v>
      </c>
      <c r="K1208" t="str">
        <f>INDEX($O$4:$O$15,MONTH(sp_tbl[[#This Row],[Date]]))</f>
        <v>November</v>
      </c>
      <c r="Q1208" s="5"/>
    </row>
    <row r="1209" spans="1:17" x14ac:dyDescent="0.25">
      <c r="A1209" t="s">
        <v>189</v>
      </c>
      <c r="B1209" s="7">
        <v>6874331704</v>
      </c>
      <c r="C1209" t="s">
        <v>2293</v>
      </c>
      <c r="D1209" t="s">
        <v>19</v>
      </c>
      <c r="E1209" s="5">
        <v>43770</v>
      </c>
      <c r="F1209" t="s">
        <v>1157</v>
      </c>
      <c r="G1209">
        <v>508</v>
      </c>
      <c r="H1209">
        <v>73.430000000000007</v>
      </c>
      <c r="I1209">
        <v>37302.44</v>
      </c>
      <c r="J1209" t="s">
        <v>191</v>
      </c>
      <c r="K1209" t="str">
        <f>INDEX($O$4:$O$15,MONTH(sp_tbl[[#This Row],[Date]]))</f>
        <v>November</v>
      </c>
      <c r="Q1209" s="5"/>
    </row>
    <row r="1210" spans="1:17" x14ac:dyDescent="0.25">
      <c r="A1210" t="s">
        <v>189</v>
      </c>
      <c r="B1210" s="7">
        <v>6874331704</v>
      </c>
      <c r="C1210" t="s">
        <v>2293</v>
      </c>
      <c r="D1210" t="s">
        <v>19</v>
      </c>
      <c r="E1210" s="5">
        <v>43770</v>
      </c>
      <c r="F1210" t="s">
        <v>1158</v>
      </c>
      <c r="G1210">
        <v>354</v>
      </c>
      <c r="H1210">
        <v>140.28</v>
      </c>
      <c r="I1210">
        <v>49659.12</v>
      </c>
      <c r="J1210" t="s">
        <v>1159</v>
      </c>
      <c r="K1210" t="str">
        <f>INDEX($O$4:$O$15,MONTH(sp_tbl[[#This Row],[Date]]))</f>
        <v>November</v>
      </c>
      <c r="Q1210" s="5"/>
    </row>
    <row r="1211" spans="1:17" x14ac:dyDescent="0.25">
      <c r="A1211" t="s">
        <v>549</v>
      </c>
      <c r="B1211" s="7">
        <v>7465830315</v>
      </c>
      <c r="C1211" t="s">
        <v>2285</v>
      </c>
      <c r="D1211" t="s">
        <v>18</v>
      </c>
      <c r="E1211" s="5">
        <v>43770</v>
      </c>
      <c r="F1211" t="s">
        <v>2228</v>
      </c>
      <c r="G1211">
        <v>764</v>
      </c>
      <c r="H1211">
        <v>321.77999999999997</v>
      </c>
      <c r="I1211">
        <v>245839.92</v>
      </c>
      <c r="J1211" t="s">
        <v>395</v>
      </c>
      <c r="K1211" t="str">
        <f>INDEX($O$4:$O$15,MONTH(sp_tbl[[#This Row],[Date]]))</f>
        <v>November</v>
      </c>
      <c r="Q1211" s="5"/>
    </row>
    <row r="1212" spans="1:17" x14ac:dyDescent="0.25">
      <c r="A1212" t="s">
        <v>549</v>
      </c>
      <c r="B1212" s="7">
        <v>7465830315</v>
      </c>
      <c r="C1212" t="s">
        <v>2285</v>
      </c>
      <c r="D1212" t="s">
        <v>18</v>
      </c>
      <c r="E1212" s="5">
        <v>43771</v>
      </c>
      <c r="F1212" t="s">
        <v>2174</v>
      </c>
      <c r="G1212">
        <v>962</v>
      </c>
      <c r="H1212">
        <v>108.03</v>
      </c>
      <c r="I1212">
        <v>103924.86</v>
      </c>
      <c r="J1212" t="s">
        <v>2175</v>
      </c>
      <c r="K1212" t="str">
        <f>INDEX($O$4:$O$15,MONTH(sp_tbl[[#This Row],[Date]]))</f>
        <v>November</v>
      </c>
      <c r="Q1212" s="5"/>
    </row>
    <row r="1213" spans="1:17" x14ac:dyDescent="0.25">
      <c r="A1213" t="s">
        <v>559</v>
      </c>
      <c r="B1213" s="7">
        <v>3820016237</v>
      </c>
      <c r="C1213" t="s">
        <v>2295</v>
      </c>
      <c r="D1213" t="s">
        <v>18</v>
      </c>
      <c r="E1213" s="5">
        <v>43771</v>
      </c>
      <c r="F1213" t="s">
        <v>2274</v>
      </c>
      <c r="G1213">
        <v>325</v>
      </c>
      <c r="H1213">
        <v>130.63999999999999</v>
      </c>
      <c r="I1213">
        <v>42458</v>
      </c>
      <c r="J1213" t="s">
        <v>483</v>
      </c>
      <c r="K1213" t="str">
        <f>INDEX($O$4:$O$15,MONTH(sp_tbl[[#This Row],[Date]]))</f>
        <v>November</v>
      </c>
      <c r="Q1213" s="5"/>
    </row>
    <row r="1214" spans="1:17" x14ac:dyDescent="0.25">
      <c r="A1214" t="s">
        <v>206</v>
      </c>
      <c r="B1214" s="7">
        <v>311634371</v>
      </c>
      <c r="C1214" t="s">
        <v>2285</v>
      </c>
      <c r="D1214" t="s">
        <v>19</v>
      </c>
      <c r="E1214" s="5">
        <v>43772</v>
      </c>
      <c r="F1214" t="s">
        <v>1237</v>
      </c>
      <c r="G1214">
        <v>445</v>
      </c>
      <c r="H1214">
        <v>35.14</v>
      </c>
      <c r="I1214">
        <v>15637.3</v>
      </c>
      <c r="J1214" t="s">
        <v>147</v>
      </c>
      <c r="K1214" t="str">
        <f>INDEX($O$4:$O$15,MONTH(sp_tbl[[#This Row],[Date]]))</f>
        <v>November</v>
      </c>
      <c r="Q1214" s="5"/>
    </row>
    <row r="1215" spans="1:17" x14ac:dyDescent="0.25">
      <c r="A1215" t="s">
        <v>82</v>
      </c>
      <c r="B1215" s="7">
        <v>8367072738</v>
      </c>
      <c r="C1215" t="s">
        <v>2291</v>
      </c>
      <c r="D1215" t="s">
        <v>19</v>
      </c>
      <c r="E1215" s="5">
        <v>43773</v>
      </c>
      <c r="F1215" t="s">
        <v>718</v>
      </c>
      <c r="G1215">
        <v>671</v>
      </c>
      <c r="H1215">
        <v>15.79</v>
      </c>
      <c r="I1215">
        <v>10595.09</v>
      </c>
      <c r="J1215" t="s">
        <v>719</v>
      </c>
      <c r="K1215" t="str">
        <f>INDEX($O$4:$O$15,MONTH(sp_tbl[[#This Row],[Date]]))</f>
        <v>November</v>
      </c>
      <c r="Q1215" s="5"/>
    </row>
    <row r="1216" spans="1:17" x14ac:dyDescent="0.25">
      <c r="A1216" t="s">
        <v>104</v>
      </c>
      <c r="B1216" s="7">
        <v>188071775</v>
      </c>
      <c r="C1216" t="s">
        <v>2298</v>
      </c>
      <c r="D1216" t="s">
        <v>19</v>
      </c>
      <c r="E1216" s="5">
        <v>43773</v>
      </c>
      <c r="F1216" t="s">
        <v>734</v>
      </c>
      <c r="G1216">
        <v>842</v>
      </c>
      <c r="H1216">
        <v>54.44</v>
      </c>
      <c r="I1216">
        <v>45838.48</v>
      </c>
      <c r="J1216" t="s">
        <v>205</v>
      </c>
      <c r="K1216" t="str">
        <f>INDEX($O$4:$O$15,MONTH(sp_tbl[[#This Row],[Date]]))</f>
        <v>November</v>
      </c>
      <c r="Q1216" s="5"/>
    </row>
    <row r="1217" spans="1:17" x14ac:dyDescent="0.25">
      <c r="A1217" t="s">
        <v>206</v>
      </c>
      <c r="B1217" s="7">
        <v>311634371</v>
      </c>
      <c r="C1217" t="s">
        <v>2285</v>
      </c>
      <c r="D1217" t="s">
        <v>19</v>
      </c>
      <c r="E1217" s="5">
        <v>43773</v>
      </c>
      <c r="F1217" t="s">
        <v>1251</v>
      </c>
      <c r="G1217">
        <v>629</v>
      </c>
      <c r="H1217">
        <v>420.21</v>
      </c>
      <c r="I1217">
        <v>264312.09000000003</v>
      </c>
      <c r="J1217" t="s">
        <v>66</v>
      </c>
      <c r="K1217" t="str">
        <f>INDEX($O$4:$O$15,MONTH(sp_tbl[[#This Row],[Date]]))</f>
        <v>November</v>
      </c>
      <c r="Q1217" s="5"/>
    </row>
    <row r="1218" spans="1:17" x14ac:dyDescent="0.25">
      <c r="A1218" t="s">
        <v>356</v>
      </c>
      <c r="B1218" s="7">
        <v>238375314</v>
      </c>
      <c r="C1218" t="s">
        <v>2301</v>
      </c>
      <c r="D1218" t="s">
        <v>18</v>
      </c>
      <c r="E1218" s="5">
        <v>43773</v>
      </c>
      <c r="F1218" t="s">
        <v>1586</v>
      </c>
      <c r="G1218">
        <v>707</v>
      </c>
      <c r="H1218">
        <v>15.11</v>
      </c>
      <c r="I1218">
        <v>10682.77</v>
      </c>
      <c r="J1218" t="s">
        <v>499</v>
      </c>
      <c r="K1218" t="str">
        <f>INDEX($O$4:$O$15,MONTH(sp_tbl[[#This Row],[Date]]))</f>
        <v>November</v>
      </c>
      <c r="Q1218" s="5"/>
    </row>
    <row r="1219" spans="1:17" x14ac:dyDescent="0.25">
      <c r="A1219" t="s">
        <v>439</v>
      </c>
      <c r="B1219" s="7">
        <v>4026667576</v>
      </c>
      <c r="C1219" t="s">
        <v>2286</v>
      </c>
      <c r="D1219" t="s">
        <v>18</v>
      </c>
      <c r="E1219" s="5">
        <v>43773</v>
      </c>
      <c r="F1219" t="s">
        <v>1822</v>
      </c>
      <c r="G1219">
        <v>461</v>
      </c>
      <c r="H1219">
        <v>3.25</v>
      </c>
      <c r="I1219">
        <v>1498.25</v>
      </c>
      <c r="J1219" t="s">
        <v>465</v>
      </c>
      <c r="K1219" t="str">
        <f>INDEX($O$4:$O$15,MONTH(sp_tbl[[#This Row],[Date]]))</f>
        <v>November</v>
      </c>
      <c r="Q1219" s="5"/>
    </row>
    <row r="1220" spans="1:17" x14ac:dyDescent="0.25">
      <c r="A1220" t="s">
        <v>486</v>
      </c>
      <c r="B1220" s="7">
        <v>1758841168</v>
      </c>
      <c r="C1220" t="s">
        <v>2289</v>
      </c>
      <c r="D1220" t="s">
        <v>18</v>
      </c>
      <c r="E1220" s="5">
        <v>43773</v>
      </c>
      <c r="F1220" t="s">
        <v>1981</v>
      </c>
      <c r="G1220">
        <v>986</v>
      </c>
      <c r="H1220">
        <v>383.03</v>
      </c>
      <c r="I1220">
        <v>377667.58</v>
      </c>
      <c r="J1220" t="s">
        <v>1982</v>
      </c>
      <c r="K1220" t="str">
        <f>INDEX($O$4:$O$15,MONTH(sp_tbl[[#This Row],[Date]]))</f>
        <v>November</v>
      </c>
      <c r="Q1220" s="5"/>
    </row>
    <row r="1221" spans="1:17" x14ac:dyDescent="0.25">
      <c r="A1221" t="s">
        <v>104</v>
      </c>
      <c r="B1221" s="7">
        <v>188071775</v>
      </c>
      <c r="C1221" t="s">
        <v>2298</v>
      </c>
      <c r="D1221" t="s">
        <v>19</v>
      </c>
      <c r="E1221" s="5">
        <v>43774</v>
      </c>
      <c r="F1221" t="s">
        <v>744</v>
      </c>
      <c r="G1221">
        <v>397</v>
      </c>
      <c r="H1221">
        <v>337.46</v>
      </c>
      <c r="I1221">
        <v>133971.62</v>
      </c>
      <c r="J1221" t="s">
        <v>745</v>
      </c>
      <c r="K1221" t="str">
        <f>INDEX($O$4:$O$15,MONTH(sp_tbl[[#This Row],[Date]]))</f>
        <v>November</v>
      </c>
      <c r="Q1221" s="5"/>
    </row>
    <row r="1222" spans="1:17" x14ac:dyDescent="0.25">
      <c r="A1222" t="s">
        <v>174</v>
      </c>
      <c r="B1222" s="7">
        <v>4520285782</v>
      </c>
      <c r="C1222" t="s">
        <v>2295</v>
      </c>
      <c r="D1222" t="s">
        <v>19</v>
      </c>
      <c r="E1222" s="5">
        <v>43774</v>
      </c>
      <c r="F1222" t="s">
        <v>1058</v>
      </c>
      <c r="G1222">
        <v>296</v>
      </c>
      <c r="H1222">
        <v>104.97</v>
      </c>
      <c r="I1222">
        <v>31071.119999999999</v>
      </c>
      <c r="J1222" t="s">
        <v>139</v>
      </c>
      <c r="K1222" t="str">
        <f>INDEX($O$4:$O$15,MONTH(sp_tbl[[#This Row],[Date]]))</f>
        <v>November</v>
      </c>
      <c r="Q1222" s="5"/>
    </row>
    <row r="1223" spans="1:17" x14ac:dyDescent="0.25">
      <c r="A1223" t="s">
        <v>296</v>
      </c>
      <c r="B1223" s="7">
        <v>6810221217</v>
      </c>
      <c r="C1223" t="s">
        <v>2294</v>
      </c>
      <c r="D1223" t="s">
        <v>18</v>
      </c>
      <c r="E1223" s="5">
        <v>43774</v>
      </c>
      <c r="F1223" t="s">
        <v>1432</v>
      </c>
      <c r="G1223">
        <v>337</v>
      </c>
      <c r="H1223">
        <v>328.61</v>
      </c>
      <c r="I1223">
        <v>110741.57</v>
      </c>
      <c r="J1223" t="s">
        <v>290</v>
      </c>
      <c r="K1223" t="str">
        <f>INDEX($O$4:$O$15,MONTH(sp_tbl[[#This Row],[Date]]))</f>
        <v>November</v>
      </c>
      <c r="Q1223" s="5"/>
    </row>
    <row r="1224" spans="1:17" x14ac:dyDescent="0.25">
      <c r="A1224" t="s">
        <v>356</v>
      </c>
      <c r="B1224" s="7">
        <v>238375314</v>
      </c>
      <c r="C1224" t="s">
        <v>2301</v>
      </c>
      <c r="D1224" t="s">
        <v>18</v>
      </c>
      <c r="E1224" s="5">
        <v>43774</v>
      </c>
      <c r="F1224" t="s">
        <v>1580</v>
      </c>
      <c r="G1224">
        <v>310</v>
      </c>
      <c r="H1224">
        <v>2.6</v>
      </c>
      <c r="I1224">
        <v>806</v>
      </c>
      <c r="J1224" t="s">
        <v>1581</v>
      </c>
      <c r="K1224" t="str">
        <f>INDEX($O$4:$O$15,MONTH(sp_tbl[[#This Row],[Date]]))</f>
        <v>November</v>
      </c>
      <c r="Q1224" s="5"/>
    </row>
    <row r="1225" spans="1:17" x14ac:dyDescent="0.25">
      <c r="A1225" t="s">
        <v>376</v>
      </c>
      <c r="B1225" s="7">
        <v>6441743474</v>
      </c>
      <c r="C1225" t="s">
        <v>2302</v>
      </c>
      <c r="D1225" t="s">
        <v>18</v>
      </c>
      <c r="E1225" s="5">
        <v>43774</v>
      </c>
      <c r="F1225" t="s">
        <v>1657</v>
      </c>
      <c r="G1225">
        <v>328</v>
      </c>
      <c r="H1225">
        <v>119.63</v>
      </c>
      <c r="I1225">
        <v>39238.639999999999</v>
      </c>
      <c r="J1225" t="s">
        <v>261</v>
      </c>
      <c r="K1225" t="str">
        <f>INDEX($O$4:$O$15,MONTH(sp_tbl[[#This Row],[Date]]))</f>
        <v>November</v>
      </c>
      <c r="Q1225" s="5"/>
    </row>
    <row r="1226" spans="1:17" x14ac:dyDescent="0.25">
      <c r="A1226" t="s">
        <v>394</v>
      </c>
      <c r="B1226" s="7">
        <v>8745522113</v>
      </c>
      <c r="C1226" t="s">
        <v>2285</v>
      </c>
      <c r="D1226" t="s">
        <v>18</v>
      </c>
      <c r="E1226" s="5">
        <v>43774</v>
      </c>
      <c r="F1226" t="s">
        <v>1707</v>
      </c>
      <c r="G1226">
        <v>803</v>
      </c>
      <c r="H1226">
        <v>404.74</v>
      </c>
      <c r="I1226">
        <v>325006.21999999997</v>
      </c>
      <c r="J1226" t="s">
        <v>415</v>
      </c>
      <c r="K1226" t="str">
        <f>INDEX($O$4:$O$15,MONTH(sp_tbl[[#This Row],[Date]]))</f>
        <v>November</v>
      </c>
      <c r="Q1226" s="5"/>
    </row>
    <row r="1227" spans="1:17" x14ac:dyDescent="0.25">
      <c r="A1227" t="s">
        <v>506</v>
      </c>
      <c r="B1227" s="7">
        <v>775755755</v>
      </c>
      <c r="C1227" t="s">
        <v>2290</v>
      </c>
      <c r="D1227" t="s">
        <v>18</v>
      </c>
      <c r="E1227" s="5">
        <v>43774</v>
      </c>
      <c r="F1227" t="s">
        <v>1988</v>
      </c>
      <c r="G1227">
        <v>444</v>
      </c>
      <c r="H1227">
        <v>70.489999999999995</v>
      </c>
      <c r="I1227">
        <v>31297.56</v>
      </c>
      <c r="J1227" t="s">
        <v>557</v>
      </c>
      <c r="K1227" t="str">
        <f>INDEX($O$4:$O$15,MONTH(sp_tbl[[#This Row],[Date]]))</f>
        <v>November</v>
      </c>
      <c r="Q1227" s="5"/>
    </row>
    <row r="1228" spans="1:17" x14ac:dyDescent="0.25">
      <c r="A1228" t="s">
        <v>541</v>
      </c>
      <c r="B1228" s="7">
        <v>517576661</v>
      </c>
      <c r="C1228" t="s">
        <v>2303</v>
      </c>
      <c r="D1228" t="s">
        <v>18</v>
      </c>
      <c r="E1228" s="5">
        <v>43774</v>
      </c>
      <c r="F1228" t="s">
        <v>2133</v>
      </c>
      <c r="G1228">
        <v>350</v>
      </c>
      <c r="H1228">
        <v>59.97</v>
      </c>
      <c r="I1228">
        <v>20989.5</v>
      </c>
      <c r="J1228" t="s">
        <v>239</v>
      </c>
      <c r="K1228" t="str">
        <f>INDEX($O$4:$O$15,MONTH(sp_tbl[[#This Row],[Date]]))</f>
        <v>November</v>
      </c>
      <c r="Q1228" s="5"/>
    </row>
    <row r="1229" spans="1:17" x14ac:dyDescent="0.25">
      <c r="A1229" t="s">
        <v>376</v>
      </c>
      <c r="B1229" s="7">
        <v>6441743474</v>
      </c>
      <c r="C1229" t="s">
        <v>2302</v>
      </c>
      <c r="D1229" t="s">
        <v>18</v>
      </c>
      <c r="E1229" s="5">
        <v>43775</v>
      </c>
      <c r="F1229" t="s">
        <v>1650</v>
      </c>
      <c r="G1229">
        <v>500</v>
      </c>
      <c r="H1229">
        <v>12.52</v>
      </c>
      <c r="I1229">
        <v>6260</v>
      </c>
      <c r="J1229" t="s">
        <v>488</v>
      </c>
      <c r="K1229" t="str">
        <f>INDEX($O$4:$O$15,MONTH(sp_tbl[[#This Row],[Date]]))</f>
        <v>November</v>
      </c>
      <c r="Q1229" s="5"/>
    </row>
    <row r="1230" spans="1:17" x14ac:dyDescent="0.25">
      <c r="A1230" t="s">
        <v>439</v>
      </c>
      <c r="B1230" s="7">
        <v>4026667576</v>
      </c>
      <c r="C1230" t="s">
        <v>2286</v>
      </c>
      <c r="D1230" t="s">
        <v>18</v>
      </c>
      <c r="E1230" s="5">
        <v>43775</v>
      </c>
      <c r="F1230" t="s">
        <v>1805</v>
      </c>
      <c r="G1230">
        <v>679</v>
      </c>
      <c r="H1230">
        <v>2.29</v>
      </c>
      <c r="I1230">
        <v>1554.91</v>
      </c>
      <c r="J1230" t="s">
        <v>588</v>
      </c>
      <c r="K1230" t="str">
        <f>INDEX($O$4:$O$15,MONTH(sp_tbl[[#This Row],[Date]]))</f>
        <v>November</v>
      </c>
      <c r="Q1230" s="5"/>
    </row>
    <row r="1231" spans="1:17" x14ac:dyDescent="0.25">
      <c r="A1231" t="s">
        <v>541</v>
      </c>
      <c r="B1231" s="7">
        <v>517576661</v>
      </c>
      <c r="C1231" t="s">
        <v>2303</v>
      </c>
      <c r="D1231" t="s">
        <v>18</v>
      </c>
      <c r="E1231" s="5">
        <v>43775</v>
      </c>
      <c r="F1231" t="s">
        <v>2157</v>
      </c>
      <c r="G1231">
        <v>463</v>
      </c>
      <c r="H1231">
        <v>367.79</v>
      </c>
      <c r="I1231">
        <v>170286.77</v>
      </c>
      <c r="J1231" t="s">
        <v>351</v>
      </c>
      <c r="K1231" t="str">
        <f>INDEX($O$4:$O$15,MONTH(sp_tbl[[#This Row],[Date]]))</f>
        <v>November</v>
      </c>
      <c r="Q1231" s="5"/>
    </row>
    <row r="1232" spans="1:17" x14ac:dyDescent="0.25">
      <c r="A1232" t="s">
        <v>104</v>
      </c>
      <c r="B1232" s="7">
        <v>188071775</v>
      </c>
      <c r="C1232" t="s">
        <v>2298</v>
      </c>
      <c r="D1232" t="s">
        <v>19</v>
      </c>
      <c r="E1232" s="5">
        <v>43776</v>
      </c>
      <c r="F1232" t="s">
        <v>815</v>
      </c>
      <c r="G1232">
        <v>634</v>
      </c>
      <c r="H1232">
        <v>161.30000000000001</v>
      </c>
      <c r="I1232">
        <v>102264.2</v>
      </c>
      <c r="J1232" t="s">
        <v>169</v>
      </c>
      <c r="K1232" t="str">
        <f>INDEX($O$4:$O$15,MONTH(sp_tbl[[#This Row],[Date]]))</f>
        <v>November</v>
      </c>
      <c r="Q1232" s="5"/>
    </row>
    <row r="1233" spans="1:17" x14ac:dyDescent="0.25">
      <c r="A1233" t="s">
        <v>206</v>
      </c>
      <c r="B1233" s="7">
        <v>311634371</v>
      </c>
      <c r="C1233" t="s">
        <v>2285</v>
      </c>
      <c r="D1233" t="s">
        <v>19</v>
      </c>
      <c r="E1233" s="5">
        <v>43776</v>
      </c>
      <c r="F1233" t="s">
        <v>1256</v>
      </c>
      <c r="G1233">
        <v>958</v>
      </c>
      <c r="H1233">
        <v>5.58</v>
      </c>
      <c r="I1233">
        <v>5345.64</v>
      </c>
      <c r="J1233" t="s">
        <v>1257</v>
      </c>
      <c r="K1233" t="str">
        <f>INDEX($O$4:$O$15,MONTH(sp_tbl[[#This Row],[Date]]))</f>
        <v>November</v>
      </c>
      <c r="Q1233" s="5"/>
    </row>
    <row r="1234" spans="1:17" x14ac:dyDescent="0.25">
      <c r="A1234" t="s">
        <v>296</v>
      </c>
      <c r="B1234" s="7">
        <v>6810221217</v>
      </c>
      <c r="C1234" t="s">
        <v>2294</v>
      </c>
      <c r="D1234" t="s">
        <v>18</v>
      </c>
      <c r="E1234" s="5">
        <v>43776</v>
      </c>
      <c r="F1234" t="s">
        <v>1398</v>
      </c>
      <c r="G1234">
        <v>423</v>
      </c>
      <c r="H1234">
        <v>75.03</v>
      </c>
      <c r="I1234">
        <v>31737.69</v>
      </c>
      <c r="J1234" t="s">
        <v>1399</v>
      </c>
      <c r="K1234" t="str">
        <f>INDEX($O$4:$O$15,MONTH(sp_tbl[[#This Row],[Date]]))</f>
        <v>November</v>
      </c>
      <c r="Q1234" s="5"/>
    </row>
    <row r="1235" spans="1:17" x14ac:dyDescent="0.25">
      <c r="A1235" t="s">
        <v>334</v>
      </c>
      <c r="B1235" s="7">
        <v>6354702575</v>
      </c>
      <c r="C1235" t="s">
        <v>2287</v>
      </c>
      <c r="D1235" t="s">
        <v>18</v>
      </c>
      <c r="E1235" s="5">
        <v>43776</v>
      </c>
      <c r="F1235" t="s">
        <v>1496</v>
      </c>
      <c r="G1235">
        <v>940</v>
      </c>
      <c r="H1235">
        <v>11.52</v>
      </c>
      <c r="I1235">
        <v>10828.8</v>
      </c>
      <c r="J1235" t="s">
        <v>448</v>
      </c>
      <c r="K1235" t="str">
        <f>INDEX($O$4:$O$15,MONTH(sp_tbl[[#This Row],[Date]]))</f>
        <v>November</v>
      </c>
      <c r="Q1235" s="5"/>
    </row>
    <row r="1236" spans="1:17" x14ac:dyDescent="0.25">
      <c r="A1236" t="s">
        <v>506</v>
      </c>
      <c r="B1236" s="7">
        <v>775755755</v>
      </c>
      <c r="C1236" t="s">
        <v>2290</v>
      </c>
      <c r="D1236" t="s">
        <v>18</v>
      </c>
      <c r="E1236" s="5">
        <v>43776</v>
      </c>
      <c r="F1236" t="s">
        <v>2022</v>
      </c>
      <c r="G1236">
        <v>371</v>
      </c>
      <c r="H1236">
        <v>55.7</v>
      </c>
      <c r="I1236">
        <v>20664.7</v>
      </c>
      <c r="J1236" t="s">
        <v>2013</v>
      </c>
      <c r="K1236" t="str">
        <f>INDEX($O$4:$O$15,MONTH(sp_tbl[[#This Row],[Date]]))</f>
        <v>November</v>
      </c>
      <c r="Q1236" s="5"/>
    </row>
    <row r="1237" spans="1:17" x14ac:dyDescent="0.25">
      <c r="A1237" t="s">
        <v>506</v>
      </c>
      <c r="B1237" s="7">
        <v>775755755</v>
      </c>
      <c r="C1237" t="s">
        <v>2290</v>
      </c>
      <c r="D1237" t="s">
        <v>18</v>
      </c>
      <c r="E1237" s="5">
        <v>43776</v>
      </c>
      <c r="F1237" t="s">
        <v>2050</v>
      </c>
      <c r="G1237">
        <v>573</v>
      </c>
      <c r="H1237">
        <v>327.35000000000002</v>
      </c>
      <c r="I1237">
        <v>187571.55</v>
      </c>
      <c r="J1237" t="s">
        <v>1420</v>
      </c>
      <c r="K1237" t="str">
        <f>INDEX($O$4:$O$15,MONTH(sp_tbl[[#This Row],[Date]]))</f>
        <v>November</v>
      </c>
      <c r="Q1237" s="5"/>
    </row>
    <row r="1238" spans="1:17" x14ac:dyDescent="0.25">
      <c r="A1238" t="s">
        <v>31</v>
      </c>
      <c r="B1238" s="7">
        <v>8687656127</v>
      </c>
      <c r="C1238" t="s">
        <v>32</v>
      </c>
      <c r="D1238" t="s">
        <v>19</v>
      </c>
      <c r="E1238" s="5">
        <v>43777</v>
      </c>
      <c r="F1238" t="s">
        <v>595</v>
      </c>
      <c r="G1238">
        <v>477</v>
      </c>
      <c r="H1238">
        <v>164.2</v>
      </c>
      <c r="I1238">
        <v>78323.399999999994</v>
      </c>
      <c r="J1238" t="s">
        <v>192</v>
      </c>
      <c r="K1238" t="str">
        <f>INDEX($O$4:$O$15,MONTH(sp_tbl[[#This Row],[Date]]))</f>
        <v>November</v>
      </c>
      <c r="Q1238" s="5"/>
    </row>
    <row r="1239" spans="1:17" x14ac:dyDescent="0.25">
      <c r="A1239" t="s">
        <v>156</v>
      </c>
      <c r="B1239" s="7">
        <v>1007202752</v>
      </c>
      <c r="C1239" t="s">
        <v>2291</v>
      </c>
      <c r="D1239" t="s">
        <v>19</v>
      </c>
      <c r="E1239" s="5">
        <v>43777</v>
      </c>
      <c r="F1239" t="s">
        <v>986</v>
      </c>
      <c r="G1239">
        <v>473</v>
      </c>
      <c r="H1239">
        <v>143.84</v>
      </c>
      <c r="I1239">
        <v>68036.320000000007</v>
      </c>
      <c r="J1239" t="s">
        <v>987</v>
      </c>
      <c r="K1239" t="str">
        <f>INDEX($O$4:$O$15,MONTH(sp_tbl[[#This Row],[Date]]))</f>
        <v>November</v>
      </c>
      <c r="Q1239" s="5"/>
    </row>
    <row r="1240" spans="1:17" x14ac:dyDescent="0.25">
      <c r="A1240" t="s">
        <v>174</v>
      </c>
      <c r="B1240" s="7">
        <v>4520285782</v>
      </c>
      <c r="C1240" t="s">
        <v>2295</v>
      </c>
      <c r="D1240" t="s">
        <v>19</v>
      </c>
      <c r="E1240" s="5">
        <v>43777</v>
      </c>
      <c r="F1240" t="s">
        <v>1027</v>
      </c>
      <c r="G1240">
        <v>697</v>
      </c>
      <c r="H1240">
        <v>170.99</v>
      </c>
      <c r="I1240">
        <v>119180.03</v>
      </c>
      <c r="J1240" t="s">
        <v>715</v>
      </c>
      <c r="K1240" t="str">
        <f>INDEX($O$4:$O$15,MONTH(sp_tbl[[#This Row],[Date]]))</f>
        <v>November</v>
      </c>
      <c r="Q1240" s="5"/>
    </row>
    <row r="1241" spans="1:17" x14ac:dyDescent="0.25">
      <c r="A1241" t="s">
        <v>259</v>
      </c>
      <c r="B1241" s="7">
        <v>3282355067</v>
      </c>
      <c r="C1241" t="s">
        <v>2286</v>
      </c>
      <c r="D1241" t="s">
        <v>18</v>
      </c>
      <c r="E1241" s="5">
        <v>43777</v>
      </c>
      <c r="F1241" t="s">
        <v>1353</v>
      </c>
      <c r="G1241">
        <v>391</v>
      </c>
      <c r="H1241">
        <v>96.14</v>
      </c>
      <c r="I1241">
        <v>37590.74</v>
      </c>
      <c r="J1241" t="s">
        <v>320</v>
      </c>
      <c r="K1241" t="str">
        <f>INDEX($O$4:$O$15,MONTH(sp_tbl[[#This Row],[Date]]))</f>
        <v>November</v>
      </c>
      <c r="Q1241" s="5"/>
    </row>
    <row r="1242" spans="1:17" x14ac:dyDescent="0.25">
      <c r="A1242" t="s">
        <v>416</v>
      </c>
      <c r="B1242" s="7">
        <v>6860185571</v>
      </c>
      <c r="C1242" t="s">
        <v>2304</v>
      </c>
      <c r="D1242" t="s">
        <v>18</v>
      </c>
      <c r="E1242" s="5">
        <v>43777</v>
      </c>
      <c r="F1242" t="s">
        <v>1748</v>
      </c>
      <c r="G1242">
        <v>387</v>
      </c>
      <c r="H1242">
        <v>18.8</v>
      </c>
      <c r="I1242">
        <v>7275.6</v>
      </c>
      <c r="J1242" t="s">
        <v>500</v>
      </c>
      <c r="K1242" t="str">
        <f>INDEX($O$4:$O$15,MONTH(sp_tbl[[#This Row],[Date]]))</f>
        <v>November</v>
      </c>
      <c r="Q1242" s="5"/>
    </row>
    <row r="1243" spans="1:17" x14ac:dyDescent="0.25">
      <c r="A1243" t="s">
        <v>31</v>
      </c>
      <c r="B1243" s="7">
        <v>8687656127</v>
      </c>
      <c r="C1243" t="s">
        <v>32</v>
      </c>
      <c r="D1243" t="s">
        <v>19</v>
      </c>
      <c r="E1243" s="5">
        <v>43778</v>
      </c>
      <c r="F1243" t="s">
        <v>611</v>
      </c>
      <c r="G1243">
        <v>417</v>
      </c>
      <c r="H1243">
        <v>10.09</v>
      </c>
      <c r="I1243">
        <v>4207.53</v>
      </c>
      <c r="J1243" t="s">
        <v>142</v>
      </c>
      <c r="K1243" t="str">
        <f>INDEX($O$4:$O$15,MONTH(sp_tbl[[#This Row],[Date]]))</f>
        <v>November</v>
      </c>
      <c r="Q1243" s="5"/>
    </row>
    <row r="1244" spans="1:17" x14ac:dyDescent="0.25">
      <c r="A1244" t="s">
        <v>125</v>
      </c>
      <c r="B1244" s="7">
        <v>7715186250</v>
      </c>
      <c r="C1244" t="s">
        <v>2297</v>
      </c>
      <c r="D1244" t="s">
        <v>19</v>
      </c>
      <c r="E1244" s="5">
        <v>43778</v>
      </c>
      <c r="F1244" t="s">
        <v>889</v>
      </c>
      <c r="G1244">
        <v>747</v>
      </c>
      <c r="H1244">
        <v>321.93</v>
      </c>
      <c r="I1244">
        <v>240481.71</v>
      </c>
      <c r="J1244" t="s">
        <v>158</v>
      </c>
      <c r="K1244" t="str">
        <f>INDEX($O$4:$O$15,MONTH(sp_tbl[[#This Row],[Date]]))</f>
        <v>November</v>
      </c>
      <c r="Q1244" s="5"/>
    </row>
    <row r="1245" spans="1:17" x14ac:dyDescent="0.25">
      <c r="A1245" t="s">
        <v>156</v>
      </c>
      <c r="B1245" s="7">
        <v>1007202752</v>
      </c>
      <c r="C1245" t="s">
        <v>2291</v>
      </c>
      <c r="D1245" t="s">
        <v>19</v>
      </c>
      <c r="E1245" s="5">
        <v>43778</v>
      </c>
      <c r="F1245" t="s">
        <v>1008</v>
      </c>
      <c r="G1245">
        <v>974</v>
      </c>
      <c r="H1245">
        <v>166.31</v>
      </c>
      <c r="I1245">
        <v>161985.94</v>
      </c>
      <c r="J1245" t="s">
        <v>621</v>
      </c>
      <c r="K1245" t="str">
        <f>INDEX($O$4:$O$15,MONTH(sp_tbl[[#This Row],[Date]]))</f>
        <v>November</v>
      </c>
      <c r="Q1245" s="5"/>
    </row>
    <row r="1246" spans="1:17" x14ac:dyDescent="0.25">
      <c r="A1246" t="s">
        <v>174</v>
      </c>
      <c r="B1246" s="7">
        <v>4520285782</v>
      </c>
      <c r="C1246" t="s">
        <v>2295</v>
      </c>
      <c r="D1246" t="s">
        <v>19</v>
      </c>
      <c r="E1246" s="5">
        <v>43778</v>
      </c>
      <c r="F1246" t="s">
        <v>1059</v>
      </c>
      <c r="G1246">
        <v>519</v>
      </c>
      <c r="H1246">
        <v>147.08000000000001</v>
      </c>
      <c r="I1246">
        <v>76334.52</v>
      </c>
      <c r="J1246" t="s">
        <v>154</v>
      </c>
      <c r="K1246" t="str">
        <f>INDEX($O$4:$O$15,MONTH(sp_tbl[[#This Row],[Date]]))</f>
        <v>November</v>
      </c>
      <c r="Q1246" s="5"/>
    </row>
    <row r="1247" spans="1:17" x14ac:dyDescent="0.25">
      <c r="A1247" t="s">
        <v>206</v>
      </c>
      <c r="B1247" s="7">
        <v>311634371</v>
      </c>
      <c r="C1247" t="s">
        <v>2285</v>
      </c>
      <c r="D1247" t="s">
        <v>19</v>
      </c>
      <c r="E1247" s="5">
        <v>43778</v>
      </c>
      <c r="F1247" t="s">
        <v>1277</v>
      </c>
      <c r="G1247">
        <v>607</v>
      </c>
      <c r="H1247">
        <v>113.41</v>
      </c>
      <c r="I1247">
        <v>68839.87</v>
      </c>
      <c r="J1247" t="s">
        <v>63</v>
      </c>
      <c r="K1247" t="str">
        <f>INDEX($O$4:$O$15,MONTH(sp_tbl[[#This Row],[Date]]))</f>
        <v>November</v>
      </c>
      <c r="Q1247" s="5"/>
    </row>
    <row r="1248" spans="1:17" x14ac:dyDescent="0.25">
      <c r="A1248" t="s">
        <v>529</v>
      </c>
      <c r="B1248" s="7">
        <v>1683762345</v>
      </c>
      <c r="C1248" t="s">
        <v>2299</v>
      </c>
      <c r="D1248" t="s">
        <v>18</v>
      </c>
      <c r="E1248" s="5">
        <v>43778</v>
      </c>
      <c r="F1248" t="s">
        <v>2091</v>
      </c>
      <c r="G1248">
        <v>348</v>
      </c>
      <c r="H1248">
        <v>43.92</v>
      </c>
      <c r="I1248">
        <v>15284.16</v>
      </c>
      <c r="J1248" t="s">
        <v>367</v>
      </c>
      <c r="K1248" t="str">
        <f>INDEX($O$4:$O$15,MONTH(sp_tbl[[#This Row],[Date]]))</f>
        <v>November</v>
      </c>
      <c r="Q1248" s="5"/>
    </row>
    <row r="1249" spans="1:17" x14ac:dyDescent="0.25">
      <c r="A1249" t="s">
        <v>549</v>
      </c>
      <c r="B1249" s="7">
        <v>7465830315</v>
      </c>
      <c r="C1249" t="s">
        <v>2285</v>
      </c>
      <c r="D1249" t="s">
        <v>18</v>
      </c>
      <c r="E1249" s="5">
        <v>43778</v>
      </c>
      <c r="F1249" t="s">
        <v>2214</v>
      </c>
      <c r="G1249">
        <v>432</v>
      </c>
      <c r="H1249">
        <v>11.39</v>
      </c>
      <c r="I1249">
        <v>4920.4799999999996</v>
      </c>
      <c r="J1249" t="s">
        <v>466</v>
      </c>
      <c r="K1249" t="str">
        <f>INDEX($O$4:$O$15,MONTH(sp_tbl[[#This Row],[Date]]))</f>
        <v>November</v>
      </c>
      <c r="Q1249" s="5"/>
    </row>
    <row r="1250" spans="1:17" x14ac:dyDescent="0.25">
      <c r="A1250" t="s">
        <v>104</v>
      </c>
      <c r="B1250" s="7">
        <v>188071775</v>
      </c>
      <c r="C1250" t="s">
        <v>2298</v>
      </c>
      <c r="D1250" t="s">
        <v>19</v>
      </c>
      <c r="E1250" s="5">
        <v>43779</v>
      </c>
      <c r="F1250" t="s">
        <v>776</v>
      </c>
      <c r="G1250">
        <v>784</v>
      </c>
      <c r="H1250">
        <v>155.88</v>
      </c>
      <c r="I1250">
        <v>122209.92</v>
      </c>
      <c r="J1250" t="s">
        <v>777</v>
      </c>
      <c r="K1250" t="str">
        <f>INDEX($O$4:$O$15,MONTH(sp_tbl[[#This Row],[Date]]))</f>
        <v>November</v>
      </c>
      <c r="Q1250" s="5"/>
    </row>
    <row r="1251" spans="1:17" x14ac:dyDescent="0.25">
      <c r="A1251" t="s">
        <v>141</v>
      </c>
      <c r="B1251" s="7">
        <v>2438825543</v>
      </c>
      <c r="C1251" t="s">
        <v>2300</v>
      </c>
      <c r="D1251" t="s">
        <v>19</v>
      </c>
      <c r="E1251" s="5">
        <v>43779</v>
      </c>
      <c r="F1251" t="s">
        <v>945</v>
      </c>
      <c r="G1251">
        <v>280</v>
      </c>
      <c r="H1251">
        <v>449</v>
      </c>
      <c r="I1251">
        <v>125720</v>
      </c>
      <c r="J1251" t="s">
        <v>111</v>
      </c>
      <c r="K1251" t="str">
        <f>INDEX($O$4:$O$15,MONTH(sp_tbl[[#This Row],[Date]]))</f>
        <v>November</v>
      </c>
      <c r="Q1251" s="5"/>
    </row>
    <row r="1252" spans="1:17" x14ac:dyDescent="0.25">
      <c r="A1252" t="s">
        <v>296</v>
      </c>
      <c r="B1252" s="7">
        <v>6810221217</v>
      </c>
      <c r="C1252" t="s">
        <v>2294</v>
      </c>
      <c r="D1252" t="s">
        <v>18</v>
      </c>
      <c r="E1252" s="5">
        <v>43779</v>
      </c>
      <c r="F1252" t="s">
        <v>1417</v>
      </c>
      <c r="G1252">
        <v>340</v>
      </c>
      <c r="H1252">
        <v>119.44</v>
      </c>
      <c r="I1252">
        <v>40609.599999999999</v>
      </c>
      <c r="J1252" t="s">
        <v>1418</v>
      </c>
      <c r="K1252" t="str">
        <f>INDEX($O$4:$O$15,MONTH(sp_tbl[[#This Row],[Date]]))</f>
        <v>November</v>
      </c>
      <c r="Q1252" s="5"/>
    </row>
    <row r="1253" spans="1:17" x14ac:dyDescent="0.25">
      <c r="A1253" t="s">
        <v>334</v>
      </c>
      <c r="B1253" s="7">
        <v>6354702575</v>
      </c>
      <c r="C1253" t="s">
        <v>2287</v>
      </c>
      <c r="D1253" t="s">
        <v>18</v>
      </c>
      <c r="E1253" s="5">
        <v>43779</v>
      </c>
      <c r="F1253" t="s">
        <v>1500</v>
      </c>
      <c r="G1253">
        <v>944</v>
      </c>
      <c r="H1253">
        <v>168.6</v>
      </c>
      <c r="I1253">
        <v>159158.39999999999</v>
      </c>
      <c r="J1253" t="s">
        <v>438</v>
      </c>
      <c r="K1253" t="str">
        <f>INDEX($O$4:$O$15,MONTH(sp_tbl[[#This Row],[Date]]))</f>
        <v>November</v>
      </c>
      <c r="Q1253" s="5"/>
    </row>
    <row r="1254" spans="1:17" x14ac:dyDescent="0.25">
      <c r="A1254" t="s">
        <v>486</v>
      </c>
      <c r="B1254" s="7">
        <v>1758841168</v>
      </c>
      <c r="C1254" t="s">
        <v>2289</v>
      </c>
      <c r="D1254" t="s">
        <v>18</v>
      </c>
      <c r="E1254" s="5">
        <v>43779</v>
      </c>
      <c r="F1254" t="s">
        <v>1934</v>
      </c>
      <c r="G1254">
        <v>991</v>
      </c>
      <c r="H1254">
        <v>60.54</v>
      </c>
      <c r="I1254">
        <v>59995.14</v>
      </c>
      <c r="J1254" t="s">
        <v>497</v>
      </c>
      <c r="K1254" t="str">
        <f>INDEX($O$4:$O$15,MONTH(sp_tbl[[#This Row],[Date]]))</f>
        <v>November</v>
      </c>
      <c r="Q1254" s="5"/>
    </row>
    <row r="1255" spans="1:17" x14ac:dyDescent="0.25">
      <c r="A1255" t="s">
        <v>559</v>
      </c>
      <c r="B1255" s="7">
        <v>3820016237</v>
      </c>
      <c r="C1255" t="s">
        <v>2295</v>
      </c>
      <c r="D1255" t="s">
        <v>18</v>
      </c>
      <c r="E1255" s="5">
        <v>43779</v>
      </c>
      <c r="F1255" t="s">
        <v>2268</v>
      </c>
      <c r="G1255">
        <v>837</v>
      </c>
      <c r="H1255">
        <v>285.08999999999997</v>
      </c>
      <c r="I1255">
        <v>238620.33</v>
      </c>
      <c r="J1255" t="s">
        <v>573</v>
      </c>
      <c r="K1255" t="str">
        <f>INDEX($O$4:$O$15,MONTH(sp_tbl[[#This Row],[Date]]))</f>
        <v>November</v>
      </c>
      <c r="Q1255" s="5"/>
    </row>
    <row r="1256" spans="1:17" x14ac:dyDescent="0.25">
      <c r="A1256" t="s">
        <v>460</v>
      </c>
      <c r="B1256" s="7">
        <v>6666605463</v>
      </c>
      <c r="C1256" t="s">
        <v>2288</v>
      </c>
      <c r="D1256" t="s">
        <v>18</v>
      </c>
      <c r="E1256" s="5">
        <v>43780</v>
      </c>
      <c r="F1256" t="s">
        <v>1873</v>
      </c>
      <c r="G1256">
        <v>846</v>
      </c>
      <c r="H1256">
        <v>25.2</v>
      </c>
      <c r="I1256">
        <v>21319.200000000001</v>
      </c>
      <c r="J1256" t="s">
        <v>1671</v>
      </c>
      <c r="K1256" t="str">
        <f>INDEX($O$4:$O$15,MONTH(sp_tbl[[#This Row],[Date]]))</f>
        <v>November</v>
      </c>
      <c r="Q1256" s="5"/>
    </row>
    <row r="1257" spans="1:17" x14ac:dyDescent="0.25">
      <c r="A1257" t="s">
        <v>549</v>
      </c>
      <c r="B1257" s="7">
        <v>7465830315</v>
      </c>
      <c r="C1257" t="s">
        <v>2285</v>
      </c>
      <c r="D1257" t="s">
        <v>18</v>
      </c>
      <c r="E1257" s="5">
        <v>43780</v>
      </c>
      <c r="F1257" t="s">
        <v>2221</v>
      </c>
      <c r="G1257">
        <v>764</v>
      </c>
      <c r="H1257">
        <v>262.01</v>
      </c>
      <c r="I1257">
        <v>200175.64</v>
      </c>
      <c r="J1257" t="s">
        <v>395</v>
      </c>
      <c r="K1257" t="str">
        <f>INDEX($O$4:$O$15,MONTH(sp_tbl[[#This Row],[Date]]))</f>
        <v>November</v>
      </c>
      <c r="Q1257" s="5"/>
    </row>
    <row r="1258" spans="1:17" x14ac:dyDescent="0.25">
      <c r="A1258" t="s">
        <v>125</v>
      </c>
      <c r="B1258" s="7">
        <v>7715186250</v>
      </c>
      <c r="C1258" t="s">
        <v>2297</v>
      </c>
      <c r="D1258" t="s">
        <v>19</v>
      </c>
      <c r="E1258" s="5">
        <v>43781</v>
      </c>
      <c r="F1258" t="s">
        <v>845</v>
      </c>
      <c r="G1258">
        <v>437</v>
      </c>
      <c r="H1258">
        <v>382.29</v>
      </c>
      <c r="I1258">
        <v>167060.73000000001</v>
      </c>
      <c r="J1258" t="s">
        <v>117</v>
      </c>
      <c r="K1258" t="str">
        <f>INDEX($O$4:$O$15,MONTH(sp_tbl[[#This Row],[Date]]))</f>
        <v>November</v>
      </c>
      <c r="Q1258" s="5"/>
    </row>
    <row r="1259" spans="1:17" x14ac:dyDescent="0.25">
      <c r="A1259" t="s">
        <v>156</v>
      </c>
      <c r="B1259" s="7">
        <v>1007202752</v>
      </c>
      <c r="C1259" t="s">
        <v>2291</v>
      </c>
      <c r="D1259" t="s">
        <v>19</v>
      </c>
      <c r="E1259" s="5">
        <v>43781</v>
      </c>
      <c r="F1259" t="s">
        <v>991</v>
      </c>
      <c r="G1259">
        <v>403</v>
      </c>
      <c r="H1259">
        <v>15.02</v>
      </c>
      <c r="I1259">
        <v>6053.06</v>
      </c>
      <c r="J1259" t="s">
        <v>992</v>
      </c>
      <c r="K1259" t="str">
        <f>INDEX($O$4:$O$15,MONTH(sp_tbl[[#This Row],[Date]]))</f>
        <v>November</v>
      </c>
      <c r="Q1259" s="5"/>
    </row>
    <row r="1260" spans="1:17" x14ac:dyDescent="0.25">
      <c r="A1260" t="s">
        <v>189</v>
      </c>
      <c r="B1260" s="7">
        <v>6874331704</v>
      </c>
      <c r="C1260" t="s">
        <v>2293</v>
      </c>
      <c r="D1260" t="s">
        <v>19</v>
      </c>
      <c r="E1260" s="5">
        <v>43781</v>
      </c>
      <c r="F1260" t="s">
        <v>1087</v>
      </c>
      <c r="G1260">
        <v>830</v>
      </c>
      <c r="H1260">
        <v>214.38</v>
      </c>
      <c r="I1260">
        <v>177935.4</v>
      </c>
      <c r="J1260" t="s">
        <v>971</v>
      </c>
      <c r="K1260" t="str">
        <f>INDEX($O$4:$O$15,MONTH(sp_tbl[[#This Row],[Date]]))</f>
        <v>November</v>
      </c>
      <c r="Q1260" s="5"/>
    </row>
    <row r="1261" spans="1:17" x14ac:dyDescent="0.25">
      <c r="A1261" t="s">
        <v>315</v>
      </c>
      <c r="B1261" s="7">
        <v>8238078287</v>
      </c>
      <c r="C1261" t="s">
        <v>2295</v>
      </c>
      <c r="D1261" t="s">
        <v>18</v>
      </c>
      <c r="E1261" s="5">
        <v>43781</v>
      </c>
      <c r="F1261" t="s">
        <v>1475</v>
      </c>
      <c r="G1261">
        <v>673</v>
      </c>
      <c r="H1261">
        <v>93.71</v>
      </c>
      <c r="I1261">
        <v>63066.83</v>
      </c>
      <c r="J1261" t="s">
        <v>572</v>
      </c>
      <c r="K1261" t="str">
        <f>INDEX($O$4:$O$15,MONTH(sp_tbl[[#This Row],[Date]]))</f>
        <v>November</v>
      </c>
      <c r="Q1261" s="5"/>
    </row>
    <row r="1262" spans="1:17" x14ac:dyDescent="0.25">
      <c r="A1262" t="s">
        <v>394</v>
      </c>
      <c r="B1262" s="7">
        <v>8745522113</v>
      </c>
      <c r="C1262" t="s">
        <v>2285</v>
      </c>
      <c r="D1262" t="s">
        <v>18</v>
      </c>
      <c r="E1262" s="5">
        <v>43781</v>
      </c>
      <c r="F1262" t="s">
        <v>1688</v>
      </c>
      <c r="G1262">
        <v>375</v>
      </c>
      <c r="H1262">
        <v>108.88</v>
      </c>
      <c r="I1262">
        <v>40830</v>
      </c>
      <c r="J1262" t="s">
        <v>1689</v>
      </c>
      <c r="K1262" t="str">
        <f>INDEX($O$4:$O$15,MONTH(sp_tbl[[#This Row],[Date]]))</f>
        <v>November</v>
      </c>
      <c r="Q1262" s="5"/>
    </row>
    <row r="1263" spans="1:17" x14ac:dyDescent="0.25">
      <c r="A1263" t="s">
        <v>559</v>
      </c>
      <c r="B1263" s="7">
        <v>3820016237</v>
      </c>
      <c r="C1263" t="s">
        <v>2295</v>
      </c>
      <c r="D1263" t="s">
        <v>18</v>
      </c>
      <c r="E1263" s="5">
        <v>43781</v>
      </c>
      <c r="F1263" t="s">
        <v>2246</v>
      </c>
      <c r="G1263">
        <v>804</v>
      </c>
      <c r="H1263">
        <v>96.08</v>
      </c>
      <c r="I1263">
        <v>77248.320000000007</v>
      </c>
      <c r="J1263" t="s">
        <v>2247</v>
      </c>
      <c r="K1263" t="str">
        <f>INDEX($O$4:$O$15,MONTH(sp_tbl[[#This Row],[Date]]))</f>
        <v>November</v>
      </c>
      <c r="Q1263" s="5"/>
    </row>
    <row r="1264" spans="1:17" x14ac:dyDescent="0.25">
      <c r="A1264" t="s">
        <v>104</v>
      </c>
      <c r="B1264" s="7">
        <v>188071775</v>
      </c>
      <c r="C1264" t="s">
        <v>2298</v>
      </c>
      <c r="D1264" t="s">
        <v>19</v>
      </c>
      <c r="E1264" s="5">
        <v>43782</v>
      </c>
      <c r="F1264" t="s">
        <v>807</v>
      </c>
      <c r="G1264">
        <v>614</v>
      </c>
      <c r="H1264">
        <v>299.26</v>
      </c>
      <c r="I1264">
        <v>183745.64</v>
      </c>
      <c r="J1264" t="s">
        <v>808</v>
      </c>
      <c r="K1264" t="str">
        <f>INDEX($O$4:$O$15,MONTH(sp_tbl[[#This Row],[Date]]))</f>
        <v>November</v>
      </c>
      <c r="Q1264" s="5"/>
    </row>
    <row r="1265" spans="1:17" x14ac:dyDescent="0.25">
      <c r="A1265" t="s">
        <v>296</v>
      </c>
      <c r="B1265" s="7">
        <v>6810221217</v>
      </c>
      <c r="C1265" t="s">
        <v>2294</v>
      </c>
      <c r="D1265" t="s">
        <v>18</v>
      </c>
      <c r="E1265" s="5">
        <v>43782</v>
      </c>
      <c r="F1265" t="s">
        <v>1402</v>
      </c>
      <c r="G1265">
        <v>320</v>
      </c>
      <c r="H1265">
        <v>5.84</v>
      </c>
      <c r="I1265">
        <v>1868.8</v>
      </c>
      <c r="J1265" t="s">
        <v>518</v>
      </c>
      <c r="K1265" t="str">
        <f>INDEX($O$4:$O$15,MONTH(sp_tbl[[#This Row],[Date]]))</f>
        <v>November</v>
      </c>
      <c r="Q1265" s="5"/>
    </row>
    <row r="1266" spans="1:17" x14ac:dyDescent="0.25">
      <c r="A1266" t="s">
        <v>506</v>
      </c>
      <c r="B1266" s="7">
        <v>775755755</v>
      </c>
      <c r="C1266" t="s">
        <v>2290</v>
      </c>
      <c r="D1266" t="s">
        <v>18</v>
      </c>
      <c r="E1266" s="5">
        <v>43782</v>
      </c>
      <c r="F1266" t="s">
        <v>2019</v>
      </c>
      <c r="G1266">
        <v>703</v>
      </c>
      <c r="H1266">
        <v>176.86</v>
      </c>
      <c r="I1266">
        <v>124332.58</v>
      </c>
      <c r="J1266" t="s">
        <v>397</v>
      </c>
      <c r="K1266" t="str">
        <f>INDEX($O$4:$O$15,MONTH(sp_tbl[[#This Row],[Date]]))</f>
        <v>November</v>
      </c>
      <c r="Q1266" s="5"/>
    </row>
    <row r="1267" spans="1:17" x14ac:dyDescent="0.25">
      <c r="A1267" t="s">
        <v>156</v>
      </c>
      <c r="B1267" s="7">
        <v>1007202752</v>
      </c>
      <c r="C1267" t="s">
        <v>2291</v>
      </c>
      <c r="D1267" t="s">
        <v>19</v>
      </c>
      <c r="E1267" s="5">
        <v>43784</v>
      </c>
      <c r="F1267" t="s">
        <v>1007</v>
      </c>
      <c r="G1267">
        <v>611</v>
      </c>
      <c r="H1267">
        <v>121.96</v>
      </c>
      <c r="I1267">
        <v>74517.56</v>
      </c>
      <c r="J1267" t="s">
        <v>598</v>
      </c>
      <c r="K1267" t="str">
        <f>INDEX($O$4:$O$15,MONTH(sp_tbl[[#This Row],[Date]]))</f>
        <v>November</v>
      </c>
      <c r="Q1267" s="5"/>
    </row>
    <row r="1268" spans="1:17" x14ac:dyDescent="0.25">
      <c r="A1268" t="s">
        <v>189</v>
      </c>
      <c r="B1268" s="7">
        <v>6874331704</v>
      </c>
      <c r="C1268" t="s">
        <v>2293</v>
      </c>
      <c r="D1268" t="s">
        <v>19</v>
      </c>
      <c r="E1268" s="5">
        <v>43784</v>
      </c>
      <c r="F1268" t="s">
        <v>1138</v>
      </c>
      <c r="G1268">
        <v>696</v>
      </c>
      <c r="H1268">
        <v>201.44</v>
      </c>
      <c r="I1268">
        <v>140202.23999999999</v>
      </c>
      <c r="J1268" t="s">
        <v>1139</v>
      </c>
      <c r="K1268" t="str">
        <f>INDEX($O$4:$O$15,MONTH(sp_tbl[[#This Row],[Date]]))</f>
        <v>November</v>
      </c>
      <c r="Q1268" s="5"/>
    </row>
    <row r="1269" spans="1:17" x14ac:dyDescent="0.25">
      <c r="A1269" t="s">
        <v>356</v>
      </c>
      <c r="B1269" s="7">
        <v>238375314</v>
      </c>
      <c r="C1269" t="s">
        <v>2301</v>
      </c>
      <c r="D1269" t="s">
        <v>18</v>
      </c>
      <c r="E1269" s="5">
        <v>43784</v>
      </c>
      <c r="F1269" t="s">
        <v>1575</v>
      </c>
      <c r="G1269">
        <v>908</v>
      </c>
      <c r="H1269">
        <v>53.87</v>
      </c>
      <c r="I1269">
        <v>48913.96</v>
      </c>
      <c r="J1269" t="s">
        <v>375</v>
      </c>
      <c r="K1269" t="str">
        <f>INDEX($O$4:$O$15,MONTH(sp_tbl[[#This Row],[Date]]))</f>
        <v>November</v>
      </c>
      <c r="Q1269" s="5"/>
    </row>
    <row r="1270" spans="1:17" x14ac:dyDescent="0.25">
      <c r="A1270" t="s">
        <v>529</v>
      </c>
      <c r="B1270" s="7">
        <v>1683762345</v>
      </c>
      <c r="C1270" t="s">
        <v>2299</v>
      </c>
      <c r="D1270" t="s">
        <v>18</v>
      </c>
      <c r="E1270" s="5">
        <v>43784</v>
      </c>
      <c r="F1270" t="s">
        <v>2123</v>
      </c>
      <c r="G1270">
        <v>504</v>
      </c>
      <c r="H1270">
        <v>102.26</v>
      </c>
      <c r="I1270">
        <v>51539.040000000001</v>
      </c>
      <c r="J1270" t="s">
        <v>432</v>
      </c>
      <c r="K1270" t="str">
        <f>INDEX($O$4:$O$15,MONTH(sp_tbl[[#This Row],[Date]]))</f>
        <v>November</v>
      </c>
      <c r="Q1270" s="5"/>
    </row>
    <row r="1271" spans="1:17" x14ac:dyDescent="0.25">
      <c r="A1271" t="s">
        <v>549</v>
      </c>
      <c r="B1271" s="7">
        <v>7465830315</v>
      </c>
      <c r="C1271" t="s">
        <v>2285</v>
      </c>
      <c r="D1271" t="s">
        <v>18</v>
      </c>
      <c r="E1271" s="5">
        <v>43784</v>
      </c>
      <c r="F1271" t="s">
        <v>2180</v>
      </c>
      <c r="G1271">
        <v>647</v>
      </c>
      <c r="H1271">
        <v>174.23</v>
      </c>
      <c r="I1271">
        <v>112726.81</v>
      </c>
      <c r="J1271" t="s">
        <v>2181</v>
      </c>
      <c r="K1271" t="str">
        <f>INDEX($O$4:$O$15,MONTH(sp_tbl[[#This Row],[Date]]))</f>
        <v>November</v>
      </c>
      <c r="Q1271" s="5"/>
    </row>
    <row r="1272" spans="1:17" x14ac:dyDescent="0.25">
      <c r="A1272" t="s">
        <v>559</v>
      </c>
      <c r="B1272" s="7">
        <v>3820016237</v>
      </c>
      <c r="C1272" t="s">
        <v>2295</v>
      </c>
      <c r="D1272" t="s">
        <v>18</v>
      </c>
      <c r="E1272" s="5">
        <v>43784</v>
      </c>
      <c r="F1272" t="s">
        <v>2276</v>
      </c>
      <c r="G1272">
        <v>832</v>
      </c>
      <c r="H1272">
        <v>138.27000000000001</v>
      </c>
      <c r="I1272">
        <v>115040.64</v>
      </c>
      <c r="J1272" t="s">
        <v>1499</v>
      </c>
      <c r="K1272" t="str">
        <f>INDEX($O$4:$O$15,MONTH(sp_tbl[[#This Row],[Date]]))</f>
        <v>November</v>
      </c>
      <c r="Q1272" s="5"/>
    </row>
    <row r="1273" spans="1:17" x14ac:dyDescent="0.25">
      <c r="A1273" t="s">
        <v>104</v>
      </c>
      <c r="B1273" s="7">
        <v>188071775</v>
      </c>
      <c r="C1273" t="s">
        <v>2298</v>
      </c>
      <c r="D1273" t="s">
        <v>19</v>
      </c>
      <c r="E1273" s="5">
        <v>43785</v>
      </c>
      <c r="F1273" t="s">
        <v>810</v>
      </c>
      <c r="G1273">
        <v>966</v>
      </c>
      <c r="H1273">
        <v>48.72</v>
      </c>
      <c r="I1273">
        <v>47063.519999999997</v>
      </c>
      <c r="J1273" t="s">
        <v>677</v>
      </c>
      <c r="K1273" t="str">
        <f>INDEX($O$4:$O$15,MONTH(sp_tbl[[#This Row],[Date]]))</f>
        <v>November</v>
      </c>
      <c r="Q1273" s="5"/>
    </row>
    <row r="1274" spans="1:17" x14ac:dyDescent="0.25">
      <c r="A1274" t="s">
        <v>394</v>
      </c>
      <c r="B1274" s="7">
        <v>8745522113</v>
      </c>
      <c r="C1274" t="s">
        <v>2285</v>
      </c>
      <c r="D1274" t="s">
        <v>18</v>
      </c>
      <c r="E1274" s="5">
        <v>43785</v>
      </c>
      <c r="F1274" t="s">
        <v>1678</v>
      </c>
      <c r="G1274">
        <v>527</v>
      </c>
      <c r="H1274">
        <v>4.83</v>
      </c>
      <c r="I1274">
        <v>2545.41</v>
      </c>
      <c r="J1274" t="s">
        <v>1541</v>
      </c>
      <c r="K1274" t="str">
        <f>INDEX($O$4:$O$15,MONTH(sp_tbl[[#This Row],[Date]]))</f>
        <v>November</v>
      </c>
      <c r="Q1274" s="5"/>
    </row>
    <row r="1275" spans="1:17" x14ac:dyDescent="0.25">
      <c r="A1275" t="s">
        <v>486</v>
      </c>
      <c r="B1275" s="7">
        <v>1758841168</v>
      </c>
      <c r="C1275" t="s">
        <v>2289</v>
      </c>
      <c r="D1275" t="s">
        <v>18</v>
      </c>
      <c r="E1275" s="5">
        <v>43785</v>
      </c>
      <c r="F1275" t="s">
        <v>1971</v>
      </c>
      <c r="G1275">
        <v>736</v>
      </c>
      <c r="H1275">
        <v>51.72</v>
      </c>
      <c r="I1275">
        <v>38065.919999999998</v>
      </c>
      <c r="J1275" t="s">
        <v>589</v>
      </c>
      <c r="K1275" t="str">
        <f>INDEX($O$4:$O$15,MONTH(sp_tbl[[#This Row],[Date]]))</f>
        <v>November</v>
      </c>
      <c r="Q1275" s="5"/>
    </row>
    <row r="1276" spans="1:17" x14ac:dyDescent="0.25">
      <c r="A1276" t="s">
        <v>486</v>
      </c>
      <c r="B1276" s="7">
        <v>1758841168</v>
      </c>
      <c r="C1276" t="s">
        <v>2289</v>
      </c>
      <c r="D1276" t="s">
        <v>18</v>
      </c>
      <c r="E1276" s="5">
        <v>43785</v>
      </c>
      <c r="F1276" t="s">
        <v>1979</v>
      </c>
      <c r="G1276">
        <v>734</v>
      </c>
      <c r="H1276">
        <v>15.82</v>
      </c>
      <c r="I1276">
        <v>11611.88</v>
      </c>
      <c r="J1276" t="s">
        <v>350</v>
      </c>
      <c r="K1276" t="str">
        <f>INDEX($O$4:$O$15,MONTH(sp_tbl[[#This Row],[Date]]))</f>
        <v>November</v>
      </c>
      <c r="Q1276" s="5"/>
    </row>
    <row r="1277" spans="1:17" x14ac:dyDescent="0.25">
      <c r="A1277" t="s">
        <v>31</v>
      </c>
      <c r="B1277" s="7">
        <v>8687656127</v>
      </c>
      <c r="C1277" t="s">
        <v>32</v>
      </c>
      <c r="D1277" t="s">
        <v>19</v>
      </c>
      <c r="E1277" s="5">
        <v>43786</v>
      </c>
      <c r="F1277" t="s">
        <v>640</v>
      </c>
      <c r="G1277">
        <v>577</v>
      </c>
      <c r="H1277">
        <v>248.53</v>
      </c>
      <c r="I1277">
        <v>143401.81</v>
      </c>
      <c r="J1277" t="s">
        <v>641</v>
      </c>
      <c r="K1277" t="str">
        <f>INDEX($O$4:$O$15,MONTH(sp_tbl[[#This Row],[Date]]))</f>
        <v>November</v>
      </c>
      <c r="Q1277" s="5"/>
    </row>
    <row r="1278" spans="1:17" x14ac:dyDescent="0.25">
      <c r="A1278" t="s">
        <v>82</v>
      </c>
      <c r="B1278" s="7">
        <v>8367072738</v>
      </c>
      <c r="C1278" t="s">
        <v>2291</v>
      </c>
      <c r="D1278" t="s">
        <v>19</v>
      </c>
      <c r="E1278" s="5">
        <v>43786</v>
      </c>
      <c r="F1278" t="s">
        <v>672</v>
      </c>
      <c r="G1278">
        <v>407</v>
      </c>
      <c r="H1278">
        <v>34.090000000000003</v>
      </c>
      <c r="I1278">
        <v>13874.63</v>
      </c>
      <c r="J1278" t="s">
        <v>188</v>
      </c>
      <c r="K1278" t="str">
        <f>INDEX($O$4:$O$15,MONTH(sp_tbl[[#This Row],[Date]]))</f>
        <v>November</v>
      </c>
      <c r="Q1278" s="5"/>
    </row>
    <row r="1279" spans="1:17" x14ac:dyDescent="0.25">
      <c r="A1279" t="s">
        <v>506</v>
      </c>
      <c r="B1279" s="7">
        <v>775755755</v>
      </c>
      <c r="C1279" t="s">
        <v>2290</v>
      </c>
      <c r="D1279" t="s">
        <v>18</v>
      </c>
      <c r="E1279" s="5">
        <v>43786</v>
      </c>
      <c r="F1279" t="s">
        <v>2042</v>
      </c>
      <c r="G1279">
        <v>267</v>
      </c>
      <c r="H1279">
        <v>6.12</v>
      </c>
      <c r="I1279">
        <v>1634.04</v>
      </c>
      <c r="J1279" t="s">
        <v>1298</v>
      </c>
      <c r="K1279" t="str">
        <f>INDEX($O$4:$O$15,MONTH(sp_tbl[[#This Row],[Date]]))</f>
        <v>November</v>
      </c>
      <c r="Q1279" s="5"/>
    </row>
    <row r="1280" spans="1:17" x14ac:dyDescent="0.25">
      <c r="A1280" t="s">
        <v>189</v>
      </c>
      <c r="B1280" s="7">
        <v>6874331704</v>
      </c>
      <c r="C1280" t="s">
        <v>2293</v>
      </c>
      <c r="D1280" t="s">
        <v>19</v>
      </c>
      <c r="E1280" s="5">
        <v>43787</v>
      </c>
      <c r="F1280" t="s">
        <v>1151</v>
      </c>
      <c r="G1280">
        <v>276</v>
      </c>
      <c r="H1280">
        <v>384.78</v>
      </c>
      <c r="I1280">
        <v>106199.28</v>
      </c>
      <c r="J1280" t="s">
        <v>163</v>
      </c>
      <c r="K1280" t="str">
        <f>INDEX($O$4:$O$15,MONTH(sp_tbl[[#This Row],[Date]]))</f>
        <v>November</v>
      </c>
      <c r="Q1280" s="5"/>
    </row>
    <row r="1281" spans="1:17" x14ac:dyDescent="0.25">
      <c r="A1281" t="s">
        <v>376</v>
      </c>
      <c r="B1281" s="7">
        <v>6441743474</v>
      </c>
      <c r="C1281" t="s">
        <v>2302</v>
      </c>
      <c r="D1281" t="s">
        <v>18</v>
      </c>
      <c r="E1281" s="5">
        <v>43787</v>
      </c>
      <c r="F1281" t="s">
        <v>1672</v>
      </c>
      <c r="G1281">
        <v>298</v>
      </c>
      <c r="H1281">
        <v>51.88</v>
      </c>
      <c r="I1281">
        <v>15460.24</v>
      </c>
      <c r="J1281" t="s">
        <v>237</v>
      </c>
      <c r="K1281" t="str">
        <f>INDEX($O$4:$O$15,MONTH(sp_tbl[[#This Row],[Date]]))</f>
        <v>November</v>
      </c>
      <c r="Q1281" s="5"/>
    </row>
    <row r="1282" spans="1:17" x14ac:dyDescent="0.25">
      <c r="A1282" t="s">
        <v>506</v>
      </c>
      <c r="B1282" s="7">
        <v>775755755</v>
      </c>
      <c r="C1282" t="s">
        <v>2290</v>
      </c>
      <c r="D1282" t="s">
        <v>18</v>
      </c>
      <c r="E1282" s="5">
        <v>43787</v>
      </c>
      <c r="F1282" t="s">
        <v>2033</v>
      </c>
      <c r="G1282">
        <v>973</v>
      </c>
      <c r="H1282">
        <v>100.39</v>
      </c>
      <c r="I1282">
        <v>97679.47</v>
      </c>
      <c r="J1282" t="s">
        <v>1609</v>
      </c>
      <c r="K1282" t="str">
        <f>INDEX($O$4:$O$15,MONTH(sp_tbl[[#This Row],[Date]]))</f>
        <v>November</v>
      </c>
      <c r="Q1282" s="5"/>
    </row>
    <row r="1283" spans="1:17" x14ac:dyDescent="0.25">
      <c r="A1283" t="s">
        <v>559</v>
      </c>
      <c r="B1283" s="7">
        <v>3820016237</v>
      </c>
      <c r="C1283" t="s">
        <v>2295</v>
      </c>
      <c r="D1283" t="s">
        <v>18</v>
      </c>
      <c r="E1283" s="5">
        <v>43787</v>
      </c>
      <c r="F1283" t="s">
        <v>2245</v>
      </c>
      <c r="G1283">
        <v>563</v>
      </c>
      <c r="H1283">
        <v>3.58</v>
      </c>
      <c r="I1283">
        <v>2015.54</v>
      </c>
      <c r="J1283" t="s">
        <v>525</v>
      </c>
      <c r="K1283" t="str">
        <f>INDEX($O$4:$O$15,MONTH(sp_tbl[[#This Row],[Date]]))</f>
        <v>November</v>
      </c>
      <c r="Q1283" s="5"/>
    </row>
    <row r="1284" spans="1:17" x14ac:dyDescent="0.25">
      <c r="A1284" t="s">
        <v>31</v>
      </c>
      <c r="B1284" s="7">
        <v>8687656127</v>
      </c>
      <c r="C1284" t="s">
        <v>32</v>
      </c>
      <c r="D1284" t="s">
        <v>19</v>
      </c>
      <c r="E1284" s="5">
        <v>43788</v>
      </c>
      <c r="F1284" t="s">
        <v>629</v>
      </c>
      <c r="G1284">
        <v>782</v>
      </c>
      <c r="H1284">
        <v>289.45</v>
      </c>
      <c r="I1284">
        <v>226349.9</v>
      </c>
      <c r="J1284" t="s">
        <v>630</v>
      </c>
      <c r="K1284" t="str">
        <f>INDEX($O$4:$O$15,MONTH(sp_tbl[[#This Row],[Date]]))</f>
        <v>November</v>
      </c>
      <c r="Q1284" s="5"/>
    </row>
    <row r="1285" spans="1:17" x14ac:dyDescent="0.25">
      <c r="A1285" t="s">
        <v>156</v>
      </c>
      <c r="B1285" s="7">
        <v>1007202752</v>
      </c>
      <c r="C1285" t="s">
        <v>2291</v>
      </c>
      <c r="D1285" t="s">
        <v>19</v>
      </c>
      <c r="E1285" s="5">
        <v>43788</v>
      </c>
      <c r="F1285" t="s">
        <v>988</v>
      </c>
      <c r="G1285">
        <v>270</v>
      </c>
      <c r="H1285">
        <v>48.23</v>
      </c>
      <c r="I1285">
        <v>13022.1</v>
      </c>
      <c r="J1285" t="s">
        <v>974</v>
      </c>
      <c r="K1285" t="str">
        <f>INDEX($O$4:$O$15,MONTH(sp_tbl[[#This Row],[Date]]))</f>
        <v>November</v>
      </c>
      <c r="Q1285" s="5"/>
    </row>
    <row r="1286" spans="1:17" x14ac:dyDescent="0.25">
      <c r="A1286" t="s">
        <v>189</v>
      </c>
      <c r="B1286" s="7">
        <v>6874331704</v>
      </c>
      <c r="C1286" t="s">
        <v>2293</v>
      </c>
      <c r="D1286" t="s">
        <v>19</v>
      </c>
      <c r="E1286" s="5">
        <v>43788</v>
      </c>
      <c r="F1286" t="s">
        <v>1148</v>
      </c>
      <c r="G1286">
        <v>808</v>
      </c>
      <c r="H1286">
        <v>42.55</v>
      </c>
      <c r="I1286">
        <v>34380.400000000001</v>
      </c>
      <c r="J1286" t="s">
        <v>208</v>
      </c>
      <c r="K1286" t="str">
        <f>INDEX($O$4:$O$15,MONTH(sp_tbl[[#This Row],[Date]]))</f>
        <v>November</v>
      </c>
      <c r="Q1286" s="5"/>
    </row>
    <row r="1287" spans="1:17" x14ac:dyDescent="0.25">
      <c r="A1287" t="s">
        <v>334</v>
      </c>
      <c r="B1287" s="7">
        <v>6354702575</v>
      </c>
      <c r="C1287" t="s">
        <v>2287</v>
      </c>
      <c r="D1287" t="s">
        <v>18</v>
      </c>
      <c r="E1287" s="5">
        <v>43788</v>
      </c>
      <c r="F1287" t="s">
        <v>1493</v>
      </c>
      <c r="G1287">
        <v>800</v>
      </c>
      <c r="H1287">
        <v>11.68</v>
      </c>
      <c r="I1287">
        <v>9344</v>
      </c>
      <c r="J1287" t="s">
        <v>317</v>
      </c>
      <c r="K1287" t="str">
        <f>INDEX($O$4:$O$15,MONTH(sp_tbl[[#This Row],[Date]]))</f>
        <v>November</v>
      </c>
      <c r="Q1287" s="5"/>
    </row>
    <row r="1288" spans="1:17" x14ac:dyDescent="0.25">
      <c r="A1288" t="s">
        <v>549</v>
      </c>
      <c r="B1288" s="7">
        <v>7465830315</v>
      </c>
      <c r="C1288" t="s">
        <v>2285</v>
      </c>
      <c r="D1288" t="s">
        <v>18</v>
      </c>
      <c r="E1288" s="5">
        <v>43788</v>
      </c>
      <c r="F1288" t="s">
        <v>2226</v>
      </c>
      <c r="G1288">
        <v>929</v>
      </c>
      <c r="H1288">
        <v>3.64</v>
      </c>
      <c r="I1288">
        <v>3381.56</v>
      </c>
      <c r="J1288" t="s">
        <v>2220</v>
      </c>
      <c r="K1288" t="str">
        <f>INDEX($O$4:$O$15,MONTH(sp_tbl[[#This Row],[Date]]))</f>
        <v>November</v>
      </c>
      <c r="Q1288" s="5"/>
    </row>
    <row r="1289" spans="1:17" x14ac:dyDescent="0.25">
      <c r="A1289" t="s">
        <v>559</v>
      </c>
      <c r="B1289" s="7">
        <v>3820016237</v>
      </c>
      <c r="C1289" t="s">
        <v>2295</v>
      </c>
      <c r="D1289" t="s">
        <v>18</v>
      </c>
      <c r="E1289" s="5">
        <v>43788</v>
      </c>
      <c r="F1289" t="s">
        <v>2262</v>
      </c>
      <c r="G1289">
        <v>257</v>
      </c>
      <c r="H1289">
        <v>8.6199999999999992</v>
      </c>
      <c r="I1289">
        <v>2215.34</v>
      </c>
      <c r="J1289" t="s">
        <v>2263</v>
      </c>
      <c r="K1289" t="str">
        <f>INDEX($O$4:$O$15,MONTH(sp_tbl[[#This Row],[Date]]))</f>
        <v>November</v>
      </c>
      <c r="Q1289" s="5"/>
    </row>
    <row r="1290" spans="1:17" x14ac:dyDescent="0.25">
      <c r="A1290" t="s">
        <v>174</v>
      </c>
      <c r="B1290" s="7">
        <v>4520285782</v>
      </c>
      <c r="C1290" t="s">
        <v>2295</v>
      </c>
      <c r="D1290" t="s">
        <v>19</v>
      </c>
      <c r="E1290" s="5">
        <v>43789</v>
      </c>
      <c r="F1290" t="s">
        <v>1065</v>
      </c>
      <c r="G1290">
        <v>883</v>
      </c>
      <c r="H1290">
        <v>17.37</v>
      </c>
      <c r="I1290">
        <v>15337.71</v>
      </c>
      <c r="J1290" t="s">
        <v>1066</v>
      </c>
      <c r="K1290" t="str">
        <f>INDEX($O$4:$O$15,MONTH(sp_tbl[[#This Row],[Date]]))</f>
        <v>November</v>
      </c>
      <c r="Q1290" s="5"/>
    </row>
    <row r="1291" spans="1:17" x14ac:dyDescent="0.25">
      <c r="A1291" t="s">
        <v>206</v>
      </c>
      <c r="B1291" s="7">
        <v>311634371</v>
      </c>
      <c r="C1291" t="s">
        <v>2285</v>
      </c>
      <c r="D1291" t="s">
        <v>19</v>
      </c>
      <c r="E1291" s="5">
        <v>43789</v>
      </c>
      <c r="F1291" t="s">
        <v>1247</v>
      </c>
      <c r="G1291">
        <v>722</v>
      </c>
      <c r="H1291">
        <v>18.27</v>
      </c>
      <c r="I1291">
        <v>13190.94</v>
      </c>
      <c r="J1291" t="s">
        <v>204</v>
      </c>
      <c r="K1291" t="str">
        <f>INDEX($O$4:$O$15,MONTH(sp_tbl[[#This Row],[Date]]))</f>
        <v>November</v>
      </c>
      <c r="Q1291" s="5"/>
    </row>
    <row r="1292" spans="1:17" x14ac:dyDescent="0.25">
      <c r="A1292" t="s">
        <v>259</v>
      </c>
      <c r="B1292" s="7">
        <v>3282355067</v>
      </c>
      <c r="C1292" t="s">
        <v>2286</v>
      </c>
      <c r="D1292" t="s">
        <v>18</v>
      </c>
      <c r="E1292" s="5">
        <v>43789</v>
      </c>
      <c r="F1292" t="s">
        <v>1341</v>
      </c>
      <c r="G1292">
        <v>887</v>
      </c>
      <c r="H1292">
        <v>123.1</v>
      </c>
      <c r="I1292">
        <v>109189.7</v>
      </c>
      <c r="J1292" t="s">
        <v>464</v>
      </c>
      <c r="K1292" t="str">
        <f>INDEX($O$4:$O$15,MONTH(sp_tbl[[#This Row],[Date]]))</f>
        <v>November</v>
      </c>
      <c r="Q1292" s="5"/>
    </row>
    <row r="1293" spans="1:17" x14ac:dyDescent="0.25">
      <c r="A1293" t="s">
        <v>376</v>
      </c>
      <c r="B1293" s="7">
        <v>6441743474</v>
      </c>
      <c r="C1293" t="s">
        <v>2302</v>
      </c>
      <c r="D1293" t="s">
        <v>18</v>
      </c>
      <c r="E1293" s="5">
        <v>43789</v>
      </c>
      <c r="F1293" t="s">
        <v>1654</v>
      </c>
      <c r="G1293">
        <v>715</v>
      </c>
      <c r="H1293">
        <v>117.32</v>
      </c>
      <c r="I1293">
        <v>83883.8</v>
      </c>
      <c r="J1293" t="s">
        <v>301</v>
      </c>
      <c r="K1293" t="str">
        <f>INDEX($O$4:$O$15,MONTH(sp_tbl[[#This Row],[Date]]))</f>
        <v>November</v>
      </c>
      <c r="Q1293" s="5"/>
    </row>
    <row r="1294" spans="1:17" x14ac:dyDescent="0.25">
      <c r="A1294" t="s">
        <v>394</v>
      </c>
      <c r="B1294" s="7">
        <v>8745522113</v>
      </c>
      <c r="C1294" t="s">
        <v>2285</v>
      </c>
      <c r="D1294" t="s">
        <v>18</v>
      </c>
      <c r="E1294" s="5">
        <v>43789</v>
      </c>
      <c r="F1294" t="s">
        <v>1679</v>
      </c>
      <c r="G1294">
        <v>444</v>
      </c>
      <c r="H1294">
        <v>1.48</v>
      </c>
      <c r="I1294">
        <v>657.12</v>
      </c>
      <c r="J1294" t="s">
        <v>557</v>
      </c>
      <c r="K1294" t="str">
        <f>INDEX($O$4:$O$15,MONTH(sp_tbl[[#This Row],[Date]]))</f>
        <v>November</v>
      </c>
      <c r="Q1294" s="5"/>
    </row>
    <row r="1295" spans="1:17" x14ac:dyDescent="0.25">
      <c r="A1295" t="s">
        <v>206</v>
      </c>
      <c r="B1295" s="7">
        <v>311634371</v>
      </c>
      <c r="C1295" t="s">
        <v>2285</v>
      </c>
      <c r="D1295" t="s">
        <v>19</v>
      </c>
      <c r="E1295" s="5">
        <v>43790</v>
      </c>
      <c r="F1295" t="s">
        <v>1246</v>
      </c>
      <c r="G1295">
        <v>983</v>
      </c>
      <c r="H1295">
        <v>17.61</v>
      </c>
      <c r="I1295">
        <v>17310.63</v>
      </c>
      <c r="J1295" t="s">
        <v>93</v>
      </c>
      <c r="K1295" t="str">
        <f>INDEX($O$4:$O$15,MONTH(sp_tbl[[#This Row],[Date]]))</f>
        <v>November</v>
      </c>
      <c r="Q1295" s="5"/>
    </row>
    <row r="1296" spans="1:17" x14ac:dyDescent="0.25">
      <c r="A1296" t="s">
        <v>220</v>
      </c>
      <c r="B1296" s="7">
        <v>7728733734</v>
      </c>
      <c r="C1296" t="s">
        <v>2292</v>
      </c>
      <c r="D1296" t="s">
        <v>18</v>
      </c>
      <c r="E1296" s="5">
        <v>43790</v>
      </c>
      <c r="F1296" t="s">
        <v>1303</v>
      </c>
      <c r="G1296">
        <v>773</v>
      </c>
      <c r="H1296">
        <v>99.3</v>
      </c>
      <c r="I1296">
        <v>76758.899999999994</v>
      </c>
      <c r="J1296" t="s">
        <v>1304</v>
      </c>
      <c r="K1296" t="str">
        <f>INDEX($O$4:$O$15,MONTH(sp_tbl[[#This Row],[Date]]))</f>
        <v>November</v>
      </c>
      <c r="Q1296" s="5"/>
    </row>
    <row r="1297" spans="1:17" x14ac:dyDescent="0.25">
      <c r="A1297" t="s">
        <v>376</v>
      </c>
      <c r="B1297" s="7">
        <v>6441743474</v>
      </c>
      <c r="C1297" t="s">
        <v>2302</v>
      </c>
      <c r="D1297" t="s">
        <v>18</v>
      </c>
      <c r="E1297" s="5">
        <v>43790</v>
      </c>
      <c r="F1297" t="s">
        <v>1644</v>
      </c>
      <c r="G1297">
        <v>593</v>
      </c>
      <c r="H1297">
        <v>4.32</v>
      </c>
      <c r="I1297">
        <v>2561.7600000000002</v>
      </c>
      <c r="J1297" t="s">
        <v>1645</v>
      </c>
      <c r="K1297" t="str">
        <f>INDEX($O$4:$O$15,MONTH(sp_tbl[[#This Row],[Date]]))</f>
        <v>November</v>
      </c>
      <c r="Q1297" s="5"/>
    </row>
    <row r="1298" spans="1:17" x14ac:dyDescent="0.25">
      <c r="A1298" t="s">
        <v>529</v>
      </c>
      <c r="B1298" s="7">
        <v>1683762345</v>
      </c>
      <c r="C1298" t="s">
        <v>2299</v>
      </c>
      <c r="D1298" t="s">
        <v>18</v>
      </c>
      <c r="E1298" s="5">
        <v>43790</v>
      </c>
      <c r="F1298" t="s">
        <v>2097</v>
      </c>
      <c r="G1298">
        <v>643</v>
      </c>
      <c r="H1298">
        <v>82.56</v>
      </c>
      <c r="I1298">
        <v>53086.080000000002</v>
      </c>
      <c r="J1298" t="s">
        <v>2098</v>
      </c>
      <c r="K1298" t="str">
        <f>INDEX($O$4:$O$15,MONTH(sp_tbl[[#This Row],[Date]]))</f>
        <v>November</v>
      </c>
      <c r="Q1298" s="5"/>
    </row>
    <row r="1299" spans="1:17" x14ac:dyDescent="0.25">
      <c r="A1299" t="s">
        <v>104</v>
      </c>
      <c r="B1299" s="7">
        <v>188071775</v>
      </c>
      <c r="C1299" t="s">
        <v>2298</v>
      </c>
      <c r="D1299" t="s">
        <v>19</v>
      </c>
      <c r="E1299" s="5">
        <v>43791</v>
      </c>
      <c r="F1299" t="s">
        <v>742</v>
      </c>
      <c r="G1299">
        <v>419</v>
      </c>
      <c r="H1299">
        <v>99.3</v>
      </c>
      <c r="I1299">
        <v>41606.699999999997</v>
      </c>
      <c r="J1299" t="s">
        <v>743</v>
      </c>
      <c r="K1299" t="str">
        <f>INDEX($O$4:$O$15,MONTH(sp_tbl[[#This Row],[Date]]))</f>
        <v>November</v>
      </c>
      <c r="Q1299" s="5"/>
    </row>
    <row r="1300" spans="1:17" x14ac:dyDescent="0.25">
      <c r="A1300" t="s">
        <v>189</v>
      </c>
      <c r="B1300" s="7">
        <v>6874331704</v>
      </c>
      <c r="C1300" t="s">
        <v>2293</v>
      </c>
      <c r="D1300" t="s">
        <v>19</v>
      </c>
      <c r="E1300" s="5">
        <v>43791</v>
      </c>
      <c r="F1300" t="s">
        <v>1168</v>
      </c>
      <c r="G1300">
        <v>448</v>
      </c>
      <c r="H1300">
        <v>19.11</v>
      </c>
      <c r="I1300">
        <v>8561.2800000000007</v>
      </c>
      <c r="J1300" t="s">
        <v>102</v>
      </c>
      <c r="K1300" t="str">
        <f>INDEX($O$4:$O$15,MONTH(sp_tbl[[#This Row],[Date]]))</f>
        <v>November</v>
      </c>
      <c r="Q1300" s="5"/>
    </row>
    <row r="1301" spans="1:17" x14ac:dyDescent="0.25">
      <c r="A1301" t="s">
        <v>296</v>
      </c>
      <c r="B1301" s="7">
        <v>6810221217</v>
      </c>
      <c r="C1301" t="s">
        <v>2294</v>
      </c>
      <c r="D1301" t="s">
        <v>18</v>
      </c>
      <c r="E1301" s="5">
        <v>43791</v>
      </c>
      <c r="F1301" t="s">
        <v>1428</v>
      </c>
      <c r="G1301">
        <v>886</v>
      </c>
      <c r="H1301">
        <v>26.35</v>
      </c>
      <c r="I1301">
        <v>23346.1</v>
      </c>
      <c r="J1301" t="s">
        <v>1429</v>
      </c>
      <c r="K1301" t="str">
        <f>INDEX($O$4:$O$15,MONTH(sp_tbl[[#This Row],[Date]]))</f>
        <v>November</v>
      </c>
      <c r="Q1301" s="5"/>
    </row>
    <row r="1302" spans="1:17" x14ac:dyDescent="0.25">
      <c r="A1302" t="s">
        <v>394</v>
      </c>
      <c r="B1302" s="7">
        <v>8745522113</v>
      </c>
      <c r="C1302" t="s">
        <v>2285</v>
      </c>
      <c r="D1302" t="s">
        <v>18</v>
      </c>
      <c r="E1302" s="5">
        <v>43791</v>
      </c>
      <c r="F1302" t="s">
        <v>1695</v>
      </c>
      <c r="G1302">
        <v>562</v>
      </c>
      <c r="H1302">
        <v>110.7</v>
      </c>
      <c r="I1302">
        <v>62213.4</v>
      </c>
      <c r="J1302" t="s">
        <v>311</v>
      </c>
      <c r="K1302" t="str">
        <f>INDEX($O$4:$O$15,MONTH(sp_tbl[[#This Row],[Date]]))</f>
        <v>November</v>
      </c>
      <c r="Q1302" s="5"/>
    </row>
    <row r="1303" spans="1:17" x14ac:dyDescent="0.25">
      <c r="A1303" t="s">
        <v>439</v>
      </c>
      <c r="B1303" s="7">
        <v>4026667576</v>
      </c>
      <c r="C1303" t="s">
        <v>2286</v>
      </c>
      <c r="D1303" t="s">
        <v>18</v>
      </c>
      <c r="E1303" s="5">
        <v>43791</v>
      </c>
      <c r="F1303" t="s">
        <v>1841</v>
      </c>
      <c r="G1303">
        <v>764</v>
      </c>
      <c r="H1303">
        <v>286.68</v>
      </c>
      <c r="I1303">
        <v>219023.52</v>
      </c>
      <c r="J1303" t="s">
        <v>395</v>
      </c>
      <c r="K1303" t="str">
        <f>INDEX($O$4:$O$15,MONTH(sp_tbl[[#This Row],[Date]]))</f>
        <v>November</v>
      </c>
      <c r="Q1303" s="5"/>
    </row>
    <row r="1304" spans="1:17" x14ac:dyDescent="0.25">
      <c r="A1304" t="s">
        <v>529</v>
      </c>
      <c r="B1304" s="7">
        <v>1683762345</v>
      </c>
      <c r="C1304" t="s">
        <v>2299</v>
      </c>
      <c r="D1304" t="s">
        <v>18</v>
      </c>
      <c r="E1304" s="5">
        <v>43791</v>
      </c>
      <c r="F1304" t="s">
        <v>2073</v>
      </c>
      <c r="G1304">
        <v>318</v>
      </c>
      <c r="H1304">
        <v>211.59</v>
      </c>
      <c r="I1304">
        <v>67285.62</v>
      </c>
      <c r="J1304" t="s">
        <v>247</v>
      </c>
      <c r="K1304" t="str">
        <f>INDEX($O$4:$O$15,MONTH(sp_tbl[[#This Row],[Date]]))</f>
        <v>November</v>
      </c>
      <c r="Q1304" s="5"/>
    </row>
    <row r="1305" spans="1:17" x14ac:dyDescent="0.25">
      <c r="A1305" t="s">
        <v>559</v>
      </c>
      <c r="B1305" s="7">
        <v>3820016237</v>
      </c>
      <c r="C1305" t="s">
        <v>2295</v>
      </c>
      <c r="D1305" t="s">
        <v>18</v>
      </c>
      <c r="E1305" s="5">
        <v>43791</v>
      </c>
      <c r="F1305" t="s">
        <v>2272</v>
      </c>
      <c r="G1305">
        <v>395</v>
      </c>
      <c r="H1305">
        <v>74.27</v>
      </c>
      <c r="I1305">
        <v>29336.65</v>
      </c>
      <c r="J1305" t="s">
        <v>2273</v>
      </c>
      <c r="K1305" t="str">
        <f>INDEX($O$4:$O$15,MONTH(sp_tbl[[#This Row],[Date]]))</f>
        <v>November</v>
      </c>
      <c r="Q1305" s="5"/>
    </row>
    <row r="1306" spans="1:17" x14ac:dyDescent="0.25">
      <c r="A1306" t="s">
        <v>125</v>
      </c>
      <c r="B1306" s="7">
        <v>7715186250</v>
      </c>
      <c r="C1306" t="s">
        <v>2297</v>
      </c>
      <c r="D1306" t="s">
        <v>19</v>
      </c>
      <c r="E1306" s="5">
        <v>43792</v>
      </c>
      <c r="F1306" t="s">
        <v>880</v>
      </c>
      <c r="G1306">
        <v>500</v>
      </c>
      <c r="H1306">
        <v>64.099999999999994</v>
      </c>
      <c r="I1306">
        <v>32050</v>
      </c>
      <c r="J1306" t="s">
        <v>177</v>
      </c>
      <c r="K1306" t="str">
        <f>INDEX($O$4:$O$15,MONTH(sp_tbl[[#This Row],[Date]]))</f>
        <v>November</v>
      </c>
      <c r="Q1306" s="5"/>
    </row>
    <row r="1307" spans="1:17" x14ac:dyDescent="0.25">
      <c r="A1307" t="s">
        <v>156</v>
      </c>
      <c r="B1307" s="7">
        <v>1007202752</v>
      </c>
      <c r="C1307" t="s">
        <v>2291</v>
      </c>
      <c r="D1307" t="s">
        <v>19</v>
      </c>
      <c r="E1307" s="5">
        <v>43792</v>
      </c>
      <c r="F1307" t="s">
        <v>984</v>
      </c>
      <c r="G1307">
        <v>601</v>
      </c>
      <c r="H1307">
        <v>43.3</v>
      </c>
      <c r="I1307">
        <v>26023.3</v>
      </c>
      <c r="J1307" t="s">
        <v>985</v>
      </c>
      <c r="K1307" t="str">
        <f>INDEX($O$4:$O$15,MONTH(sp_tbl[[#This Row],[Date]]))</f>
        <v>November</v>
      </c>
      <c r="Q1307" s="5"/>
    </row>
    <row r="1308" spans="1:17" x14ac:dyDescent="0.25">
      <c r="A1308" t="s">
        <v>125</v>
      </c>
      <c r="B1308" s="7">
        <v>7715186250</v>
      </c>
      <c r="C1308" t="s">
        <v>2297</v>
      </c>
      <c r="D1308" t="s">
        <v>19</v>
      </c>
      <c r="E1308" s="5">
        <v>43793</v>
      </c>
      <c r="F1308" t="s">
        <v>897</v>
      </c>
      <c r="G1308">
        <v>941</v>
      </c>
      <c r="H1308">
        <v>51.63</v>
      </c>
      <c r="I1308">
        <v>48583.83</v>
      </c>
      <c r="J1308" t="s">
        <v>130</v>
      </c>
      <c r="K1308" t="str">
        <f>INDEX($O$4:$O$15,MONTH(sp_tbl[[#This Row],[Date]]))</f>
        <v>November</v>
      </c>
      <c r="Q1308" s="5"/>
    </row>
    <row r="1309" spans="1:17" x14ac:dyDescent="0.25">
      <c r="A1309" t="s">
        <v>296</v>
      </c>
      <c r="B1309" s="7">
        <v>6810221217</v>
      </c>
      <c r="C1309" t="s">
        <v>2294</v>
      </c>
      <c r="D1309" t="s">
        <v>18</v>
      </c>
      <c r="E1309" s="5">
        <v>43793</v>
      </c>
      <c r="F1309" t="s">
        <v>1391</v>
      </c>
      <c r="G1309">
        <v>438</v>
      </c>
      <c r="H1309">
        <v>15.37</v>
      </c>
      <c r="I1309">
        <v>6732.06</v>
      </c>
      <c r="J1309" t="s">
        <v>1392</v>
      </c>
      <c r="K1309" t="str">
        <f>INDEX($O$4:$O$15,MONTH(sp_tbl[[#This Row],[Date]]))</f>
        <v>November</v>
      </c>
      <c r="Q1309" s="5"/>
    </row>
    <row r="1310" spans="1:17" x14ac:dyDescent="0.25">
      <c r="A1310" t="s">
        <v>460</v>
      </c>
      <c r="B1310" s="7">
        <v>6666605463</v>
      </c>
      <c r="C1310" t="s">
        <v>2288</v>
      </c>
      <c r="D1310" t="s">
        <v>18</v>
      </c>
      <c r="E1310" s="5">
        <v>43793</v>
      </c>
      <c r="F1310" t="s">
        <v>1893</v>
      </c>
      <c r="G1310">
        <v>900</v>
      </c>
      <c r="H1310">
        <v>21.06</v>
      </c>
      <c r="I1310">
        <v>18954</v>
      </c>
      <c r="J1310" t="s">
        <v>513</v>
      </c>
      <c r="K1310" t="str">
        <f>INDEX($O$4:$O$15,MONTH(sp_tbl[[#This Row],[Date]]))</f>
        <v>November</v>
      </c>
      <c r="Q1310" s="5"/>
    </row>
    <row r="1311" spans="1:17" x14ac:dyDescent="0.25">
      <c r="A1311" t="s">
        <v>559</v>
      </c>
      <c r="B1311" s="7">
        <v>3820016237</v>
      </c>
      <c r="C1311" t="s">
        <v>2295</v>
      </c>
      <c r="D1311" t="s">
        <v>18</v>
      </c>
      <c r="E1311" s="5">
        <v>43793</v>
      </c>
      <c r="F1311" t="s">
        <v>2251</v>
      </c>
      <c r="G1311">
        <v>802</v>
      </c>
      <c r="H1311">
        <v>12.95</v>
      </c>
      <c r="I1311">
        <v>10385.9</v>
      </c>
      <c r="J1311" t="s">
        <v>455</v>
      </c>
      <c r="K1311" t="str">
        <f>INDEX($O$4:$O$15,MONTH(sp_tbl[[#This Row],[Date]]))</f>
        <v>November</v>
      </c>
      <c r="Q1311" s="5"/>
    </row>
    <row r="1312" spans="1:17" x14ac:dyDescent="0.25">
      <c r="A1312" t="s">
        <v>104</v>
      </c>
      <c r="B1312" s="7">
        <v>188071775</v>
      </c>
      <c r="C1312" t="s">
        <v>2298</v>
      </c>
      <c r="D1312" t="s">
        <v>19</v>
      </c>
      <c r="E1312" s="5">
        <v>43794</v>
      </c>
      <c r="F1312" t="s">
        <v>820</v>
      </c>
      <c r="G1312">
        <v>658</v>
      </c>
      <c r="H1312">
        <v>100.88</v>
      </c>
      <c r="I1312">
        <v>66379.039999999994</v>
      </c>
      <c r="J1312" t="s">
        <v>821</v>
      </c>
      <c r="K1312" t="str">
        <f>INDEX($O$4:$O$15,MONTH(sp_tbl[[#This Row],[Date]]))</f>
        <v>November</v>
      </c>
      <c r="Q1312" s="5"/>
    </row>
    <row r="1313" spans="1:17" x14ac:dyDescent="0.25">
      <c r="A1313" t="s">
        <v>125</v>
      </c>
      <c r="B1313" s="7">
        <v>7715186250</v>
      </c>
      <c r="C1313" t="s">
        <v>2297</v>
      </c>
      <c r="D1313" t="s">
        <v>19</v>
      </c>
      <c r="E1313" s="5">
        <v>43794</v>
      </c>
      <c r="F1313" t="s">
        <v>884</v>
      </c>
      <c r="G1313">
        <v>866</v>
      </c>
      <c r="H1313">
        <v>13.71</v>
      </c>
      <c r="I1313">
        <v>11872.86</v>
      </c>
      <c r="J1313" t="s">
        <v>885</v>
      </c>
      <c r="K1313" t="str">
        <f>INDEX($O$4:$O$15,MONTH(sp_tbl[[#This Row],[Date]]))</f>
        <v>November</v>
      </c>
      <c r="Q1313" s="5"/>
    </row>
    <row r="1314" spans="1:17" x14ac:dyDescent="0.25">
      <c r="A1314" t="s">
        <v>174</v>
      </c>
      <c r="B1314" s="7">
        <v>4520285782</v>
      </c>
      <c r="C1314" t="s">
        <v>2295</v>
      </c>
      <c r="D1314" t="s">
        <v>19</v>
      </c>
      <c r="E1314" s="5">
        <v>43794</v>
      </c>
      <c r="F1314" t="s">
        <v>1067</v>
      </c>
      <c r="G1314">
        <v>252</v>
      </c>
      <c r="H1314">
        <v>22.78</v>
      </c>
      <c r="I1314">
        <v>5740.56</v>
      </c>
      <c r="J1314" t="s">
        <v>167</v>
      </c>
      <c r="K1314" t="str">
        <f>INDEX($O$4:$O$15,MONTH(sp_tbl[[#This Row],[Date]]))</f>
        <v>November</v>
      </c>
      <c r="Q1314" s="5"/>
    </row>
    <row r="1315" spans="1:17" x14ac:dyDescent="0.25">
      <c r="A1315" t="s">
        <v>206</v>
      </c>
      <c r="B1315" s="7">
        <v>311634371</v>
      </c>
      <c r="C1315" t="s">
        <v>2285</v>
      </c>
      <c r="D1315" t="s">
        <v>19</v>
      </c>
      <c r="E1315" s="5">
        <v>43794</v>
      </c>
      <c r="F1315" t="s">
        <v>1254</v>
      </c>
      <c r="G1315">
        <v>371</v>
      </c>
      <c r="H1315">
        <v>108.6</v>
      </c>
      <c r="I1315">
        <v>40290.6</v>
      </c>
      <c r="J1315" t="s">
        <v>1255</v>
      </c>
      <c r="K1315" t="str">
        <f>INDEX($O$4:$O$15,MONTH(sp_tbl[[#This Row],[Date]]))</f>
        <v>November</v>
      </c>
      <c r="Q1315" s="5"/>
    </row>
    <row r="1316" spans="1:17" x14ac:dyDescent="0.25">
      <c r="A1316" t="s">
        <v>206</v>
      </c>
      <c r="B1316" s="7">
        <v>311634371</v>
      </c>
      <c r="C1316" t="s">
        <v>2285</v>
      </c>
      <c r="D1316" t="s">
        <v>19</v>
      </c>
      <c r="E1316" s="5">
        <v>43794</v>
      </c>
      <c r="F1316" t="s">
        <v>1275</v>
      </c>
      <c r="G1316">
        <v>319</v>
      </c>
      <c r="H1316">
        <v>314.26</v>
      </c>
      <c r="I1316">
        <v>100248.94</v>
      </c>
      <c r="J1316" t="s">
        <v>1276</v>
      </c>
      <c r="K1316" t="str">
        <f>INDEX($O$4:$O$15,MONTH(sp_tbl[[#This Row],[Date]]))</f>
        <v>November</v>
      </c>
      <c r="Q1316" s="5"/>
    </row>
    <row r="1317" spans="1:17" x14ac:dyDescent="0.25">
      <c r="A1317" t="s">
        <v>356</v>
      </c>
      <c r="B1317" s="7">
        <v>238375314</v>
      </c>
      <c r="C1317" t="s">
        <v>2301</v>
      </c>
      <c r="D1317" t="s">
        <v>18</v>
      </c>
      <c r="E1317" s="5">
        <v>43794</v>
      </c>
      <c r="F1317" t="s">
        <v>1569</v>
      </c>
      <c r="G1317">
        <v>707</v>
      </c>
      <c r="H1317">
        <v>256.89999999999998</v>
      </c>
      <c r="I1317">
        <v>181628.3</v>
      </c>
      <c r="J1317" t="s">
        <v>499</v>
      </c>
      <c r="K1317" t="str">
        <f>INDEX($O$4:$O$15,MONTH(sp_tbl[[#This Row],[Date]]))</f>
        <v>November</v>
      </c>
      <c r="Q1317" s="5"/>
    </row>
    <row r="1318" spans="1:17" x14ac:dyDescent="0.25">
      <c r="A1318" t="s">
        <v>206</v>
      </c>
      <c r="B1318" s="7">
        <v>311634371</v>
      </c>
      <c r="C1318" t="s">
        <v>2285</v>
      </c>
      <c r="D1318" t="s">
        <v>19</v>
      </c>
      <c r="E1318" s="5">
        <v>43795</v>
      </c>
      <c r="F1318" t="s">
        <v>1238</v>
      </c>
      <c r="G1318">
        <v>602</v>
      </c>
      <c r="H1318">
        <v>7.63</v>
      </c>
      <c r="I1318">
        <v>4593.26</v>
      </c>
      <c r="J1318" t="s">
        <v>909</v>
      </c>
      <c r="K1318" t="str">
        <f>INDEX($O$4:$O$15,MONTH(sp_tbl[[#This Row],[Date]]))</f>
        <v>November</v>
      </c>
      <c r="Q1318" s="5"/>
    </row>
    <row r="1319" spans="1:17" x14ac:dyDescent="0.25">
      <c r="A1319" t="s">
        <v>394</v>
      </c>
      <c r="B1319" s="7">
        <v>8745522113</v>
      </c>
      <c r="C1319" t="s">
        <v>2285</v>
      </c>
      <c r="D1319" t="s">
        <v>18</v>
      </c>
      <c r="E1319" s="5">
        <v>43795</v>
      </c>
      <c r="F1319" t="s">
        <v>1739</v>
      </c>
      <c r="G1319">
        <v>367</v>
      </c>
      <c r="H1319">
        <v>136.55000000000001</v>
      </c>
      <c r="I1319">
        <v>50113.85</v>
      </c>
      <c r="J1319" t="s">
        <v>1740</v>
      </c>
      <c r="K1319" t="str">
        <f>INDEX($O$4:$O$15,MONTH(sp_tbl[[#This Row],[Date]]))</f>
        <v>November</v>
      </c>
      <c r="Q1319" s="5"/>
    </row>
    <row r="1320" spans="1:17" x14ac:dyDescent="0.25">
      <c r="A1320" t="s">
        <v>506</v>
      </c>
      <c r="B1320" s="7">
        <v>775755755</v>
      </c>
      <c r="C1320" t="s">
        <v>2290</v>
      </c>
      <c r="D1320" t="s">
        <v>18</v>
      </c>
      <c r="E1320" s="5">
        <v>43795</v>
      </c>
      <c r="F1320" t="s">
        <v>1984</v>
      </c>
      <c r="G1320">
        <v>519</v>
      </c>
      <c r="H1320">
        <v>20.76</v>
      </c>
      <c r="I1320">
        <v>10774.44</v>
      </c>
      <c r="J1320" t="s">
        <v>1534</v>
      </c>
      <c r="K1320" t="str">
        <f>INDEX($O$4:$O$15,MONTH(sp_tbl[[#This Row],[Date]]))</f>
        <v>November</v>
      </c>
      <c r="Q1320" s="5"/>
    </row>
    <row r="1321" spans="1:17" x14ac:dyDescent="0.25">
      <c r="A1321" t="s">
        <v>156</v>
      </c>
      <c r="B1321" s="7">
        <v>1007202752</v>
      </c>
      <c r="C1321" t="s">
        <v>2291</v>
      </c>
      <c r="D1321" t="s">
        <v>19</v>
      </c>
      <c r="E1321" s="5">
        <v>43796</v>
      </c>
      <c r="F1321" t="s">
        <v>1009</v>
      </c>
      <c r="G1321">
        <v>909</v>
      </c>
      <c r="H1321">
        <v>105.09</v>
      </c>
      <c r="I1321">
        <v>95526.81</v>
      </c>
      <c r="J1321" t="s">
        <v>210</v>
      </c>
      <c r="K1321" t="str">
        <f>INDEX($O$4:$O$15,MONTH(sp_tbl[[#This Row],[Date]]))</f>
        <v>November</v>
      </c>
      <c r="Q1321" s="5"/>
    </row>
    <row r="1322" spans="1:17" x14ac:dyDescent="0.25">
      <c r="A1322" t="s">
        <v>356</v>
      </c>
      <c r="B1322" s="7">
        <v>238375314</v>
      </c>
      <c r="C1322" t="s">
        <v>2301</v>
      </c>
      <c r="D1322" t="s">
        <v>18</v>
      </c>
      <c r="E1322" s="5">
        <v>43796</v>
      </c>
      <c r="F1322" t="s">
        <v>1574</v>
      </c>
      <c r="G1322">
        <v>613</v>
      </c>
      <c r="H1322">
        <v>420.34</v>
      </c>
      <c r="I1322">
        <v>257668.42</v>
      </c>
      <c r="J1322" t="s">
        <v>446</v>
      </c>
      <c r="K1322" t="str">
        <f>INDEX($O$4:$O$15,MONTH(sp_tbl[[#This Row],[Date]]))</f>
        <v>November</v>
      </c>
      <c r="Q1322" s="5"/>
    </row>
    <row r="1323" spans="1:17" x14ac:dyDescent="0.25">
      <c r="A1323" t="s">
        <v>376</v>
      </c>
      <c r="B1323" s="7">
        <v>6441743474</v>
      </c>
      <c r="C1323" t="s">
        <v>2302</v>
      </c>
      <c r="D1323" t="s">
        <v>18</v>
      </c>
      <c r="E1323" s="5">
        <v>43796</v>
      </c>
      <c r="F1323" t="s">
        <v>1633</v>
      </c>
      <c r="G1323">
        <v>722</v>
      </c>
      <c r="H1323">
        <v>161.31</v>
      </c>
      <c r="I1323">
        <v>116465.82</v>
      </c>
      <c r="J1323" t="s">
        <v>1449</v>
      </c>
      <c r="K1323" t="str">
        <f>INDEX($O$4:$O$15,MONTH(sp_tbl[[#This Row],[Date]]))</f>
        <v>November</v>
      </c>
      <c r="Q1323" s="5"/>
    </row>
    <row r="1324" spans="1:17" x14ac:dyDescent="0.25">
      <c r="A1324" t="s">
        <v>416</v>
      </c>
      <c r="B1324" s="7">
        <v>6860185571</v>
      </c>
      <c r="C1324" t="s">
        <v>2304</v>
      </c>
      <c r="D1324" t="s">
        <v>18</v>
      </c>
      <c r="E1324" s="5">
        <v>43796</v>
      </c>
      <c r="F1324" t="s">
        <v>1759</v>
      </c>
      <c r="G1324">
        <v>683</v>
      </c>
      <c r="H1324">
        <v>8.36</v>
      </c>
      <c r="I1324">
        <v>5709.88</v>
      </c>
      <c r="J1324" t="s">
        <v>1514</v>
      </c>
      <c r="K1324" t="str">
        <f>INDEX($O$4:$O$15,MONTH(sp_tbl[[#This Row],[Date]]))</f>
        <v>November</v>
      </c>
      <c r="Q1324" s="5"/>
    </row>
    <row r="1325" spans="1:17" x14ac:dyDescent="0.25">
      <c r="A1325" t="s">
        <v>460</v>
      </c>
      <c r="B1325" s="7">
        <v>6666605463</v>
      </c>
      <c r="C1325" t="s">
        <v>2288</v>
      </c>
      <c r="D1325" t="s">
        <v>18</v>
      </c>
      <c r="E1325" s="5">
        <v>43796</v>
      </c>
      <c r="F1325" t="s">
        <v>1854</v>
      </c>
      <c r="G1325">
        <v>425</v>
      </c>
      <c r="H1325">
        <v>128.03</v>
      </c>
      <c r="I1325">
        <v>54412.75</v>
      </c>
      <c r="J1325" t="s">
        <v>370</v>
      </c>
      <c r="K1325" t="str">
        <f>INDEX($O$4:$O$15,MONTH(sp_tbl[[#This Row],[Date]]))</f>
        <v>November</v>
      </c>
      <c r="Q1325" s="5"/>
    </row>
    <row r="1326" spans="1:17" x14ac:dyDescent="0.25">
      <c r="A1326" t="s">
        <v>334</v>
      </c>
      <c r="B1326" s="7">
        <v>6354702575</v>
      </c>
      <c r="C1326" t="s">
        <v>2287</v>
      </c>
      <c r="D1326" t="s">
        <v>18</v>
      </c>
      <c r="E1326" s="5">
        <v>43797</v>
      </c>
      <c r="F1326" t="s">
        <v>1506</v>
      </c>
      <c r="G1326">
        <v>305</v>
      </c>
      <c r="H1326">
        <v>63.44</v>
      </c>
      <c r="I1326">
        <v>19349.2</v>
      </c>
      <c r="J1326" t="s">
        <v>547</v>
      </c>
      <c r="K1326" t="str">
        <f>INDEX($O$4:$O$15,MONTH(sp_tbl[[#This Row],[Date]]))</f>
        <v>November</v>
      </c>
      <c r="Q1326" s="5"/>
    </row>
    <row r="1327" spans="1:17" x14ac:dyDescent="0.25">
      <c r="A1327" t="s">
        <v>529</v>
      </c>
      <c r="B1327" s="7">
        <v>1683762345</v>
      </c>
      <c r="C1327" t="s">
        <v>2299</v>
      </c>
      <c r="D1327" t="s">
        <v>18</v>
      </c>
      <c r="E1327" s="5">
        <v>43797</v>
      </c>
      <c r="F1327" t="s">
        <v>2110</v>
      </c>
      <c r="G1327">
        <v>885</v>
      </c>
      <c r="H1327">
        <v>95.87</v>
      </c>
      <c r="I1327">
        <v>84844.95</v>
      </c>
      <c r="J1327" t="s">
        <v>2111</v>
      </c>
      <c r="K1327" t="str">
        <f>INDEX($O$4:$O$15,MONTH(sp_tbl[[#This Row],[Date]]))</f>
        <v>November</v>
      </c>
      <c r="Q1327" s="5"/>
    </row>
    <row r="1328" spans="1:17" x14ac:dyDescent="0.25">
      <c r="A1328" t="s">
        <v>174</v>
      </c>
      <c r="B1328" s="7">
        <v>4520285782</v>
      </c>
      <c r="C1328" t="s">
        <v>2295</v>
      </c>
      <c r="D1328" t="s">
        <v>19</v>
      </c>
      <c r="E1328" s="5">
        <v>43798</v>
      </c>
      <c r="F1328" t="s">
        <v>1075</v>
      </c>
      <c r="G1328">
        <v>483</v>
      </c>
      <c r="H1328">
        <v>80.489999999999995</v>
      </c>
      <c r="I1328">
        <v>38876.67</v>
      </c>
      <c r="J1328" t="s">
        <v>1076</v>
      </c>
      <c r="K1328" t="str">
        <f>INDEX($O$4:$O$15,MONTH(sp_tbl[[#This Row],[Date]]))</f>
        <v>November</v>
      </c>
      <c r="Q1328" s="5"/>
    </row>
    <row r="1329" spans="1:17" x14ac:dyDescent="0.25">
      <c r="A1329" t="s">
        <v>394</v>
      </c>
      <c r="B1329" s="7">
        <v>8745522113</v>
      </c>
      <c r="C1329" t="s">
        <v>2285</v>
      </c>
      <c r="D1329" t="s">
        <v>18</v>
      </c>
      <c r="E1329" s="5">
        <v>43798</v>
      </c>
      <c r="F1329" t="s">
        <v>1714</v>
      </c>
      <c r="G1329">
        <v>606</v>
      </c>
      <c r="H1329">
        <v>78.88</v>
      </c>
      <c r="I1329">
        <v>47801.279999999999</v>
      </c>
      <c r="J1329" t="s">
        <v>564</v>
      </c>
      <c r="K1329" t="str">
        <f>INDEX($O$4:$O$15,MONTH(sp_tbl[[#This Row],[Date]]))</f>
        <v>November</v>
      </c>
      <c r="Q1329" s="5"/>
    </row>
    <row r="1330" spans="1:17" x14ac:dyDescent="0.25">
      <c r="A1330" t="s">
        <v>529</v>
      </c>
      <c r="B1330" s="7">
        <v>1683762345</v>
      </c>
      <c r="C1330" t="s">
        <v>2299</v>
      </c>
      <c r="D1330" t="s">
        <v>18</v>
      </c>
      <c r="E1330" s="5">
        <v>43798</v>
      </c>
      <c r="F1330" t="s">
        <v>2112</v>
      </c>
      <c r="G1330">
        <v>446</v>
      </c>
      <c r="H1330">
        <v>9.8000000000000007</v>
      </c>
      <c r="I1330">
        <v>4370.8</v>
      </c>
      <c r="J1330" t="s">
        <v>2113</v>
      </c>
      <c r="K1330" t="str">
        <f>INDEX($O$4:$O$15,MONTH(sp_tbl[[#This Row],[Date]]))</f>
        <v>November</v>
      </c>
      <c r="Q1330" s="5"/>
    </row>
    <row r="1331" spans="1:17" x14ac:dyDescent="0.25">
      <c r="Q1331" s="5"/>
    </row>
    <row r="1332" spans="1:17" x14ac:dyDescent="0.25">
      <c r="Q1332" s="5"/>
    </row>
    <row r="1333" spans="1:17" x14ac:dyDescent="0.25">
      <c r="Q1333" s="5"/>
    </row>
    <row r="1334" spans="1:17" x14ac:dyDescent="0.25">
      <c r="Q1334" s="5"/>
    </row>
    <row r="1335" spans="1:17" x14ac:dyDescent="0.25">
      <c r="Q1335" s="5"/>
    </row>
    <row r="1336" spans="1:17" x14ac:dyDescent="0.25">
      <c r="Q1336" s="5"/>
    </row>
    <row r="1337" spans="1:17" x14ac:dyDescent="0.25">
      <c r="Q1337" s="5"/>
    </row>
    <row r="1338" spans="1:17" x14ac:dyDescent="0.25">
      <c r="Q1338" s="5"/>
    </row>
    <row r="1339" spans="1:17" x14ac:dyDescent="0.25">
      <c r="Q1339" s="5"/>
    </row>
    <row r="1340" spans="1:17" x14ac:dyDescent="0.25">
      <c r="Q1340" s="5"/>
    </row>
    <row r="1341" spans="1:17" x14ac:dyDescent="0.25">
      <c r="Q1341" s="5"/>
    </row>
    <row r="1342" spans="1:17" x14ac:dyDescent="0.25">
      <c r="Q1342" s="5"/>
    </row>
    <row r="1343" spans="1:17" x14ac:dyDescent="0.25">
      <c r="Q1343" s="5"/>
    </row>
    <row r="1344" spans="1:17" x14ac:dyDescent="0.25">
      <c r="Q1344" s="5"/>
    </row>
    <row r="1345" spans="17:17" x14ac:dyDescent="0.25">
      <c r="Q1345" s="5"/>
    </row>
    <row r="1346" spans="17:17" x14ac:dyDescent="0.25">
      <c r="Q1346" s="5"/>
    </row>
    <row r="1347" spans="17:17" x14ac:dyDescent="0.25">
      <c r="Q1347" s="5"/>
    </row>
    <row r="1348" spans="17:17" x14ac:dyDescent="0.25">
      <c r="Q1348" s="5"/>
    </row>
    <row r="1349" spans="17:17" x14ac:dyDescent="0.25">
      <c r="Q1349" s="5"/>
    </row>
    <row r="1350" spans="17:17" x14ac:dyDescent="0.25">
      <c r="Q1350" s="5"/>
    </row>
    <row r="1351" spans="17:17" x14ac:dyDescent="0.25">
      <c r="Q1351" s="5"/>
    </row>
    <row r="1352" spans="17:17" x14ac:dyDescent="0.25">
      <c r="Q1352" s="5"/>
    </row>
    <row r="1353" spans="17:17" x14ac:dyDescent="0.25">
      <c r="Q1353" s="5"/>
    </row>
    <row r="1354" spans="17:17" x14ac:dyDescent="0.25">
      <c r="Q1354" s="5"/>
    </row>
    <row r="1355" spans="17:17" x14ac:dyDescent="0.25">
      <c r="Q1355" s="5"/>
    </row>
    <row r="1356" spans="17:17" x14ac:dyDescent="0.25">
      <c r="Q1356" s="5"/>
    </row>
    <row r="1357" spans="17:17" x14ac:dyDescent="0.25">
      <c r="Q1357" s="5"/>
    </row>
    <row r="1358" spans="17:17" x14ac:dyDescent="0.25">
      <c r="Q1358" s="5"/>
    </row>
    <row r="1359" spans="17:17" x14ac:dyDescent="0.25">
      <c r="Q1359" s="5"/>
    </row>
    <row r="1360" spans="17:17" x14ac:dyDescent="0.25">
      <c r="Q1360" s="5"/>
    </row>
    <row r="1361" spans="17:17" x14ac:dyDescent="0.25">
      <c r="Q1361" s="5"/>
    </row>
    <row r="1362" spans="17:17" x14ac:dyDescent="0.25">
      <c r="Q1362" s="5"/>
    </row>
    <row r="1363" spans="17:17" x14ac:dyDescent="0.25">
      <c r="Q1363" s="5"/>
    </row>
    <row r="1364" spans="17:17" x14ac:dyDescent="0.25">
      <c r="Q1364" s="5"/>
    </row>
    <row r="1365" spans="17:17" x14ac:dyDescent="0.25">
      <c r="Q1365" s="5"/>
    </row>
    <row r="1366" spans="17:17" x14ac:dyDescent="0.25">
      <c r="Q1366" s="5"/>
    </row>
    <row r="1367" spans="17:17" x14ac:dyDescent="0.25">
      <c r="Q1367" s="5"/>
    </row>
    <row r="1368" spans="17:17" x14ac:dyDescent="0.25">
      <c r="Q1368" s="5"/>
    </row>
    <row r="1369" spans="17:17" x14ac:dyDescent="0.25">
      <c r="Q1369" s="5"/>
    </row>
    <row r="1370" spans="17:17" x14ac:dyDescent="0.25">
      <c r="Q1370" s="5"/>
    </row>
    <row r="1371" spans="17:17" x14ac:dyDescent="0.25">
      <c r="Q1371" s="5"/>
    </row>
    <row r="1372" spans="17:17" x14ac:dyDescent="0.25">
      <c r="Q1372" s="5"/>
    </row>
    <row r="1373" spans="17:17" x14ac:dyDescent="0.25">
      <c r="Q1373" s="5"/>
    </row>
    <row r="1374" spans="17:17" x14ac:dyDescent="0.25">
      <c r="Q1374" s="5"/>
    </row>
    <row r="1375" spans="17:17" x14ac:dyDescent="0.25">
      <c r="Q1375" s="5"/>
    </row>
    <row r="1376" spans="17:17" x14ac:dyDescent="0.25">
      <c r="Q1376" s="5"/>
    </row>
    <row r="1377" spans="17:17" x14ac:dyDescent="0.25">
      <c r="Q1377" s="5"/>
    </row>
    <row r="1378" spans="17:17" x14ac:dyDescent="0.25">
      <c r="Q1378" s="5"/>
    </row>
    <row r="1379" spans="17:17" x14ac:dyDescent="0.25">
      <c r="Q1379" s="5"/>
    </row>
    <row r="1380" spans="17:17" x14ac:dyDescent="0.25">
      <c r="Q1380" s="5"/>
    </row>
    <row r="1381" spans="17:17" x14ac:dyDescent="0.25">
      <c r="Q1381" s="5"/>
    </row>
    <row r="1382" spans="17:17" x14ac:dyDescent="0.25">
      <c r="Q1382" s="5"/>
    </row>
    <row r="1383" spans="17:17" x14ac:dyDescent="0.25">
      <c r="Q1383" s="5"/>
    </row>
    <row r="1384" spans="17:17" x14ac:dyDescent="0.25">
      <c r="Q1384" s="5"/>
    </row>
    <row r="1385" spans="17:17" x14ac:dyDescent="0.25">
      <c r="Q1385" s="5"/>
    </row>
    <row r="1386" spans="17:17" x14ac:dyDescent="0.25">
      <c r="Q1386" s="5"/>
    </row>
    <row r="1387" spans="17:17" x14ac:dyDescent="0.25">
      <c r="Q1387" s="5"/>
    </row>
    <row r="1388" spans="17:17" x14ac:dyDescent="0.25">
      <c r="Q1388" s="5"/>
    </row>
    <row r="1389" spans="17:17" x14ac:dyDescent="0.25">
      <c r="Q1389" s="5"/>
    </row>
    <row r="1390" spans="17:17" x14ac:dyDescent="0.25">
      <c r="Q1390" s="5"/>
    </row>
    <row r="1391" spans="17:17" x14ac:dyDescent="0.25">
      <c r="Q1391" s="5"/>
    </row>
    <row r="1392" spans="17:17" x14ac:dyDescent="0.25">
      <c r="Q1392" s="5"/>
    </row>
    <row r="1393" spans="17:17" x14ac:dyDescent="0.25">
      <c r="Q1393" s="5"/>
    </row>
    <row r="1394" spans="17:17" x14ac:dyDescent="0.25">
      <c r="Q1394" s="5"/>
    </row>
    <row r="1395" spans="17:17" x14ac:dyDescent="0.25">
      <c r="Q1395" s="5"/>
    </row>
    <row r="1396" spans="17:17" x14ac:dyDescent="0.25">
      <c r="Q1396" s="5"/>
    </row>
    <row r="1397" spans="17:17" x14ac:dyDescent="0.25">
      <c r="Q1397" s="5"/>
    </row>
    <row r="1398" spans="17:17" x14ac:dyDescent="0.25">
      <c r="Q1398" s="5"/>
    </row>
    <row r="1399" spans="17:17" x14ac:dyDescent="0.25">
      <c r="Q1399" s="5"/>
    </row>
    <row r="1400" spans="17:17" x14ac:dyDescent="0.25">
      <c r="Q1400" s="5"/>
    </row>
    <row r="1401" spans="17:17" x14ac:dyDescent="0.25">
      <c r="Q1401" s="5"/>
    </row>
    <row r="1402" spans="17:17" x14ac:dyDescent="0.25">
      <c r="Q1402" s="5"/>
    </row>
    <row r="1403" spans="17:17" x14ac:dyDescent="0.25">
      <c r="Q1403" s="5"/>
    </row>
    <row r="1404" spans="17:17" x14ac:dyDescent="0.25">
      <c r="Q1404" s="5"/>
    </row>
    <row r="1405" spans="17:17" x14ac:dyDescent="0.25">
      <c r="Q1405" s="5"/>
    </row>
    <row r="1406" spans="17:17" x14ac:dyDescent="0.25">
      <c r="Q1406" s="5"/>
    </row>
    <row r="1407" spans="17:17" x14ac:dyDescent="0.25">
      <c r="Q1407" s="5"/>
    </row>
    <row r="1408" spans="17:17" x14ac:dyDescent="0.25">
      <c r="Q1408" s="5"/>
    </row>
    <row r="1409" spans="17:17" x14ac:dyDescent="0.25">
      <c r="Q1409" s="5"/>
    </row>
    <row r="1410" spans="17:17" x14ac:dyDescent="0.25">
      <c r="Q1410" s="5"/>
    </row>
    <row r="1411" spans="17:17" x14ac:dyDescent="0.25">
      <c r="Q1411" s="5"/>
    </row>
    <row r="1412" spans="17:17" x14ac:dyDescent="0.25">
      <c r="Q1412" s="5"/>
    </row>
    <row r="1413" spans="17:17" x14ac:dyDescent="0.25">
      <c r="Q1413" s="5"/>
    </row>
    <row r="1414" spans="17:17" x14ac:dyDescent="0.25">
      <c r="Q1414" s="5"/>
    </row>
    <row r="1415" spans="17:17" x14ac:dyDescent="0.25">
      <c r="Q1415" s="5"/>
    </row>
    <row r="1416" spans="17:17" x14ac:dyDescent="0.25">
      <c r="Q1416" s="5"/>
    </row>
    <row r="1417" spans="17:17" x14ac:dyDescent="0.25">
      <c r="Q1417" s="5"/>
    </row>
    <row r="1418" spans="17:17" x14ac:dyDescent="0.25">
      <c r="Q1418" s="5"/>
    </row>
    <row r="1419" spans="17:17" x14ac:dyDescent="0.25">
      <c r="Q1419" s="5"/>
    </row>
    <row r="1420" spans="17:17" x14ac:dyDescent="0.25">
      <c r="Q1420" s="5"/>
    </row>
    <row r="1421" spans="17:17" x14ac:dyDescent="0.25">
      <c r="Q1421" s="5"/>
    </row>
    <row r="1422" spans="17:17" x14ac:dyDescent="0.25">
      <c r="Q1422" s="5"/>
    </row>
    <row r="1423" spans="17:17" x14ac:dyDescent="0.25">
      <c r="Q1423" s="5"/>
    </row>
    <row r="1424" spans="17:17" x14ac:dyDescent="0.25">
      <c r="Q1424" s="5"/>
    </row>
    <row r="1425" spans="17:17" x14ac:dyDescent="0.25">
      <c r="Q1425" s="5"/>
    </row>
    <row r="1426" spans="17:17" x14ac:dyDescent="0.25">
      <c r="Q1426" s="5"/>
    </row>
    <row r="1427" spans="17:17" x14ac:dyDescent="0.25">
      <c r="Q1427" s="5"/>
    </row>
    <row r="1428" spans="17:17" x14ac:dyDescent="0.25">
      <c r="Q1428" s="5"/>
    </row>
    <row r="1429" spans="17:17" x14ac:dyDescent="0.25">
      <c r="Q1429" s="5"/>
    </row>
    <row r="1430" spans="17:17" x14ac:dyDescent="0.25">
      <c r="Q1430" s="5"/>
    </row>
    <row r="1431" spans="17:17" x14ac:dyDescent="0.25">
      <c r="Q1431" s="5"/>
    </row>
    <row r="1432" spans="17:17" x14ac:dyDescent="0.25">
      <c r="Q1432" s="5"/>
    </row>
    <row r="1433" spans="17:17" x14ac:dyDescent="0.25">
      <c r="Q1433" s="5"/>
    </row>
    <row r="1434" spans="17:17" x14ac:dyDescent="0.25">
      <c r="Q1434" s="5"/>
    </row>
    <row r="1435" spans="17:17" x14ac:dyDescent="0.25">
      <c r="Q1435" s="5"/>
    </row>
    <row r="1436" spans="17:17" x14ac:dyDescent="0.25">
      <c r="Q1436" s="5"/>
    </row>
    <row r="1437" spans="17:17" x14ac:dyDescent="0.25">
      <c r="Q1437" s="5"/>
    </row>
    <row r="1438" spans="17:17" x14ac:dyDescent="0.25">
      <c r="Q1438" s="5"/>
    </row>
    <row r="1439" spans="17:17" x14ac:dyDescent="0.25">
      <c r="Q1439" s="5"/>
    </row>
    <row r="1440" spans="17:17" x14ac:dyDescent="0.25">
      <c r="Q1440" s="5"/>
    </row>
    <row r="1441" spans="17:17" x14ac:dyDescent="0.25">
      <c r="Q1441" s="5"/>
    </row>
    <row r="1442" spans="17:17" x14ac:dyDescent="0.25">
      <c r="Q1442" s="5"/>
    </row>
    <row r="1443" spans="17:17" x14ac:dyDescent="0.25">
      <c r="Q1443" s="5"/>
    </row>
    <row r="1444" spans="17:17" x14ac:dyDescent="0.25">
      <c r="Q1444" s="5"/>
    </row>
    <row r="1445" spans="17:17" x14ac:dyDescent="0.25">
      <c r="Q1445" s="5"/>
    </row>
    <row r="1446" spans="17:17" x14ac:dyDescent="0.25">
      <c r="Q1446" s="5"/>
    </row>
    <row r="1447" spans="17:17" x14ac:dyDescent="0.25">
      <c r="Q1447" s="5"/>
    </row>
    <row r="1448" spans="17:17" x14ac:dyDescent="0.25">
      <c r="Q1448" s="5"/>
    </row>
    <row r="1449" spans="17:17" x14ac:dyDescent="0.25">
      <c r="Q1449" s="5"/>
    </row>
    <row r="1450" spans="17:17" x14ac:dyDescent="0.25">
      <c r="Q1450" s="5"/>
    </row>
    <row r="1451" spans="17:17" x14ac:dyDescent="0.25">
      <c r="Q1451" s="5"/>
    </row>
    <row r="1452" spans="17:17" x14ac:dyDescent="0.25">
      <c r="Q1452" s="5"/>
    </row>
    <row r="1453" spans="17:17" x14ac:dyDescent="0.25">
      <c r="Q1453" s="5"/>
    </row>
    <row r="1454" spans="17:17" x14ac:dyDescent="0.25">
      <c r="Q1454" s="5"/>
    </row>
    <row r="1455" spans="17:17" x14ac:dyDescent="0.25">
      <c r="Q1455" s="5"/>
    </row>
    <row r="1456" spans="17:17" x14ac:dyDescent="0.25">
      <c r="Q1456" s="5"/>
    </row>
    <row r="1457" spans="17:17" x14ac:dyDescent="0.25">
      <c r="Q1457" s="5"/>
    </row>
    <row r="1458" spans="17:17" x14ac:dyDescent="0.25">
      <c r="Q1458" s="5"/>
    </row>
    <row r="1459" spans="17:17" x14ac:dyDescent="0.25">
      <c r="Q1459" s="5"/>
    </row>
    <row r="1460" spans="17:17" x14ac:dyDescent="0.25">
      <c r="Q1460" s="5"/>
    </row>
    <row r="1461" spans="17:17" x14ac:dyDescent="0.25">
      <c r="Q1461" s="5"/>
    </row>
    <row r="1462" spans="17:17" x14ac:dyDescent="0.25">
      <c r="Q1462" s="5"/>
    </row>
    <row r="1463" spans="17:17" x14ac:dyDescent="0.25">
      <c r="Q1463" s="5"/>
    </row>
    <row r="1464" spans="17:17" x14ac:dyDescent="0.25">
      <c r="Q1464" s="5"/>
    </row>
    <row r="1465" spans="17:17" x14ac:dyDescent="0.25">
      <c r="Q1465" s="5"/>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F2FDC-2F27-408F-9B8A-6E3A31E773D3}">
  <sheetPr codeName="birds_sh"/>
  <dimension ref="A1:C8"/>
  <sheetViews>
    <sheetView workbookViewId="0">
      <selection activeCell="B5" sqref="B5"/>
    </sheetView>
  </sheetViews>
  <sheetFormatPr defaultRowHeight="15" x14ac:dyDescent="0.25"/>
  <cols>
    <col min="1" max="1" width="10.28515625" bestFit="1" customWidth="1"/>
    <col min="2" max="2" width="12.42578125" bestFit="1" customWidth="1"/>
    <col min="3" max="3" width="11.5703125" bestFit="1" customWidth="1"/>
  </cols>
  <sheetData>
    <row r="1" spans="1:3" x14ac:dyDescent="0.25">
      <c r="A1" s="1" t="s">
        <v>36</v>
      </c>
      <c r="B1" s="1" t="s">
        <v>37</v>
      </c>
      <c r="C1" s="1" t="s">
        <v>38</v>
      </c>
    </row>
    <row r="2" spans="1:3" x14ac:dyDescent="0.25">
      <c r="A2">
        <v>1</v>
      </c>
      <c r="B2" t="s">
        <v>52</v>
      </c>
      <c r="C2">
        <v>890</v>
      </c>
    </row>
    <row r="3" spans="1:3" x14ac:dyDescent="0.25">
      <c r="A3">
        <v>2</v>
      </c>
      <c r="B3" t="s">
        <v>53</v>
      </c>
      <c r="C3">
        <v>1200</v>
      </c>
    </row>
    <row r="4" spans="1:3" x14ac:dyDescent="0.25">
      <c r="A4">
        <v>3</v>
      </c>
      <c r="B4" t="s">
        <v>54</v>
      </c>
      <c r="C4">
        <v>900</v>
      </c>
    </row>
    <row r="5" spans="1:3" x14ac:dyDescent="0.25">
      <c r="A5">
        <v>4</v>
      </c>
      <c r="B5" t="s">
        <v>55</v>
      </c>
      <c r="C5">
        <v>450</v>
      </c>
    </row>
    <row r="6" spans="1:3" x14ac:dyDescent="0.25">
      <c r="A6">
        <v>5</v>
      </c>
      <c r="B6" t="s">
        <v>56</v>
      </c>
      <c r="C6">
        <v>375</v>
      </c>
    </row>
    <row r="7" spans="1:3" x14ac:dyDescent="0.25">
      <c r="A7">
        <v>6</v>
      </c>
      <c r="B7" t="s">
        <v>57</v>
      </c>
      <c r="C7">
        <v>320</v>
      </c>
    </row>
    <row r="8" spans="1:3" x14ac:dyDescent="0.25">
      <c r="A8">
        <v>7</v>
      </c>
      <c r="B8" t="s">
        <v>58</v>
      </c>
      <c r="C8">
        <v>560</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1118A-77DC-424B-A8E6-C736C6BF234F}">
  <sheetPr codeName="eggs_sh"/>
  <dimension ref="A1:N684"/>
  <sheetViews>
    <sheetView showGridLines="0" workbookViewId="0">
      <selection activeCell="C2" sqref="C2:C4"/>
    </sheetView>
  </sheetViews>
  <sheetFormatPr defaultRowHeight="15" outlineLevelCol="1" x14ac:dyDescent="0.25"/>
  <cols>
    <col min="1" max="1" width="12.5703125" customWidth="1" outlineLevel="1"/>
    <col min="2" max="3" width="9.140625" outlineLevel="1"/>
    <col min="4" max="4" width="10.85546875" customWidth="1" outlineLevel="1"/>
    <col min="5" max="5" width="12.5703125" customWidth="1" outlineLevel="1"/>
    <col min="6" max="6" width="11.140625" customWidth="1"/>
    <col min="7" max="7" width="7.5703125" customWidth="1"/>
    <col min="8" max="8" width="9.140625" customWidth="1" outlineLevel="1"/>
    <col min="9" max="9" width="10.140625" customWidth="1" outlineLevel="1"/>
    <col min="12" max="12" width="15.42578125" bestFit="1" customWidth="1"/>
    <col min="13" max="13" width="10.85546875" bestFit="1" customWidth="1"/>
    <col min="14" max="14" width="15.42578125" bestFit="1" customWidth="1"/>
  </cols>
  <sheetData>
    <row r="1" spans="1:14" x14ac:dyDescent="0.25">
      <c r="A1" s="1" t="s">
        <v>43</v>
      </c>
      <c r="B1" s="1" t="s">
        <v>29</v>
      </c>
      <c r="C1" s="1" t="s">
        <v>44</v>
      </c>
      <c r="D1" s="1" t="s">
        <v>25</v>
      </c>
      <c r="E1" s="1" t="s">
        <v>2306</v>
      </c>
      <c r="F1" s="1" t="s">
        <v>37</v>
      </c>
    </row>
    <row r="2" spans="1:14" x14ac:dyDescent="0.25">
      <c r="A2">
        <v>6</v>
      </c>
      <c r="B2" s="5">
        <v>43466</v>
      </c>
      <c r="C2" s="6">
        <v>0.35416666666666669</v>
      </c>
      <c r="D2">
        <v>428</v>
      </c>
      <c r="E2" t="str">
        <f>INDEX($H$4:$H$15,MONTH(eggs_tbl[[#This Row],[Date]]))</f>
        <v>January</v>
      </c>
      <c r="F2" t="str">
        <f>INDEX($I$4:$I$10,eggs_tbl[[#This Row],[Pen House]])</f>
        <v>Pen Six</v>
      </c>
    </row>
    <row r="3" spans="1:14" x14ac:dyDescent="0.25">
      <c r="A3">
        <v>7</v>
      </c>
      <c r="B3" s="5">
        <v>43466</v>
      </c>
      <c r="C3" s="6">
        <v>0.52083333333333337</v>
      </c>
      <c r="D3">
        <v>435</v>
      </c>
      <c r="E3" t="str">
        <f>INDEX($H$4:$H$15,MONTH(eggs_tbl[[#This Row],[Date]]))</f>
        <v>January</v>
      </c>
      <c r="F3" t="str">
        <f>INDEX($I$4:$I$10,eggs_tbl[[#This Row],[Pen House]])</f>
        <v>Pen Seven</v>
      </c>
      <c r="H3" s="1" t="s">
        <v>2306</v>
      </c>
      <c r="I3" s="1" t="s">
        <v>37</v>
      </c>
    </row>
    <row r="4" spans="1:14" x14ac:dyDescent="0.25">
      <c r="A4">
        <v>6</v>
      </c>
      <c r="B4" s="5">
        <v>43466</v>
      </c>
      <c r="C4" s="6">
        <v>0.6875</v>
      </c>
      <c r="D4">
        <v>191</v>
      </c>
      <c r="E4" t="str">
        <f>INDEX($H$4:$H$15,MONTH(eggs_tbl[[#This Row],[Date]]))</f>
        <v>January</v>
      </c>
      <c r="F4" t="str">
        <f>INDEX($I$4:$I$10,eggs_tbl[[#This Row],[Pen House]])</f>
        <v>Pen Six</v>
      </c>
      <c r="H4" t="s">
        <v>2308</v>
      </c>
      <c r="I4" t="s">
        <v>52</v>
      </c>
      <c r="L4" s="1" t="s">
        <v>37</v>
      </c>
      <c r="M4" s="21" t="s">
        <v>2306</v>
      </c>
      <c r="N4" s="1" t="s">
        <v>2321</v>
      </c>
    </row>
    <row r="5" spans="1:14" x14ac:dyDescent="0.25">
      <c r="A5">
        <v>6</v>
      </c>
      <c r="B5" s="5">
        <v>43467</v>
      </c>
      <c r="C5" s="6">
        <v>0.35416666666666669</v>
      </c>
      <c r="D5">
        <v>219</v>
      </c>
      <c r="E5" t="str">
        <f>INDEX($H$4:$H$15,MONTH(eggs_tbl[[#This Row],[Date]]))</f>
        <v>January</v>
      </c>
      <c r="F5" t="str">
        <f>INDEX($I$4:$I$10,eggs_tbl[[#This Row],[Pen House]])</f>
        <v>Pen Six</v>
      </c>
      <c r="H5" t="s">
        <v>2309</v>
      </c>
      <c r="I5" t="s">
        <v>53</v>
      </c>
      <c r="L5" t="s">
        <v>52</v>
      </c>
      <c r="M5" t="s">
        <v>2308</v>
      </c>
      <c r="N5" s="18">
        <v>2846</v>
      </c>
    </row>
    <row r="6" spans="1:14" x14ac:dyDescent="0.25">
      <c r="A6">
        <v>3</v>
      </c>
      <c r="B6" s="5">
        <v>43467</v>
      </c>
      <c r="C6" s="6">
        <v>0.52083333333333337</v>
      </c>
      <c r="D6">
        <v>359</v>
      </c>
      <c r="E6" t="str">
        <f>INDEX($H$4:$H$15,MONTH(eggs_tbl[[#This Row],[Date]]))</f>
        <v>January</v>
      </c>
      <c r="F6" t="str">
        <f>INDEX($I$4:$I$10,eggs_tbl[[#This Row],[Pen House]])</f>
        <v>Pen Three</v>
      </c>
      <c r="H6" t="s">
        <v>2310</v>
      </c>
      <c r="I6" t="s">
        <v>54</v>
      </c>
      <c r="M6" t="s">
        <v>2309</v>
      </c>
      <c r="N6" s="18">
        <v>3131</v>
      </c>
    </row>
    <row r="7" spans="1:14" x14ac:dyDescent="0.25">
      <c r="A7">
        <v>6</v>
      </c>
      <c r="B7" s="5">
        <v>43467</v>
      </c>
      <c r="C7" s="6">
        <v>0.6875</v>
      </c>
      <c r="D7">
        <v>456</v>
      </c>
      <c r="E7" t="str">
        <f>INDEX($H$4:$H$15,MONTH(eggs_tbl[[#This Row],[Date]]))</f>
        <v>January</v>
      </c>
      <c r="F7" t="str">
        <f>INDEX($I$4:$I$10,eggs_tbl[[#This Row],[Pen House]])</f>
        <v>Pen Six</v>
      </c>
      <c r="H7" t="s">
        <v>2311</v>
      </c>
      <c r="I7" t="s">
        <v>55</v>
      </c>
      <c r="M7" t="s">
        <v>2310</v>
      </c>
      <c r="N7" s="18">
        <v>1704</v>
      </c>
    </row>
    <row r="8" spans="1:14" x14ac:dyDescent="0.25">
      <c r="A8">
        <v>2</v>
      </c>
      <c r="B8" s="5">
        <v>43468</v>
      </c>
      <c r="C8" s="6">
        <v>0.35416666666666669</v>
      </c>
      <c r="D8">
        <v>421</v>
      </c>
      <c r="E8" t="str">
        <f>INDEX($H$4:$H$15,MONTH(eggs_tbl[[#This Row],[Date]]))</f>
        <v>January</v>
      </c>
      <c r="F8" t="str">
        <f>INDEX($I$4:$I$10,eggs_tbl[[#This Row],[Pen House]])</f>
        <v>Pen Two</v>
      </c>
      <c r="H8" t="s">
        <v>2312</v>
      </c>
      <c r="I8" t="s">
        <v>56</v>
      </c>
      <c r="M8" t="s">
        <v>2311</v>
      </c>
      <c r="N8" s="18">
        <v>4026</v>
      </c>
    </row>
    <row r="9" spans="1:14" x14ac:dyDescent="0.25">
      <c r="A9">
        <v>6</v>
      </c>
      <c r="B9" s="5">
        <v>43468</v>
      </c>
      <c r="C9" s="6">
        <v>0.6875</v>
      </c>
      <c r="D9">
        <v>353</v>
      </c>
      <c r="E9" t="str">
        <f>INDEX($H$4:$H$15,MONTH(eggs_tbl[[#This Row],[Date]]))</f>
        <v>January</v>
      </c>
      <c r="F9" t="str">
        <f>INDEX($I$4:$I$10,eggs_tbl[[#This Row],[Pen House]])</f>
        <v>Pen Six</v>
      </c>
      <c r="H9" t="s">
        <v>2313</v>
      </c>
      <c r="I9" t="s">
        <v>57</v>
      </c>
      <c r="M9" t="s">
        <v>2312</v>
      </c>
      <c r="N9" s="18">
        <v>2973</v>
      </c>
    </row>
    <row r="10" spans="1:14" x14ac:dyDescent="0.25">
      <c r="A10">
        <v>7</v>
      </c>
      <c r="B10" s="5">
        <v>43469</v>
      </c>
      <c r="C10" s="6">
        <v>0.52083333333333337</v>
      </c>
      <c r="D10">
        <v>410</v>
      </c>
      <c r="E10" t="str">
        <f>INDEX($H$4:$H$15,MONTH(eggs_tbl[[#This Row],[Date]]))</f>
        <v>January</v>
      </c>
      <c r="F10" t="str">
        <f>INDEX($I$4:$I$10,eggs_tbl[[#This Row],[Pen House]])</f>
        <v>Pen Seven</v>
      </c>
      <c r="H10" t="s">
        <v>2314</v>
      </c>
      <c r="I10" t="s">
        <v>58</v>
      </c>
      <c r="M10" t="s">
        <v>2313</v>
      </c>
      <c r="N10" s="18">
        <v>2314</v>
      </c>
    </row>
    <row r="11" spans="1:14" x14ac:dyDescent="0.25">
      <c r="A11">
        <v>3</v>
      </c>
      <c r="B11" s="5">
        <v>43469</v>
      </c>
      <c r="C11" s="6">
        <v>0.6875</v>
      </c>
      <c r="D11">
        <v>493</v>
      </c>
      <c r="E11" t="str">
        <f>INDEX($H$4:$H$15,MONTH(eggs_tbl[[#This Row],[Date]]))</f>
        <v>January</v>
      </c>
      <c r="F11" t="str">
        <f>INDEX($I$4:$I$10,eggs_tbl[[#This Row],[Pen House]])</f>
        <v>Pen Three</v>
      </c>
      <c r="H11" t="s">
        <v>2315</v>
      </c>
      <c r="M11" t="s">
        <v>2314</v>
      </c>
      <c r="N11" s="18">
        <v>3800</v>
      </c>
    </row>
    <row r="12" spans="1:14" x14ac:dyDescent="0.25">
      <c r="A12">
        <v>2</v>
      </c>
      <c r="B12" s="5">
        <v>43470</v>
      </c>
      <c r="C12" s="6">
        <v>0.52083333333333337</v>
      </c>
      <c r="D12">
        <v>222</v>
      </c>
      <c r="E12" t="str">
        <f>INDEX($H$4:$H$15,MONTH(eggs_tbl[[#This Row],[Date]]))</f>
        <v>January</v>
      </c>
      <c r="F12" t="str">
        <f>INDEX($I$4:$I$10,eggs_tbl[[#This Row],[Pen House]])</f>
        <v>Pen Two</v>
      </c>
      <c r="H12" t="s">
        <v>2316</v>
      </c>
      <c r="M12" t="s">
        <v>2315</v>
      </c>
      <c r="N12" s="18">
        <v>2735</v>
      </c>
    </row>
    <row r="13" spans="1:14" x14ac:dyDescent="0.25">
      <c r="A13">
        <v>5</v>
      </c>
      <c r="B13" s="5">
        <v>43470</v>
      </c>
      <c r="C13" s="6">
        <v>0.6875</v>
      </c>
      <c r="D13">
        <v>302</v>
      </c>
      <c r="E13" t="str">
        <f>INDEX($H$4:$H$15,MONTH(eggs_tbl[[#This Row],[Date]]))</f>
        <v>January</v>
      </c>
      <c r="F13" t="str">
        <f>INDEX($I$4:$I$10,eggs_tbl[[#This Row],[Pen House]])</f>
        <v>Pen Five</v>
      </c>
      <c r="H13" t="s">
        <v>2317</v>
      </c>
      <c r="M13" t="s">
        <v>2316</v>
      </c>
      <c r="N13" s="18">
        <v>2652</v>
      </c>
    </row>
    <row r="14" spans="1:14" x14ac:dyDescent="0.25">
      <c r="A14">
        <v>6</v>
      </c>
      <c r="B14" s="5">
        <v>43471</v>
      </c>
      <c r="C14" s="6">
        <v>0.35416666666666669</v>
      </c>
      <c r="D14">
        <v>298</v>
      </c>
      <c r="E14" t="str">
        <f>INDEX($H$4:$H$15,MONTH(eggs_tbl[[#This Row],[Date]]))</f>
        <v>January</v>
      </c>
      <c r="F14" t="str">
        <f>INDEX($I$4:$I$10,eggs_tbl[[#This Row],[Pen House]])</f>
        <v>Pen Six</v>
      </c>
      <c r="H14" t="s">
        <v>2318</v>
      </c>
      <c r="M14" t="s">
        <v>2317</v>
      </c>
      <c r="N14" s="18">
        <v>4663</v>
      </c>
    </row>
    <row r="15" spans="1:14" x14ac:dyDescent="0.25">
      <c r="A15">
        <v>7</v>
      </c>
      <c r="B15" s="5">
        <v>43471</v>
      </c>
      <c r="C15" s="6">
        <v>0.52083333333333337</v>
      </c>
      <c r="D15">
        <v>444</v>
      </c>
      <c r="E15" t="str">
        <f>INDEX($H$4:$H$15,MONTH(eggs_tbl[[#This Row],[Date]]))</f>
        <v>January</v>
      </c>
      <c r="F15" t="str">
        <f>INDEX($I$4:$I$10,eggs_tbl[[#This Row],[Pen House]])</f>
        <v>Pen Seven</v>
      </c>
      <c r="H15" t="s">
        <v>2319</v>
      </c>
      <c r="M15" t="s">
        <v>2318</v>
      </c>
      <c r="N15" s="18">
        <v>2868</v>
      </c>
    </row>
    <row r="16" spans="1:14" x14ac:dyDescent="0.25">
      <c r="A16">
        <v>6</v>
      </c>
      <c r="B16" s="5">
        <v>43471</v>
      </c>
      <c r="C16" s="6">
        <v>0.6875</v>
      </c>
      <c r="D16">
        <v>187</v>
      </c>
      <c r="E16" t="str">
        <f>INDEX($H$4:$H$15,MONTH(eggs_tbl[[#This Row],[Date]]))</f>
        <v>January</v>
      </c>
      <c r="F16" t="str">
        <f>INDEX($I$4:$I$10,eggs_tbl[[#This Row],[Pen House]])</f>
        <v>Pen Six</v>
      </c>
      <c r="L16" t="s">
        <v>2338</v>
      </c>
      <c r="N16" s="18">
        <v>33712</v>
      </c>
    </row>
    <row r="17" spans="1:14" x14ac:dyDescent="0.25">
      <c r="A17">
        <v>3</v>
      </c>
      <c r="B17" s="5">
        <v>43472</v>
      </c>
      <c r="C17" s="6">
        <v>0.6875</v>
      </c>
      <c r="D17">
        <v>490</v>
      </c>
      <c r="E17" t="str">
        <f>INDEX($H$4:$H$15,MONTH(eggs_tbl[[#This Row],[Date]]))</f>
        <v>January</v>
      </c>
      <c r="F17" t="str">
        <f>INDEX($I$4:$I$10,eggs_tbl[[#This Row],[Pen House]])</f>
        <v>Pen Three</v>
      </c>
      <c r="L17" t="s">
        <v>53</v>
      </c>
      <c r="M17" t="s">
        <v>2308</v>
      </c>
      <c r="N17" s="18">
        <v>3017</v>
      </c>
    </row>
    <row r="18" spans="1:14" x14ac:dyDescent="0.25">
      <c r="A18">
        <v>3</v>
      </c>
      <c r="B18" s="5">
        <v>43473</v>
      </c>
      <c r="C18" s="6">
        <v>0.35416666666666669</v>
      </c>
      <c r="D18">
        <v>488</v>
      </c>
      <c r="E18" t="str">
        <f>INDEX($H$4:$H$15,MONTH(eggs_tbl[[#This Row],[Date]]))</f>
        <v>January</v>
      </c>
      <c r="F18" t="str">
        <f>INDEX($I$4:$I$10,eggs_tbl[[#This Row],[Pen House]])</f>
        <v>Pen Three</v>
      </c>
      <c r="M18" t="s">
        <v>2309</v>
      </c>
      <c r="N18" s="18">
        <v>1475</v>
      </c>
    </row>
    <row r="19" spans="1:14" x14ac:dyDescent="0.25">
      <c r="A19">
        <v>1</v>
      </c>
      <c r="B19" s="5">
        <v>43473</v>
      </c>
      <c r="C19" s="6">
        <v>0.52083333333333337</v>
      </c>
      <c r="D19">
        <v>264</v>
      </c>
      <c r="E19" t="str">
        <f>INDEX($H$4:$H$15,MONTH(eggs_tbl[[#This Row],[Date]]))</f>
        <v>January</v>
      </c>
      <c r="F19" t="str">
        <f>INDEX($I$4:$I$10,eggs_tbl[[#This Row],[Pen House]])</f>
        <v>Pen One</v>
      </c>
      <c r="M19" t="s">
        <v>2310</v>
      </c>
      <c r="N19" s="18">
        <v>2189</v>
      </c>
    </row>
    <row r="20" spans="1:14" x14ac:dyDescent="0.25">
      <c r="A20">
        <v>7</v>
      </c>
      <c r="B20" s="5">
        <v>43473</v>
      </c>
      <c r="C20" s="6">
        <v>0.6875</v>
      </c>
      <c r="D20">
        <v>158</v>
      </c>
      <c r="E20" t="str">
        <f>INDEX($H$4:$H$15,MONTH(eggs_tbl[[#This Row],[Date]]))</f>
        <v>January</v>
      </c>
      <c r="F20" t="str">
        <f>INDEX($I$4:$I$10,eggs_tbl[[#This Row],[Pen House]])</f>
        <v>Pen Seven</v>
      </c>
      <c r="M20" t="s">
        <v>2311</v>
      </c>
      <c r="N20" s="18">
        <v>1797</v>
      </c>
    </row>
    <row r="21" spans="1:14" x14ac:dyDescent="0.25">
      <c r="A21">
        <v>7</v>
      </c>
      <c r="B21" s="5">
        <v>43474</v>
      </c>
      <c r="C21" s="6">
        <v>0.35416666666666669</v>
      </c>
      <c r="D21">
        <v>441</v>
      </c>
      <c r="E21" t="str">
        <f>INDEX($H$4:$H$15,MONTH(eggs_tbl[[#This Row],[Date]]))</f>
        <v>January</v>
      </c>
      <c r="F21" t="str">
        <f>INDEX($I$4:$I$10,eggs_tbl[[#This Row],[Pen House]])</f>
        <v>Pen Seven</v>
      </c>
      <c r="M21" t="s">
        <v>2312</v>
      </c>
      <c r="N21" s="18">
        <v>3516</v>
      </c>
    </row>
    <row r="22" spans="1:14" x14ac:dyDescent="0.25">
      <c r="A22">
        <v>3</v>
      </c>
      <c r="B22" s="5">
        <v>43474</v>
      </c>
      <c r="C22" s="6">
        <v>0.52083333333333337</v>
      </c>
      <c r="D22">
        <v>184</v>
      </c>
      <c r="E22" t="str">
        <f>INDEX($H$4:$H$15,MONTH(eggs_tbl[[#This Row],[Date]]))</f>
        <v>January</v>
      </c>
      <c r="F22" t="str">
        <f>INDEX($I$4:$I$10,eggs_tbl[[#This Row],[Pen House]])</f>
        <v>Pen Three</v>
      </c>
      <c r="M22" t="s">
        <v>2313</v>
      </c>
      <c r="N22" s="18">
        <v>3041</v>
      </c>
    </row>
    <row r="23" spans="1:14" x14ac:dyDescent="0.25">
      <c r="A23">
        <v>7</v>
      </c>
      <c r="B23" s="5">
        <v>43474</v>
      </c>
      <c r="C23" s="6">
        <v>0.6875</v>
      </c>
      <c r="D23">
        <v>453</v>
      </c>
      <c r="E23" t="str">
        <f>INDEX($H$4:$H$15,MONTH(eggs_tbl[[#This Row],[Date]]))</f>
        <v>January</v>
      </c>
      <c r="F23" t="str">
        <f>INDEX($I$4:$I$10,eggs_tbl[[#This Row],[Pen House]])</f>
        <v>Pen Seven</v>
      </c>
      <c r="M23" t="s">
        <v>2314</v>
      </c>
      <c r="N23" s="18">
        <v>3106</v>
      </c>
    </row>
    <row r="24" spans="1:14" x14ac:dyDescent="0.25">
      <c r="A24">
        <v>6</v>
      </c>
      <c r="B24" s="5">
        <v>43475</v>
      </c>
      <c r="C24" s="6">
        <v>0.35416666666666669</v>
      </c>
      <c r="D24">
        <v>202</v>
      </c>
      <c r="E24" t="str">
        <f>INDEX($H$4:$H$15,MONTH(eggs_tbl[[#This Row],[Date]]))</f>
        <v>January</v>
      </c>
      <c r="F24" t="str">
        <f>INDEX($I$4:$I$10,eggs_tbl[[#This Row],[Pen House]])</f>
        <v>Pen Six</v>
      </c>
      <c r="M24" t="s">
        <v>2315</v>
      </c>
      <c r="N24" s="18">
        <v>4673</v>
      </c>
    </row>
    <row r="25" spans="1:14" x14ac:dyDescent="0.25">
      <c r="A25">
        <v>1</v>
      </c>
      <c r="B25" s="5">
        <v>43475</v>
      </c>
      <c r="C25" s="6">
        <v>0.52083333333333337</v>
      </c>
      <c r="D25">
        <v>483</v>
      </c>
      <c r="E25" t="str">
        <f>INDEX($H$4:$H$15,MONTH(eggs_tbl[[#This Row],[Date]]))</f>
        <v>January</v>
      </c>
      <c r="F25" t="str">
        <f>INDEX($I$4:$I$10,eggs_tbl[[#This Row],[Pen House]])</f>
        <v>Pen One</v>
      </c>
      <c r="M25" t="s">
        <v>2316</v>
      </c>
      <c r="N25" s="18">
        <v>2545</v>
      </c>
    </row>
    <row r="26" spans="1:14" x14ac:dyDescent="0.25">
      <c r="A26">
        <v>4</v>
      </c>
      <c r="B26" s="5">
        <v>43475</v>
      </c>
      <c r="C26" s="6">
        <v>0.6875</v>
      </c>
      <c r="D26">
        <v>344</v>
      </c>
      <c r="E26" t="str">
        <f>INDEX($H$4:$H$15,MONTH(eggs_tbl[[#This Row],[Date]]))</f>
        <v>January</v>
      </c>
      <c r="F26" t="str">
        <f>INDEX($I$4:$I$10,eggs_tbl[[#This Row],[Pen House]])</f>
        <v>Pen Four</v>
      </c>
      <c r="M26" t="s">
        <v>2317</v>
      </c>
      <c r="N26" s="18">
        <v>1482</v>
      </c>
    </row>
    <row r="27" spans="1:14" x14ac:dyDescent="0.25">
      <c r="A27">
        <v>6</v>
      </c>
      <c r="B27" s="5">
        <v>43476</v>
      </c>
      <c r="C27" s="6">
        <v>0.35416666666666669</v>
      </c>
      <c r="D27">
        <v>247</v>
      </c>
      <c r="E27" t="str">
        <f>INDEX($H$4:$H$15,MONTH(eggs_tbl[[#This Row],[Date]]))</f>
        <v>January</v>
      </c>
      <c r="F27" t="str">
        <f>INDEX($I$4:$I$10,eggs_tbl[[#This Row],[Pen House]])</f>
        <v>Pen Six</v>
      </c>
      <c r="M27" t="s">
        <v>2318</v>
      </c>
      <c r="N27" s="18">
        <v>3287</v>
      </c>
    </row>
    <row r="28" spans="1:14" x14ac:dyDescent="0.25">
      <c r="A28">
        <v>2</v>
      </c>
      <c r="B28" s="5">
        <v>43476</v>
      </c>
      <c r="C28" s="6">
        <v>0.52083333333333337</v>
      </c>
      <c r="D28">
        <v>436</v>
      </c>
      <c r="E28" t="str">
        <f>INDEX($H$4:$H$15,MONTH(eggs_tbl[[#This Row],[Date]]))</f>
        <v>January</v>
      </c>
      <c r="F28" t="str">
        <f>INDEX($I$4:$I$10,eggs_tbl[[#This Row],[Pen House]])</f>
        <v>Pen Two</v>
      </c>
      <c r="L28" t="s">
        <v>2339</v>
      </c>
      <c r="N28" s="18">
        <v>30128</v>
      </c>
    </row>
    <row r="29" spans="1:14" x14ac:dyDescent="0.25">
      <c r="A29">
        <v>5</v>
      </c>
      <c r="B29" s="5">
        <v>43477</v>
      </c>
      <c r="C29" s="6">
        <v>0.35416666666666669</v>
      </c>
      <c r="D29">
        <v>475</v>
      </c>
      <c r="E29" t="str">
        <f>INDEX($H$4:$H$15,MONTH(eggs_tbl[[#This Row],[Date]]))</f>
        <v>January</v>
      </c>
      <c r="F29" t="str">
        <f>INDEX($I$4:$I$10,eggs_tbl[[#This Row],[Pen House]])</f>
        <v>Pen Five</v>
      </c>
      <c r="L29" t="s">
        <v>54</v>
      </c>
      <c r="M29" t="s">
        <v>2308</v>
      </c>
      <c r="N29" s="18">
        <v>3890</v>
      </c>
    </row>
    <row r="30" spans="1:14" x14ac:dyDescent="0.25">
      <c r="A30">
        <v>2</v>
      </c>
      <c r="B30" s="5">
        <v>43477</v>
      </c>
      <c r="C30" s="6">
        <v>0.6875</v>
      </c>
      <c r="D30">
        <v>433</v>
      </c>
      <c r="E30" t="str">
        <f>INDEX($H$4:$H$15,MONTH(eggs_tbl[[#This Row],[Date]]))</f>
        <v>January</v>
      </c>
      <c r="F30" t="str">
        <f>INDEX($I$4:$I$10,eggs_tbl[[#This Row],[Pen House]])</f>
        <v>Pen Two</v>
      </c>
      <c r="M30" t="s">
        <v>2309</v>
      </c>
      <c r="N30" s="18">
        <v>2870</v>
      </c>
    </row>
    <row r="31" spans="1:14" x14ac:dyDescent="0.25">
      <c r="A31">
        <v>2</v>
      </c>
      <c r="B31" s="5">
        <v>43478</v>
      </c>
      <c r="C31" s="6">
        <v>0.35416666666666669</v>
      </c>
      <c r="D31">
        <v>265</v>
      </c>
      <c r="E31" t="str">
        <f>INDEX($H$4:$H$15,MONTH(eggs_tbl[[#This Row],[Date]]))</f>
        <v>January</v>
      </c>
      <c r="F31" t="str">
        <f>INDEX($I$4:$I$10,eggs_tbl[[#This Row],[Pen House]])</f>
        <v>Pen Two</v>
      </c>
      <c r="M31" t="s">
        <v>2310</v>
      </c>
      <c r="N31" s="18">
        <v>3934</v>
      </c>
    </row>
    <row r="32" spans="1:14" x14ac:dyDescent="0.25">
      <c r="A32">
        <v>5</v>
      </c>
      <c r="B32" s="5">
        <v>43478</v>
      </c>
      <c r="C32" s="6">
        <v>0.52083333333333337</v>
      </c>
      <c r="D32">
        <v>296</v>
      </c>
      <c r="E32" t="str">
        <f>INDEX($H$4:$H$15,MONTH(eggs_tbl[[#This Row],[Date]]))</f>
        <v>January</v>
      </c>
      <c r="F32" t="str">
        <f>INDEX($I$4:$I$10,eggs_tbl[[#This Row],[Pen House]])</f>
        <v>Pen Five</v>
      </c>
      <c r="M32" t="s">
        <v>2311</v>
      </c>
      <c r="N32" s="18">
        <v>2640</v>
      </c>
    </row>
    <row r="33" spans="1:14" x14ac:dyDescent="0.25">
      <c r="A33">
        <v>6</v>
      </c>
      <c r="B33" s="5">
        <v>43478</v>
      </c>
      <c r="C33" s="6">
        <v>0.6875</v>
      </c>
      <c r="D33">
        <v>307</v>
      </c>
      <c r="E33" t="str">
        <f>INDEX($H$4:$H$15,MONTH(eggs_tbl[[#This Row],[Date]]))</f>
        <v>January</v>
      </c>
      <c r="F33" t="str">
        <f>INDEX($I$4:$I$10,eggs_tbl[[#This Row],[Pen House]])</f>
        <v>Pen Six</v>
      </c>
      <c r="M33" t="s">
        <v>2312</v>
      </c>
      <c r="N33" s="18">
        <v>3199</v>
      </c>
    </row>
    <row r="34" spans="1:14" x14ac:dyDescent="0.25">
      <c r="A34">
        <v>6</v>
      </c>
      <c r="B34" s="5">
        <v>43479</v>
      </c>
      <c r="C34" s="6">
        <v>0.6875</v>
      </c>
      <c r="D34">
        <v>450</v>
      </c>
      <c r="E34" t="str">
        <f>INDEX($H$4:$H$15,MONTH(eggs_tbl[[#This Row],[Date]]))</f>
        <v>January</v>
      </c>
      <c r="F34" t="str">
        <f>INDEX($I$4:$I$10,eggs_tbl[[#This Row],[Pen House]])</f>
        <v>Pen Six</v>
      </c>
      <c r="M34" t="s">
        <v>2313</v>
      </c>
      <c r="N34" s="18">
        <v>1404</v>
      </c>
    </row>
    <row r="35" spans="1:14" x14ac:dyDescent="0.25">
      <c r="A35">
        <v>4</v>
      </c>
      <c r="B35" s="5">
        <v>43480</v>
      </c>
      <c r="C35" s="6">
        <v>0.6875</v>
      </c>
      <c r="D35">
        <v>428</v>
      </c>
      <c r="E35" t="str">
        <f>INDEX($H$4:$H$15,MONTH(eggs_tbl[[#This Row],[Date]]))</f>
        <v>January</v>
      </c>
      <c r="F35" t="str">
        <f>INDEX($I$4:$I$10,eggs_tbl[[#This Row],[Pen House]])</f>
        <v>Pen Four</v>
      </c>
      <c r="M35" t="s">
        <v>2314</v>
      </c>
      <c r="N35" s="18">
        <v>4717</v>
      </c>
    </row>
    <row r="36" spans="1:14" x14ac:dyDescent="0.25">
      <c r="A36">
        <v>3</v>
      </c>
      <c r="B36" s="5">
        <v>43481</v>
      </c>
      <c r="C36" s="6">
        <v>0.35416666666666669</v>
      </c>
      <c r="D36">
        <v>279</v>
      </c>
      <c r="E36" t="str">
        <f>INDEX($H$4:$H$15,MONTH(eggs_tbl[[#This Row],[Date]]))</f>
        <v>January</v>
      </c>
      <c r="F36" t="str">
        <f>INDEX($I$4:$I$10,eggs_tbl[[#This Row],[Pen House]])</f>
        <v>Pen Three</v>
      </c>
      <c r="M36" t="s">
        <v>2315</v>
      </c>
      <c r="N36" s="18">
        <v>2804</v>
      </c>
    </row>
    <row r="37" spans="1:14" x14ac:dyDescent="0.25">
      <c r="A37">
        <v>7</v>
      </c>
      <c r="B37" s="5">
        <v>43481</v>
      </c>
      <c r="C37" s="6">
        <v>0.52083333333333337</v>
      </c>
      <c r="D37">
        <v>278</v>
      </c>
      <c r="E37" t="str">
        <f>INDEX($H$4:$H$15,MONTH(eggs_tbl[[#This Row],[Date]]))</f>
        <v>January</v>
      </c>
      <c r="F37" t="str">
        <f>INDEX($I$4:$I$10,eggs_tbl[[#This Row],[Pen House]])</f>
        <v>Pen Seven</v>
      </c>
      <c r="M37" t="s">
        <v>2316</v>
      </c>
      <c r="N37" s="18">
        <v>3096</v>
      </c>
    </row>
    <row r="38" spans="1:14" x14ac:dyDescent="0.25">
      <c r="A38">
        <v>1</v>
      </c>
      <c r="B38" s="5">
        <v>43481</v>
      </c>
      <c r="C38" s="6">
        <v>0.6875</v>
      </c>
      <c r="D38">
        <v>455</v>
      </c>
      <c r="E38" t="str">
        <f>INDEX($H$4:$H$15,MONTH(eggs_tbl[[#This Row],[Date]]))</f>
        <v>January</v>
      </c>
      <c r="F38" t="str">
        <f>INDEX($I$4:$I$10,eggs_tbl[[#This Row],[Pen House]])</f>
        <v>Pen One</v>
      </c>
      <c r="M38" t="s">
        <v>2317</v>
      </c>
      <c r="N38" s="18">
        <v>3344</v>
      </c>
    </row>
    <row r="39" spans="1:14" x14ac:dyDescent="0.25">
      <c r="A39">
        <v>1</v>
      </c>
      <c r="B39" s="5">
        <v>43482</v>
      </c>
      <c r="C39" s="6">
        <v>0.35416666666666669</v>
      </c>
      <c r="D39">
        <v>161</v>
      </c>
      <c r="E39" t="str">
        <f>INDEX($H$4:$H$15,MONTH(eggs_tbl[[#This Row],[Date]]))</f>
        <v>January</v>
      </c>
      <c r="F39" t="str">
        <f>INDEX($I$4:$I$10,eggs_tbl[[#This Row],[Pen House]])</f>
        <v>Pen One</v>
      </c>
      <c r="M39" t="s">
        <v>2318</v>
      </c>
      <c r="N39" s="18">
        <v>2206</v>
      </c>
    </row>
    <row r="40" spans="1:14" x14ac:dyDescent="0.25">
      <c r="A40">
        <v>3</v>
      </c>
      <c r="B40" s="5">
        <v>43482</v>
      </c>
      <c r="C40" s="6">
        <v>0.52083333333333337</v>
      </c>
      <c r="D40">
        <v>241</v>
      </c>
      <c r="E40" t="str">
        <f>INDEX($H$4:$H$15,MONTH(eggs_tbl[[#This Row],[Date]]))</f>
        <v>January</v>
      </c>
      <c r="F40" t="str">
        <f>INDEX($I$4:$I$10,eggs_tbl[[#This Row],[Pen House]])</f>
        <v>Pen Three</v>
      </c>
      <c r="L40" t="s">
        <v>2340</v>
      </c>
      <c r="N40" s="18">
        <v>34104</v>
      </c>
    </row>
    <row r="41" spans="1:14" x14ac:dyDescent="0.25">
      <c r="A41">
        <v>6</v>
      </c>
      <c r="B41" s="5">
        <v>43482</v>
      </c>
      <c r="C41" s="6">
        <v>0.6875</v>
      </c>
      <c r="D41">
        <v>219</v>
      </c>
      <c r="E41" t="str">
        <f>INDEX($H$4:$H$15,MONTH(eggs_tbl[[#This Row],[Date]]))</f>
        <v>January</v>
      </c>
      <c r="F41" t="str">
        <f>INDEX($I$4:$I$10,eggs_tbl[[#This Row],[Pen House]])</f>
        <v>Pen Six</v>
      </c>
      <c r="L41" t="s">
        <v>55</v>
      </c>
      <c r="M41" t="s">
        <v>2308</v>
      </c>
      <c r="N41" s="18">
        <v>1462</v>
      </c>
    </row>
    <row r="42" spans="1:14" x14ac:dyDescent="0.25">
      <c r="A42">
        <v>6</v>
      </c>
      <c r="B42" s="5">
        <v>43483</v>
      </c>
      <c r="C42" s="6">
        <v>0.52083333333333337</v>
      </c>
      <c r="D42">
        <v>292</v>
      </c>
      <c r="E42" t="str">
        <f>INDEX($H$4:$H$15,MONTH(eggs_tbl[[#This Row],[Date]]))</f>
        <v>January</v>
      </c>
      <c r="F42" t="str">
        <f>INDEX($I$4:$I$10,eggs_tbl[[#This Row],[Pen House]])</f>
        <v>Pen Six</v>
      </c>
      <c r="M42" t="s">
        <v>2309</v>
      </c>
      <c r="N42" s="18">
        <v>2960</v>
      </c>
    </row>
    <row r="43" spans="1:14" x14ac:dyDescent="0.25">
      <c r="A43">
        <v>1</v>
      </c>
      <c r="B43" s="5">
        <v>43483</v>
      </c>
      <c r="C43" s="6">
        <v>0.6875</v>
      </c>
      <c r="D43">
        <v>466</v>
      </c>
      <c r="E43" t="str">
        <f>INDEX($H$4:$H$15,MONTH(eggs_tbl[[#This Row],[Date]]))</f>
        <v>January</v>
      </c>
      <c r="F43" t="str">
        <f>INDEX($I$4:$I$10,eggs_tbl[[#This Row],[Pen House]])</f>
        <v>Pen One</v>
      </c>
      <c r="M43" t="s">
        <v>2310</v>
      </c>
      <c r="N43" s="18">
        <v>2351</v>
      </c>
    </row>
    <row r="44" spans="1:14" x14ac:dyDescent="0.25">
      <c r="A44">
        <v>2</v>
      </c>
      <c r="B44" s="5">
        <v>43484</v>
      </c>
      <c r="C44" s="6">
        <v>0.35416666666666669</v>
      </c>
      <c r="D44">
        <v>207</v>
      </c>
      <c r="E44" t="str">
        <f>INDEX($H$4:$H$15,MONTH(eggs_tbl[[#This Row],[Date]]))</f>
        <v>January</v>
      </c>
      <c r="F44" t="str">
        <f>INDEX($I$4:$I$10,eggs_tbl[[#This Row],[Pen House]])</f>
        <v>Pen Two</v>
      </c>
      <c r="M44" t="s">
        <v>2311</v>
      </c>
      <c r="N44" s="18">
        <v>1785</v>
      </c>
    </row>
    <row r="45" spans="1:14" x14ac:dyDescent="0.25">
      <c r="A45">
        <v>5</v>
      </c>
      <c r="B45" s="5">
        <v>43484</v>
      </c>
      <c r="C45" s="6">
        <v>0.52083333333333337</v>
      </c>
      <c r="D45">
        <v>234</v>
      </c>
      <c r="E45" t="str">
        <f>INDEX($H$4:$H$15,MONTH(eggs_tbl[[#This Row],[Date]]))</f>
        <v>January</v>
      </c>
      <c r="F45" t="str">
        <f>INDEX($I$4:$I$10,eggs_tbl[[#This Row],[Pen House]])</f>
        <v>Pen Five</v>
      </c>
      <c r="M45" t="s">
        <v>2312</v>
      </c>
      <c r="N45" s="18">
        <v>2033</v>
      </c>
    </row>
    <row r="46" spans="1:14" x14ac:dyDescent="0.25">
      <c r="A46">
        <v>6</v>
      </c>
      <c r="B46" s="5">
        <v>43484</v>
      </c>
      <c r="C46" s="6">
        <v>0.6875</v>
      </c>
      <c r="D46">
        <v>472</v>
      </c>
      <c r="E46" t="str">
        <f>INDEX($H$4:$H$15,MONTH(eggs_tbl[[#This Row],[Date]]))</f>
        <v>January</v>
      </c>
      <c r="F46" t="str">
        <f>INDEX($I$4:$I$10,eggs_tbl[[#This Row],[Pen House]])</f>
        <v>Pen Six</v>
      </c>
      <c r="M46" t="s">
        <v>2313</v>
      </c>
      <c r="N46" s="18">
        <v>3876</v>
      </c>
    </row>
    <row r="47" spans="1:14" x14ac:dyDescent="0.25">
      <c r="A47">
        <v>5</v>
      </c>
      <c r="B47" s="5">
        <v>43485</v>
      </c>
      <c r="C47" s="6">
        <v>0.52083333333333337</v>
      </c>
      <c r="D47">
        <v>344</v>
      </c>
      <c r="E47" t="str">
        <f>INDEX($H$4:$H$15,MONTH(eggs_tbl[[#This Row],[Date]]))</f>
        <v>January</v>
      </c>
      <c r="F47" t="str">
        <f>INDEX($I$4:$I$10,eggs_tbl[[#This Row],[Pen House]])</f>
        <v>Pen Five</v>
      </c>
      <c r="M47" t="s">
        <v>2314</v>
      </c>
      <c r="N47" s="18">
        <v>1882</v>
      </c>
    </row>
    <row r="48" spans="1:14" x14ac:dyDescent="0.25">
      <c r="A48">
        <v>6</v>
      </c>
      <c r="B48" s="5">
        <v>43485</v>
      </c>
      <c r="C48" s="6">
        <v>0.6875</v>
      </c>
      <c r="D48">
        <v>289</v>
      </c>
      <c r="E48" t="str">
        <f>INDEX($H$4:$H$15,MONTH(eggs_tbl[[#This Row],[Date]]))</f>
        <v>January</v>
      </c>
      <c r="F48" t="str">
        <f>INDEX($I$4:$I$10,eggs_tbl[[#This Row],[Pen House]])</f>
        <v>Pen Six</v>
      </c>
      <c r="M48" t="s">
        <v>2315</v>
      </c>
      <c r="N48" s="18">
        <v>3075</v>
      </c>
    </row>
    <row r="49" spans="1:14" x14ac:dyDescent="0.25">
      <c r="A49">
        <v>7</v>
      </c>
      <c r="B49" s="5">
        <v>43486</v>
      </c>
      <c r="C49" s="6">
        <v>0.52083333333333337</v>
      </c>
      <c r="D49">
        <v>455</v>
      </c>
      <c r="E49" t="str">
        <f>INDEX($H$4:$H$15,MONTH(eggs_tbl[[#This Row],[Date]]))</f>
        <v>January</v>
      </c>
      <c r="F49" t="str">
        <f>INDEX($I$4:$I$10,eggs_tbl[[#This Row],[Pen House]])</f>
        <v>Pen Seven</v>
      </c>
      <c r="M49" t="s">
        <v>2316</v>
      </c>
      <c r="N49" s="18">
        <v>2961</v>
      </c>
    </row>
    <row r="50" spans="1:14" x14ac:dyDescent="0.25">
      <c r="A50">
        <v>7</v>
      </c>
      <c r="B50" s="5">
        <v>43487</v>
      </c>
      <c r="C50" s="6">
        <v>0.35416666666666669</v>
      </c>
      <c r="D50">
        <v>207</v>
      </c>
      <c r="E50" t="str">
        <f>INDEX($H$4:$H$15,MONTH(eggs_tbl[[#This Row],[Date]]))</f>
        <v>January</v>
      </c>
      <c r="F50" t="str">
        <f>INDEX($I$4:$I$10,eggs_tbl[[#This Row],[Pen House]])</f>
        <v>Pen Seven</v>
      </c>
      <c r="M50" t="s">
        <v>2317</v>
      </c>
      <c r="N50" s="18">
        <v>2496</v>
      </c>
    </row>
    <row r="51" spans="1:14" x14ac:dyDescent="0.25">
      <c r="A51">
        <v>6</v>
      </c>
      <c r="B51" s="5">
        <v>43487</v>
      </c>
      <c r="C51" s="6">
        <v>0.52083333333333337</v>
      </c>
      <c r="D51">
        <v>492</v>
      </c>
      <c r="E51" t="str">
        <f>INDEX($H$4:$H$15,MONTH(eggs_tbl[[#This Row],[Date]]))</f>
        <v>January</v>
      </c>
      <c r="F51" t="str">
        <f>INDEX($I$4:$I$10,eggs_tbl[[#This Row],[Pen House]])</f>
        <v>Pen Six</v>
      </c>
      <c r="M51" t="s">
        <v>2318</v>
      </c>
      <c r="N51" s="18">
        <v>2101</v>
      </c>
    </row>
    <row r="52" spans="1:14" x14ac:dyDescent="0.25">
      <c r="A52">
        <v>6</v>
      </c>
      <c r="B52" s="5">
        <v>43487</v>
      </c>
      <c r="C52" s="6">
        <v>0.6875</v>
      </c>
      <c r="D52">
        <v>355</v>
      </c>
      <c r="E52" t="str">
        <f>INDEX($H$4:$H$15,MONTH(eggs_tbl[[#This Row],[Date]]))</f>
        <v>January</v>
      </c>
      <c r="F52" t="str">
        <f>INDEX($I$4:$I$10,eggs_tbl[[#This Row],[Pen House]])</f>
        <v>Pen Six</v>
      </c>
      <c r="L52" t="s">
        <v>2341</v>
      </c>
      <c r="N52" s="18">
        <v>26982</v>
      </c>
    </row>
    <row r="53" spans="1:14" x14ac:dyDescent="0.25">
      <c r="A53">
        <v>4</v>
      </c>
      <c r="B53" s="5">
        <v>43488</v>
      </c>
      <c r="C53" s="6">
        <v>0.35416666666666669</v>
      </c>
      <c r="D53">
        <v>272</v>
      </c>
      <c r="E53" t="str">
        <f>INDEX($H$4:$H$15,MONTH(eggs_tbl[[#This Row],[Date]]))</f>
        <v>January</v>
      </c>
      <c r="F53" t="str">
        <f>INDEX($I$4:$I$10,eggs_tbl[[#This Row],[Pen House]])</f>
        <v>Pen Four</v>
      </c>
      <c r="L53" t="s">
        <v>56</v>
      </c>
      <c r="M53" t="s">
        <v>2308</v>
      </c>
      <c r="N53" s="18">
        <v>2529</v>
      </c>
    </row>
    <row r="54" spans="1:14" x14ac:dyDescent="0.25">
      <c r="A54">
        <v>1</v>
      </c>
      <c r="B54" s="5">
        <v>43488</v>
      </c>
      <c r="C54" s="6">
        <v>0.52083333333333337</v>
      </c>
      <c r="D54">
        <v>461</v>
      </c>
      <c r="E54" t="str">
        <f>INDEX($H$4:$H$15,MONTH(eggs_tbl[[#This Row],[Date]]))</f>
        <v>January</v>
      </c>
      <c r="F54" t="str">
        <f>INDEX($I$4:$I$10,eggs_tbl[[#This Row],[Pen House]])</f>
        <v>Pen One</v>
      </c>
      <c r="M54" t="s">
        <v>2309</v>
      </c>
      <c r="N54" s="18">
        <v>3258</v>
      </c>
    </row>
    <row r="55" spans="1:14" x14ac:dyDescent="0.25">
      <c r="A55">
        <v>3</v>
      </c>
      <c r="B55" s="5">
        <v>43488</v>
      </c>
      <c r="C55" s="6">
        <v>0.6875</v>
      </c>
      <c r="D55">
        <v>166</v>
      </c>
      <c r="E55" t="str">
        <f>INDEX($H$4:$H$15,MONTH(eggs_tbl[[#This Row],[Date]]))</f>
        <v>January</v>
      </c>
      <c r="F55" t="str">
        <f>INDEX($I$4:$I$10,eggs_tbl[[#This Row],[Pen House]])</f>
        <v>Pen Three</v>
      </c>
      <c r="M55" t="s">
        <v>2310</v>
      </c>
      <c r="N55" s="18">
        <v>3369</v>
      </c>
    </row>
    <row r="56" spans="1:14" x14ac:dyDescent="0.25">
      <c r="A56">
        <v>3</v>
      </c>
      <c r="B56" s="5">
        <v>43489</v>
      </c>
      <c r="C56" s="6">
        <v>0.35416666666666669</v>
      </c>
      <c r="D56">
        <v>374</v>
      </c>
      <c r="E56" t="str">
        <f>INDEX($H$4:$H$15,MONTH(eggs_tbl[[#This Row],[Date]]))</f>
        <v>January</v>
      </c>
      <c r="F56" t="str">
        <f>INDEX($I$4:$I$10,eggs_tbl[[#This Row],[Pen House]])</f>
        <v>Pen Three</v>
      </c>
      <c r="M56" t="s">
        <v>2311</v>
      </c>
      <c r="N56" s="18">
        <v>2393</v>
      </c>
    </row>
    <row r="57" spans="1:14" x14ac:dyDescent="0.25">
      <c r="A57">
        <v>1</v>
      </c>
      <c r="B57" s="5">
        <v>43489</v>
      </c>
      <c r="C57" s="6">
        <v>0.52083333333333337</v>
      </c>
      <c r="D57">
        <v>262</v>
      </c>
      <c r="E57" t="str">
        <f>INDEX($H$4:$H$15,MONTH(eggs_tbl[[#This Row],[Date]]))</f>
        <v>January</v>
      </c>
      <c r="F57" t="str">
        <f>INDEX($I$4:$I$10,eggs_tbl[[#This Row],[Pen House]])</f>
        <v>Pen One</v>
      </c>
      <c r="M57" t="s">
        <v>2312</v>
      </c>
      <c r="N57" s="18">
        <v>1993</v>
      </c>
    </row>
    <row r="58" spans="1:14" x14ac:dyDescent="0.25">
      <c r="A58">
        <v>1</v>
      </c>
      <c r="B58" s="5">
        <v>43489</v>
      </c>
      <c r="C58" s="6">
        <v>0.6875</v>
      </c>
      <c r="D58">
        <v>294</v>
      </c>
      <c r="E58" t="str">
        <f>INDEX($H$4:$H$15,MONTH(eggs_tbl[[#This Row],[Date]]))</f>
        <v>January</v>
      </c>
      <c r="F58" t="str">
        <f>INDEX($I$4:$I$10,eggs_tbl[[#This Row],[Pen House]])</f>
        <v>Pen One</v>
      </c>
      <c r="M58" t="s">
        <v>2313</v>
      </c>
      <c r="N58" s="18">
        <v>4207</v>
      </c>
    </row>
    <row r="59" spans="1:14" x14ac:dyDescent="0.25">
      <c r="A59">
        <v>3</v>
      </c>
      <c r="B59" s="5">
        <v>43490</v>
      </c>
      <c r="C59" s="6">
        <v>0.52083333333333337</v>
      </c>
      <c r="D59">
        <v>319</v>
      </c>
      <c r="E59" t="str">
        <f>INDEX($H$4:$H$15,MONTH(eggs_tbl[[#This Row],[Date]]))</f>
        <v>January</v>
      </c>
      <c r="F59" t="str">
        <f>INDEX($I$4:$I$10,eggs_tbl[[#This Row],[Pen House]])</f>
        <v>Pen Three</v>
      </c>
      <c r="M59" t="s">
        <v>2314</v>
      </c>
      <c r="N59" s="18">
        <v>2508</v>
      </c>
    </row>
    <row r="60" spans="1:14" x14ac:dyDescent="0.25">
      <c r="A60">
        <v>4</v>
      </c>
      <c r="B60" s="5">
        <v>43491</v>
      </c>
      <c r="C60" s="6">
        <v>0.35416666666666669</v>
      </c>
      <c r="D60">
        <v>174</v>
      </c>
      <c r="E60" t="str">
        <f>INDEX($H$4:$H$15,MONTH(eggs_tbl[[#This Row],[Date]]))</f>
        <v>January</v>
      </c>
      <c r="F60" t="str">
        <f>INDEX($I$4:$I$10,eggs_tbl[[#This Row],[Pen House]])</f>
        <v>Pen Four</v>
      </c>
      <c r="M60" t="s">
        <v>2315</v>
      </c>
      <c r="N60" s="18">
        <v>1458</v>
      </c>
    </row>
    <row r="61" spans="1:14" x14ac:dyDescent="0.25">
      <c r="A61">
        <v>2</v>
      </c>
      <c r="B61" s="5">
        <v>43491</v>
      </c>
      <c r="C61" s="6">
        <v>0.52083333333333337</v>
      </c>
      <c r="D61">
        <v>293</v>
      </c>
      <c r="E61" t="str">
        <f>INDEX($H$4:$H$15,MONTH(eggs_tbl[[#This Row],[Date]]))</f>
        <v>January</v>
      </c>
      <c r="F61" t="str">
        <f>INDEX($I$4:$I$10,eggs_tbl[[#This Row],[Pen House]])</f>
        <v>Pen Two</v>
      </c>
      <c r="M61" t="s">
        <v>2316</v>
      </c>
      <c r="N61" s="18">
        <v>1299</v>
      </c>
    </row>
    <row r="62" spans="1:14" x14ac:dyDescent="0.25">
      <c r="A62">
        <v>2</v>
      </c>
      <c r="B62" s="5">
        <v>43491</v>
      </c>
      <c r="C62" s="6">
        <v>0.6875</v>
      </c>
      <c r="D62">
        <v>302</v>
      </c>
      <c r="E62" t="str">
        <f>INDEX($H$4:$H$15,MONTH(eggs_tbl[[#This Row],[Date]]))</f>
        <v>January</v>
      </c>
      <c r="F62" t="str">
        <f>INDEX($I$4:$I$10,eggs_tbl[[#This Row],[Pen House]])</f>
        <v>Pen Two</v>
      </c>
      <c r="M62" t="s">
        <v>2317</v>
      </c>
      <c r="N62" s="18">
        <v>1880</v>
      </c>
    </row>
    <row r="63" spans="1:14" x14ac:dyDescent="0.25">
      <c r="A63">
        <v>4</v>
      </c>
      <c r="B63" s="5">
        <v>43492</v>
      </c>
      <c r="C63" s="6">
        <v>0.52083333333333337</v>
      </c>
      <c r="D63">
        <v>244</v>
      </c>
      <c r="E63" t="str">
        <f>INDEX($H$4:$H$15,MONTH(eggs_tbl[[#This Row],[Date]]))</f>
        <v>January</v>
      </c>
      <c r="F63" t="str">
        <f>INDEX($I$4:$I$10,eggs_tbl[[#This Row],[Pen House]])</f>
        <v>Pen Four</v>
      </c>
      <c r="M63" t="s">
        <v>2318</v>
      </c>
      <c r="N63" s="18">
        <v>2216</v>
      </c>
    </row>
    <row r="64" spans="1:14" x14ac:dyDescent="0.25">
      <c r="A64">
        <v>3</v>
      </c>
      <c r="B64" s="5">
        <v>43492</v>
      </c>
      <c r="C64" s="6">
        <v>0.6875</v>
      </c>
      <c r="D64">
        <v>190</v>
      </c>
      <c r="E64" t="str">
        <f>INDEX($H$4:$H$15,MONTH(eggs_tbl[[#This Row],[Date]]))</f>
        <v>January</v>
      </c>
      <c r="F64" t="str">
        <f>INDEX($I$4:$I$10,eggs_tbl[[#This Row],[Pen House]])</f>
        <v>Pen Three</v>
      </c>
      <c r="L64" t="s">
        <v>2342</v>
      </c>
      <c r="N64" s="18">
        <v>27110</v>
      </c>
    </row>
    <row r="65" spans="1:14" x14ac:dyDescent="0.25">
      <c r="A65">
        <v>2</v>
      </c>
      <c r="B65" s="5">
        <v>43493</v>
      </c>
      <c r="C65" s="6">
        <v>0.35416666666666669</v>
      </c>
      <c r="D65">
        <v>438</v>
      </c>
      <c r="E65" t="str">
        <f>INDEX($H$4:$H$15,MONTH(eggs_tbl[[#This Row],[Date]]))</f>
        <v>January</v>
      </c>
      <c r="F65" t="str">
        <f>INDEX($I$4:$I$10,eggs_tbl[[#This Row],[Pen House]])</f>
        <v>Pen Two</v>
      </c>
      <c r="L65" t="s">
        <v>57</v>
      </c>
      <c r="M65" t="s">
        <v>2308</v>
      </c>
      <c r="N65" s="18">
        <v>5457</v>
      </c>
    </row>
    <row r="66" spans="1:14" x14ac:dyDescent="0.25">
      <c r="A66">
        <v>3</v>
      </c>
      <c r="B66" s="5">
        <v>43493</v>
      </c>
      <c r="C66" s="6">
        <v>0.52083333333333337</v>
      </c>
      <c r="D66">
        <v>307</v>
      </c>
      <c r="E66" t="str">
        <f>INDEX($H$4:$H$15,MONTH(eggs_tbl[[#This Row],[Date]]))</f>
        <v>January</v>
      </c>
      <c r="F66" t="str">
        <f>INDEX($I$4:$I$10,eggs_tbl[[#This Row],[Pen House]])</f>
        <v>Pen Three</v>
      </c>
      <c r="M66" t="s">
        <v>2309</v>
      </c>
      <c r="N66" s="18">
        <v>2890</v>
      </c>
    </row>
    <row r="67" spans="1:14" x14ac:dyDescent="0.25">
      <c r="A67">
        <v>5</v>
      </c>
      <c r="B67" s="5">
        <v>43494</v>
      </c>
      <c r="C67" s="6">
        <v>0.35416666666666669</v>
      </c>
      <c r="D67">
        <v>495</v>
      </c>
      <c r="E67" t="str">
        <f>INDEX($H$4:$H$15,MONTH(eggs_tbl[[#This Row],[Date]]))</f>
        <v>January</v>
      </c>
      <c r="F67" t="str">
        <f>INDEX($I$4:$I$10,eggs_tbl[[#This Row],[Pen House]])</f>
        <v>Pen Five</v>
      </c>
      <c r="M67" t="s">
        <v>2310</v>
      </c>
      <c r="N67" s="18">
        <v>3693</v>
      </c>
    </row>
    <row r="68" spans="1:14" x14ac:dyDescent="0.25">
      <c r="A68">
        <v>5</v>
      </c>
      <c r="B68" s="5">
        <v>43494</v>
      </c>
      <c r="C68" s="6">
        <v>0.6875</v>
      </c>
      <c r="D68">
        <v>383</v>
      </c>
      <c r="E68" t="str">
        <f>INDEX($H$4:$H$15,MONTH(eggs_tbl[[#This Row],[Date]]))</f>
        <v>January</v>
      </c>
      <c r="F68" t="str">
        <f>INDEX($I$4:$I$10,eggs_tbl[[#This Row],[Pen House]])</f>
        <v>Pen Five</v>
      </c>
      <c r="M68" t="s">
        <v>2311</v>
      </c>
      <c r="N68" s="18">
        <v>2405</v>
      </c>
    </row>
    <row r="69" spans="1:14" x14ac:dyDescent="0.25">
      <c r="A69">
        <v>1</v>
      </c>
      <c r="B69" s="5">
        <v>43497</v>
      </c>
      <c r="C69" s="6">
        <v>0.35416666666666669</v>
      </c>
      <c r="D69">
        <v>342</v>
      </c>
      <c r="E69" t="str">
        <f>INDEX($H$4:$H$15,MONTH(eggs_tbl[[#This Row],[Date]]))</f>
        <v>February</v>
      </c>
      <c r="F69" t="str">
        <f>INDEX($I$4:$I$10,eggs_tbl[[#This Row],[Pen House]])</f>
        <v>Pen One</v>
      </c>
      <c r="M69" t="s">
        <v>2312</v>
      </c>
      <c r="N69" s="18">
        <v>3861</v>
      </c>
    </row>
    <row r="70" spans="1:14" x14ac:dyDescent="0.25">
      <c r="A70">
        <v>3</v>
      </c>
      <c r="B70" s="5">
        <v>43498</v>
      </c>
      <c r="C70" s="6">
        <v>0.35416666666666669</v>
      </c>
      <c r="D70">
        <v>242</v>
      </c>
      <c r="E70" t="str">
        <f>INDEX($H$4:$H$15,MONTH(eggs_tbl[[#This Row],[Date]]))</f>
        <v>February</v>
      </c>
      <c r="F70" t="str">
        <f>INDEX($I$4:$I$10,eggs_tbl[[#This Row],[Pen House]])</f>
        <v>Pen Three</v>
      </c>
      <c r="M70" t="s">
        <v>2313</v>
      </c>
      <c r="N70" s="18">
        <v>2937</v>
      </c>
    </row>
    <row r="71" spans="1:14" x14ac:dyDescent="0.25">
      <c r="A71">
        <v>5</v>
      </c>
      <c r="B71" s="5">
        <v>43498</v>
      </c>
      <c r="C71" s="6">
        <v>0.52083333333333337</v>
      </c>
      <c r="D71">
        <v>408</v>
      </c>
      <c r="E71" t="str">
        <f>INDEX($H$4:$H$15,MONTH(eggs_tbl[[#This Row],[Date]]))</f>
        <v>February</v>
      </c>
      <c r="F71" t="str">
        <f>INDEX($I$4:$I$10,eggs_tbl[[#This Row],[Pen House]])</f>
        <v>Pen Five</v>
      </c>
      <c r="M71" t="s">
        <v>2314</v>
      </c>
      <c r="N71" s="18">
        <v>2155</v>
      </c>
    </row>
    <row r="72" spans="1:14" x14ac:dyDescent="0.25">
      <c r="A72">
        <v>6</v>
      </c>
      <c r="B72" s="5">
        <v>43499</v>
      </c>
      <c r="C72" s="6">
        <v>0.52083333333333337</v>
      </c>
      <c r="D72">
        <v>154</v>
      </c>
      <c r="E72" t="str">
        <f>INDEX($H$4:$H$15,MONTH(eggs_tbl[[#This Row],[Date]]))</f>
        <v>February</v>
      </c>
      <c r="F72" t="str">
        <f>INDEX($I$4:$I$10,eggs_tbl[[#This Row],[Pen House]])</f>
        <v>Pen Six</v>
      </c>
      <c r="M72" t="s">
        <v>2315</v>
      </c>
      <c r="N72" s="18">
        <v>2832</v>
      </c>
    </row>
    <row r="73" spans="1:14" x14ac:dyDescent="0.25">
      <c r="A73">
        <v>1</v>
      </c>
      <c r="B73" s="5">
        <v>43499</v>
      </c>
      <c r="C73" s="6">
        <v>0.6875</v>
      </c>
      <c r="D73">
        <v>472</v>
      </c>
      <c r="E73" t="str">
        <f>INDEX($H$4:$H$15,MONTH(eggs_tbl[[#This Row],[Date]]))</f>
        <v>February</v>
      </c>
      <c r="F73" t="str">
        <f>INDEX($I$4:$I$10,eggs_tbl[[#This Row],[Pen House]])</f>
        <v>Pen One</v>
      </c>
      <c r="M73" t="s">
        <v>2316</v>
      </c>
      <c r="N73" s="18">
        <v>3870</v>
      </c>
    </row>
    <row r="74" spans="1:14" x14ac:dyDescent="0.25">
      <c r="A74">
        <v>1</v>
      </c>
      <c r="B74" s="5">
        <v>43500</v>
      </c>
      <c r="C74" s="6">
        <v>0.52083333333333337</v>
      </c>
      <c r="D74">
        <v>201</v>
      </c>
      <c r="E74" t="str">
        <f>INDEX($H$4:$H$15,MONTH(eggs_tbl[[#This Row],[Date]]))</f>
        <v>February</v>
      </c>
      <c r="F74" t="str">
        <f>INDEX($I$4:$I$10,eggs_tbl[[#This Row],[Pen House]])</f>
        <v>Pen One</v>
      </c>
      <c r="M74" t="s">
        <v>2317</v>
      </c>
      <c r="N74" s="18">
        <v>3411</v>
      </c>
    </row>
    <row r="75" spans="1:14" x14ac:dyDescent="0.25">
      <c r="A75">
        <v>6</v>
      </c>
      <c r="B75" s="5">
        <v>43501</v>
      </c>
      <c r="C75" s="6">
        <v>0.35416666666666669</v>
      </c>
      <c r="D75">
        <v>257</v>
      </c>
      <c r="E75" t="str">
        <f>INDEX($H$4:$H$15,MONTH(eggs_tbl[[#This Row],[Date]]))</f>
        <v>February</v>
      </c>
      <c r="F75" t="str">
        <f>INDEX($I$4:$I$10,eggs_tbl[[#This Row],[Pen House]])</f>
        <v>Pen Six</v>
      </c>
      <c r="M75" t="s">
        <v>2318</v>
      </c>
      <c r="N75" s="18">
        <v>4647</v>
      </c>
    </row>
    <row r="76" spans="1:14" x14ac:dyDescent="0.25">
      <c r="A76">
        <v>1</v>
      </c>
      <c r="B76" s="5">
        <v>43501</v>
      </c>
      <c r="C76" s="6">
        <v>0.52083333333333337</v>
      </c>
      <c r="D76">
        <v>272</v>
      </c>
      <c r="E76" t="str">
        <f>INDEX($H$4:$H$15,MONTH(eggs_tbl[[#This Row],[Date]]))</f>
        <v>February</v>
      </c>
      <c r="F76" t="str">
        <f>INDEX($I$4:$I$10,eggs_tbl[[#This Row],[Pen House]])</f>
        <v>Pen One</v>
      </c>
      <c r="L76" t="s">
        <v>2343</v>
      </c>
      <c r="N76" s="18">
        <v>38158</v>
      </c>
    </row>
    <row r="77" spans="1:14" x14ac:dyDescent="0.25">
      <c r="A77">
        <v>7</v>
      </c>
      <c r="B77" s="5">
        <v>43501</v>
      </c>
      <c r="C77" s="6">
        <v>0.6875</v>
      </c>
      <c r="D77">
        <v>428</v>
      </c>
      <c r="E77" t="str">
        <f>INDEX($H$4:$H$15,MONTH(eggs_tbl[[#This Row],[Date]]))</f>
        <v>February</v>
      </c>
      <c r="F77" t="str">
        <f>INDEX($I$4:$I$10,eggs_tbl[[#This Row],[Pen House]])</f>
        <v>Pen Seven</v>
      </c>
      <c r="L77" t="s">
        <v>58</v>
      </c>
      <c r="M77" t="s">
        <v>2308</v>
      </c>
      <c r="N77" s="18">
        <v>3281</v>
      </c>
    </row>
    <row r="78" spans="1:14" x14ac:dyDescent="0.25">
      <c r="A78">
        <v>6</v>
      </c>
      <c r="B78" s="5">
        <v>43502</v>
      </c>
      <c r="C78" s="6">
        <v>0.52083333333333337</v>
      </c>
      <c r="D78">
        <v>485</v>
      </c>
      <c r="E78" t="str">
        <f>INDEX($H$4:$H$15,MONTH(eggs_tbl[[#This Row],[Date]]))</f>
        <v>February</v>
      </c>
      <c r="F78" t="str">
        <f>INDEX($I$4:$I$10,eggs_tbl[[#This Row],[Pen House]])</f>
        <v>Pen Six</v>
      </c>
      <c r="M78" t="s">
        <v>2309</v>
      </c>
      <c r="N78" s="18">
        <v>2071</v>
      </c>
    </row>
    <row r="79" spans="1:14" x14ac:dyDescent="0.25">
      <c r="A79">
        <v>6</v>
      </c>
      <c r="B79" s="5">
        <v>43502</v>
      </c>
      <c r="C79" s="6">
        <v>0.6875</v>
      </c>
      <c r="D79">
        <v>231</v>
      </c>
      <c r="E79" t="str">
        <f>INDEX($H$4:$H$15,MONTH(eggs_tbl[[#This Row],[Date]]))</f>
        <v>February</v>
      </c>
      <c r="F79" t="str">
        <f>INDEX($I$4:$I$10,eggs_tbl[[#This Row],[Pen House]])</f>
        <v>Pen Six</v>
      </c>
      <c r="M79" t="s">
        <v>2310</v>
      </c>
      <c r="N79" s="18">
        <v>2769</v>
      </c>
    </row>
    <row r="80" spans="1:14" x14ac:dyDescent="0.25">
      <c r="A80">
        <v>3</v>
      </c>
      <c r="B80" s="5">
        <v>43503</v>
      </c>
      <c r="C80" s="6">
        <v>0.35416666666666669</v>
      </c>
      <c r="D80">
        <v>450</v>
      </c>
      <c r="E80" t="str">
        <f>INDEX($H$4:$H$15,MONTH(eggs_tbl[[#This Row],[Date]]))</f>
        <v>February</v>
      </c>
      <c r="F80" t="str">
        <f>INDEX($I$4:$I$10,eggs_tbl[[#This Row],[Pen House]])</f>
        <v>Pen Three</v>
      </c>
      <c r="M80" t="s">
        <v>2311</v>
      </c>
      <c r="N80" s="18">
        <v>3232</v>
      </c>
    </row>
    <row r="81" spans="1:14" x14ac:dyDescent="0.25">
      <c r="A81">
        <v>1</v>
      </c>
      <c r="B81" s="5">
        <v>43503</v>
      </c>
      <c r="C81" s="6">
        <v>0.52083333333333337</v>
      </c>
      <c r="D81">
        <v>167</v>
      </c>
      <c r="E81" t="str">
        <f>INDEX($H$4:$H$15,MONTH(eggs_tbl[[#This Row],[Date]]))</f>
        <v>February</v>
      </c>
      <c r="F81" t="str">
        <f>INDEX($I$4:$I$10,eggs_tbl[[#This Row],[Pen House]])</f>
        <v>Pen One</v>
      </c>
      <c r="M81" t="s">
        <v>2312</v>
      </c>
      <c r="N81" s="18">
        <v>3262</v>
      </c>
    </row>
    <row r="82" spans="1:14" x14ac:dyDescent="0.25">
      <c r="A82">
        <v>4</v>
      </c>
      <c r="B82" s="5">
        <v>43503</v>
      </c>
      <c r="C82" s="6">
        <v>0.6875</v>
      </c>
      <c r="D82">
        <v>307</v>
      </c>
      <c r="E82" t="str">
        <f>INDEX($H$4:$H$15,MONTH(eggs_tbl[[#This Row],[Date]]))</f>
        <v>February</v>
      </c>
      <c r="F82" t="str">
        <f>INDEX($I$4:$I$10,eggs_tbl[[#This Row],[Pen House]])</f>
        <v>Pen Four</v>
      </c>
      <c r="M82" t="s">
        <v>2313</v>
      </c>
      <c r="N82" s="18">
        <v>3680</v>
      </c>
    </row>
    <row r="83" spans="1:14" x14ac:dyDescent="0.25">
      <c r="A83">
        <v>6</v>
      </c>
      <c r="B83" s="5">
        <v>43504</v>
      </c>
      <c r="C83" s="6">
        <v>0.6875</v>
      </c>
      <c r="D83">
        <v>272</v>
      </c>
      <c r="E83" t="str">
        <f>INDEX($H$4:$H$15,MONTH(eggs_tbl[[#This Row],[Date]]))</f>
        <v>February</v>
      </c>
      <c r="F83" t="str">
        <f>INDEX($I$4:$I$10,eggs_tbl[[#This Row],[Pen House]])</f>
        <v>Pen Six</v>
      </c>
      <c r="M83" t="s">
        <v>2314</v>
      </c>
      <c r="N83" s="18">
        <v>2078</v>
      </c>
    </row>
    <row r="84" spans="1:14" x14ac:dyDescent="0.25">
      <c r="A84">
        <v>1</v>
      </c>
      <c r="B84" s="5">
        <v>43505</v>
      </c>
      <c r="C84" s="6">
        <v>0.35416666666666669</v>
      </c>
      <c r="D84">
        <v>257</v>
      </c>
      <c r="E84" t="str">
        <f>INDEX($H$4:$H$15,MONTH(eggs_tbl[[#This Row],[Date]]))</f>
        <v>February</v>
      </c>
      <c r="F84" t="str">
        <f>INDEX($I$4:$I$10,eggs_tbl[[#This Row],[Pen House]])</f>
        <v>Pen One</v>
      </c>
      <c r="M84" t="s">
        <v>2315</v>
      </c>
      <c r="N84" s="18">
        <v>3404</v>
      </c>
    </row>
    <row r="85" spans="1:14" x14ac:dyDescent="0.25">
      <c r="A85">
        <v>1</v>
      </c>
      <c r="B85" s="5">
        <v>43505</v>
      </c>
      <c r="C85" s="6">
        <v>0.52083333333333337</v>
      </c>
      <c r="D85">
        <v>431</v>
      </c>
      <c r="E85" t="str">
        <f>INDEX($H$4:$H$15,MONTH(eggs_tbl[[#This Row],[Date]]))</f>
        <v>February</v>
      </c>
      <c r="F85" t="str">
        <f>INDEX($I$4:$I$10,eggs_tbl[[#This Row],[Pen House]])</f>
        <v>Pen One</v>
      </c>
      <c r="M85" t="s">
        <v>2316</v>
      </c>
      <c r="N85" s="18">
        <v>3309</v>
      </c>
    </row>
    <row r="86" spans="1:14" x14ac:dyDescent="0.25">
      <c r="A86">
        <v>3</v>
      </c>
      <c r="B86" s="5">
        <v>43506</v>
      </c>
      <c r="C86" s="6">
        <v>0.35416666666666669</v>
      </c>
      <c r="D86">
        <v>488</v>
      </c>
      <c r="E86" t="str">
        <f>INDEX($H$4:$H$15,MONTH(eggs_tbl[[#This Row],[Date]]))</f>
        <v>February</v>
      </c>
      <c r="F86" t="str">
        <f>INDEX($I$4:$I$10,eggs_tbl[[#This Row],[Pen House]])</f>
        <v>Pen Three</v>
      </c>
      <c r="M86" t="s">
        <v>2317</v>
      </c>
      <c r="N86" s="18">
        <v>2020</v>
      </c>
    </row>
    <row r="87" spans="1:14" x14ac:dyDescent="0.25">
      <c r="A87">
        <v>6</v>
      </c>
      <c r="B87" s="5">
        <v>43506</v>
      </c>
      <c r="C87" s="6">
        <v>0.52083333333333337</v>
      </c>
      <c r="D87">
        <v>162</v>
      </c>
      <c r="E87" t="str">
        <f>INDEX($H$4:$H$15,MONTH(eggs_tbl[[#This Row],[Date]]))</f>
        <v>February</v>
      </c>
      <c r="F87" t="str">
        <f>INDEX($I$4:$I$10,eggs_tbl[[#This Row],[Pen House]])</f>
        <v>Pen Six</v>
      </c>
      <c r="M87" t="s">
        <v>2318</v>
      </c>
      <c r="N87" s="18">
        <v>3509</v>
      </c>
    </row>
    <row r="88" spans="1:14" x14ac:dyDescent="0.25">
      <c r="A88">
        <v>4</v>
      </c>
      <c r="B88" s="5">
        <v>43506</v>
      </c>
      <c r="C88" s="6">
        <v>0.6875</v>
      </c>
      <c r="D88">
        <v>357</v>
      </c>
      <c r="E88" t="str">
        <f>INDEX($H$4:$H$15,MONTH(eggs_tbl[[#This Row],[Date]]))</f>
        <v>February</v>
      </c>
      <c r="F88" t="str">
        <f>INDEX($I$4:$I$10,eggs_tbl[[#This Row],[Pen House]])</f>
        <v>Pen Four</v>
      </c>
      <c r="L88" t="s">
        <v>2344</v>
      </c>
      <c r="N88" s="18">
        <v>32615</v>
      </c>
    </row>
    <row r="89" spans="1:14" x14ac:dyDescent="0.25">
      <c r="A89">
        <v>3</v>
      </c>
      <c r="B89" s="5">
        <v>43507</v>
      </c>
      <c r="C89" s="6">
        <v>0.35416666666666669</v>
      </c>
      <c r="D89">
        <v>203</v>
      </c>
      <c r="E89" t="str">
        <f>INDEX($H$4:$H$15,MONTH(eggs_tbl[[#This Row],[Date]]))</f>
        <v>February</v>
      </c>
      <c r="F89" t="str">
        <f>INDEX($I$4:$I$10,eggs_tbl[[#This Row],[Pen House]])</f>
        <v>Pen Three</v>
      </c>
      <c r="L89" s="20" t="s">
        <v>2320</v>
      </c>
      <c r="M89" s="20"/>
      <c r="N89" s="19">
        <v>222809</v>
      </c>
    </row>
    <row r="90" spans="1:14" x14ac:dyDescent="0.25">
      <c r="A90">
        <v>7</v>
      </c>
      <c r="B90" s="5">
        <v>43507</v>
      </c>
      <c r="C90" s="6">
        <v>0.52083333333333337</v>
      </c>
      <c r="D90">
        <v>261</v>
      </c>
      <c r="E90" t="str">
        <f>INDEX($H$4:$H$15,MONTH(eggs_tbl[[#This Row],[Date]]))</f>
        <v>February</v>
      </c>
      <c r="F90" t="str">
        <f>INDEX($I$4:$I$10,eggs_tbl[[#This Row],[Pen House]])</f>
        <v>Pen Seven</v>
      </c>
    </row>
    <row r="91" spans="1:14" x14ac:dyDescent="0.25">
      <c r="A91">
        <v>1</v>
      </c>
      <c r="B91" s="5">
        <v>43508</v>
      </c>
      <c r="C91" s="6">
        <v>0.35416666666666669</v>
      </c>
      <c r="D91">
        <v>309</v>
      </c>
      <c r="E91" t="str">
        <f>INDEX($H$4:$H$15,MONTH(eggs_tbl[[#This Row],[Date]]))</f>
        <v>February</v>
      </c>
      <c r="F91" t="str">
        <f>INDEX($I$4:$I$10,eggs_tbl[[#This Row],[Pen House]])</f>
        <v>Pen One</v>
      </c>
    </row>
    <row r="92" spans="1:14" x14ac:dyDescent="0.25">
      <c r="A92">
        <v>6</v>
      </c>
      <c r="B92" s="5">
        <v>43509</v>
      </c>
      <c r="C92" s="6">
        <v>0.52083333333333337</v>
      </c>
      <c r="D92">
        <v>404</v>
      </c>
      <c r="E92" t="str">
        <f>INDEX($H$4:$H$15,MONTH(eggs_tbl[[#This Row],[Date]]))</f>
        <v>February</v>
      </c>
      <c r="F92" t="str">
        <f>INDEX($I$4:$I$10,eggs_tbl[[#This Row],[Pen House]])</f>
        <v>Pen Six</v>
      </c>
    </row>
    <row r="93" spans="1:14" x14ac:dyDescent="0.25">
      <c r="A93">
        <v>3</v>
      </c>
      <c r="B93" s="5">
        <v>43509</v>
      </c>
      <c r="C93" s="6">
        <v>0.6875</v>
      </c>
      <c r="D93">
        <v>230</v>
      </c>
      <c r="E93" t="str">
        <f>INDEX($H$4:$H$15,MONTH(eggs_tbl[[#This Row],[Date]]))</f>
        <v>February</v>
      </c>
      <c r="F93" t="str">
        <f>INDEX($I$4:$I$10,eggs_tbl[[#This Row],[Pen House]])</f>
        <v>Pen Three</v>
      </c>
    </row>
    <row r="94" spans="1:14" x14ac:dyDescent="0.25">
      <c r="A94">
        <v>1</v>
      </c>
      <c r="B94" s="5">
        <v>43510</v>
      </c>
      <c r="C94" s="6">
        <v>0.52083333333333337</v>
      </c>
      <c r="D94">
        <v>306</v>
      </c>
      <c r="E94" t="str">
        <f>INDEX($H$4:$H$15,MONTH(eggs_tbl[[#This Row],[Date]]))</f>
        <v>February</v>
      </c>
      <c r="F94" t="str">
        <f>INDEX($I$4:$I$10,eggs_tbl[[#This Row],[Pen House]])</f>
        <v>Pen One</v>
      </c>
    </row>
    <row r="95" spans="1:14" x14ac:dyDescent="0.25">
      <c r="A95">
        <v>7</v>
      </c>
      <c r="B95" s="5">
        <v>43510</v>
      </c>
      <c r="C95" s="6">
        <v>0.6875</v>
      </c>
      <c r="D95">
        <v>413</v>
      </c>
      <c r="E95" t="str">
        <f>INDEX($H$4:$H$15,MONTH(eggs_tbl[[#This Row],[Date]]))</f>
        <v>February</v>
      </c>
      <c r="F95" t="str">
        <f>INDEX($I$4:$I$10,eggs_tbl[[#This Row],[Pen House]])</f>
        <v>Pen Seven</v>
      </c>
    </row>
    <row r="96" spans="1:14" x14ac:dyDescent="0.25">
      <c r="A96">
        <v>7</v>
      </c>
      <c r="B96" s="5">
        <v>43511</v>
      </c>
      <c r="C96" s="6">
        <v>0.35416666666666669</v>
      </c>
      <c r="D96">
        <v>296</v>
      </c>
      <c r="E96" t="str">
        <f>INDEX($H$4:$H$15,MONTH(eggs_tbl[[#This Row],[Date]]))</f>
        <v>February</v>
      </c>
      <c r="F96" t="str">
        <f>INDEX($I$4:$I$10,eggs_tbl[[#This Row],[Pen House]])</f>
        <v>Pen Seven</v>
      </c>
    </row>
    <row r="97" spans="1:6" x14ac:dyDescent="0.25">
      <c r="A97">
        <v>4</v>
      </c>
      <c r="B97" s="5">
        <v>43511</v>
      </c>
      <c r="C97" s="6">
        <v>0.6875</v>
      </c>
      <c r="D97">
        <v>262</v>
      </c>
      <c r="E97" t="str">
        <f>INDEX($H$4:$H$15,MONTH(eggs_tbl[[#This Row],[Date]]))</f>
        <v>February</v>
      </c>
      <c r="F97" t="str">
        <f>INDEX($I$4:$I$10,eggs_tbl[[#This Row],[Pen House]])</f>
        <v>Pen Four</v>
      </c>
    </row>
    <row r="98" spans="1:6" x14ac:dyDescent="0.25">
      <c r="A98">
        <v>3</v>
      </c>
      <c r="B98" s="5">
        <v>43512</v>
      </c>
      <c r="C98" s="6">
        <v>0.35416666666666669</v>
      </c>
      <c r="D98">
        <v>356</v>
      </c>
      <c r="E98" t="str">
        <f>INDEX($H$4:$H$15,MONTH(eggs_tbl[[#This Row],[Date]]))</f>
        <v>February</v>
      </c>
      <c r="F98" t="str">
        <f>INDEX($I$4:$I$10,eggs_tbl[[#This Row],[Pen House]])</f>
        <v>Pen Three</v>
      </c>
    </row>
    <row r="99" spans="1:6" x14ac:dyDescent="0.25">
      <c r="A99">
        <v>2</v>
      </c>
      <c r="B99" s="5">
        <v>43512</v>
      </c>
      <c r="C99" s="6">
        <v>0.52083333333333337</v>
      </c>
      <c r="D99">
        <v>261</v>
      </c>
      <c r="E99" t="str">
        <f>INDEX($H$4:$H$15,MONTH(eggs_tbl[[#This Row],[Date]]))</f>
        <v>February</v>
      </c>
      <c r="F99" t="str">
        <f>INDEX($I$4:$I$10,eggs_tbl[[#This Row],[Pen House]])</f>
        <v>Pen Two</v>
      </c>
    </row>
    <row r="100" spans="1:6" x14ac:dyDescent="0.25">
      <c r="A100">
        <v>5</v>
      </c>
      <c r="B100" s="5">
        <v>43512</v>
      </c>
      <c r="C100" s="6">
        <v>0.6875</v>
      </c>
      <c r="D100">
        <v>383</v>
      </c>
      <c r="E100" t="str">
        <f>INDEX($H$4:$H$15,MONTH(eggs_tbl[[#This Row],[Date]]))</f>
        <v>February</v>
      </c>
      <c r="F100" t="str">
        <f>INDEX($I$4:$I$10,eggs_tbl[[#This Row],[Pen House]])</f>
        <v>Pen Five</v>
      </c>
    </row>
    <row r="101" spans="1:6" x14ac:dyDescent="0.25">
      <c r="A101">
        <v>5</v>
      </c>
      <c r="B101" s="5">
        <v>43513</v>
      </c>
      <c r="C101" s="6">
        <v>0.35416666666666669</v>
      </c>
      <c r="D101">
        <v>418</v>
      </c>
      <c r="E101" t="str">
        <f>INDEX($H$4:$H$15,MONTH(eggs_tbl[[#This Row],[Date]]))</f>
        <v>February</v>
      </c>
      <c r="F101" t="str">
        <f>INDEX($I$4:$I$10,eggs_tbl[[#This Row],[Pen House]])</f>
        <v>Pen Five</v>
      </c>
    </row>
    <row r="102" spans="1:6" x14ac:dyDescent="0.25">
      <c r="A102">
        <v>5</v>
      </c>
      <c r="B102" s="5">
        <v>43513</v>
      </c>
      <c r="C102" s="6">
        <v>0.52083333333333337</v>
      </c>
      <c r="D102">
        <v>233</v>
      </c>
      <c r="E102" t="str">
        <f>INDEX($H$4:$H$15,MONTH(eggs_tbl[[#This Row],[Date]]))</f>
        <v>February</v>
      </c>
      <c r="F102" t="str">
        <f>INDEX($I$4:$I$10,eggs_tbl[[#This Row],[Pen House]])</f>
        <v>Pen Five</v>
      </c>
    </row>
    <row r="103" spans="1:6" x14ac:dyDescent="0.25">
      <c r="A103">
        <v>2</v>
      </c>
      <c r="B103" s="5">
        <v>43513</v>
      </c>
      <c r="C103" s="6">
        <v>0.6875</v>
      </c>
      <c r="D103">
        <v>414</v>
      </c>
      <c r="E103" t="str">
        <f>INDEX($H$4:$H$15,MONTH(eggs_tbl[[#This Row],[Date]]))</f>
        <v>February</v>
      </c>
      <c r="F103" t="str">
        <f>INDEX($I$4:$I$10,eggs_tbl[[#This Row],[Pen House]])</f>
        <v>Pen Two</v>
      </c>
    </row>
    <row r="104" spans="1:6" x14ac:dyDescent="0.25">
      <c r="A104">
        <v>3</v>
      </c>
      <c r="B104" s="5">
        <v>43514</v>
      </c>
      <c r="C104" s="6">
        <v>0.35416666666666669</v>
      </c>
      <c r="D104">
        <v>313</v>
      </c>
      <c r="E104" t="str">
        <f>INDEX($H$4:$H$15,MONTH(eggs_tbl[[#This Row],[Date]]))</f>
        <v>February</v>
      </c>
      <c r="F104" t="str">
        <f>INDEX($I$4:$I$10,eggs_tbl[[#This Row],[Pen House]])</f>
        <v>Pen Three</v>
      </c>
    </row>
    <row r="105" spans="1:6" x14ac:dyDescent="0.25">
      <c r="A105">
        <v>5</v>
      </c>
      <c r="B105" s="5">
        <v>43514</v>
      </c>
      <c r="C105" s="6">
        <v>0.52083333333333337</v>
      </c>
      <c r="D105">
        <v>287</v>
      </c>
      <c r="E105" t="str">
        <f>INDEX($H$4:$H$15,MONTH(eggs_tbl[[#This Row],[Date]]))</f>
        <v>February</v>
      </c>
      <c r="F105" t="str">
        <f>INDEX($I$4:$I$10,eggs_tbl[[#This Row],[Pen House]])</f>
        <v>Pen Five</v>
      </c>
    </row>
    <row r="106" spans="1:6" x14ac:dyDescent="0.25">
      <c r="A106">
        <v>3</v>
      </c>
      <c r="B106" s="5">
        <v>43514</v>
      </c>
      <c r="C106" s="6">
        <v>0.6875</v>
      </c>
      <c r="D106">
        <v>184</v>
      </c>
      <c r="E106" t="str">
        <f>INDEX($H$4:$H$15,MONTH(eggs_tbl[[#This Row],[Date]]))</f>
        <v>February</v>
      </c>
      <c r="F106" t="str">
        <f>INDEX($I$4:$I$10,eggs_tbl[[#This Row],[Pen House]])</f>
        <v>Pen Three</v>
      </c>
    </row>
    <row r="107" spans="1:6" x14ac:dyDescent="0.25">
      <c r="A107">
        <v>2</v>
      </c>
      <c r="B107" s="5">
        <v>43515</v>
      </c>
      <c r="C107" s="6">
        <v>0.35416666666666669</v>
      </c>
      <c r="D107">
        <v>325</v>
      </c>
      <c r="E107" t="str">
        <f>INDEX($H$4:$H$15,MONTH(eggs_tbl[[#This Row],[Date]]))</f>
        <v>February</v>
      </c>
      <c r="F107" t="str">
        <f>INDEX($I$4:$I$10,eggs_tbl[[#This Row],[Pen House]])</f>
        <v>Pen Two</v>
      </c>
    </row>
    <row r="108" spans="1:6" x14ac:dyDescent="0.25">
      <c r="A108">
        <v>2</v>
      </c>
      <c r="B108" s="5">
        <v>43516</v>
      </c>
      <c r="C108" s="6">
        <v>0.35416666666666669</v>
      </c>
      <c r="D108">
        <v>475</v>
      </c>
      <c r="E108" t="str">
        <f>INDEX($H$4:$H$15,MONTH(eggs_tbl[[#This Row],[Date]]))</f>
        <v>February</v>
      </c>
      <c r="F108" t="str">
        <f>INDEX($I$4:$I$10,eggs_tbl[[#This Row],[Pen House]])</f>
        <v>Pen Two</v>
      </c>
    </row>
    <row r="109" spans="1:6" x14ac:dyDescent="0.25">
      <c r="A109">
        <v>4</v>
      </c>
      <c r="B109" s="5">
        <v>43516</v>
      </c>
      <c r="C109" s="6">
        <v>0.52083333333333337</v>
      </c>
      <c r="D109">
        <v>462</v>
      </c>
      <c r="E109" t="str">
        <f>INDEX($H$4:$H$15,MONTH(eggs_tbl[[#This Row],[Date]]))</f>
        <v>February</v>
      </c>
      <c r="F109" t="str">
        <f>INDEX($I$4:$I$10,eggs_tbl[[#This Row],[Pen House]])</f>
        <v>Pen Four</v>
      </c>
    </row>
    <row r="110" spans="1:6" x14ac:dyDescent="0.25">
      <c r="A110">
        <v>7</v>
      </c>
      <c r="B110" s="5">
        <v>43516</v>
      </c>
      <c r="C110" s="6">
        <v>0.6875</v>
      </c>
      <c r="D110">
        <v>291</v>
      </c>
      <c r="E110" t="str">
        <f>INDEX($H$4:$H$15,MONTH(eggs_tbl[[#This Row],[Date]]))</f>
        <v>February</v>
      </c>
      <c r="F110" t="str">
        <f>INDEX($I$4:$I$10,eggs_tbl[[#This Row],[Pen House]])</f>
        <v>Pen Seven</v>
      </c>
    </row>
    <row r="111" spans="1:6" x14ac:dyDescent="0.25">
      <c r="A111">
        <v>4</v>
      </c>
      <c r="B111" s="5">
        <v>43517</v>
      </c>
      <c r="C111" s="6">
        <v>0.35416666666666669</v>
      </c>
      <c r="D111">
        <v>403</v>
      </c>
      <c r="E111" t="str">
        <f>INDEX($H$4:$H$15,MONTH(eggs_tbl[[#This Row],[Date]]))</f>
        <v>February</v>
      </c>
      <c r="F111" t="str">
        <f>INDEX($I$4:$I$10,eggs_tbl[[#This Row],[Pen House]])</f>
        <v>Pen Four</v>
      </c>
    </row>
    <row r="112" spans="1:6" x14ac:dyDescent="0.25">
      <c r="A112">
        <v>1</v>
      </c>
      <c r="B112" s="5">
        <v>43517</v>
      </c>
      <c r="C112" s="6">
        <v>0.52083333333333337</v>
      </c>
      <c r="D112">
        <v>212</v>
      </c>
      <c r="E112" t="str">
        <f>INDEX($H$4:$H$15,MONTH(eggs_tbl[[#This Row],[Date]]))</f>
        <v>February</v>
      </c>
      <c r="F112" t="str">
        <f>INDEX($I$4:$I$10,eggs_tbl[[#This Row],[Pen House]])</f>
        <v>Pen One</v>
      </c>
    </row>
    <row r="113" spans="1:6" x14ac:dyDescent="0.25">
      <c r="A113">
        <v>5</v>
      </c>
      <c r="B113" s="5">
        <v>43518</v>
      </c>
      <c r="C113" s="6">
        <v>0.52083333333333337</v>
      </c>
      <c r="D113">
        <v>285</v>
      </c>
      <c r="E113" t="str">
        <f>INDEX($H$4:$H$15,MONTH(eggs_tbl[[#This Row],[Date]]))</f>
        <v>February</v>
      </c>
      <c r="F113" t="str">
        <f>INDEX($I$4:$I$10,eggs_tbl[[#This Row],[Pen House]])</f>
        <v>Pen Five</v>
      </c>
    </row>
    <row r="114" spans="1:6" x14ac:dyDescent="0.25">
      <c r="A114">
        <v>7</v>
      </c>
      <c r="B114" s="5">
        <v>43518</v>
      </c>
      <c r="C114" s="6">
        <v>0.6875</v>
      </c>
      <c r="D114">
        <v>382</v>
      </c>
      <c r="E114" t="str">
        <f>INDEX($H$4:$H$15,MONTH(eggs_tbl[[#This Row],[Date]]))</f>
        <v>February</v>
      </c>
      <c r="F114" t="str">
        <f>INDEX($I$4:$I$10,eggs_tbl[[#This Row],[Pen House]])</f>
        <v>Pen Seven</v>
      </c>
    </row>
    <row r="115" spans="1:6" x14ac:dyDescent="0.25">
      <c r="A115">
        <v>1</v>
      </c>
      <c r="B115" s="5">
        <v>43519</v>
      </c>
      <c r="C115" s="6">
        <v>0.6875</v>
      </c>
      <c r="D115">
        <v>162</v>
      </c>
      <c r="E115" t="str">
        <f>INDEX($H$4:$H$15,MONTH(eggs_tbl[[#This Row],[Date]]))</f>
        <v>February</v>
      </c>
      <c r="F115" t="str">
        <f>INDEX($I$4:$I$10,eggs_tbl[[#This Row],[Pen House]])</f>
        <v>Pen One</v>
      </c>
    </row>
    <row r="116" spans="1:6" x14ac:dyDescent="0.25">
      <c r="A116">
        <v>5</v>
      </c>
      <c r="B116" s="5">
        <v>43520</v>
      </c>
      <c r="C116" s="6">
        <v>0.52083333333333337</v>
      </c>
      <c r="D116">
        <v>487</v>
      </c>
      <c r="E116" t="str">
        <f>INDEX($H$4:$H$15,MONTH(eggs_tbl[[#This Row],[Date]]))</f>
        <v>February</v>
      </c>
      <c r="F116" t="str">
        <f>INDEX($I$4:$I$10,eggs_tbl[[#This Row],[Pen House]])</f>
        <v>Pen Five</v>
      </c>
    </row>
    <row r="117" spans="1:6" x14ac:dyDescent="0.25">
      <c r="A117">
        <v>6</v>
      </c>
      <c r="B117" s="5">
        <v>43520</v>
      </c>
      <c r="C117" s="6">
        <v>0.6875</v>
      </c>
      <c r="D117">
        <v>267</v>
      </c>
      <c r="E117" t="str">
        <f>INDEX($H$4:$H$15,MONTH(eggs_tbl[[#This Row],[Date]]))</f>
        <v>February</v>
      </c>
      <c r="F117" t="str">
        <f>INDEX($I$4:$I$10,eggs_tbl[[#This Row],[Pen House]])</f>
        <v>Pen Six</v>
      </c>
    </row>
    <row r="118" spans="1:6" x14ac:dyDescent="0.25">
      <c r="A118">
        <v>6</v>
      </c>
      <c r="B118" s="5">
        <v>43521</v>
      </c>
      <c r="C118" s="6">
        <v>0.35416666666666669</v>
      </c>
      <c r="D118">
        <v>457</v>
      </c>
      <c r="E118" t="str">
        <f>INDEX($H$4:$H$15,MONTH(eggs_tbl[[#This Row],[Date]]))</f>
        <v>February</v>
      </c>
      <c r="F118" t="str">
        <f>INDEX($I$4:$I$10,eggs_tbl[[#This Row],[Pen House]])</f>
        <v>Pen Six</v>
      </c>
    </row>
    <row r="119" spans="1:6" x14ac:dyDescent="0.25">
      <c r="A119">
        <v>4</v>
      </c>
      <c r="B119" s="5">
        <v>43521</v>
      </c>
      <c r="C119" s="6">
        <v>0.6875</v>
      </c>
      <c r="D119">
        <v>485</v>
      </c>
      <c r="E119" t="str">
        <f>INDEX($H$4:$H$15,MONTH(eggs_tbl[[#This Row],[Date]]))</f>
        <v>February</v>
      </c>
      <c r="F119" t="str">
        <f>INDEX($I$4:$I$10,eggs_tbl[[#This Row],[Pen House]])</f>
        <v>Pen Four</v>
      </c>
    </row>
    <row r="120" spans="1:6" x14ac:dyDescent="0.25">
      <c r="A120">
        <v>4</v>
      </c>
      <c r="B120" s="5">
        <v>43522</v>
      </c>
      <c r="C120" s="6">
        <v>0.35416666666666669</v>
      </c>
      <c r="D120">
        <v>375</v>
      </c>
      <c r="E120" t="str">
        <f>INDEX($H$4:$H$15,MONTH(eggs_tbl[[#This Row],[Date]]))</f>
        <v>February</v>
      </c>
      <c r="F120" t="str">
        <f>INDEX($I$4:$I$10,eggs_tbl[[#This Row],[Pen House]])</f>
        <v>Pen Four</v>
      </c>
    </row>
    <row r="121" spans="1:6" x14ac:dyDescent="0.25">
      <c r="A121">
        <v>3</v>
      </c>
      <c r="B121" s="5">
        <v>43522</v>
      </c>
      <c r="C121" s="6">
        <v>0.52083333333333337</v>
      </c>
      <c r="D121">
        <v>404</v>
      </c>
      <c r="E121" t="str">
        <f>INDEX($H$4:$H$15,MONTH(eggs_tbl[[#This Row],[Date]]))</f>
        <v>February</v>
      </c>
      <c r="F121" t="str">
        <f>INDEX($I$4:$I$10,eggs_tbl[[#This Row],[Pen House]])</f>
        <v>Pen Three</v>
      </c>
    </row>
    <row r="122" spans="1:6" x14ac:dyDescent="0.25">
      <c r="A122">
        <v>4</v>
      </c>
      <c r="B122" s="5">
        <v>43522</v>
      </c>
      <c r="C122" s="6">
        <v>0.6875</v>
      </c>
      <c r="D122">
        <v>309</v>
      </c>
      <c r="E122" t="str">
        <f>INDEX($H$4:$H$15,MONTH(eggs_tbl[[#This Row],[Date]]))</f>
        <v>February</v>
      </c>
      <c r="F122" t="str">
        <f>INDEX($I$4:$I$10,eggs_tbl[[#This Row],[Pen House]])</f>
        <v>Pen Four</v>
      </c>
    </row>
    <row r="123" spans="1:6" x14ac:dyDescent="0.25">
      <c r="A123">
        <v>5</v>
      </c>
      <c r="B123" s="5">
        <v>43523</v>
      </c>
      <c r="C123" s="6">
        <v>0.35416666666666669</v>
      </c>
      <c r="D123">
        <v>323</v>
      </c>
      <c r="E123" t="str">
        <f>INDEX($H$4:$H$15,MONTH(eggs_tbl[[#This Row],[Date]]))</f>
        <v>February</v>
      </c>
      <c r="F123" t="str">
        <f>INDEX($I$4:$I$10,eggs_tbl[[#This Row],[Pen House]])</f>
        <v>Pen Five</v>
      </c>
    </row>
    <row r="124" spans="1:6" x14ac:dyDescent="0.25">
      <c r="A124">
        <v>5</v>
      </c>
      <c r="B124" s="5">
        <v>43523</v>
      </c>
      <c r="C124" s="6">
        <v>0.52083333333333337</v>
      </c>
      <c r="D124">
        <v>434</v>
      </c>
      <c r="E124" t="str">
        <f>INDEX($H$4:$H$15,MONTH(eggs_tbl[[#This Row],[Date]]))</f>
        <v>February</v>
      </c>
      <c r="F124" t="str">
        <f>INDEX($I$4:$I$10,eggs_tbl[[#This Row],[Pen House]])</f>
        <v>Pen Five</v>
      </c>
    </row>
    <row r="125" spans="1:6" x14ac:dyDescent="0.25">
      <c r="A125">
        <v>6</v>
      </c>
      <c r="B125" s="5">
        <v>43523</v>
      </c>
      <c r="C125" s="6">
        <v>0.6875</v>
      </c>
      <c r="D125">
        <v>201</v>
      </c>
      <c r="E125" t="str">
        <f>INDEX($H$4:$H$15,MONTH(eggs_tbl[[#This Row],[Date]]))</f>
        <v>February</v>
      </c>
      <c r="F125" t="str">
        <f>INDEX($I$4:$I$10,eggs_tbl[[#This Row],[Pen House]])</f>
        <v>Pen Six</v>
      </c>
    </row>
    <row r="126" spans="1:6" x14ac:dyDescent="0.25">
      <c r="A126">
        <v>6</v>
      </c>
      <c r="B126" s="5">
        <v>43525</v>
      </c>
      <c r="C126" s="6">
        <v>0.35416666666666669</v>
      </c>
      <c r="D126">
        <v>216</v>
      </c>
      <c r="E126" t="str">
        <f>INDEX($H$4:$H$15,MONTH(eggs_tbl[[#This Row],[Date]]))</f>
        <v>March</v>
      </c>
      <c r="F126" t="str">
        <f>INDEX($I$4:$I$10,eggs_tbl[[#This Row],[Pen House]])</f>
        <v>Pen Six</v>
      </c>
    </row>
    <row r="127" spans="1:6" x14ac:dyDescent="0.25">
      <c r="A127">
        <v>3</v>
      </c>
      <c r="B127" s="5">
        <v>43525</v>
      </c>
      <c r="C127" s="6">
        <v>0.52083333333333337</v>
      </c>
      <c r="D127">
        <v>339</v>
      </c>
      <c r="E127" t="str">
        <f>INDEX($H$4:$H$15,MONTH(eggs_tbl[[#This Row],[Date]]))</f>
        <v>March</v>
      </c>
      <c r="F127" t="str">
        <f>INDEX($I$4:$I$10,eggs_tbl[[#This Row],[Pen House]])</f>
        <v>Pen Three</v>
      </c>
    </row>
    <row r="128" spans="1:6" x14ac:dyDescent="0.25">
      <c r="A128">
        <v>3</v>
      </c>
      <c r="B128" s="5">
        <v>43526</v>
      </c>
      <c r="C128" s="6">
        <v>0.35416666666666669</v>
      </c>
      <c r="D128">
        <v>297</v>
      </c>
      <c r="E128" t="str">
        <f>INDEX($H$4:$H$15,MONTH(eggs_tbl[[#This Row],[Date]]))</f>
        <v>March</v>
      </c>
      <c r="F128" t="str">
        <f>INDEX($I$4:$I$10,eggs_tbl[[#This Row],[Pen House]])</f>
        <v>Pen Three</v>
      </c>
    </row>
    <row r="129" spans="1:6" x14ac:dyDescent="0.25">
      <c r="A129">
        <v>2</v>
      </c>
      <c r="B129" s="5">
        <v>43526</v>
      </c>
      <c r="C129" s="6">
        <v>0.52083333333333337</v>
      </c>
      <c r="D129">
        <v>434</v>
      </c>
      <c r="E129" t="str">
        <f>INDEX($H$4:$H$15,MONTH(eggs_tbl[[#This Row],[Date]]))</f>
        <v>March</v>
      </c>
      <c r="F129" t="str">
        <f>INDEX($I$4:$I$10,eggs_tbl[[#This Row],[Pen House]])</f>
        <v>Pen Two</v>
      </c>
    </row>
    <row r="130" spans="1:6" x14ac:dyDescent="0.25">
      <c r="A130">
        <v>1</v>
      </c>
      <c r="B130" s="5">
        <v>43526</v>
      </c>
      <c r="C130" s="6">
        <v>0.6875</v>
      </c>
      <c r="D130">
        <v>217</v>
      </c>
      <c r="E130" t="str">
        <f>INDEX($H$4:$H$15,MONTH(eggs_tbl[[#This Row],[Date]]))</f>
        <v>March</v>
      </c>
      <c r="F130" t="str">
        <f>INDEX($I$4:$I$10,eggs_tbl[[#This Row],[Pen House]])</f>
        <v>Pen One</v>
      </c>
    </row>
    <row r="131" spans="1:6" x14ac:dyDescent="0.25">
      <c r="A131">
        <v>6</v>
      </c>
      <c r="B131" s="5">
        <v>43527</v>
      </c>
      <c r="C131" s="6">
        <v>0.52083333333333337</v>
      </c>
      <c r="D131">
        <v>383</v>
      </c>
      <c r="E131" t="str">
        <f>INDEX($H$4:$H$15,MONTH(eggs_tbl[[#This Row],[Date]]))</f>
        <v>March</v>
      </c>
      <c r="F131" t="str">
        <f>INDEX($I$4:$I$10,eggs_tbl[[#This Row],[Pen House]])</f>
        <v>Pen Six</v>
      </c>
    </row>
    <row r="132" spans="1:6" x14ac:dyDescent="0.25">
      <c r="A132">
        <v>3</v>
      </c>
      <c r="B132" s="5">
        <v>43527</v>
      </c>
      <c r="C132" s="6">
        <v>0.6875</v>
      </c>
      <c r="D132">
        <v>468</v>
      </c>
      <c r="E132" t="str">
        <f>INDEX($H$4:$H$15,MONTH(eggs_tbl[[#This Row],[Date]]))</f>
        <v>March</v>
      </c>
      <c r="F132" t="str">
        <f>INDEX($I$4:$I$10,eggs_tbl[[#This Row],[Pen House]])</f>
        <v>Pen Three</v>
      </c>
    </row>
    <row r="133" spans="1:6" x14ac:dyDescent="0.25">
      <c r="A133">
        <v>1</v>
      </c>
      <c r="B133" s="5">
        <v>43528</v>
      </c>
      <c r="C133" s="6">
        <v>0.6875</v>
      </c>
      <c r="D133">
        <v>353</v>
      </c>
      <c r="E133" t="str">
        <f>INDEX($H$4:$H$15,MONTH(eggs_tbl[[#This Row],[Date]]))</f>
        <v>March</v>
      </c>
      <c r="F133" t="str">
        <f>INDEX($I$4:$I$10,eggs_tbl[[#This Row],[Pen House]])</f>
        <v>Pen One</v>
      </c>
    </row>
    <row r="134" spans="1:6" x14ac:dyDescent="0.25">
      <c r="A134">
        <v>4</v>
      </c>
      <c r="B134" s="5">
        <v>43529</v>
      </c>
      <c r="C134" s="6">
        <v>0.35416666666666669</v>
      </c>
      <c r="D134">
        <v>385</v>
      </c>
      <c r="E134" t="str">
        <f>INDEX($H$4:$H$15,MONTH(eggs_tbl[[#This Row],[Date]]))</f>
        <v>March</v>
      </c>
      <c r="F134" t="str">
        <f>INDEX($I$4:$I$10,eggs_tbl[[#This Row],[Pen House]])</f>
        <v>Pen Four</v>
      </c>
    </row>
    <row r="135" spans="1:6" x14ac:dyDescent="0.25">
      <c r="A135">
        <v>6</v>
      </c>
      <c r="B135" s="5">
        <v>43529</v>
      </c>
      <c r="C135" s="6">
        <v>0.52083333333333337</v>
      </c>
      <c r="D135">
        <v>253</v>
      </c>
      <c r="E135" t="str">
        <f>INDEX($H$4:$H$15,MONTH(eggs_tbl[[#This Row],[Date]]))</f>
        <v>March</v>
      </c>
      <c r="F135" t="str">
        <f>INDEX($I$4:$I$10,eggs_tbl[[#This Row],[Pen House]])</f>
        <v>Pen Six</v>
      </c>
    </row>
    <row r="136" spans="1:6" x14ac:dyDescent="0.25">
      <c r="A136">
        <v>3</v>
      </c>
      <c r="B136" s="5">
        <v>43529</v>
      </c>
      <c r="C136" s="6">
        <v>0.6875</v>
      </c>
      <c r="D136">
        <v>223</v>
      </c>
      <c r="E136" t="str">
        <f>INDEX($H$4:$H$15,MONTH(eggs_tbl[[#This Row],[Date]]))</f>
        <v>March</v>
      </c>
      <c r="F136" t="str">
        <f>INDEX($I$4:$I$10,eggs_tbl[[#This Row],[Pen House]])</f>
        <v>Pen Three</v>
      </c>
    </row>
    <row r="137" spans="1:6" x14ac:dyDescent="0.25">
      <c r="A137">
        <v>6</v>
      </c>
      <c r="B137" s="5">
        <v>43530</v>
      </c>
      <c r="C137" s="6">
        <v>0.35416666666666669</v>
      </c>
      <c r="D137">
        <v>337</v>
      </c>
      <c r="E137" t="str">
        <f>INDEX($H$4:$H$15,MONTH(eggs_tbl[[#This Row],[Date]]))</f>
        <v>March</v>
      </c>
      <c r="F137" t="str">
        <f>INDEX($I$4:$I$10,eggs_tbl[[#This Row],[Pen House]])</f>
        <v>Pen Six</v>
      </c>
    </row>
    <row r="138" spans="1:6" x14ac:dyDescent="0.25">
      <c r="A138">
        <v>6</v>
      </c>
      <c r="B138" s="5">
        <v>43530</v>
      </c>
      <c r="C138" s="6">
        <v>0.52083333333333337</v>
      </c>
      <c r="D138">
        <v>247</v>
      </c>
      <c r="E138" t="str">
        <f>INDEX($H$4:$H$15,MONTH(eggs_tbl[[#This Row],[Date]]))</f>
        <v>March</v>
      </c>
      <c r="F138" t="str">
        <f>INDEX($I$4:$I$10,eggs_tbl[[#This Row],[Pen House]])</f>
        <v>Pen Six</v>
      </c>
    </row>
    <row r="139" spans="1:6" x14ac:dyDescent="0.25">
      <c r="A139">
        <v>7</v>
      </c>
      <c r="B139" s="5">
        <v>43530</v>
      </c>
      <c r="C139" s="6">
        <v>0.6875</v>
      </c>
      <c r="D139">
        <v>473</v>
      </c>
      <c r="E139" t="str">
        <f>INDEX($H$4:$H$15,MONTH(eggs_tbl[[#This Row],[Date]]))</f>
        <v>March</v>
      </c>
      <c r="F139" t="str">
        <f>INDEX($I$4:$I$10,eggs_tbl[[#This Row],[Pen House]])</f>
        <v>Pen Seven</v>
      </c>
    </row>
    <row r="140" spans="1:6" x14ac:dyDescent="0.25">
      <c r="A140">
        <v>6</v>
      </c>
      <c r="B140" s="5">
        <v>43531</v>
      </c>
      <c r="C140" s="6">
        <v>0.35416666666666669</v>
      </c>
      <c r="D140">
        <v>234</v>
      </c>
      <c r="E140" t="str">
        <f>INDEX($H$4:$H$15,MONTH(eggs_tbl[[#This Row],[Date]]))</f>
        <v>March</v>
      </c>
      <c r="F140" t="str">
        <f>INDEX($I$4:$I$10,eggs_tbl[[#This Row],[Pen House]])</f>
        <v>Pen Six</v>
      </c>
    </row>
    <row r="141" spans="1:6" x14ac:dyDescent="0.25">
      <c r="A141">
        <v>7</v>
      </c>
      <c r="B141" s="5">
        <v>43531</v>
      </c>
      <c r="C141" s="6">
        <v>0.52083333333333337</v>
      </c>
      <c r="D141">
        <v>434</v>
      </c>
      <c r="E141" t="str">
        <f>INDEX($H$4:$H$15,MONTH(eggs_tbl[[#This Row],[Date]]))</f>
        <v>March</v>
      </c>
      <c r="F141" t="str">
        <f>INDEX($I$4:$I$10,eggs_tbl[[#This Row],[Pen House]])</f>
        <v>Pen Seven</v>
      </c>
    </row>
    <row r="142" spans="1:6" x14ac:dyDescent="0.25">
      <c r="A142">
        <v>2</v>
      </c>
      <c r="B142" s="5">
        <v>43531</v>
      </c>
      <c r="C142" s="6">
        <v>0.6875</v>
      </c>
      <c r="D142">
        <v>466</v>
      </c>
      <c r="E142" t="str">
        <f>INDEX($H$4:$H$15,MONTH(eggs_tbl[[#This Row],[Date]]))</f>
        <v>March</v>
      </c>
      <c r="F142" t="str">
        <f>INDEX($I$4:$I$10,eggs_tbl[[#This Row],[Pen House]])</f>
        <v>Pen Two</v>
      </c>
    </row>
    <row r="143" spans="1:6" x14ac:dyDescent="0.25">
      <c r="A143">
        <v>3</v>
      </c>
      <c r="B143" s="5">
        <v>43532</v>
      </c>
      <c r="C143" s="6">
        <v>0.35416666666666669</v>
      </c>
      <c r="D143">
        <v>446</v>
      </c>
      <c r="E143" t="str">
        <f>INDEX($H$4:$H$15,MONTH(eggs_tbl[[#This Row],[Date]]))</f>
        <v>March</v>
      </c>
      <c r="F143" t="str">
        <f>INDEX($I$4:$I$10,eggs_tbl[[#This Row],[Pen House]])</f>
        <v>Pen Three</v>
      </c>
    </row>
    <row r="144" spans="1:6" x14ac:dyDescent="0.25">
      <c r="A144">
        <v>4</v>
      </c>
      <c r="B144" s="5">
        <v>43532</v>
      </c>
      <c r="C144" s="6">
        <v>0.6875</v>
      </c>
      <c r="D144">
        <v>156</v>
      </c>
      <c r="E144" t="str">
        <f>INDEX($H$4:$H$15,MONTH(eggs_tbl[[#This Row],[Date]]))</f>
        <v>March</v>
      </c>
      <c r="F144" t="str">
        <f>INDEX($I$4:$I$10,eggs_tbl[[#This Row],[Pen House]])</f>
        <v>Pen Four</v>
      </c>
    </row>
    <row r="145" spans="1:6" x14ac:dyDescent="0.25">
      <c r="A145">
        <v>3</v>
      </c>
      <c r="B145" s="5">
        <v>43533</v>
      </c>
      <c r="C145" s="6">
        <v>0.35416666666666669</v>
      </c>
      <c r="D145">
        <v>484</v>
      </c>
      <c r="E145" t="str">
        <f>INDEX($H$4:$H$15,MONTH(eggs_tbl[[#This Row],[Date]]))</f>
        <v>March</v>
      </c>
      <c r="F145" t="str">
        <f>INDEX($I$4:$I$10,eggs_tbl[[#This Row],[Pen House]])</f>
        <v>Pen Three</v>
      </c>
    </row>
    <row r="146" spans="1:6" x14ac:dyDescent="0.25">
      <c r="A146">
        <v>2</v>
      </c>
      <c r="B146" s="5">
        <v>43533</v>
      </c>
      <c r="C146" s="6">
        <v>0.52083333333333337</v>
      </c>
      <c r="D146">
        <v>238</v>
      </c>
      <c r="E146" t="str">
        <f>INDEX($H$4:$H$15,MONTH(eggs_tbl[[#This Row],[Date]]))</f>
        <v>March</v>
      </c>
      <c r="F146" t="str">
        <f>INDEX($I$4:$I$10,eggs_tbl[[#This Row],[Pen House]])</f>
        <v>Pen Two</v>
      </c>
    </row>
    <row r="147" spans="1:6" x14ac:dyDescent="0.25">
      <c r="A147">
        <v>5</v>
      </c>
      <c r="B147" s="5">
        <v>43534</v>
      </c>
      <c r="C147" s="6">
        <v>0.35416666666666669</v>
      </c>
      <c r="D147">
        <v>386</v>
      </c>
      <c r="E147" t="str">
        <f>INDEX($H$4:$H$15,MONTH(eggs_tbl[[#This Row],[Date]]))</f>
        <v>March</v>
      </c>
      <c r="F147" t="str">
        <f>INDEX($I$4:$I$10,eggs_tbl[[#This Row],[Pen House]])</f>
        <v>Pen Five</v>
      </c>
    </row>
    <row r="148" spans="1:6" x14ac:dyDescent="0.25">
      <c r="A148">
        <v>5</v>
      </c>
      <c r="B148" s="5">
        <v>43535</v>
      </c>
      <c r="C148" s="6">
        <v>0.52083333333333337</v>
      </c>
      <c r="D148">
        <v>474</v>
      </c>
      <c r="E148" t="str">
        <f>INDEX($H$4:$H$15,MONTH(eggs_tbl[[#This Row],[Date]]))</f>
        <v>March</v>
      </c>
      <c r="F148" t="str">
        <f>INDEX($I$4:$I$10,eggs_tbl[[#This Row],[Pen House]])</f>
        <v>Pen Five</v>
      </c>
    </row>
    <row r="149" spans="1:6" x14ac:dyDescent="0.25">
      <c r="A149">
        <v>7</v>
      </c>
      <c r="B149" s="5">
        <v>43536</v>
      </c>
      <c r="C149" s="6">
        <v>0.35416666666666669</v>
      </c>
      <c r="D149">
        <v>314</v>
      </c>
      <c r="E149" t="str">
        <f>INDEX($H$4:$H$15,MONTH(eggs_tbl[[#This Row],[Date]]))</f>
        <v>March</v>
      </c>
      <c r="F149" t="str">
        <f>INDEX($I$4:$I$10,eggs_tbl[[#This Row],[Pen House]])</f>
        <v>Pen Seven</v>
      </c>
    </row>
    <row r="150" spans="1:6" x14ac:dyDescent="0.25">
      <c r="A150">
        <v>7</v>
      </c>
      <c r="B150" s="5">
        <v>43536</v>
      </c>
      <c r="C150" s="6">
        <v>0.52083333333333337</v>
      </c>
      <c r="D150">
        <v>274</v>
      </c>
      <c r="E150" t="str">
        <f>INDEX($H$4:$H$15,MONTH(eggs_tbl[[#This Row],[Date]]))</f>
        <v>March</v>
      </c>
      <c r="F150" t="str">
        <f>INDEX($I$4:$I$10,eggs_tbl[[#This Row],[Pen House]])</f>
        <v>Pen Seven</v>
      </c>
    </row>
    <row r="151" spans="1:6" x14ac:dyDescent="0.25">
      <c r="A151">
        <v>3</v>
      </c>
      <c r="B151" s="5">
        <v>43536</v>
      </c>
      <c r="C151" s="6">
        <v>0.6875</v>
      </c>
      <c r="D151">
        <v>191</v>
      </c>
      <c r="E151" t="str">
        <f>INDEX($H$4:$H$15,MONTH(eggs_tbl[[#This Row],[Date]]))</f>
        <v>March</v>
      </c>
      <c r="F151" t="str">
        <f>INDEX($I$4:$I$10,eggs_tbl[[#This Row],[Pen House]])</f>
        <v>Pen Three</v>
      </c>
    </row>
    <row r="152" spans="1:6" x14ac:dyDescent="0.25">
      <c r="A152">
        <v>2</v>
      </c>
      <c r="B152" s="5">
        <v>43537</v>
      </c>
      <c r="C152" s="6">
        <v>0.52083333333333337</v>
      </c>
      <c r="D152">
        <v>258</v>
      </c>
      <c r="E152" t="str">
        <f>INDEX($H$4:$H$15,MONTH(eggs_tbl[[#This Row],[Date]]))</f>
        <v>March</v>
      </c>
      <c r="F152" t="str">
        <f>INDEX($I$4:$I$10,eggs_tbl[[#This Row],[Pen House]])</f>
        <v>Pen Two</v>
      </c>
    </row>
    <row r="153" spans="1:6" x14ac:dyDescent="0.25">
      <c r="A153">
        <v>4</v>
      </c>
      <c r="B153" s="5">
        <v>43537</v>
      </c>
      <c r="C153" s="6">
        <v>0.6875</v>
      </c>
      <c r="D153">
        <v>218</v>
      </c>
      <c r="E153" t="str">
        <f>INDEX($H$4:$H$15,MONTH(eggs_tbl[[#This Row],[Date]]))</f>
        <v>March</v>
      </c>
      <c r="F153" t="str">
        <f>INDEX($I$4:$I$10,eggs_tbl[[#This Row],[Pen House]])</f>
        <v>Pen Four</v>
      </c>
    </row>
    <row r="154" spans="1:6" x14ac:dyDescent="0.25">
      <c r="A154">
        <v>3</v>
      </c>
      <c r="B154" s="5">
        <v>43538</v>
      </c>
      <c r="C154" s="6">
        <v>0.35416666666666669</v>
      </c>
      <c r="D154">
        <v>446</v>
      </c>
      <c r="E154" t="str">
        <f>INDEX($H$4:$H$15,MONTH(eggs_tbl[[#This Row],[Date]]))</f>
        <v>March</v>
      </c>
      <c r="F154" t="str">
        <f>INDEX($I$4:$I$10,eggs_tbl[[#This Row],[Pen House]])</f>
        <v>Pen Three</v>
      </c>
    </row>
    <row r="155" spans="1:6" x14ac:dyDescent="0.25">
      <c r="A155">
        <v>5</v>
      </c>
      <c r="B155" s="5">
        <v>43538</v>
      </c>
      <c r="C155" s="6">
        <v>0.52083333333333337</v>
      </c>
      <c r="D155">
        <v>167</v>
      </c>
      <c r="E155" t="str">
        <f>INDEX($H$4:$H$15,MONTH(eggs_tbl[[#This Row],[Date]]))</f>
        <v>March</v>
      </c>
      <c r="F155" t="str">
        <f>INDEX($I$4:$I$10,eggs_tbl[[#This Row],[Pen House]])</f>
        <v>Pen Five</v>
      </c>
    </row>
    <row r="156" spans="1:6" x14ac:dyDescent="0.25">
      <c r="A156">
        <v>4</v>
      </c>
      <c r="B156" s="5">
        <v>43538</v>
      </c>
      <c r="C156" s="6">
        <v>0.6875</v>
      </c>
      <c r="D156">
        <v>391</v>
      </c>
      <c r="E156" t="str">
        <f>INDEX($H$4:$H$15,MONTH(eggs_tbl[[#This Row],[Date]]))</f>
        <v>March</v>
      </c>
      <c r="F156" t="str">
        <f>INDEX($I$4:$I$10,eggs_tbl[[#This Row],[Pen House]])</f>
        <v>Pen Four</v>
      </c>
    </row>
    <row r="157" spans="1:6" x14ac:dyDescent="0.25">
      <c r="A157">
        <v>6</v>
      </c>
      <c r="B157" s="5">
        <v>43539</v>
      </c>
      <c r="C157" s="6">
        <v>0.35416666666666669</v>
      </c>
      <c r="D157">
        <v>473</v>
      </c>
      <c r="E157" t="str">
        <f>INDEX($H$4:$H$15,MONTH(eggs_tbl[[#This Row],[Date]]))</f>
        <v>March</v>
      </c>
      <c r="F157" t="str">
        <f>INDEX($I$4:$I$10,eggs_tbl[[#This Row],[Pen House]])</f>
        <v>Pen Six</v>
      </c>
    </row>
    <row r="158" spans="1:6" x14ac:dyDescent="0.25">
      <c r="A158">
        <v>3</v>
      </c>
      <c r="B158" s="5">
        <v>43539</v>
      </c>
      <c r="C158" s="6">
        <v>0.52083333333333337</v>
      </c>
      <c r="D158">
        <v>161</v>
      </c>
      <c r="E158" t="str">
        <f>INDEX($H$4:$H$15,MONTH(eggs_tbl[[#This Row],[Date]]))</f>
        <v>March</v>
      </c>
      <c r="F158" t="str">
        <f>INDEX($I$4:$I$10,eggs_tbl[[#This Row],[Pen House]])</f>
        <v>Pen Three</v>
      </c>
    </row>
    <row r="159" spans="1:6" x14ac:dyDescent="0.25">
      <c r="A159">
        <v>7</v>
      </c>
      <c r="B159" s="5">
        <v>43539</v>
      </c>
      <c r="C159" s="6">
        <v>0.6875</v>
      </c>
      <c r="D159">
        <v>467</v>
      </c>
      <c r="E159" t="str">
        <f>INDEX($H$4:$H$15,MONTH(eggs_tbl[[#This Row],[Date]]))</f>
        <v>March</v>
      </c>
      <c r="F159" t="str">
        <f>INDEX($I$4:$I$10,eggs_tbl[[#This Row],[Pen House]])</f>
        <v>Pen Seven</v>
      </c>
    </row>
    <row r="160" spans="1:6" x14ac:dyDescent="0.25">
      <c r="A160">
        <v>5</v>
      </c>
      <c r="B160" s="5">
        <v>43540</v>
      </c>
      <c r="C160" s="6">
        <v>0.35416666666666669</v>
      </c>
      <c r="D160">
        <v>271</v>
      </c>
      <c r="E160" t="str">
        <f>INDEX($H$4:$H$15,MONTH(eggs_tbl[[#This Row],[Date]]))</f>
        <v>March</v>
      </c>
      <c r="F160" t="str">
        <f>INDEX($I$4:$I$10,eggs_tbl[[#This Row],[Pen House]])</f>
        <v>Pen Five</v>
      </c>
    </row>
    <row r="161" spans="1:6" x14ac:dyDescent="0.25">
      <c r="A161">
        <v>6</v>
      </c>
      <c r="B161" s="5">
        <v>43540</v>
      </c>
      <c r="C161" s="6">
        <v>0.52083333333333337</v>
      </c>
      <c r="D161">
        <v>268</v>
      </c>
      <c r="E161" t="str">
        <f>INDEX($H$4:$H$15,MONTH(eggs_tbl[[#This Row],[Date]]))</f>
        <v>March</v>
      </c>
      <c r="F161" t="str">
        <f>INDEX($I$4:$I$10,eggs_tbl[[#This Row],[Pen House]])</f>
        <v>Pen Six</v>
      </c>
    </row>
    <row r="162" spans="1:6" x14ac:dyDescent="0.25">
      <c r="A162">
        <v>4</v>
      </c>
      <c r="B162" s="5">
        <v>43540</v>
      </c>
      <c r="C162" s="6">
        <v>0.6875</v>
      </c>
      <c r="D162">
        <v>417</v>
      </c>
      <c r="E162" t="str">
        <f>INDEX($H$4:$H$15,MONTH(eggs_tbl[[#This Row],[Date]]))</f>
        <v>March</v>
      </c>
      <c r="F162" t="str">
        <f>INDEX($I$4:$I$10,eggs_tbl[[#This Row],[Pen House]])</f>
        <v>Pen Four</v>
      </c>
    </row>
    <row r="163" spans="1:6" x14ac:dyDescent="0.25">
      <c r="A163">
        <v>2</v>
      </c>
      <c r="B163" s="5">
        <v>43541</v>
      </c>
      <c r="C163" s="6">
        <v>0.35416666666666669</v>
      </c>
      <c r="D163">
        <v>330</v>
      </c>
      <c r="E163" t="str">
        <f>INDEX($H$4:$H$15,MONTH(eggs_tbl[[#This Row],[Date]]))</f>
        <v>March</v>
      </c>
      <c r="F163" t="str">
        <f>INDEX($I$4:$I$10,eggs_tbl[[#This Row],[Pen House]])</f>
        <v>Pen Two</v>
      </c>
    </row>
    <row r="164" spans="1:6" x14ac:dyDescent="0.25">
      <c r="A164">
        <v>4</v>
      </c>
      <c r="B164" s="5">
        <v>43542</v>
      </c>
      <c r="C164" s="6">
        <v>0.35416666666666669</v>
      </c>
      <c r="D164">
        <v>384</v>
      </c>
      <c r="E164" t="str">
        <f>INDEX($H$4:$H$15,MONTH(eggs_tbl[[#This Row],[Date]]))</f>
        <v>March</v>
      </c>
      <c r="F164" t="str">
        <f>INDEX($I$4:$I$10,eggs_tbl[[#This Row],[Pen House]])</f>
        <v>Pen Four</v>
      </c>
    </row>
    <row r="165" spans="1:6" x14ac:dyDescent="0.25">
      <c r="A165">
        <v>1</v>
      </c>
      <c r="B165" s="5">
        <v>43543</v>
      </c>
      <c r="C165" s="6">
        <v>0.52083333333333337</v>
      </c>
      <c r="D165">
        <v>199</v>
      </c>
      <c r="E165" t="str">
        <f>INDEX($H$4:$H$15,MONTH(eggs_tbl[[#This Row],[Date]]))</f>
        <v>March</v>
      </c>
      <c r="F165" t="str">
        <f>INDEX($I$4:$I$10,eggs_tbl[[#This Row],[Pen House]])</f>
        <v>Pen One</v>
      </c>
    </row>
    <row r="166" spans="1:6" x14ac:dyDescent="0.25">
      <c r="A166">
        <v>6</v>
      </c>
      <c r="B166" s="5">
        <v>43543</v>
      </c>
      <c r="C166" s="6">
        <v>0.6875</v>
      </c>
      <c r="D166">
        <v>384</v>
      </c>
      <c r="E166" t="str">
        <f>INDEX($H$4:$H$15,MONTH(eggs_tbl[[#This Row],[Date]]))</f>
        <v>March</v>
      </c>
      <c r="F166" t="str">
        <f>INDEX($I$4:$I$10,eggs_tbl[[#This Row],[Pen House]])</f>
        <v>Pen Six</v>
      </c>
    </row>
    <row r="167" spans="1:6" x14ac:dyDescent="0.25">
      <c r="A167">
        <v>2</v>
      </c>
      <c r="B167" s="5">
        <v>43544</v>
      </c>
      <c r="C167" s="6">
        <v>0.52083333333333337</v>
      </c>
      <c r="D167">
        <v>463</v>
      </c>
      <c r="E167" t="str">
        <f>INDEX($H$4:$H$15,MONTH(eggs_tbl[[#This Row],[Date]]))</f>
        <v>March</v>
      </c>
      <c r="F167" t="str">
        <f>INDEX($I$4:$I$10,eggs_tbl[[#This Row],[Pen House]])</f>
        <v>Pen Two</v>
      </c>
    </row>
    <row r="168" spans="1:6" x14ac:dyDescent="0.25">
      <c r="A168">
        <v>1</v>
      </c>
      <c r="B168" s="5">
        <v>43545</v>
      </c>
      <c r="C168" s="6">
        <v>0.35416666666666669</v>
      </c>
      <c r="D168">
        <v>442</v>
      </c>
      <c r="E168" t="str">
        <f>INDEX($H$4:$H$15,MONTH(eggs_tbl[[#This Row],[Date]]))</f>
        <v>March</v>
      </c>
      <c r="F168" t="str">
        <f>INDEX($I$4:$I$10,eggs_tbl[[#This Row],[Pen House]])</f>
        <v>Pen One</v>
      </c>
    </row>
    <row r="169" spans="1:6" x14ac:dyDescent="0.25">
      <c r="A169">
        <v>5</v>
      </c>
      <c r="B169" s="5">
        <v>43545</v>
      </c>
      <c r="C169" s="6">
        <v>0.6875</v>
      </c>
      <c r="D169">
        <v>471</v>
      </c>
      <c r="E169" t="str">
        <f>INDEX($H$4:$H$15,MONTH(eggs_tbl[[#This Row],[Date]]))</f>
        <v>March</v>
      </c>
      <c r="F169" t="str">
        <f>INDEX($I$4:$I$10,eggs_tbl[[#This Row],[Pen House]])</f>
        <v>Pen Five</v>
      </c>
    </row>
    <row r="170" spans="1:6" x14ac:dyDescent="0.25">
      <c r="A170">
        <v>7</v>
      </c>
      <c r="B170" s="5">
        <v>43546</v>
      </c>
      <c r="C170" s="6">
        <v>0.35416666666666669</v>
      </c>
      <c r="D170">
        <v>282</v>
      </c>
      <c r="E170" t="str">
        <f>INDEX($H$4:$H$15,MONTH(eggs_tbl[[#This Row],[Date]]))</f>
        <v>March</v>
      </c>
      <c r="F170" t="str">
        <f>INDEX($I$4:$I$10,eggs_tbl[[#This Row],[Pen House]])</f>
        <v>Pen Seven</v>
      </c>
    </row>
    <row r="171" spans="1:6" x14ac:dyDescent="0.25">
      <c r="A171">
        <v>7</v>
      </c>
      <c r="B171" s="5">
        <v>43546</v>
      </c>
      <c r="C171" s="6">
        <v>0.52083333333333337</v>
      </c>
      <c r="D171">
        <v>280</v>
      </c>
      <c r="E171" t="str">
        <f>INDEX($H$4:$H$15,MONTH(eggs_tbl[[#This Row],[Date]]))</f>
        <v>March</v>
      </c>
      <c r="F171" t="str">
        <f>INDEX($I$4:$I$10,eggs_tbl[[#This Row],[Pen House]])</f>
        <v>Pen Seven</v>
      </c>
    </row>
    <row r="172" spans="1:6" x14ac:dyDescent="0.25">
      <c r="A172">
        <v>4</v>
      </c>
      <c r="B172" s="5">
        <v>43547</v>
      </c>
      <c r="C172" s="6">
        <v>0.35416666666666669</v>
      </c>
      <c r="D172">
        <v>400</v>
      </c>
      <c r="E172" t="str">
        <f>INDEX($H$4:$H$15,MONTH(eggs_tbl[[#This Row],[Date]]))</f>
        <v>March</v>
      </c>
      <c r="F172" t="str">
        <f>INDEX($I$4:$I$10,eggs_tbl[[#This Row],[Pen House]])</f>
        <v>Pen Four</v>
      </c>
    </row>
    <row r="173" spans="1:6" x14ac:dyDescent="0.25">
      <c r="A173">
        <v>6</v>
      </c>
      <c r="B173" s="5">
        <v>43547</v>
      </c>
      <c r="C173" s="6">
        <v>0.52083333333333337</v>
      </c>
      <c r="D173">
        <v>364</v>
      </c>
      <c r="E173" t="str">
        <f>INDEX($H$4:$H$15,MONTH(eggs_tbl[[#This Row],[Date]]))</f>
        <v>March</v>
      </c>
      <c r="F173" t="str">
        <f>INDEX($I$4:$I$10,eggs_tbl[[#This Row],[Pen House]])</f>
        <v>Pen Six</v>
      </c>
    </row>
    <row r="174" spans="1:6" x14ac:dyDescent="0.25">
      <c r="A174">
        <v>3</v>
      </c>
      <c r="B174" s="5">
        <v>43548</v>
      </c>
      <c r="C174" s="6">
        <v>0.35416666666666669</v>
      </c>
      <c r="D174">
        <v>395</v>
      </c>
      <c r="E174" t="str">
        <f>INDEX($H$4:$H$15,MONTH(eggs_tbl[[#This Row],[Date]]))</f>
        <v>March</v>
      </c>
      <c r="F174" t="str">
        <f>INDEX($I$4:$I$10,eggs_tbl[[#This Row],[Pen House]])</f>
        <v>Pen Three</v>
      </c>
    </row>
    <row r="175" spans="1:6" x14ac:dyDescent="0.25">
      <c r="A175">
        <v>3</v>
      </c>
      <c r="B175" s="5">
        <v>43548</v>
      </c>
      <c r="C175" s="6">
        <v>0.6875</v>
      </c>
      <c r="D175">
        <v>484</v>
      </c>
      <c r="E175" t="str">
        <f>INDEX($H$4:$H$15,MONTH(eggs_tbl[[#This Row],[Date]]))</f>
        <v>March</v>
      </c>
      <c r="F175" t="str">
        <f>INDEX($I$4:$I$10,eggs_tbl[[#This Row],[Pen House]])</f>
        <v>Pen Three</v>
      </c>
    </row>
    <row r="176" spans="1:6" x14ac:dyDescent="0.25">
      <c r="A176">
        <v>5</v>
      </c>
      <c r="B176" s="5">
        <v>43550</v>
      </c>
      <c r="C176" s="6">
        <v>0.35416666666666669</v>
      </c>
      <c r="D176">
        <v>232</v>
      </c>
      <c r="E176" t="str">
        <f>INDEX($H$4:$H$15,MONTH(eggs_tbl[[#This Row],[Date]]))</f>
        <v>March</v>
      </c>
      <c r="F176" t="str">
        <f>INDEX($I$4:$I$10,eggs_tbl[[#This Row],[Pen House]])</f>
        <v>Pen Five</v>
      </c>
    </row>
    <row r="177" spans="1:6" x14ac:dyDescent="0.25">
      <c r="A177">
        <v>5</v>
      </c>
      <c r="B177" s="5">
        <v>43550</v>
      </c>
      <c r="C177" s="6">
        <v>0.52083333333333337</v>
      </c>
      <c r="D177">
        <v>297</v>
      </c>
      <c r="E177" t="str">
        <f>INDEX($H$4:$H$15,MONTH(eggs_tbl[[#This Row],[Date]]))</f>
        <v>March</v>
      </c>
      <c r="F177" t="str">
        <f>INDEX($I$4:$I$10,eggs_tbl[[#This Row],[Pen House]])</f>
        <v>Pen Five</v>
      </c>
    </row>
    <row r="178" spans="1:6" x14ac:dyDescent="0.25">
      <c r="A178">
        <v>6</v>
      </c>
      <c r="B178" s="5">
        <v>43550</v>
      </c>
      <c r="C178" s="6">
        <v>0.6875</v>
      </c>
      <c r="D178">
        <v>374</v>
      </c>
      <c r="E178" t="str">
        <f>INDEX($H$4:$H$15,MONTH(eggs_tbl[[#This Row],[Date]]))</f>
        <v>March</v>
      </c>
      <c r="F178" t="str">
        <f>INDEX($I$4:$I$10,eggs_tbl[[#This Row],[Pen House]])</f>
        <v>Pen Six</v>
      </c>
    </row>
    <row r="179" spans="1:6" x14ac:dyDescent="0.25">
      <c r="A179">
        <v>6</v>
      </c>
      <c r="B179" s="5">
        <v>43551</v>
      </c>
      <c r="C179" s="6">
        <v>0.6875</v>
      </c>
      <c r="D179">
        <v>160</v>
      </c>
      <c r="E179" t="str">
        <f>INDEX($H$4:$H$15,MONTH(eggs_tbl[[#This Row],[Date]]))</f>
        <v>March</v>
      </c>
      <c r="F179" t="str">
        <f>INDEX($I$4:$I$10,eggs_tbl[[#This Row],[Pen House]])</f>
        <v>Pen Six</v>
      </c>
    </row>
    <row r="180" spans="1:6" x14ac:dyDescent="0.25">
      <c r="A180">
        <v>5</v>
      </c>
      <c r="B180" s="5">
        <v>43552</v>
      </c>
      <c r="C180" s="6">
        <v>0.35416666666666669</v>
      </c>
      <c r="D180">
        <v>270</v>
      </c>
      <c r="E180" t="str">
        <f>INDEX($H$4:$H$15,MONTH(eggs_tbl[[#This Row],[Date]]))</f>
        <v>March</v>
      </c>
      <c r="F180" t="str">
        <f>INDEX($I$4:$I$10,eggs_tbl[[#This Row],[Pen House]])</f>
        <v>Pen Five</v>
      </c>
    </row>
    <row r="181" spans="1:6" x14ac:dyDescent="0.25">
      <c r="A181">
        <v>5</v>
      </c>
      <c r="B181" s="5">
        <v>43552</v>
      </c>
      <c r="C181" s="6">
        <v>0.52083333333333337</v>
      </c>
      <c r="D181">
        <v>462</v>
      </c>
      <c r="E181" t="str">
        <f>INDEX($H$4:$H$15,MONTH(eggs_tbl[[#This Row],[Date]]))</f>
        <v>March</v>
      </c>
      <c r="F181" t="str">
        <f>INDEX($I$4:$I$10,eggs_tbl[[#This Row],[Pen House]])</f>
        <v>Pen Five</v>
      </c>
    </row>
    <row r="182" spans="1:6" x14ac:dyDescent="0.25">
      <c r="A182">
        <v>1</v>
      </c>
      <c r="B182" s="5">
        <v>43552</v>
      </c>
      <c r="C182" s="6">
        <v>0.6875</v>
      </c>
      <c r="D182">
        <v>493</v>
      </c>
      <c r="E182" t="str">
        <f>INDEX($H$4:$H$15,MONTH(eggs_tbl[[#This Row],[Date]]))</f>
        <v>March</v>
      </c>
      <c r="F182" t="str">
        <f>INDEX($I$4:$I$10,eggs_tbl[[#This Row],[Pen House]])</f>
        <v>Pen One</v>
      </c>
    </row>
    <row r="183" spans="1:6" x14ac:dyDescent="0.25">
      <c r="A183">
        <v>5</v>
      </c>
      <c r="B183" s="5">
        <v>43553</v>
      </c>
      <c r="C183" s="6">
        <v>0.52083333333333337</v>
      </c>
      <c r="D183">
        <v>339</v>
      </c>
      <c r="E183" t="str">
        <f>INDEX($H$4:$H$15,MONTH(eggs_tbl[[#This Row],[Date]]))</f>
        <v>March</v>
      </c>
      <c r="F183" t="str">
        <f>INDEX($I$4:$I$10,eggs_tbl[[#This Row],[Pen House]])</f>
        <v>Pen Five</v>
      </c>
    </row>
    <row r="184" spans="1:6" x14ac:dyDescent="0.25">
      <c r="A184">
        <v>7</v>
      </c>
      <c r="B184" s="5">
        <v>43553</v>
      </c>
      <c r="C184" s="6">
        <v>0.6875</v>
      </c>
      <c r="D184">
        <v>245</v>
      </c>
      <c r="E184" t="str">
        <f>INDEX($H$4:$H$15,MONTH(eggs_tbl[[#This Row],[Date]]))</f>
        <v>March</v>
      </c>
      <c r="F184" t="str">
        <f>INDEX($I$4:$I$10,eggs_tbl[[#This Row],[Pen House]])</f>
        <v>Pen Seven</v>
      </c>
    </row>
    <row r="185" spans="1:6" x14ac:dyDescent="0.25">
      <c r="A185">
        <v>3</v>
      </c>
      <c r="B185" s="5">
        <v>43556</v>
      </c>
      <c r="C185" s="6">
        <v>0.35416666666666669</v>
      </c>
      <c r="D185">
        <v>472</v>
      </c>
      <c r="E185" t="str">
        <f>INDEX($H$4:$H$15,MONTH(eggs_tbl[[#This Row],[Date]]))</f>
        <v>April</v>
      </c>
      <c r="F185" t="str">
        <f>INDEX($I$4:$I$10,eggs_tbl[[#This Row],[Pen House]])</f>
        <v>Pen Three</v>
      </c>
    </row>
    <row r="186" spans="1:6" x14ac:dyDescent="0.25">
      <c r="A186">
        <v>1</v>
      </c>
      <c r="B186" s="5">
        <v>43556</v>
      </c>
      <c r="C186" s="6">
        <v>0.52083333333333337</v>
      </c>
      <c r="D186">
        <v>285</v>
      </c>
      <c r="E186" t="str">
        <f>INDEX($H$4:$H$15,MONTH(eggs_tbl[[#This Row],[Date]]))</f>
        <v>April</v>
      </c>
      <c r="F186" t="str">
        <f>INDEX($I$4:$I$10,eggs_tbl[[#This Row],[Pen House]])</f>
        <v>Pen One</v>
      </c>
    </row>
    <row r="187" spans="1:6" x14ac:dyDescent="0.25">
      <c r="A187">
        <v>7</v>
      </c>
      <c r="B187" s="5">
        <v>43557</v>
      </c>
      <c r="C187" s="6">
        <v>0.35416666666666669</v>
      </c>
      <c r="D187">
        <v>498</v>
      </c>
      <c r="E187" t="str">
        <f>INDEX($H$4:$H$15,MONTH(eggs_tbl[[#This Row],[Date]]))</f>
        <v>April</v>
      </c>
      <c r="F187" t="str">
        <f>INDEX($I$4:$I$10,eggs_tbl[[#This Row],[Pen House]])</f>
        <v>Pen Seven</v>
      </c>
    </row>
    <row r="188" spans="1:6" x14ac:dyDescent="0.25">
      <c r="A188">
        <v>7</v>
      </c>
      <c r="B188" s="5">
        <v>43557</v>
      </c>
      <c r="C188" s="6">
        <v>0.52083333333333337</v>
      </c>
      <c r="D188">
        <v>173</v>
      </c>
      <c r="E188" t="str">
        <f>INDEX($H$4:$H$15,MONTH(eggs_tbl[[#This Row],[Date]]))</f>
        <v>April</v>
      </c>
      <c r="F188" t="str">
        <f>INDEX($I$4:$I$10,eggs_tbl[[#This Row],[Pen House]])</f>
        <v>Pen Seven</v>
      </c>
    </row>
    <row r="189" spans="1:6" x14ac:dyDescent="0.25">
      <c r="A189">
        <v>1</v>
      </c>
      <c r="B189" s="5">
        <v>43557</v>
      </c>
      <c r="C189" s="6">
        <v>0.6875</v>
      </c>
      <c r="D189">
        <v>276</v>
      </c>
      <c r="E189" t="str">
        <f>INDEX($H$4:$H$15,MONTH(eggs_tbl[[#This Row],[Date]]))</f>
        <v>April</v>
      </c>
      <c r="F189" t="str">
        <f>INDEX($I$4:$I$10,eggs_tbl[[#This Row],[Pen House]])</f>
        <v>Pen One</v>
      </c>
    </row>
    <row r="190" spans="1:6" x14ac:dyDescent="0.25">
      <c r="A190">
        <v>2</v>
      </c>
      <c r="B190" s="5">
        <v>43558</v>
      </c>
      <c r="C190" s="6">
        <v>0.35416666666666669</v>
      </c>
      <c r="D190">
        <v>225</v>
      </c>
      <c r="E190" t="str">
        <f>INDEX($H$4:$H$15,MONTH(eggs_tbl[[#This Row],[Date]]))</f>
        <v>April</v>
      </c>
      <c r="F190" t="str">
        <f>INDEX($I$4:$I$10,eggs_tbl[[#This Row],[Pen House]])</f>
        <v>Pen Two</v>
      </c>
    </row>
    <row r="191" spans="1:6" x14ac:dyDescent="0.25">
      <c r="A191">
        <v>5</v>
      </c>
      <c r="B191" s="5">
        <v>43558</v>
      </c>
      <c r="C191" s="6">
        <v>0.52083333333333337</v>
      </c>
      <c r="D191">
        <v>338</v>
      </c>
      <c r="E191" t="str">
        <f>INDEX($H$4:$H$15,MONTH(eggs_tbl[[#This Row],[Date]]))</f>
        <v>April</v>
      </c>
      <c r="F191" t="str">
        <f>INDEX($I$4:$I$10,eggs_tbl[[#This Row],[Pen House]])</f>
        <v>Pen Five</v>
      </c>
    </row>
    <row r="192" spans="1:6" x14ac:dyDescent="0.25">
      <c r="A192">
        <v>3</v>
      </c>
      <c r="B192" s="5">
        <v>43558</v>
      </c>
      <c r="C192" s="6">
        <v>0.6875</v>
      </c>
      <c r="D192">
        <v>264</v>
      </c>
      <c r="E192" t="str">
        <f>INDEX($H$4:$H$15,MONTH(eggs_tbl[[#This Row],[Date]]))</f>
        <v>April</v>
      </c>
      <c r="F192" t="str">
        <f>INDEX($I$4:$I$10,eggs_tbl[[#This Row],[Pen House]])</f>
        <v>Pen Three</v>
      </c>
    </row>
    <row r="193" spans="1:6" x14ac:dyDescent="0.25">
      <c r="A193">
        <v>7</v>
      </c>
      <c r="B193" s="5">
        <v>43559</v>
      </c>
      <c r="C193" s="6">
        <v>0.35416666666666669</v>
      </c>
      <c r="D193">
        <v>360</v>
      </c>
      <c r="E193" t="str">
        <f>INDEX($H$4:$H$15,MONTH(eggs_tbl[[#This Row],[Date]]))</f>
        <v>April</v>
      </c>
      <c r="F193" t="str">
        <f>INDEX($I$4:$I$10,eggs_tbl[[#This Row],[Pen House]])</f>
        <v>Pen Seven</v>
      </c>
    </row>
    <row r="194" spans="1:6" x14ac:dyDescent="0.25">
      <c r="A194">
        <v>4</v>
      </c>
      <c r="B194" s="5">
        <v>43560</v>
      </c>
      <c r="C194" s="6">
        <v>0.35416666666666669</v>
      </c>
      <c r="D194">
        <v>221</v>
      </c>
      <c r="E194" t="str">
        <f>INDEX($H$4:$H$15,MONTH(eggs_tbl[[#This Row],[Date]]))</f>
        <v>April</v>
      </c>
      <c r="F194" t="str">
        <f>INDEX($I$4:$I$10,eggs_tbl[[#This Row],[Pen House]])</f>
        <v>Pen Four</v>
      </c>
    </row>
    <row r="195" spans="1:6" x14ac:dyDescent="0.25">
      <c r="A195">
        <v>2</v>
      </c>
      <c r="B195" s="5">
        <v>43560</v>
      </c>
      <c r="C195" s="6">
        <v>0.6875</v>
      </c>
      <c r="D195">
        <v>164</v>
      </c>
      <c r="E195" t="str">
        <f>INDEX($H$4:$H$15,MONTH(eggs_tbl[[#This Row],[Date]]))</f>
        <v>April</v>
      </c>
      <c r="F195" t="str">
        <f>INDEX($I$4:$I$10,eggs_tbl[[#This Row],[Pen House]])</f>
        <v>Pen Two</v>
      </c>
    </row>
    <row r="196" spans="1:6" x14ac:dyDescent="0.25">
      <c r="A196">
        <v>1</v>
      </c>
      <c r="B196" s="5">
        <v>43561</v>
      </c>
      <c r="C196" s="6">
        <v>0.35416666666666669</v>
      </c>
      <c r="D196">
        <v>434</v>
      </c>
      <c r="E196" t="str">
        <f>INDEX($H$4:$H$15,MONTH(eggs_tbl[[#This Row],[Date]]))</f>
        <v>April</v>
      </c>
      <c r="F196" t="str">
        <f>INDEX($I$4:$I$10,eggs_tbl[[#This Row],[Pen House]])</f>
        <v>Pen One</v>
      </c>
    </row>
    <row r="197" spans="1:6" x14ac:dyDescent="0.25">
      <c r="A197">
        <v>1</v>
      </c>
      <c r="B197" s="5">
        <v>43561</v>
      </c>
      <c r="C197" s="6">
        <v>0.6875</v>
      </c>
      <c r="D197">
        <v>231</v>
      </c>
      <c r="E197" t="str">
        <f>INDEX($H$4:$H$15,MONTH(eggs_tbl[[#This Row],[Date]]))</f>
        <v>April</v>
      </c>
      <c r="F197" t="str">
        <f>INDEX($I$4:$I$10,eggs_tbl[[#This Row],[Pen House]])</f>
        <v>Pen One</v>
      </c>
    </row>
    <row r="198" spans="1:6" x14ac:dyDescent="0.25">
      <c r="A198">
        <v>1</v>
      </c>
      <c r="B198" s="5">
        <v>43562</v>
      </c>
      <c r="C198" s="6">
        <v>0.35416666666666669</v>
      </c>
      <c r="D198">
        <v>156</v>
      </c>
      <c r="E198" t="str">
        <f>INDEX($H$4:$H$15,MONTH(eggs_tbl[[#This Row],[Date]]))</f>
        <v>April</v>
      </c>
      <c r="F198" t="str">
        <f>INDEX($I$4:$I$10,eggs_tbl[[#This Row],[Pen House]])</f>
        <v>Pen One</v>
      </c>
    </row>
    <row r="199" spans="1:6" x14ac:dyDescent="0.25">
      <c r="A199">
        <v>6</v>
      </c>
      <c r="B199" s="5">
        <v>43563</v>
      </c>
      <c r="C199" s="6">
        <v>0.35416666666666669</v>
      </c>
      <c r="D199">
        <v>232</v>
      </c>
      <c r="E199" t="str">
        <f>INDEX($H$4:$H$15,MONTH(eggs_tbl[[#This Row],[Date]]))</f>
        <v>April</v>
      </c>
      <c r="F199" t="str">
        <f>INDEX($I$4:$I$10,eggs_tbl[[#This Row],[Pen House]])</f>
        <v>Pen Six</v>
      </c>
    </row>
    <row r="200" spans="1:6" x14ac:dyDescent="0.25">
      <c r="A200">
        <v>4</v>
      </c>
      <c r="B200" s="5">
        <v>43563</v>
      </c>
      <c r="C200" s="6">
        <v>0.52083333333333337</v>
      </c>
      <c r="D200">
        <v>376</v>
      </c>
      <c r="E200" t="str">
        <f>INDEX($H$4:$H$15,MONTH(eggs_tbl[[#This Row],[Date]]))</f>
        <v>April</v>
      </c>
      <c r="F200" t="str">
        <f>INDEX($I$4:$I$10,eggs_tbl[[#This Row],[Pen House]])</f>
        <v>Pen Four</v>
      </c>
    </row>
    <row r="201" spans="1:6" x14ac:dyDescent="0.25">
      <c r="A201">
        <v>1</v>
      </c>
      <c r="B201" s="5">
        <v>43563</v>
      </c>
      <c r="C201" s="6">
        <v>0.6875</v>
      </c>
      <c r="D201">
        <v>497</v>
      </c>
      <c r="E201" t="str">
        <f>INDEX($H$4:$H$15,MONTH(eggs_tbl[[#This Row],[Date]]))</f>
        <v>April</v>
      </c>
      <c r="F201" t="str">
        <f>INDEX($I$4:$I$10,eggs_tbl[[#This Row],[Pen House]])</f>
        <v>Pen One</v>
      </c>
    </row>
    <row r="202" spans="1:6" x14ac:dyDescent="0.25">
      <c r="A202">
        <v>6</v>
      </c>
      <c r="B202" s="5">
        <v>43564</v>
      </c>
      <c r="C202" s="6">
        <v>0.35416666666666669</v>
      </c>
      <c r="D202">
        <v>441</v>
      </c>
      <c r="E202" t="str">
        <f>INDEX($H$4:$H$15,MONTH(eggs_tbl[[#This Row],[Date]]))</f>
        <v>April</v>
      </c>
      <c r="F202" t="str">
        <f>INDEX($I$4:$I$10,eggs_tbl[[#This Row],[Pen House]])</f>
        <v>Pen Six</v>
      </c>
    </row>
    <row r="203" spans="1:6" x14ac:dyDescent="0.25">
      <c r="A203">
        <v>3</v>
      </c>
      <c r="B203" s="5">
        <v>43564</v>
      </c>
      <c r="C203" s="6">
        <v>0.52083333333333337</v>
      </c>
      <c r="D203">
        <v>315</v>
      </c>
      <c r="E203" t="str">
        <f>INDEX($H$4:$H$15,MONTH(eggs_tbl[[#This Row],[Date]]))</f>
        <v>April</v>
      </c>
      <c r="F203" t="str">
        <f>INDEX($I$4:$I$10,eggs_tbl[[#This Row],[Pen House]])</f>
        <v>Pen Three</v>
      </c>
    </row>
    <row r="204" spans="1:6" x14ac:dyDescent="0.25">
      <c r="A204">
        <v>1</v>
      </c>
      <c r="B204" s="5">
        <v>43565</v>
      </c>
      <c r="C204" s="6">
        <v>0.52083333333333337</v>
      </c>
      <c r="D204">
        <v>291</v>
      </c>
      <c r="E204" t="str">
        <f>INDEX($H$4:$H$15,MONTH(eggs_tbl[[#This Row],[Date]]))</f>
        <v>April</v>
      </c>
      <c r="F204" t="str">
        <f>INDEX($I$4:$I$10,eggs_tbl[[#This Row],[Pen House]])</f>
        <v>Pen One</v>
      </c>
    </row>
    <row r="205" spans="1:6" x14ac:dyDescent="0.25">
      <c r="A205">
        <v>7</v>
      </c>
      <c r="B205" s="5">
        <v>43565</v>
      </c>
      <c r="C205" s="6">
        <v>0.6875</v>
      </c>
      <c r="D205">
        <v>283</v>
      </c>
      <c r="E205" t="str">
        <f>INDEX($H$4:$H$15,MONTH(eggs_tbl[[#This Row],[Date]]))</f>
        <v>April</v>
      </c>
      <c r="F205" t="str">
        <f>INDEX($I$4:$I$10,eggs_tbl[[#This Row],[Pen House]])</f>
        <v>Pen Seven</v>
      </c>
    </row>
    <row r="206" spans="1:6" x14ac:dyDescent="0.25">
      <c r="A206">
        <v>1</v>
      </c>
      <c r="B206" s="5">
        <v>43566</v>
      </c>
      <c r="C206" s="6">
        <v>0.35416666666666669</v>
      </c>
      <c r="D206">
        <v>493</v>
      </c>
      <c r="E206" t="str">
        <f>INDEX($H$4:$H$15,MONTH(eggs_tbl[[#This Row],[Date]]))</f>
        <v>April</v>
      </c>
      <c r="F206" t="str">
        <f>INDEX($I$4:$I$10,eggs_tbl[[#This Row],[Pen House]])</f>
        <v>Pen One</v>
      </c>
    </row>
    <row r="207" spans="1:6" x14ac:dyDescent="0.25">
      <c r="A207">
        <v>4</v>
      </c>
      <c r="B207" s="5">
        <v>43567</v>
      </c>
      <c r="C207" s="6">
        <v>0.35416666666666669</v>
      </c>
      <c r="D207">
        <v>263</v>
      </c>
      <c r="E207" t="str">
        <f>INDEX($H$4:$H$15,MONTH(eggs_tbl[[#This Row],[Date]]))</f>
        <v>April</v>
      </c>
      <c r="F207" t="str">
        <f>INDEX($I$4:$I$10,eggs_tbl[[#This Row],[Pen House]])</f>
        <v>Pen Four</v>
      </c>
    </row>
    <row r="208" spans="1:6" x14ac:dyDescent="0.25">
      <c r="A208">
        <v>5</v>
      </c>
      <c r="B208" s="5">
        <v>43567</v>
      </c>
      <c r="C208" s="6">
        <v>0.52083333333333337</v>
      </c>
      <c r="D208">
        <v>298</v>
      </c>
      <c r="E208" t="str">
        <f>INDEX($H$4:$H$15,MONTH(eggs_tbl[[#This Row],[Date]]))</f>
        <v>April</v>
      </c>
      <c r="F208" t="str">
        <f>INDEX($I$4:$I$10,eggs_tbl[[#This Row],[Pen House]])</f>
        <v>Pen Five</v>
      </c>
    </row>
    <row r="209" spans="1:6" x14ac:dyDescent="0.25">
      <c r="A209">
        <v>6</v>
      </c>
      <c r="B209" s="5">
        <v>43567</v>
      </c>
      <c r="C209" s="6">
        <v>0.6875</v>
      </c>
      <c r="D209">
        <v>303</v>
      </c>
      <c r="E209" t="str">
        <f>INDEX($H$4:$H$15,MONTH(eggs_tbl[[#This Row],[Date]]))</f>
        <v>April</v>
      </c>
      <c r="F209" t="str">
        <f>INDEX($I$4:$I$10,eggs_tbl[[#This Row],[Pen House]])</f>
        <v>Pen Six</v>
      </c>
    </row>
    <row r="210" spans="1:6" x14ac:dyDescent="0.25">
      <c r="A210">
        <v>1</v>
      </c>
      <c r="B210" s="5">
        <v>43568</v>
      </c>
      <c r="C210" s="6">
        <v>0.52083333333333337</v>
      </c>
      <c r="D210">
        <v>486</v>
      </c>
      <c r="E210" t="str">
        <f>INDEX($H$4:$H$15,MONTH(eggs_tbl[[#This Row],[Date]]))</f>
        <v>April</v>
      </c>
      <c r="F210" t="str">
        <f>INDEX($I$4:$I$10,eggs_tbl[[#This Row],[Pen House]])</f>
        <v>Pen One</v>
      </c>
    </row>
    <row r="211" spans="1:6" x14ac:dyDescent="0.25">
      <c r="A211">
        <v>2</v>
      </c>
      <c r="B211" s="5">
        <v>43568</v>
      </c>
      <c r="C211" s="6">
        <v>0.6875</v>
      </c>
      <c r="D211">
        <v>315</v>
      </c>
      <c r="E211" t="str">
        <f>INDEX($H$4:$H$15,MONTH(eggs_tbl[[#This Row],[Date]]))</f>
        <v>April</v>
      </c>
      <c r="F211" t="str">
        <f>INDEX($I$4:$I$10,eggs_tbl[[#This Row],[Pen House]])</f>
        <v>Pen Two</v>
      </c>
    </row>
    <row r="212" spans="1:6" x14ac:dyDescent="0.25">
      <c r="A212">
        <v>5</v>
      </c>
      <c r="B212" s="5">
        <v>43569</v>
      </c>
      <c r="C212" s="6">
        <v>0.35416666666666669</v>
      </c>
      <c r="D212">
        <v>169</v>
      </c>
      <c r="E212" t="str">
        <f>INDEX($H$4:$H$15,MONTH(eggs_tbl[[#This Row],[Date]]))</f>
        <v>April</v>
      </c>
      <c r="F212" t="str">
        <f>INDEX($I$4:$I$10,eggs_tbl[[#This Row],[Pen House]])</f>
        <v>Pen Five</v>
      </c>
    </row>
    <row r="213" spans="1:6" x14ac:dyDescent="0.25">
      <c r="A213">
        <v>6</v>
      </c>
      <c r="B213" s="5">
        <v>43570</v>
      </c>
      <c r="C213" s="6">
        <v>0.52083333333333337</v>
      </c>
      <c r="D213">
        <v>335</v>
      </c>
      <c r="E213" t="str">
        <f>INDEX($H$4:$H$15,MONTH(eggs_tbl[[#This Row],[Date]]))</f>
        <v>April</v>
      </c>
      <c r="F213" t="str">
        <f>INDEX($I$4:$I$10,eggs_tbl[[#This Row],[Pen House]])</f>
        <v>Pen Six</v>
      </c>
    </row>
    <row r="214" spans="1:6" x14ac:dyDescent="0.25">
      <c r="A214">
        <v>3</v>
      </c>
      <c r="B214" s="5">
        <v>43570</v>
      </c>
      <c r="C214" s="6">
        <v>0.6875</v>
      </c>
      <c r="D214">
        <v>373</v>
      </c>
      <c r="E214" t="str">
        <f>INDEX($H$4:$H$15,MONTH(eggs_tbl[[#This Row],[Date]]))</f>
        <v>April</v>
      </c>
      <c r="F214" t="str">
        <f>INDEX($I$4:$I$10,eggs_tbl[[#This Row],[Pen House]])</f>
        <v>Pen Three</v>
      </c>
    </row>
    <row r="215" spans="1:6" x14ac:dyDescent="0.25">
      <c r="A215">
        <v>6</v>
      </c>
      <c r="B215" s="5">
        <v>43571</v>
      </c>
      <c r="C215" s="6">
        <v>0.35416666666666669</v>
      </c>
      <c r="D215">
        <v>427</v>
      </c>
      <c r="E215" t="str">
        <f>INDEX($H$4:$H$15,MONTH(eggs_tbl[[#This Row],[Date]]))</f>
        <v>April</v>
      </c>
      <c r="F215" t="str">
        <f>INDEX($I$4:$I$10,eggs_tbl[[#This Row],[Pen House]])</f>
        <v>Pen Six</v>
      </c>
    </row>
    <row r="216" spans="1:6" x14ac:dyDescent="0.25">
      <c r="A216">
        <v>4</v>
      </c>
      <c r="B216" s="5">
        <v>43571</v>
      </c>
      <c r="C216" s="6">
        <v>0.52083333333333337</v>
      </c>
      <c r="D216">
        <v>481</v>
      </c>
      <c r="E216" t="str">
        <f>INDEX($H$4:$H$15,MONTH(eggs_tbl[[#This Row],[Date]]))</f>
        <v>April</v>
      </c>
      <c r="F216" t="str">
        <f>INDEX($I$4:$I$10,eggs_tbl[[#This Row],[Pen House]])</f>
        <v>Pen Four</v>
      </c>
    </row>
    <row r="217" spans="1:6" x14ac:dyDescent="0.25">
      <c r="A217">
        <v>5</v>
      </c>
      <c r="B217" s="5">
        <v>43571</v>
      </c>
      <c r="C217" s="6">
        <v>0.6875</v>
      </c>
      <c r="D217">
        <v>431</v>
      </c>
      <c r="E217" t="str">
        <f>INDEX($H$4:$H$15,MONTH(eggs_tbl[[#This Row],[Date]]))</f>
        <v>April</v>
      </c>
      <c r="F217" t="str">
        <f>INDEX($I$4:$I$10,eggs_tbl[[#This Row],[Pen House]])</f>
        <v>Pen Five</v>
      </c>
    </row>
    <row r="218" spans="1:6" x14ac:dyDescent="0.25">
      <c r="A218">
        <v>7</v>
      </c>
      <c r="B218" s="5">
        <v>43572</v>
      </c>
      <c r="C218" s="6">
        <v>0.35416666666666669</v>
      </c>
      <c r="D218">
        <v>461</v>
      </c>
      <c r="E218" t="str">
        <f>INDEX($H$4:$H$15,MONTH(eggs_tbl[[#This Row],[Date]]))</f>
        <v>April</v>
      </c>
      <c r="F218" t="str">
        <f>INDEX($I$4:$I$10,eggs_tbl[[#This Row],[Pen House]])</f>
        <v>Pen Seven</v>
      </c>
    </row>
    <row r="219" spans="1:6" x14ac:dyDescent="0.25">
      <c r="A219">
        <v>7</v>
      </c>
      <c r="B219" s="5">
        <v>43572</v>
      </c>
      <c r="C219" s="6">
        <v>0.52083333333333337</v>
      </c>
      <c r="D219">
        <v>481</v>
      </c>
      <c r="E219" t="str">
        <f>INDEX($H$4:$H$15,MONTH(eggs_tbl[[#This Row],[Date]]))</f>
        <v>April</v>
      </c>
      <c r="F219" t="str">
        <f>INDEX($I$4:$I$10,eggs_tbl[[#This Row],[Pen House]])</f>
        <v>Pen Seven</v>
      </c>
    </row>
    <row r="220" spans="1:6" x14ac:dyDescent="0.25">
      <c r="A220">
        <v>7</v>
      </c>
      <c r="B220" s="5">
        <v>43573</v>
      </c>
      <c r="C220" s="6">
        <v>0.35416666666666669</v>
      </c>
      <c r="D220">
        <v>243</v>
      </c>
      <c r="E220" t="str">
        <f>INDEX($H$4:$H$15,MONTH(eggs_tbl[[#This Row],[Date]]))</f>
        <v>April</v>
      </c>
      <c r="F220" t="str">
        <f>INDEX($I$4:$I$10,eggs_tbl[[#This Row],[Pen House]])</f>
        <v>Pen Seven</v>
      </c>
    </row>
    <row r="221" spans="1:6" x14ac:dyDescent="0.25">
      <c r="A221">
        <v>5</v>
      </c>
      <c r="B221" s="5">
        <v>43573</v>
      </c>
      <c r="C221" s="6">
        <v>0.52083333333333337</v>
      </c>
      <c r="D221">
        <v>371</v>
      </c>
      <c r="E221" t="str">
        <f>INDEX($H$4:$H$15,MONTH(eggs_tbl[[#This Row],[Date]]))</f>
        <v>April</v>
      </c>
      <c r="F221" t="str">
        <f>INDEX($I$4:$I$10,eggs_tbl[[#This Row],[Pen House]])</f>
        <v>Pen Five</v>
      </c>
    </row>
    <row r="222" spans="1:6" x14ac:dyDescent="0.25">
      <c r="A222">
        <v>1</v>
      </c>
      <c r="B222" s="5">
        <v>43573</v>
      </c>
      <c r="C222" s="6">
        <v>0.6875</v>
      </c>
      <c r="D222">
        <v>352</v>
      </c>
      <c r="E222" t="str">
        <f>INDEX($H$4:$H$15,MONTH(eggs_tbl[[#This Row],[Date]]))</f>
        <v>April</v>
      </c>
      <c r="F222" t="str">
        <f>INDEX($I$4:$I$10,eggs_tbl[[#This Row],[Pen House]])</f>
        <v>Pen One</v>
      </c>
    </row>
    <row r="223" spans="1:6" x14ac:dyDescent="0.25">
      <c r="A223">
        <v>1</v>
      </c>
      <c r="B223" s="5">
        <v>43574</v>
      </c>
      <c r="C223" s="6">
        <v>0.35416666666666669</v>
      </c>
      <c r="D223">
        <v>175</v>
      </c>
      <c r="E223" t="str">
        <f>INDEX($H$4:$H$15,MONTH(eggs_tbl[[#This Row],[Date]]))</f>
        <v>April</v>
      </c>
      <c r="F223" t="str">
        <f>INDEX($I$4:$I$10,eggs_tbl[[#This Row],[Pen House]])</f>
        <v>Pen One</v>
      </c>
    </row>
    <row r="224" spans="1:6" x14ac:dyDescent="0.25">
      <c r="A224">
        <v>2</v>
      </c>
      <c r="B224" s="5">
        <v>43574</v>
      </c>
      <c r="C224" s="6">
        <v>0.6875</v>
      </c>
      <c r="D224">
        <v>200</v>
      </c>
      <c r="E224" t="str">
        <f>INDEX($H$4:$H$15,MONTH(eggs_tbl[[#This Row],[Date]]))</f>
        <v>April</v>
      </c>
      <c r="F224" t="str">
        <f>INDEX($I$4:$I$10,eggs_tbl[[#This Row],[Pen House]])</f>
        <v>Pen Two</v>
      </c>
    </row>
    <row r="225" spans="1:6" x14ac:dyDescent="0.25">
      <c r="A225">
        <v>5</v>
      </c>
      <c r="B225" s="5">
        <v>43575</v>
      </c>
      <c r="C225" s="6">
        <v>0.6875</v>
      </c>
      <c r="D225">
        <v>187</v>
      </c>
      <c r="E225" t="str">
        <f>INDEX($H$4:$H$15,MONTH(eggs_tbl[[#This Row],[Date]]))</f>
        <v>April</v>
      </c>
      <c r="F225" t="str">
        <f>INDEX($I$4:$I$10,eggs_tbl[[#This Row],[Pen House]])</f>
        <v>Pen Five</v>
      </c>
    </row>
    <row r="226" spans="1:6" x14ac:dyDescent="0.25">
      <c r="A226">
        <v>2</v>
      </c>
      <c r="B226" s="5">
        <v>43577</v>
      </c>
      <c r="C226" s="6">
        <v>0.35416666666666669</v>
      </c>
      <c r="D226">
        <v>328</v>
      </c>
      <c r="E226" t="str">
        <f>INDEX($H$4:$H$15,MONTH(eggs_tbl[[#This Row],[Date]]))</f>
        <v>April</v>
      </c>
      <c r="F226" t="str">
        <f>INDEX($I$4:$I$10,eggs_tbl[[#This Row],[Pen House]])</f>
        <v>Pen Two</v>
      </c>
    </row>
    <row r="227" spans="1:6" x14ac:dyDescent="0.25">
      <c r="A227">
        <v>4</v>
      </c>
      <c r="B227" s="5">
        <v>43577</v>
      </c>
      <c r="C227" s="6">
        <v>0.52083333333333337</v>
      </c>
      <c r="D227">
        <v>444</v>
      </c>
      <c r="E227" t="str">
        <f>INDEX($H$4:$H$15,MONTH(eggs_tbl[[#This Row],[Date]]))</f>
        <v>April</v>
      </c>
      <c r="F227" t="str">
        <f>INDEX($I$4:$I$10,eggs_tbl[[#This Row],[Pen House]])</f>
        <v>Pen Four</v>
      </c>
    </row>
    <row r="228" spans="1:6" x14ac:dyDescent="0.25">
      <c r="A228">
        <v>3</v>
      </c>
      <c r="B228" s="5">
        <v>43577</v>
      </c>
      <c r="C228" s="6">
        <v>0.6875</v>
      </c>
      <c r="D228">
        <v>362</v>
      </c>
      <c r="E228" t="str">
        <f>INDEX($H$4:$H$15,MONTH(eggs_tbl[[#This Row],[Date]]))</f>
        <v>April</v>
      </c>
      <c r="F228" t="str">
        <f>INDEX($I$4:$I$10,eggs_tbl[[#This Row],[Pen House]])</f>
        <v>Pen Three</v>
      </c>
    </row>
    <row r="229" spans="1:6" x14ac:dyDescent="0.25">
      <c r="A229">
        <v>3</v>
      </c>
      <c r="B229" s="5">
        <v>43578</v>
      </c>
      <c r="C229" s="6">
        <v>0.35416666666666669</v>
      </c>
      <c r="D229">
        <v>164</v>
      </c>
      <c r="E229" t="str">
        <f>INDEX($H$4:$H$15,MONTH(eggs_tbl[[#This Row],[Date]]))</f>
        <v>April</v>
      </c>
      <c r="F229" t="str">
        <f>INDEX($I$4:$I$10,eggs_tbl[[#This Row],[Pen House]])</f>
        <v>Pen Three</v>
      </c>
    </row>
    <row r="230" spans="1:6" x14ac:dyDescent="0.25">
      <c r="A230">
        <v>3</v>
      </c>
      <c r="B230" s="5">
        <v>43579</v>
      </c>
      <c r="C230" s="6">
        <v>0.35416666666666669</v>
      </c>
      <c r="D230">
        <v>196</v>
      </c>
      <c r="E230" t="str">
        <f>INDEX($H$4:$H$15,MONTH(eggs_tbl[[#This Row],[Date]]))</f>
        <v>April</v>
      </c>
      <c r="F230" t="str">
        <f>INDEX($I$4:$I$10,eggs_tbl[[#This Row],[Pen House]])</f>
        <v>Pen Three</v>
      </c>
    </row>
    <row r="231" spans="1:6" x14ac:dyDescent="0.25">
      <c r="A231">
        <v>5</v>
      </c>
      <c r="B231" s="5">
        <v>43579</v>
      </c>
      <c r="C231" s="6">
        <v>0.52083333333333337</v>
      </c>
      <c r="D231">
        <v>263</v>
      </c>
      <c r="E231" t="str">
        <f>INDEX($H$4:$H$15,MONTH(eggs_tbl[[#This Row],[Date]]))</f>
        <v>April</v>
      </c>
      <c r="F231" t="str">
        <f>INDEX($I$4:$I$10,eggs_tbl[[#This Row],[Pen House]])</f>
        <v>Pen Five</v>
      </c>
    </row>
    <row r="232" spans="1:6" x14ac:dyDescent="0.25">
      <c r="A232">
        <v>7</v>
      </c>
      <c r="B232" s="5">
        <v>43580</v>
      </c>
      <c r="C232" s="6">
        <v>0.52083333333333337</v>
      </c>
      <c r="D232">
        <v>265</v>
      </c>
      <c r="E232" t="str">
        <f>INDEX($H$4:$H$15,MONTH(eggs_tbl[[#This Row],[Date]]))</f>
        <v>April</v>
      </c>
      <c r="F232" t="str">
        <f>INDEX($I$4:$I$10,eggs_tbl[[#This Row],[Pen House]])</f>
        <v>Pen Seven</v>
      </c>
    </row>
    <row r="233" spans="1:6" x14ac:dyDescent="0.25">
      <c r="A233">
        <v>6</v>
      </c>
      <c r="B233" s="5">
        <v>43580</v>
      </c>
      <c r="C233" s="6">
        <v>0.6875</v>
      </c>
      <c r="D233">
        <v>181</v>
      </c>
      <c r="E233" t="str">
        <f>INDEX($H$4:$H$15,MONTH(eggs_tbl[[#This Row],[Date]]))</f>
        <v>April</v>
      </c>
      <c r="F233" t="str">
        <f>INDEX($I$4:$I$10,eggs_tbl[[#This Row],[Pen House]])</f>
        <v>Pen Six</v>
      </c>
    </row>
    <row r="234" spans="1:6" x14ac:dyDescent="0.25">
      <c r="A234">
        <v>7</v>
      </c>
      <c r="B234" s="5">
        <v>43581</v>
      </c>
      <c r="C234" s="6">
        <v>0.35416666666666669</v>
      </c>
      <c r="D234">
        <v>221</v>
      </c>
      <c r="E234" t="str">
        <f>INDEX($H$4:$H$15,MONTH(eggs_tbl[[#This Row],[Date]]))</f>
        <v>April</v>
      </c>
      <c r="F234" t="str">
        <f>INDEX($I$4:$I$10,eggs_tbl[[#This Row],[Pen House]])</f>
        <v>Pen Seven</v>
      </c>
    </row>
    <row r="235" spans="1:6" x14ac:dyDescent="0.25">
      <c r="A235">
        <v>3</v>
      </c>
      <c r="B235" s="5">
        <v>43582</v>
      </c>
      <c r="C235" s="6">
        <v>0.35416666666666669</v>
      </c>
      <c r="D235">
        <v>494</v>
      </c>
      <c r="E235" t="str">
        <f>INDEX($H$4:$H$15,MONTH(eggs_tbl[[#This Row],[Date]]))</f>
        <v>April</v>
      </c>
      <c r="F235" t="str">
        <f>INDEX($I$4:$I$10,eggs_tbl[[#This Row],[Pen House]])</f>
        <v>Pen Three</v>
      </c>
    </row>
    <row r="236" spans="1:6" x14ac:dyDescent="0.25">
      <c r="A236">
        <v>6</v>
      </c>
      <c r="B236" s="5">
        <v>43582</v>
      </c>
      <c r="C236" s="6">
        <v>0.6875</v>
      </c>
      <c r="D236">
        <v>486</v>
      </c>
      <c r="E236" t="str">
        <f>INDEX($H$4:$H$15,MONTH(eggs_tbl[[#This Row],[Date]]))</f>
        <v>April</v>
      </c>
      <c r="F236" t="str">
        <f>INDEX($I$4:$I$10,eggs_tbl[[#This Row],[Pen House]])</f>
        <v>Pen Six</v>
      </c>
    </row>
    <row r="237" spans="1:6" x14ac:dyDescent="0.25">
      <c r="A237">
        <v>2</v>
      </c>
      <c r="B237" s="5">
        <v>43583</v>
      </c>
      <c r="C237" s="6">
        <v>0.35416666666666669</v>
      </c>
      <c r="D237">
        <v>371</v>
      </c>
      <c r="E237" t="str">
        <f>INDEX($H$4:$H$15,MONTH(eggs_tbl[[#This Row],[Date]]))</f>
        <v>April</v>
      </c>
      <c r="F237" t="str">
        <f>INDEX($I$4:$I$10,eggs_tbl[[#This Row],[Pen House]])</f>
        <v>Pen Two</v>
      </c>
    </row>
    <row r="238" spans="1:6" x14ac:dyDescent="0.25">
      <c r="A238">
        <v>5</v>
      </c>
      <c r="B238" s="5">
        <v>43583</v>
      </c>
      <c r="C238" s="6">
        <v>0.52083333333333337</v>
      </c>
      <c r="D238">
        <v>336</v>
      </c>
      <c r="E238" t="str">
        <f>INDEX($H$4:$H$15,MONTH(eggs_tbl[[#This Row],[Date]]))</f>
        <v>April</v>
      </c>
      <c r="F238" t="str">
        <f>INDEX($I$4:$I$10,eggs_tbl[[#This Row],[Pen House]])</f>
        <v>Pen Five</v>
      </c>
    </row>
    <row r="239" spans="1:6" x14ac:dyDescent="0.25">
      <c r="A239">
        <v>7</v>
      </c>
      <c r="B239" s="5">
        <v>43583</v>
      </c>
      <c r="C239" s="6">
        <v>0.6875</v>
      </c>
      <c r="D239">
        <v>247</v>
      </c>
      <c r="E239" t="str">
        <f>INDEX($H$4:$H$15,MONTH(eggs_tbl[[#This Row],[Date]]))</f>
        <v>April</v>
      </c>
      <c r="F239" t="str">
        <f>INDEX($I$4:$I$10,eggs_tbl[[#This Row],[Pen House]])</f>
        <v>Pen Seven</v>
      </c>
    </row>
    <row r="240" spans="1:6" x14ac:dyDescent="0.25">
      <c r="A240">
        <v>1</v>
      </c>
      <c r="B240" s="5">
        <v>43584</v>
      </c>
      <c r="C240" s="6">
        <v>0.52083333333333337</v>
      </c>
      <c r="D240">
        <v>350</v>
      </c>
      <c r="E240" t="str">
        <f>INDEX($H$4:$H$15,MONTH(eggs_tbl[[#This Row],[Date]]))</f>
        <v>April</v>
      </c>
      <c r="F240" t="str">
        <f>INDEX($I$4:$I$10,eggs_tbl[[#This Row],[Pen House]])</f>
        <v>Pen One</v>
      </c>
    </row>
    <row r="241" spans="1:6" x14ac:dyDescent="0.25">
      <c r="A241">
        <v>2</v>
      </c>
      <c r="B241" s="5">
        <v>43584</v>
      </c>
      <c r="C241" s="6">
        <v>0.6875</v>
      </c>
      <c r="D241">
        <v>194</v>
      </c>
      <c r="E241" t="str">
        <f>INDEX($H$4:$H$15,MONTH(eggs_tbl[[#This Row],[Date]]))</f>
        <v>April</v>
      </c>
      <c r="F241" t="str">
        <f>INDEX($I$4:$I$10,eggs_tbl[[#This Row],[Pen House]])</f>
        <v>Pen Two</v>
      </c>
    </row>
    <row r="242" spans="1:6" x14ac:dyDescent="0.25">
      <c r="A242">
        <v>1</v>
      </c>
      <c r="B242" s="5">
        <v>43586</v>
      </c>
      <c r="C242" s="6">
        <v>0.6875</v>
      </c>
      <c r="D242">
        <v>344</v>
      </c>
      <c r="E242" t="str">
        <f>INDEX($H$4:$H$15,MONTH(eggs_tbl[[#This Row],[Date]]))</f>
        <v>May</v>
      </c>
      <c r="F242" t="str">
        <f>INDEX($I$4:$I$10,eggs_tbl[[#This Row],[Pen House]])</f>
        <v>Pen One</v>
      </c>
    </row>
    <row r="243" spans="1:6" x14ac:dyDescent="0.25">
      <c r="A243">
        <v>7</v>
      </c>
      <c r="B243" s="5">
        <v>43587</v>
      </c>
      <c r="C243" s="6">
        <v>0.35416666666666669</v>
      </c>
      <c r="D243">
        <v>226</v>
      </c>
      <c r="E243" t="str">
        <f>INDEX($H$4:$H$15,MONTH(eggs_tbl[[#This Row],[Date]]))</f>
        <v>May</v>
      </c>
      <c r="F243" t="str">
        <f>INDEX($I$4:$I$10,eggs_tbl[[#This Row],[Pen House]])</f>
        <v>Pen Seven</v>
      </c>
    </row>
    <row r="244" spans="1:6" x14ac:dyDescent="0.25">
      <c r="A244">
        <v>3</v>
      </c>
      <c r="B244" s="5">
        <v>43587</v>
      </c>
      <c r="C244" s="6">
        <v>0.52083333333333337</v>
      </c>
      <c r="D244">
        <v>331</v>
      </c>
      <c r="E244" t="str">
        <f>INDEX($H$4:$H$15,MONTH(eggs_tbl[[#This Row],[Date]]))</f>
        <v>May</v>
      </c>
      <c r="F244" t="str">
        <f>INDEX($I$4:$I$10,eggs_tbl[[#This Row],[Pen House]])</f>
        <v>Pen Three</v>
      </c>
    </row>
    <row r="245" spans="1:6" x14ac:dyDescent="0.25">
      <c r="A245">
        <v>1</v>
      </c>
      <c r="B245" s="5">
        <v>43587</v>
      </c>
      <c r="C245" s="6">
        <v>0.6875</v>
      </c>
      <c r="D245">
        <v>260</v>
      </c>
      <c r="E245" t="str">
        <f>INDEX($H$4:$H$15,MONTH(eggs_tbl[[#This Row],[Date]]))</f>
        <v>May</v>
      </c>
      <c r="F245" t="str">
        <f>INDEX($I$4:$I$10,eggs_tbl[[#This Row],[Pen House]])</f>
        <v>Pen One</v>
      </c>
    </row>
    <row r="246" spans="1:6" x14ac:dyDescent="0.25">
      <c r="A246">
        <v>3</v>
      </c>
      <c r="B246" s="5">
        <v>43588</v>
      </c>
      <c r="C246" s="6">
        <v>0.35416666666666669</v>
      </c>
      <c r="D246">
        <v>167</v>
      </c>
      <c r="E246" t="str">
        <f>INDEX($H$4:$H$15,MONTH(eggs_tbl[[#This Row],[Date]]))</f>
        <v>May</v>
      </c>
      <c r="F246" t="str">
        <f>INDEX($I$4:$I$10,eggs_tbl[[#This Row],[Pen House]])</f>
        <v>Pen Three</v>
      </c>
    </row>
    <row r="247" spans="1:6" x14ac:dyDescent="0.25">
      <c r="A247">
        <v>6</v>
      </c>
      <c r="B247" s="5">
        <v>43588</v>
      </c>
      <c r="C247" s="6">
        <v>0.6875</v>
      </c>
      <c r="D247">
        <v>371</v>
      </c>
      <c r="E247" t="str">
        <f>INDEX($H$4:$H$15,MONTH(eggs_tbl[[#This Row],[Date]]))</f>
        <v>May</v>
      </c>
      <c r="F247" t="str">
        <f>INDEX($I$4:$I$10,eggs_tbl[[#This Row],[Pen House]])</f>
        <v>Pen Six</v>
      </c>
    </row>
    <row r="248" spans="1:6" x14ac:dyDescent="0.25">
      <c r="A248">
        <v>6</v>
      </c>
      <c r="B248" s="5">
        <v>43589</v>
      </c>
      <c r="C248" s="6">
        <v>0.35416666666666669</v>
      </c>
      <c r="D248">
        <v>261</v>
      </c>
      <c r="E248" t="str">
        <f>INDEX($H$4:$H$15,MONTH(eggs_tbl[[#This Row],[Date]]))</f>
        <v>May</v>
      </c>
      <c r="F248" t="str">
        <f>INDEX($I$4:$I$10,eggs_tbl[[#This Row],[Pen House]])</f>
        <v>Pen Six</v>
      </c>
    </row>
    <row r="249" spans="1:6" x14ac:dyDescent="0.25">
      <c r="A249">
        <v>7</v>
      </c>
      <c r="B249" s="5">
        <v>43589</v>
      </c>
      <c r="C249" s="6">
        <v>0.52083333333333337</v>
      </c>
      <c r="D249">
        <v>354</v>
      </c>
      <c r="E249" t="str">
        <f>INDEX($H$4:$H$15,MONTH(eggs_tbl[[#This Row],[Date]]))</f>
        <v>May</v>
      </c>
      <c r="F249" t="str">
        <f>INDEX($I$4:$I$10,eggs_tbl[[#This Row],[Pen House]])</f>
        <v>Pen Seven</v>
      </c>
    </row>
    <row r="250" spans="1:6" x14ac:dyDescent="0.25">
      <c r="A250">
        <v>1</v>
      </c>
      <c r="B250" s="5">
        <v>43589</v>
      </c>
      <c r="C250" s="6">
        <v>0.6875</v>
      </c>
      <c r="D250">
        <v>393</v>
      </c>
      <c r="E250" t="str">
        <f>INDEX($H$4:$H$15,MONTH(eggs_tbl[[#This Row],[Date]]))</f>
        <v>May</v>
      </c>
      <c r="F250" t="str">
        <f>INDEX($I$4:$I$10,eggs_tbl[[#This Row],[Pen House]])</f>
        <v>Pen One</v>
      </c>
    </row>
    <row r="251" spans="1:6" x14ac:dyDescent="0.25">
      <c r="A251">
        <v>2</v>
      </c>
      <c r="B251" s="5">
        <v>43590</v>
      </c>
      <c r="C251" s="6">
        <v>0.35416666666666669</v>
      </c>
      <c r="D251">
        <v>409</v>
      </c>
      <c r="E251" t="str">
        <f>INDEX($H$4:$H$15,MONTH(eggs_tbl[[#This Row],[Date]]))</f>
        <v>May</v>
      </c>
      <c r="F251" t="str">
        <f>INDEX($I$4:$I$10,eggs_tbl[[#This Row],[Pen House]])</f>
        <v>Pen Two</v>
      </c>
    </row>
    <row r="252" spans="1:6" x14ac:dyDescent="0.25">
      <c r="A252">
        <v>1</v>
      </c>
      <c r="B252" s="5">
        <v>43590</v>
      </c>
      <c r="C252" s="6">
        <v>0.6875</v>
      </c>
      <c r="D252">
        <v>352</v>
      </c>
      <c r="E252" t="str">
        <f>INDEX($H$4:$H$15,MONTH(eggs_tbl[[#This Row],[Date]]))</f>
        <v>May</v>
      </c>
      <c r="F252" t="str">
        <f>INDEX($I$4:$I$10,eggs_tbl[[#This Row],[Pen House]])</f>
        <v>Pen One</v>
      </c>
    </row>
    <row r="253" spans="1:6" x14ac:dyDescent="0.25">
      <c r="A253">
        <v>3</v>
      </c>
      <c r="B253" s="5">
        <v>43591</v>
      </c>
      <c r="C253" s="6">
        <v>0.35416666666666669</v>
      </c>
      <c r="D253">
        <v>480</v>
      </c>
      <c r="E253" t="str">
        <f>INDEX($H$4:$H$15,MONTH(eggs_tbl[[#This Row],[Date]]))</f>
        <v>May</v>
      </c>
      <c r="F253" t="str">
        <f>INDEX($I$4:$I$10,eggs_tbl[[#This Row],[Pen House]])</f>
        <v>Pen Three</v>
      </c>
    </row>
    <row r="254" spans="1:6" x14ac:dyDescent="0.25">
      <c r="A254">
        <v>2</v>
      </c>
      <c r="B254" s="5">
        <v>43591</v>
      </c>
      <c r="C254" s="6">
        <v>0.6875</v>
      </c>
      <c r="D254">
        <v>244</v>
      </c>
      <c r="E254" t="str">
        <f>INDEX($H$4:$H$15,MONTH(eggs_tbl[[#This Row],[Date]]))</f>
        <v>May</v>
      </c>
      <c r="F254" t="str">
        <f>INDEX($I$4:$I$10,eggs_tbl[[#This Row],[Pen House]])</f>
        <v>Pen Two</v>
      </c>
    </row>
    <row r="255" spans="1:6" x14ac:dyDescent="0.25">
      <c r="A255">
        <v>1</v>
      </c>
      <c r="B255" s="5">
        <v>43592</v>
      </c>
      <c r="C255" s="6">
        <v>0.35416666666666669</v>
      </c>
      <c r="D255">
        <v>151</v>
      </c>
      <c r="E255" t="str">
        <f>INDEX($H$4:$H$15,MONTH(eggs_tbl[[#This Row],[Date]]))</f>
        <v>May</v>
      </c>
      <c r="F255" t="str">
        <f>INDEX($I$4:$I$10,eggs_tbl[[#This Row],[Pen House]])</f>
        <v>Pen One</v>
      </c>
    </row>
    <row r="256" spans="1:6" x14ac:dyDescent="0.25">
      <c r="A256">
        <v>7</v>
      </c>
      <c r="B256" s="5">
        <v>43592</v>
      </c>
      <c r="C256" s="6">
        <v>0.52083333333333337</v>
      </c>
      <c r="D256">
        <v>426</v>
      </c>
      <c r="E256" t="str">
        <f>INDEX($H$4:$H$15,MONTH(eggs_tbl[[#This Row],[Date]]))</f>
        <v>May</v>
      </c>
      <c r="F256" t="str">
        <f>INDEX($I$4:$I$10,eggs_tbl[[#This Row],[Pen House]])</f>
        <v>Pen Seven</v>
      </c>
    </row>
    <row r="257" spans="1:6" x14ac:dyDescent="0.25">
      <c r="A257">
        <v>6</v>
      </c>
      <c r="B257" s="5">
        <v>43593</v>
      </c>
      <c r="C257" s="6">
        <v>0.35416666666666669</v>
      </c>
      <c r="D257">
        <v>254</v>
      </c>
      <c r="E257" t="str">
        <f>INDEX($H$4:$H$15,MONTH(eggs_tbl[[#This Row],[Date]]))</f>
        <v>May</v>
      </c>
      <c r="F257" t="str">
        <f>INDEX($I$4:$I$10,eggs_tbl[[#This Row],[Pen House]])</f>
        <v>Pen Six</v>
      </c>
    </row>
    <row r="258" spans="1:6" x14ac:dyDescent="0.25">
      <c r="A258">
        <v>7</v>
      </c>
      <c r="B258" s="5">
        <v>43593</v>
      </c>
      <c r="C258" s="6">
        <v>0.52083333333333337</v>
      </c>
      <c r="D258">
        <v>256</v>
      </c>
      <c r="E258" t="str">
        <f>INDEX($H$4:$H$15,MONTH(eggs_tbl[[#This Row],[Date]]))</f>
        <v>May</v>
      </c>
      <c r="F258" t="str">
        <f>INDEX($I$4:$I$10,eggs_tbl[[#This Row],[Pen House]])</f>
        <v>Pen Seven</v>
      </c>
    </row>
    <row r="259" spans="1:6" x14ac:dyDescent="0.25">
      <c r="A259">
        <v>3</v>
      </c>
      <c r="B259" s="5">
        <v>43593</v>
      </c>
      <c r="C259" s="6">
        <v>0.6875</v>
      </c>
      <c r="D259">
        <v>265</v>
      </c>
      <c r="E259" t="str">
        <f>INDEX($H$4:$H$15,MONTH(eggs_tbl[[#This Row],[Date]]))</f>
        <v>May</v>
      </c>
      <c r="F259" t="str">
        <f>INDEX($I$4:$I$10,eggs_tbl[[#This Row],[Pen House]])</f>
        <v>Pen Three</v>
      </c>
    </row>
    <row r="260" spans="1:6" x14ac:dyDescent="0.25">
      <c r="A260">
        <v>2</v>
      </c>
      <c r="B260" s="5">
        <v>43594</v>
      </c>
      <c r="C260" s="6">
        <v>0.35416666666666669</v>
      </c>
      <c r="D260">
        <v>252</v>
      </c>
      <c r="E260" t="str">
        <f>INDEX($H$4:$H$15,MONTH(eggs_tbl[[#This Row],[Date]]))</f>
        <v>May</v>
      </c>
      <c r="F260" t="str">
        <f>INDEX($I$4:$I$10,eggs_tbl[[#This Row],[Pen House]])</f>
        <v>Pen Two</v>
      </c>
    </row>
    <row r="261" spans="1:6" x14ac:dyDescent="0.25">
      <c r="A261">
        <v>5</v>
      </c>
      <c r="B261" s="5">
        <v>43594</v>
      </c>
      <c r="C261" s="6">
        <v>0.52083333333333337</v>
      </c>
      <c r="D261">
        <v>214</v>
      </c>
      <c r="E261" t="str">
        <f>INDEX($H$4:$H$15,MONTH(eggs_tbl[[#This Row],[Date]]))</f>
        <v>May</v>
      </c>
      <c r="F261" t="str">
        <f>INDEX($I$4:$I$10,eggs_tbl[[#This Row],[Pen House]])</f>
        <v>Pen Five</v>
      </c>
    </row>
    <row r="262" spans="1:6" x14ac:dyDescent="0.25">
      <c r="A262">
        <v>2</v>
      </c>
      <c r="B262" s="5">
        <v>43595</v>
      </c>
      <c r="C262" s="6">
        <v>0.35416666666666669</v>
      </c>
      <c r="D262">
        <v>331</v>
      </c>
      <c r="E262" t="str">
        <f>INDEX($H$4:$H$15,MONTH(eggs_tbl[[#This Row],[Date]]))</f>
        <v>May</v>
      </c>
      <c r="F262" t="str">
        <f>INDEX($I$4:$I$10,eggs_tbl[[#This Row],[Pen House]])</f>
        <v>Pen Two</v>
      </c>
    </row>
    <row r="263" spans="1:6" x14ac:dyDescent="0.25">
      <c r="A263">
        <v>3</v>
      </c>
      <c r="B263" s="5">
        <v>43595</v>
      </c>
      <c r="C263" s="6">
        <v>0.52083333333333337</v>
      </c>
      <c r="D263">
        <v>205</v>
      </c>
      <c r="E263" t="str">
        <f>INDEX($H$4:$H$15,MONTH(eggs_tbl[[#This Row],[Date]]))</f>
        <v>May</v>
      </c>
      <c r="F263" t="str">
        <f>INDEX($I$4:$I$10,eggs_tbl[[#This Row],[Pen House]])</f>
        <v>Pen Three</v>
      </c>
    </row>
    <row r="264" spans="1:6" x14ac:dyDescent="0.25">
      <c r="A264">
        <v>4</v>
      </c>
      <c r="B264" s="5">
        <v>43595</v>
      </c>
      <c r="C264" s="6">
        <v>0.6875</v>
      </c>
      <c r="D264">
        <v>174</v>
      </c>
      <c r="E264" t="str">
        <f>INDEX($H$4:$H$15,MONTH(eggs_tbl[[#This Row],[Date]]))</f>
        <v>May</v>
      </c>
      <c r="F264" t="str">
        <f>INDEX($I$4:$I$10,eggs_tbl[[#This Row],[Pen House]])</f>
        <v>Pen Four</v>
      </c>
    </row>
    <row r="265" spans="1:6" x14ac:dyDescent="0.25">
      <c r="A265">
        <v>2</v>
      </c>
      <c r="B265" s="5">
        <v>43596</v>
      </c>
      <c r="C265" s="6">
        <v>0.35416666666666669</v>
      </c>
      <c r="D265">
        <v>455</v>
      </c>
      <c r="E265" t="str">
        <f>INDEX($H$4:$H$15,MONTH(eggs_tbl[[#This Row],[Date]]))</f>
        <v>May</v>
      </c>
      <c r="F265" t="str">
        <f>INDEX($I$4:$I$10,eggs_tbl[[#This Row],[Pen House]])</f>
        <v>Pen Two</v>
      </c>
    </row>
    <row r="266" spans="1:6" x14ac:dyDescent="0.25">
      <c r="A266">
        <v>3</v>
      </c>
      <c r="B266" s="5">
        <v>43596</v>
      </c>
      <c r="C266" s="6">
        <v>0.52083333333333337</v>
      </c>
      <c r="D266">
        <v>192</v>
      </c>
      <c r="E266" t="str">
        <f>INDEX($H$4:$H$15,MONTH(eggs_tbl[[#This Row],[Date]]))</f>
        <v>May</v>
      </c>
      <c r="F266" t="str">
        <f>INDEX($I$4:$I$10,eggs_tbl[[#This Row],[Pen House]])</f>
        <v>Pen Three</v>
      </c>
    </row>
    <row r="267" spans="1:6" x14ac:dyDescent="0.25">
      <c r="A267">
        <v>1</v>
      </c>
      <c r="B267" s="5">
        <v>43596</v>
      </c>
      <c r="C267" s="6">
        <v>0.6875</v>
      </c>
      <c r="D267">
        <v>321</v>
      </c>
      <c r="E267" t="str">
        <f>INDEX($H$4:$H$15,MONTH(eggs_tbl[[#This Row],[Date]]))</f>
        <v>May</v>
      </c>
      <c r="F267" t="str">
        <f>INDEX($I$4:$I$10,eggs_tbl[[#This Row],[Pen House]])</f>
        <v>Pen One</v>
      </c>
    </row>
    <row r="268" spans="1:6" x14ac:dyDescent="0.25">
      <c r="A268">
        <v>3</v>
      </c>
      <c r="B268" s="5">
        <v>43597</v>
      </c>
      <c r="C268" s="6">
        <v>0.52083333333333337</v>
      </c>
      <c r="D268">
        <v>332</v>
      </c>
      <c r="E268" t="str">
        <f>INDEX($H$4:$H$15,MONTH(eggs_tbl[[#This Row],[Date]]))</f>
        <v>May</v>
      </c>
      <c r="F268" t="str">
        <f>INDEX($I$4:$I$10,eggs_tbl[[#This Row],[Pen House]])</f>
        <v>Pen Three</v>
      </c>
    </row>
    <row r="269" spans="1:6" x14ac:dyDescent="0.25">
      <c r="A269">
        <v>2</v>
      </c>
      <c r="B269" s="5">
        <v>43597</v>
      </c>
      <c r="C269" s="6">
        <v>0.6875</v>
      </c>
      <c r="D269">
        <v>495</v>
      </c>
      <c r="E269" t="str">
        <f>INDEX($H$4:$H$15,MONTH(eggs_tbl[[#This Row],[Date]]))</f>
        <v>May</v>
      </c>
      <c r="F269" t="str">
        <f>INDEX($I$4:$I$10,eggs_tbl[[#This Row],[Pen House]])</f>
        <v>Pen Two</v>
      </c>
    </row>
    <row r="270" spans="1:6" x14ac:dyDescent="0.25">
      <c r="A270">
        <v>5</v>
      </c>
      <c r="B270" s="5">
        <v>43598</v>
      </c>
      <c r="C270" s="6">
        <v>0.35416666666666669</v>
      </c>
      <c r="D270">
        <v>318</v>
      </c>
      <c r="E270" t="str">
        <f>INDEX($H$4:$H$15,MONTH(eggs_tbl[[#This Row],[Date]]))</f>
        <v>May</v>
      </c>
      <c r="F270" t="str">
        <f>INDEX($I$4:$I$10,eggs_tbl[[#This Row],[Pen House]])</f>
        <v>Pen Five</v>
      </c>
    </row>
    <row r="271" spans="1:6" x14ac:dyDescent="0.25">
      <c r="A271">
        <v>3</v>
      </c>
      <c r="B271" s="5">
        <v>43598</v>
      </c>
      <c r="C271" s="6">
        <v>0.52083333333333337</v>
      </c>
      <c r="D271">
        <v>458</v>
      </c>
      <c r="E271" t="str">
        <f>INDEX($H$4:$H$15,MONTH(eggs_tbl[[#This Row],[Date]]))</f>
        <v>May</v>
      </c>
      <c r="F271" t="str">
        <f>INDEX($I$4:$I$10,eggs_tbl[[#This Row],[Pen House]])</f>
        <v>Pen Three</v>
      </c>
    </row>
    <row r="272" spans="1:6" x14ac:dyDescent="0.25">
      <c r="A272">
        <v>5</v>
      </c>
      <c r="B272" s="5">
        <v>43598</v>
      </c>
      <c r="C272" s="6">
        <v>0.6875</v>
      </c>
      <c r="D272">
        <v>182</v>
      </c>
      <c r="E272" t="str">
        <f>INDEX($H$4:$H$15,MONTH(eggs_tbl[[#This Row],[Date]]))</f>
        <v>May</v>
      </c>
      <c r="F272" t="str">
        <f>INDEX($I$4:$I$10,eggs_tbl[[#This Row],[Pen House]])</f>
        <v>Pen Five</v>
      </c>
    </row>
    <row r="273" spans="1:6" x14ac:dyDescent="0.25">
      <c r="A273">
        <v>6</v>
      </c>
      <c r="B273" s="5">
        <v>43599</v>
      </c>
      <c r="C273" s="6">
        <v>0.35416666666666669</v>
      </c>
      <c r="D273">
        <v>266</v>
      </c>
      <c r="E273" t="str">
        <f>INDEX($H$4:$H$15,MONTH(eggs_tbl[[#This Row],[Date]]))</f>
        <v>May</v>
      </c>
      <c r="F273" t="str">
        <f>INDEX($I$4:$I$10,eggs_tbl[[#This Row],[Pen House]])</f>
        <v>Pen Six</v>
      </c>
    </row>
    <row r="274" spans="1:6" x14ac:dyDescent="0.25">
      <c r="A274">
        <v>6</v>
      </c>
      <c r="B274" s="5">
        <v>43599</v>
      </c>
      <c r="C274" s="6">
        <v>0.52083333333333337</v>
      </c>
      <c r="D274">
        <v>287</v>
      </c>
      <c r="E274" t="str">
        <f>INDEX($H$4:$H$15,MONTH(eggs_tbl[[#This Row],[Date]]))</f>
        <v>May</v>
      </c>
      <c r="F274" t="str">
        <f>INDEX($I$4:$I$10,eggs_tbl[[#This Row],[Pen House]])</f>
        <v>Pen Six</v>
      </c>
    </row>
    <row r="275" spans="1:6" x14ac:dyDescent="0.25">
      <c r="A275">
        <v>7</v>
      </c>
      <c r="B275" s="5">
        <v>43599</v>
      </c>
      <c r="C275" s="6">
        <v>0.6875</v>
      </c>
      <c r="D275">
        <v>359</v>
      </c>
      <c r="E275" t="str">
        <f>INDEX($H$4:$H$15,MONTH(eggs_tbl[[#This Row],[Date]]))</f>
        <v>May</v>
      </c>
      <c r="F275" t="str">
        <f>INDEX($I$4:$I$10,eggs_tbl[[#This Row],[Pen House]])</f>
        <v>Pen Seven</v>
      </c>
    </row>
    <row r="276" spans="1:6" x14ac:dyDescent="0.25">
      <c r="A276">
        <v>1</v>
      </c>
      <c r="B276" s="5">
        <v>43600</v>
      </c>
      <c r="C276" s="6">
        <v>0.35416666666666669</v>
      </c>
      <c r="D276">
        <v>352</v>
      </c>
      <c r="E276" t="str">
        <f>INDEX($H$4:$H$15,MONTH(eggs_tbl[[#This Row],[Date]]))</f>
        <v>May</v>
      </c>
      <c r="F276" t="str">
        <f>INDEX($I$4:$I$10,eggs_tbl[[#This Row],[Pen House]])</f>
        <v>Pen One</v>
      </c>
    </row>
    <row r="277" spans="1:6" x14ac:dyDescent="0.25">
      <c r="A277">
        <v>4</v>
      </c>
      <c r="B277" s="5">
        <v>43600</v>
      </c>
      <c r="C277" s="6">
        <v>0.52083333333333337</v>
      </c>
      <c r="D277">
        <v>273</v>
      </c>
      <c r="E277" t="str">
        <f>INDEX($H$4:$H$15,MONTH(eggs_tbl[[#This Row],[Date]]))</f>
        <v>May</v>
      </c>
      <c r="F277" t="str">
        <f>INDEX($I$4:$I$10,eggs_tbl[[#This Row],[Pen House]])</f>
        <v>Pen Four</v>
      </c>
    </row>
    <row r="278" spans="1:6" x14ac:dyDescent="0.25">
      <c r="A278">
        <v>6</v>
      </c>
      <c r="B278" s="5">
        <v>43600</v>
      </c>
      <c r="C278" s="6">
        <v>0.6875</v>
      </c>
      <c r="D278">
        <v>430</v>
      </c>
      <c r="E278" t="str">
        <f>INDEX($H$4:$H$15,MONTH(eggs_tbl[[#This Row],[Date]]))</f>
        <v>May</v>
      </c>
      <c r="F278" t="str">
        <f>INDEX($I$4:$I$10,eggs_tbl[[#This Row],[Pen House]])</f>
        <v>Pen Six</v>
      </c>
    </row>
    <row r="279" spans="1:6" x14ac:dyDescent="0.25">
      <c r="A279">
        <v>4</v>
      </c>
      <c r="B279" s="5">
        <v>43601</v>
      </c>
      <c r="C279" s="6">
        <v>0.35416666666666669</v>
      </c>
      <c r="D279">
        <v>269</v>
      </c>
      <c r="E279" t="str">
        <f>INDEX($H$4:$H$15,MONTH(eggs_tbl[[#This Row],[Date]]))</f>
        <v>May</v>
      </c>
      <c r="F279" t="str">
        <f>INDEX($I$4:$I$10,eggs_tbl[[#This Row],[Pen House]])</f>
        <v>Pen Four</v>
      </c>
    </row>
    <row r="280" spans="1:6" x14ac:dyDescent="0.25">
      <c r="A280">
        <v>5</v>
      </c>
      <c r="B280" s="5">
        <v>43601</v>
      </c>
      <c r="C280" s="6">
        <v>0.52083333333333337</v>
      </c>
      <c r="D280">
        <v>268</v>
      </c>
      <c r="E280" t="str">
        <f>INDEX($H$4:$H$15,MONTH(eggs_tbl[[#This Row],[Date]]))</f>
        <v>May</v>
      </c>
      <c r="F280" t="str">
        <f>INDEX($I$4:$I$10,eggs_tbl[[#This Row],[Pen House]])</f>
        <v>Pen Five</v>
      </c>
    </row>
    <row r="281" spans="1:6" x14ac:dyDescent="0.25">
      <c r="A281">
        <v>7</v>
      </c>
      <c r="B281" s="5">
        <v>43601</v>
      </c>
      <c r="C281" s="6">
        <v>0.6875</v>
      </c>
      <c r="D281">
        <v>281</v>
      </c>
      <c r="E281" t="str">
        <f>INDEX($H$4:$H$15,MONTH(eggs_tbl[[#This Row],[Date]]))</f>
        <v>May</v>
      </c>
      <c r="F281" t="str">
        <f>INDEX($I$4:$I$10,eggs_tbl[[#This Row],[Pen House]])</f>
        <v>Pen Seven</v>
      </c>
    </row>
    <row r="282" spans="1:6" x14ac:dyDescent="0.25">
      <c r="A282">
        <v>1</v>
      </c>
      <c r="B282" s="5">
        <v>43602</v>
      </c>
      <c r="C282" s="6">
        <v>0.35416666666666669</v>
      </c>
      <c r="D282">
        <v>226</v>
      </c>
      <c r="E282" t="str">
        <f>INDEX($H$4:$H$15,MONTH(eggs_tbl[[#This Row],[Date]]))</f>
        <v>May</v>
      </c>
      <c r="F282" t="str">
        <f>INDEX($I$4:$I$10,eggs_tbl[[#This Row],[Pen House]])</f>
        <v>Pen One</v>
      </c>
    </row>
    <row r="283" spans="1:6" x14ac:dyDescent="0.25">
      <c r="A283">
        <v>4</v>
      </c>
      <c r="B283" s="5">
        <v>43602</v>
      </c>
      <c r="C283" s="6">
        <v>0.6875</v>
      </c>
      <c r="D283">
        <v>362</v>
      </c>
      <c r="E283" t="str">
        <f>INDEX($H$4:$H$15,MONTH(eggs_tbl[[#This Row],[Date]]))</f>
        <v>May</v>
      </c>
      <c r="F283" t="str">
        <f>INDEX($I$4:$I$10,eggs_tbl[[#This Row],[Pen House]])</f>
        <v>Pen Four</v>
      </c>
    </row>
    <row r="284" spans="1:6" x14ac:dyDescent="0.25">
      <c r="A284">
        <v>1</v>
      </c>
      <c r="B284" s="5">
        <v>43603</v>
      </c>
      <c r="C284" s="6">
        <v>0.35416666666666669</v>
      </c>
      <c r="D284">
        <v>160</v>
      </c>
      <c r="E284" t="str">
        <f>INDEX($H$4:$H$15,MONTH(eggs_tbl[[#This Row],[Date]]))</f>
        <v>May</v>
      </c>
      <c r="F284" t="str">
        <f>INDEX($I$4:$I$10,eggs_tbl[[#This Row],[Pen House]])</f>
        <v>Pen One</v>
      </c>
    </row>
    <row r="285" spans="1:6" x14ac:dyDescent="0.25">
      <c r="A285">
        <v>4</v>
      </c>
      <c r="B285" s="5">
        <v>43604</v>
      </c>
      <c r="C285" s="6">
        <v>0.52083333333333337</v>
      </c>
      <c r="D285">
        <v>319</v>
      </c>
      <c r="E285" t="str">
        <f>INDEX($H$4:$H$15,MONTH(eggs_tbl[[#This Row],[Date]]))</f>
        <v>May</v>
      </c>
      <c r="F285" t="str">
        <f>INDEX($I$4:$I$10,eggs_tbl[[#This Row],[Pen House]])</f>
        <v>Pen Four</v>
      </c>
    </row>
    <row r="286" spans="1:6" x14ac:dyDescent="0.25">
      <c r="A286">
        <v>4</v>
      </c>
      <c r="B286" s="5">
        <v>43604</v>
      </c>
      <c r="C286" s="6">
        <v>0.6875</v>
      </c>
      <c r="D286">
        <v>168</v>
      </c>
      <c r="E286" t="str">
        <f>INDEX($H$4:$H$15,MONTH(eggs_tbl[[#This Row],[Date]]))</f>
        <v>May</v>
      </c>
      <c r="F286" t="str">
        <f>INDEX($I$4:$I$10,eggs_tbl[[#This Row],[Pen House]])</f>
        <v>Pen Four</v>
      </c>
    </row>
    <row r="287" spans="1:6" x14ac:dyDescent="0.25">
      <c r="A287">
        <v>6</v>
      </c>
      <c r="B287" s="5">
        <v>43605</v>
      </c>
      <c r="C287" s="6">
        <v>0.52083333333333337</v>
      </c>
      <c r="D287">
        <v>357</v>
      </c>
      <c r="E287" t="str">
        <f>INDEX($H$4:$H$15,MONTH(eggs_tbl[[#This Row],[Date]]))</f>
        <v>May</v>
      </c>
      <c r="F287" t="str">
        <f>INDEX($I$4:$I$10,eggs_tbl[[#This Row],[Pen House]])</f>
        <v>Pen Six</v>
      </c>
    </row>
    <row r="288" spans="1:6" x14ac:dyDescent="0.25">
      <c r="A288">
        <v>6</v>
      </c>
      <c r="B288" s="5">
        <v>43605</v>
      </c>
      <c r="C288" s="6">
        <v>0.6875</v>
      </c>
      <c r="D288">
        <v>326</v>
      </c>
      <c r="E288" t="str">
        <f>INDEX($H$4:$H$15,MONTH(eggs_tbl[[#This Row],[Date]]))</f>
        <v>May</v>
      </c>
      <c r="F288" t="str">
        <f>INDEX($I$4:$I$10,eggs_tbl[[#This Row],[Pen House]])</f>
        <v>Pen Six</v>
      </c>
    </row>
    <row r="289" spans="1:6" x14ac:dyDescent="0.25">
      <c r="A289">
        <v>4</v>
      </c>
      <c r="B289" s="5">
        <v>43606</v>
      </c>
      <c r="C289" s="6">
        <v>0.52083333333333337</v>
      </c>
      <c r="D289">
        <v>263</v>
      </c>
      <c r="E289" t="str">
        <f>INDEX($H$4:$H$15,MONTH(eggs_tbl[[#This Row],[Date]]))</f>
        <v>May</v>
      </c>
      <c r="F289" t="str">
        <f>INDEX($I$4:$I$10,eggs_tbl[[#This Row],[Pen House]])</f>
        <v>Pen Four</v>
      </c>
    </row>
    <row r="290" spans="1:6" x14ac:dyDescent="0.25">
      <c r="A290">
        <v>7</v>
      </c>
      <c r="B290" s="5">
        <v>43606</v>
      </c>
      <c r="C290" s="6">
        <v>0.6875</v>
      </c>
      <c r="D290">
        <v>264</v>
      </c>
      <c r="E290" t="str">
        <f>INDEX($H$4:$H$15,MONTH(eggs_tbl[[#This Row],[Date]]))</f>
        <v>May</v>
      </c>
      <c r="F290" t="str">
        <f>INDEX($I$4:$I$10,eggs_tbl[[#This Row],[Pen House]])</f>
        <v>Pen Seven</v>
      </c>
    </row>
    <row r="291" spans="1:6" x14ac:dyDescent="0.25">
      <c r="A291">
        <v>3</v>
      </c>
      <c r="B291" s="5">
        <v>43607</v>
      </c>
      <c r="C291" s="6">
        <v>0.35416666666666669</v>
      </c>
      <c r="D291">
        <v>335</v>
      </c>
      <c r="E291" t="str">
        <f>INDEX($H$4:$H$15,MONTH(eggs_tbl[[#This Row],[Date]]))</f>
        <v>May</v>
      </c>
      <c r="F291" t="str">
        <f>INDEX($I$4:$I$10,eggs_tbl[[#This Row],[Pen House]])</f>
        <v>Pen Three</v>
      </c>
    </row>
    <row r="292" spans="1:6" x14ac:dyDescent="0.25">
      <c r="A292">
        <v>6</v>
      </c>
      <c r="B292" s="5">
        <v>43608</v>
      </c>
      <c r="C292" s="6">
        <v>0.35416666666666669</v>
      </c>
      <c r="D292">
        <v>418</v>
      </c>
      <c r="E292" t="str">
        <f>INDEX($H$4:$H$15,MONTH(eggs_tbl[[#This Row],[Date]]))</f>
        <v>May</v>
      </c>
      <c r="F292" t="str">
        <f>INDEX($I$4:$I$10,eggs_tbl[[#This Row],[Pen House]])</f>
        <v>Pen Six</v>
      </c>
    </row>
    <row r="293" spans="1:6" x14ac:dyDescent="0.25">
      <c r="A293">
        <v>6</v>
      </c>
      <c r="B293" s="5">
        <v>43608</v>
      </c>
      <c r="C293" s="6">
        <v>0.52083333333333337</v>
      </c>
      <c r="D293">
        <v>446</v>
      </c>
      <c r="E293" t="str">
        <f>INDEX($H$4:$H$15,MONTH(eggs_tbl[[#This Row],[Date]]))</f>
        <v>May</v>
      </c>
      <c r="F293" t="str">
        <f>INDEX($I$4:$I$10,eggs_tbl[[#This Row],[Pen House]])</f>
        <v>Pen Six</v>
      </c>
    </row>
    <row r="294" spans="1:6" x14ac:dyDescent="0.25">
      <c r="A294">
        <v>2</v>
      </c>
      <c r="B294" s="5">
        <v>43609</v>
      </c>
      <c r="C294" s="6">
        <v>0.35416666666666669</v>
      </c>
      <c r="D294">
        <v>229</v>
      </c>
      <c r="E294" t="str">
        <f>INDEX($H$4:$H$15,MONTH(eggs_tbl[[#This Row],[Date]]))</f>
        <v>May</v>
      </c>
      <c r="F294" t="str">
        <f>INDEX($I$4:$I$10,eggs_tbl[[#This Row],[Pen House]])</f>
        <v>Pen Two</v>
      </c>
    </row>
    <row r="295" spans="1:6" x14ac:dyDescent="0.25">
      <c r="A295">
        <v>6</v>
      </c>
      <c r="B295" s="5">
        <v>43609</v>
      </c>
      <c r="C295" s="6">
        <v>0.52083333333333337</v>
      </c>
      <c r="D295">
        <v>247</v>
      </c>
      <c r="E295" t="str">
        <f>INDEX($H$4:$H$15,MONTH(eggs_tbl[[#This Row],[Date]]))</f>
        <v>May</v>
      </c>
      <c r="F295" t="str">
        <f>INDEX($I$4:$I$10,eggs_tbl[[#This Row],[Pen House]])</f>
        <v>Pen Six</v>
      </c>
    </row>
    <row r="296" spans="1:6" x14ac:dyDescent="0.25">
      <c r="A296">
        <v>2</v>
      </c>
      <c r="B296" s="5">
        <v>43609</v>
      </c>
      <c r="C296" s="6">
        <v>0.6875</v>
      </c>
      <c r="D296">
        <v>412</v>
      </c>
      <c r="E296" t="str">
        <f>INDEX($H$4:$H$15,MONTH(eggs_tbl[[#This Row],[Date]]))</f>
        <v>May</v>
      </c>
      <c r="F296" t="str">
        <f>INDEX($I$4:$I$10,eggs_tbl[[#This Row],[Pen House]])</f>
        <v>Pen Two</v>
      </c>
    </row>
    <row r="297" spans="1:6" x14ac:dyDescent="0.25">
      <c r="A297">
        <v>5</v>
      </c>
      <c r="B297" s="5">
        <v>43610</v>
      </c>
      <c r="C297" s="6">
        <v>0.35416666666666669</v>
      </c>
      <c r="D297">
        <v>248</v>
      </c>
      <c r="E297" t="str">
        <f>INDEX($H$4:$H$15,MONTH(eggs_tbl[[#This Row],[Date]]))</f>
        <v>May</v>
      </c>
      <c r="F297" t="str">
        <f>INDEX($I$4:$I$10,eggs_tbl[[#This Row],[Pen House]])</f>
        <v>Pen Five</v>
      </c>
    </row>
    <row r="298" spans="1:6" x14ac:dyDescent="0.25">
      <c r="A298">
        <v>2</v>
      </c>
      <c r="B298" s="5">
        <v>43610</v>
      </c>
      <c r="C298" s="6">
        <v>0.52083333333333337</v>
      </c>
      <c r="D298">
        <v>365</v>
      </c>
      <c r="E298" t="str">
        <f>INDEX($H$4:$H$15,MONTH(eggs_tbl[[#This Row],[Date]]))</f>
        <v>May</v>
      </c>
      <c r="F298" t="str">
        <f>INDEX($I$4:$I$10,eggs_tbl[[#This Row],[Pen House]])</f>
        <v>Pen Two</v>
      </c>
    </row>
    <row r="299" spans="1:6" x14ac:dyDescent="0.25">
      <c r="A299">
        <v>4</v>
      </c>
      <c r="B299" s="5">
        <v>43610</v>
      </c>
      <c r="C299" s="6">
        <v>0.6875</v>
      </c>
      <c r="D299">
        <v>205</v>
      </c>
      <c r="E299" t="str">
        <f>INDEX($H$4:$H$15,MONTH(eggs_tbl[[#This Row],[Date]]))</f>
        <v>May</v>
      </c>
      <c r="F299" t="str">
        <f>INDEX($I$4:$I$10,eggs_tbl[[#This Row],[Pen House]])</f>
        <v>Pen Four</v>
      </c>
    </row>
    <row r="300" spans="1:6" x14ac:dyDescent="0.25">
      <c r="A300">
        <v>1</v>
      </c>
      <c r="B300" s="5">
        <v>43611</v>
      </c>
      <c r="C300" s="6">
        <v>0.35416666666666669</v>
      </c>
      <c r="D300">
        <v>414</v>
      </c>
      <c r="E300" t="str">
        <f>INDEX($H$4:$H$15,MONTH(eggs_tbl[[#This Row],[Date]]))</f>
        <v>May</v>
      </c>
      <c r="F300" t="str">
        <f>INDEX($I$4:$I$10,eggs_tbl[[#This Row],[Pen House]])</f>
        <v>Pen One</v>
      </c>
    </row>
    <row r="301" spans="1:6" x14ac:dyDescent="0.25">
      <c r="A301">
        <v>5</v>
      </c>
      <c r="B301" s="5">
        <v>43611</v>
      </c>
      <c r="C301" s="6">
        <v>0.52083333333333337</v>
      </c>
      <c r="D301">
        <v>319</v>
      </c>
      <c r="E301" t="str">
        <f>INDEX($H$4:$H$15,MONTH(eggs_tbl[[#This Row],[Date]]))</f>
        <v>May</v>
      </c>
      <c r="F301" t="str">
        <f>INDEX($I$4:$I$10,eggs_tbl[[#This Row],[Pen House]])</f>
        <v>Pen Five</v>
      </c>
    </row>
    <row r="302" spans="1:6" x14ac:dyDescent="0.25">
      <c r="A302">
        <v>3</v>
      </c>
      <c r="B302" s="5">
        <v>43611</v>
      </c>
      <c r="C302" s="6">
        <v>0.6875</v>
      </c>
      <c r="D302">
        <v>434</v>
      </c>
      <c r="E302" t="str">
        <f>INDEX($H$4:$H$15,MONTH(eggs_tbl[[#This Row],[Date]]))</f>
        <v>May</v>
      </c>
      <c r="F302" t="str">
        <f>INDEX($I$4:$I$10,eggs_tbl[[#This Row],[Pen House]])</f>
        <v>Pen Three</v>
      </c>
    </row>
    <row r="303" spans="1:6" x14ac:dyDescent="0.25">
      <c r="A303">
        <v>7</v>
      </c>
      <c r="B303" s="5">
        <v>43612</v>
      </c>
      <c r="C303" s="6">
        <v>0.35416666666666669</v>
      </c>
      <c r="D303">
        <v>299</v>
      </c>
      <c r="E303" t="str">
        <f>INDEX($H$4:$H$15,MONTH(eggs_tbl[[#This Row],[Date]]))</f>
        <v>May</v>
      </c>
      <c r="F303" t="str">
        <f>INDEX($I$4:$I$10,eggs_tbl[[#This Row],[Pen House]])</f>
        <v>Pen Seven</v>
      </c>
    </row>
    <row r="304" spans="1:6" x14ac:dyDescent="0.25">
      <c r="A304">
        <v>2</v>
      </c>
      <c r="B304" s="5">
        <v>43612</v>
      </c>
      <c r="C304" s="6">
        <v>0.52083333333333337</v>
      </c>
      <c r="D304">
        <v>324</v>
      </c>
      <c r="E304" t="str">
        <f>INDEX($H$4:$H$15,MONTH(eggs_tbl[[#This Row],[Date]]))</f>
        <v>May</v>
      </c>
      <c r="F304" t="str">
        <f>INDEX($I$4:$I$10,eggs_tbl[[#This Row],[Pen House]])</f>
        <v>Pen Two</v>
      </c>
    </row>
    <row r="305" spans="1:6" x14ac:dyDescent="0.25">
      <c r="A305">
        <v>6</v>
      </c>
      <c r="B305" s="5">
        <v>43612</v>
      </c>
      <c r="C305" s="6">
        <v>0.6875</v>
      </c>
      <c r="D305">
        <v>198</v>
      </c>
      <c r="E305" t="str">
        <f>INDEX($H$4:$H$15,MONTH(eggs_tbl[[#This Row],[Date]]))</f>
        <v>May</v>
      </c>
      <c r="F305" t="str">
        <f>INDEX($I$4:$I$10,eggs_tbl[[#This Row],[Pen House]])</f>
        <v>Pen Six</v>
      </c>
    </row>
    <row r="306" spans="1:6" x14ac:dyDescent="0.25">
      <c r="A306">
        <v>7</v>
      </c>
      <c r="B306" s="5">
        <v>43613</v>
      </c>
      <c r="C306" s="6">
        <v>0.52083333333333337</v>
      </c>
      <c r="D306">
        <v>404</v>
      </c>
      <c r="E306" t="str">
        <f>INDEX($H$4:$H$15,MONTH(eggs_tbl[[#This Row],[Date]]))</f>
        <v>May</v>
      </c>
      <c r="F306" t="str">
        <f>INDEX($I$4:$I$10,eggs_tbl[[#This Row],[Pen House]])</f>
        <v>Pen Seven</v>
      </c>
    </row>
    <row r="307" spans="1:6" x14ac:dyDescent="0.25">
      <c r="A307">
        <v>5</v>
      </c>
      <c r="B307" s="5">
        <v>43613</v>
      </c>
      <c r="C307" s="6">
        <v>0.6875</v>
      </c>
      <c r="D307">
        <v>255</v>
      </c>
      <c r="E307" t="str">
        <f>INDEX($H$4:$H$15,MONTH(eggs_tbl[[#This Row],[Date]]))</f>
        <v>May</v>
      </c>
      <c r="F307" t="str">
        <f>INDEX($I$4:$I$10,eggs_tbl[[#This Row],[Pen House]])</f>
        <v>Pen Five</v>
      </c>
    </row>
    <row r="308" spans="1:6" x14ac:dyDescent="0.25">
      <c r="A308">
        <v>5</v>
      </c>
      <c r="B308" s="5">
        <v>43614</v>
      </c>
      <c r="C308" s="6">
        <v>0.52083333333333337</v>
      </c>
      <c r="D308">
        <v>189</v>
      </c>
      <c r="E308" t="str">
        <f>INDEX($H$4:$H$15,MONTH(eggs_tbl[[#This Row],[Date]]))</f>
        <v>May</v>
      </c>
      <c r="F308" t="str">
        <f>INDEX($I$4:$I$10,eggs_tbl[[#This Row],[Pen House]])</f>
        <v>Pen Five</v>
      </c>
    </row>
    <row r="309" spans="1:6" x14ac:dyDescent="0.25">
      <c r="A309">
        <v>7</v>
      </c>
      <c r="B309" s="5">
        <v>43614</v>
      </c>
      <c r="C309" s="6">
        <v>0.6875</v>
      </c>
      <c r="D309">
        <v>393</v>
      </c>
      <c r="E309" t="str">
        <f>INDEX($H$4:$H$15,MONTH(eggs_tbl[[#This Row],[Date]]))</f>
        <v>May</v>
      </c>
      <c r="F309" t="str">
        <f>INDEX($I$4:$I$10,eggs_tbl[[#This Row],[Pen House]])</f>
        <v>Pen Seven</v>
      </c>
    </row>
    <row r="310" spans="1:6" x14ac:dyDescent="0.25">
      <c r="A310">
        <v>6</v>
      </c>
      <c r="B310" s="5">
        <v>43617</v>
      </c>
      <c r="C310" s="6">
        <v>0.35416666666666669</v>
      </c>
      <c r="D310">
        <v>365</v>
      </c>
      <c r="E310" t="str">
        <f>INDEX($H$4:$H$15,MONTH(eggs_tbl[[#This Row],[Date]]))</f>
        <v>June</v>
      </c>
      <c r="F310" t="str">
        <f>INDEX($I$4:$I$10,eggs_tbl[[#This Row],[Pen House]])</f>
        <v>Pen Six</v>
      </c>
    </row>
    <row r="311" spans="1:6" x14ac:dyDescent="0.25">
      <c r="A311">
        <v>4</v>
      </c>
      <c r="B311" s="5">
        <v>43617</v>
      </c>
      <c r="C311" s="6">
        <v>0.6875</v>
      </c>
      <c r="D311">
        <v>442</v>
      </c>
      <c r="E311" t="str">
        <f>INDEX($H$4:$H$15,MONTH(eggs_tbl[[#This Row],[Date]]))</f>
        <v>June</v>
      </c>
      <c r="F311" t="str">
        <f>INDEX($I$4:$I$10,eggs_tbl[[#This Row],[Pen House]])</f>
        <v>Pen Four</v>
      </c>
    </row>
    <row r="312" spans="1:6" x14ac:dyDescent="0.25">
      <c r="A312">
        <v>3</v>
      </c>
      <c r="B312" s="5">
        <v>43618</v>
      </c>
      <c r="C312" s="6">
        <v>0.52083333333333337</v>
      </c>
      <c r="D312">
        <v>259</v>
      </c>
      <c r="E312" t="str">
        <f>INDEX($H$4:$H$15,MONTH(eggs_tbl[[#This Row],[Date]]))</f>
        <v>June</v>
      </c>
      <c r="F312" t="str">
        <f>INDEX($I$4:$I$10,eggs_tbl[[#This Row],[Pen House]])</f>
        <v>Pen Three</v>
      </c>
    </row>
    <row r="313" spans="1:6" x14ac:dyDescent="0.25">
      <c r="A313">
        <v>6</v>
      </c>
      <c r="B313" s="5">
        <v>43619</v>
      </c>
      <c r="C313" s="6">
        <v>0.35416666666666669</v>
      </c>
      <c r="D313">
        <v>227</v>
      </c>
      <c r="E313" t="str">
        <f>INDEX($H$4:$H$15,MONTH(eggs_tbl[[#This Row],[Date]]))</f>
        <v>June</v>
      </c>
      <c r="F313" t="str">
        <f>INDEX($I$4:$I$10,eggs_tbl[[#This Row],[Pen House]])</f>
        <v>Pen Six</v>
      </c>
    </row>
    <row r="314" spans="1:6" x14ac:dyDescent="0.25">
      <c r="A314">
        <v>5</v>
      </c>
      <c r="B314" s="5">
        <v>43619</v>
      </c>
      <c r="C314" s="6">
        <v>0.52083333333333337</v>
      </c>
      <c r="D314">
        <v>285</v>
      </c>
      <c r="E314" t="str">
        <f>INDEX($H$4:$H$15,MONTH(eggs_tbl[[#This Row],[Date]]))</f>
        <v>June</v>
      </c>
      <c r="F314" t="str">
        <f>INDEX($I$4:$I$10,eggs_tbl[[#This Row],[Pen House]])</f>
        <v>Pen Five</v>
      </c>
    </row>
    <row r="315" spans="1:6" x14ac:dyDescent="0.25">
      <c r="A315">
        <v>6</v>
      </c>
      <c r="B315" s="5">
        <v>43619</v>
      </c>
      <c r="C315" s="6">
        <v>0.6875</v>
      </c>
      <c r="D315">
        <v>372</v>
      </c>
      <c r="E315" t="str">
        <f>INDEX($H$4:$H$15,MONTH(eggs_tbl[[#This Row],[Date]]))</f>
        <v>June</v>
      </c>
      <c r="F315" t="str">
        <f>INDEX($I$4:$I$10,eggs_tbl[[#This Row],[Pen House]])</f>
        <v>Pen Six</v>
      </c>
    </row>
    <row r="316" spans="1:6" x14ac:dyDescent="0.25">
      <c r="A316">
        <v>5</v>
      </c>
      <c r="B316" s="5">
        <v>43620</v>
      </c>
      <c r="C316" s="6">
        <v>0.52083333333333337</v>
      </c>
      <c r="D316">
        <v>289</v>
      </c>
      <c r="E316" t="str">
        <f>INDEX($H$4:$H$15,MONTH(eggs_tbl[[#This Row],[Date]]))</f>
        <v>June</v>
      </c>
      <c r="F316" t="str">
        <f>INDEX($I$4:$I$10,eggs_tbl[[#This Row],[Pen House]])</f>
        <v>Pen Five</v>
      </c>
    </row>
    <row r="317" spans="1:6" x14ac:dyDescent="0.25">
      <c r="A317">
        <v>4</v>
      </c>
      <c r="B317" s="5">
        <v>43620</v>
      </c>
      <c r="C317" s="6">
        <v>0.6875</v>
      </c>
      <c r="D317">
        <v>429</v>
      </c>
      <c r="E317" t="str">
        <f>INDEX($H$4:$H$15,MONTH(eggs_tbl[[#This Row],[Date]]))</f>
        <v>June</v>
      </c>
      <c r="F317" t="str">
        <f>INDEX($I$4:$I$10,eggs_tbl[[#This Row],[Pen House]])</f>
        <v>Pen Four</v>
      </c>
    </row>
    <row r="318" spans="1:6" x14ac:dyDescent="0.25">
      <c r="A318">
        <v>7</v>
      </c>
      <c r="B318" s="5">
        <v>43621</v>
      </c>
      <c r="C318" s="6">
        <v>0.35416666666666669</v>
      </c>
      <c r="D318">
        <v>171</v>
      </c>
      <c r="E318" t="str">
        <f>INDEX($H$4:$H$15,MONTH(eggs_tbl[[#This Row],[Date]]))</f>
        <v>June</v>
      </c>
      <c r="F318" t="str">
        <f>INDEX($I$4:$I$10,eggs_tbl[[#This Row],[Pen House]])</f>
        <v>Pen Seven</v>
      </c>
    </row>
    <row r="319" spans="1:6" x14ac:dyDescent="0.25">
      <c r="A319">
        <v>3</v>
      </c>
      <c r="B319" s="5">
        <v>43621</v>
      </c>
      <c r="C319" s="6">
        <v>0.52083333333333337</v>
      </c>
      <c r="D319">
        <v>151</v>
      </c>
      <c r="E319" t="str">
        <f>INDEX($H$4:$H$15,MONTH(eggs_tbl[[#This Row],[Date]]))</f>
        <v>June</v>
      </c>
      <c r="F319" t="str">
        <f>INDEX($I$4:$I$10,eggs_tbl[[#This Row],[Pen House]])</f>
        <v>Pen Three</v>
      </c>
    </row>
    <row r="320" spans="1:6" x14ac:dyDescent="0.25">
      <c r="A320">
        <v>5</v>
      </c>
      <c r="B320" s="5">
        <v>43621</v>
      </c>
      <c r="C320" s="6">
        <v>0.6875</v>
      </c>
      <c r="D320">
        <v>291</v>
      </c>
      <c r="E320" t="str">
        <f>INDEX($H$4:$H$15,MONTH(eggs_tbl[[#This Row],[Date]]))</f>
        <v>June</v>
      </c>
      <c r="F320" t="str">
        <f>INDEX($I$4:$I$10,eggs_tbl[[#This Row],[Pen House]])</f>
        <v>Pen Five</v>
      </c>
    </row>
    <row r="321" spans="1:6" x14ac:dyDescent="0.25">
      <c r="A321">
        <v>2</v>
      </c>
      <c r="B321" s="5">
        <v>43622</v>
      </c>
      <c r="C321" s="6">
        <v>0.6875</v>
      </c>
      <c r="D321">
        <v>369</v>
      </c>
      <c r="E321" t="str">
        <f>INDEX($H$4:$H$15,MONTH(eggs_tbl[[#This Row],[Date]]))</f>
        <v>June</v>
      </c>
      <c r="F321" t="str">
        <f>INDEX($I$4:$I$10,eggs_tbl[[#This Row],[Pen House]])</f>
        <v>Pen Two</v>
      </c>
    </row>
    <row r="322" spans="1:6" x14ac:dyDescent="0.25">
      <c r="A322">
        <v>6</v>
      </c>
      <c r="B322" s="5">
        <v>43623</v>
      </c>
      <c r="C322" s="6">
        <v>0.35416666666666669</v>
      </c>
      <c r="D322">
        <v>356</v>
      </c>
      <c r="E322" t="str">
        <f>INDEX($H$4:$H$15,MONTH(eggs_tbl[[#This Row],[Date]]))</f>
        <v>June</v>
      </c>
      <c r="F322" t="str">
        <f>INDEX($I$4:$I$10,eggs_tbl[[#This Row],[Pen House]])</f>
        <v>Pen Six</v>
      </c>
    </row>
    <row r="323" spans="1:6" x14ac:dyDescent="0.25">
      <c r="A323">
        <v>2</v>
      </c>
      <c r="B323" s="5">
        <v>43623</v>
      </c>
      <c r="C323" s="6">
        <v>0.52083333333333337</v>
      </c>
      <c r="D323">
        <v>368</v>
      </c>
      <c r="E323" t="str">
        <f>INDEX($H$4:$H$15,MONTH(eggs_tbl[[#This Row],[Date]]))</f>
        <v>June</v>
      </c>
      <c r="F323" t="str">
        <f>INDEX($I$4:$I$10,eggs_tbl[[#This Row],[Pen House]])</f>
        <v>Pen Two</v>
      </c>
    </row>
    <row r="324" spans="1:6" x14ac:dyDescent="0.25">
      <c r="A324">
        <v>7</v>
      </c>
      <c r="B324" s="5">
        <v>43624</v>
      </c>
      <c r="C324" s="6">
        <v>0.35416666666666669</v>
      </c>
      <c r="D324">
        <v>488</v>
      </c>
      <c r="E324" t="str">
        <f>INDEX($H$4:$H$15,MONTH(eggs_tbl[[#This Row],[Date]]))</f>
        <v>June</v>
      </c>
      <c r="F324" t="str">
        <f>INDEX($I$4:$I$10,eggs_tbl[[#This Row],[Pen House]])</f>
        <v>Pen Seven</v>
      </c>
    </row>
    <row r="325" spans="1:6" x14ac:dyDescent="0.25">
      <c r="A325">
        <v>7</v>
      </c>
      <c r="B325" s="5">
        <v>43624</v>
      </c>
      <c r="C325" s="6">
        <v>0.52083333333333337</v>
      </c>
      <c r="D325">
        <v>269</v>
      </c>
      <c r="E325" t="str">
        <f>INDEX($H$4:$H$15,MONTH(eggs_tbl[[#This Row],[Date]]))</f>
        <v>June</v>
      </c>
      <c r="F325" t="str">
        <f>INDEX($I$4:$I$10,eggs_tbl[[#This Row],[Pen House]])</f>
        <v>Pen Seven</v>
      </c>
    </row>
    <row r="326" spans="1:6" x14ac:dyDescent="0.25">
      <c r="A326">
        <v>4</v>
      </c>
      <c r="B326" s="5">
        <v>43624</v>
      </c>
      <c r="C326" s="6">
        <v>0.6875</v>
      </c>
      <c r="D326">
        <v>344</v>
      </c>
      <c r="E326" t="str">
        <f>INDEX($H$4:$H$15,MONTH(eggs_tbl[[#This Row],[Date]]))</f>
        <v>June</v>
      </c>
      <c r="F326" t="str">
        <f>INDEX($I$4:$I$10,eggs_tbl[[#This Row],[Pen House]])</f>
        <v>Pen Four</v>
      </c>
    </row>
    <row r="327" spans="1:6" x14ac:dyDescent="0.25">
      <c r="A327">
        <v>1</v>
      </c>
      <c r="B327" s="5">
        <v>43625</v>
      </c>
      <c r="C327" s="6">
        <v>0.35416666666666669</v>
      </c>
      <c r="D327">
        <v>415</v>
      </c>
      <c r="E327" t="str">
        <f>INDEX($H$4:$H$15,MONTH(eggs_tbl[[#This Row],[Date]]))</f>
        <v>June</v>
      </c>
      <c r="F327" t="str">
        <f>INDEX($I$4:$I$10,eggs_tbl[[#This Row],[Pen House]])</f>
        <v>Pen One</v>
      </c>
    </row>
    <row r="328" spans="1:6" x14ac:dyDescent="0.25">
      <c r="A328">
        <v>1</v>
      </c>
      <c r="B328" s="5">
        <v>43626</v>
      </c>
      <c r="C328" s="6">
        <v>0.35416666666666669</v>
      </c>
      <c r="D328">
        <v>340</v>
      </c>
      <c r="E328" t="str">
        <f>INDEX($H$4:$H$15,MONTH(eggs_tbl[[#This Row],[Date]]))</f>
        <v>June</v>
      </c>
      <c r="F328" t="str">
        <f>INDEX($I$4:$I$10,eggs_tbl[[#This Row],[Pen House]])</f>
        <v>Pen One</v>
      </c>
    </row>
    <row r="329" spans="1:6" x14ac:dyDescent="0.25">
      <c r="A329">
        <v>5</v>
      </c>
      <c r="B329" s="5">
        <v>43627</v>
      </c>
      <c r="C329" s="6">
        <v>0.35416666666666669</v>
      </c>
      <c r="D329">
        <v>475</v>
      </c>
      <c r="E329" t="str">
        <f>INDEX($H$4:$H$15,MONTH(eggs_tbl[[#This Row],[Date]]))</f>
        <v>June</v>
      </c>
      <c r="F329" t="str">
        <f>INDEX($I$4:$I$10,eggs_tbl[[#This Row],[Pen House]])</f>
        <v>Pen Five</v>
      </c>
    </row>
    <row r="330" spans="1:6" x14ac:dyDescent="0.25">
      <c r="A330">
        <v>7</v>
      </c>
      <c r="B330" s="5">
        <v>43627</v>
      </c>
      <c r="C330" s="6">
        <v>0.6875</v>
      </c>
      <c r="D330">
        <v>177</v>
      </c>
      <c r="E330" t="str">
        <f>INDEX($H$4:$H$15,MONTH(eggs_tbl[[#This Row],[Date]]))</f>
        <v>June</v>
      </c>
      <c r="F330" t="str">
        <f>INDEX($I$4:$I$10,eggs_tbl[[#This Row],[Pen House]])</f>
        <v>Pen Seven</v>
      </c>
    </row>
    <row r="331" spans="1:6" x14ac:dyDescent="0.25">
      <c r="A331">
        <v>4</v>
      </c>
      <c r="B331" s="5">
        <v>43628</v>
      </c>
      <c r="C331" s="6">
        <v>0.35416666666666669</v>
      </c>
      <c r="D331">
        <v>156</v>
      </c>
      <c r="E331" t="str">
        <f>INDEX($H$4:$H$15,MONTH(eggs_tbl[[#This Row],[Date]]))</f>
        <v>June</v>
      </c>
      <c r="F331" t="str">
        <f>INDEX($I$4:$I$10,eggs_tbl[[#This Row],[Pen House]])</f>
        <v>Pen Four</v>
      </c>
    </row>
    <row r="332" spans="1:6" x14ac:dyDescent="0.25">
      <c r="A332">
        <v>4</v>
      </c>
      <c r="B332" s="5">
        <v>43628</v>
      </c>
      <c r="C332" s="6">
        <v>0.6875</v>
      </c>
      <c r="D332">
        <v>256</v>
      </c>
      <c r="E332" t="str">
        <f>INDEX($H$4:$H$15,MONTH(eggs_tbl[[#This Row],[Date]]))</f>
        <v>June</v>
      </c>
      <c r="F332" t="str">
        <f>INDEX($I$4:$I$10,eggs_tbl[[#This Row],[Pen House]])</f>
        <v>Pen Four</v>
      </c>
    </row>
    <row r="333" spans="1:6" x14ac:dyDescent="0.25">
      <c r="A333">
        <v>3</v>
      </c>
      <c r="B333" s="5">
        <v>43629</v>
      </c>
      <c r="C333" s="6">
        <v>0.35416666666666669</v>
      </c>
      <c r="D333">
        <v>226</v>
      </c>
      <c r="E333" t="str">
        <f>INDEX($H$4:$H$15,MONTH(eggs_tbl[[#This Row],[Date]]))</f>
        <v>June</v>
      </c>
      <c r="F333" t="str">
        <f>INDEX($I$4:$I$10,eggs_tbl[[#This Row],[Pen House]])</f>
        <v>Pen Three</v>
      </c>
    </row>
    <row r="334" spans="1:6" x14ac:dyDescent="0.25">
      <c r="A334">
        <v>2</v>
      </c>
      <c r="B334" s="5">
        <v>43629</v>
      </c>
      <c r="C334" s="6">
        <v>0.52083333333333337</v>
      </c>
      <c r="D334">
        <v>354</v>
      </c>
      <c r="E334" t="str">
        <f>INDEX($H$4:$H$15,MONTH(eggs_tbl[[#This Row],[Date]]))</f>
        <v>June</v>
      </c>
      <c r="F334" t="str">
        <f>INDEX($I$4:$I$10,eggs_tbl[[#This Row],[Pen House]])</f>
        <v>Pen Two</v>
      </c>
    </row>
    <row r="335" spans="1:6" x14ac:dyDescent="0.25">
      <c r="A335">
        <v>1</v>
      </c>
      <c r="B335" s="5">
        <v>43629</v>
      </c>
      <c r="C335" s="6">
        <v>0.6875</v>
      </c>
      <c r="D335">
        <v>476</v>
      </c>
      <c r="E335" t="str">
        <f>INDEX($H$4:$H$15,MONTH(eggs_tbl[[#This Row],[Date]]))</f>
        <v>June</v>
      </c>
      <c r="F335" t="str">
        <f>INDEX($I$4:$I$10,eggs_tbl[[#This Row],[Pen House]])</f>
        <v>Pen One</v>
      </c>
    </row>
    <row r="336" spans="1:6" x14ac:dyDescent="0.25">
      <c r="A336">
        <v>2</v>
      </c>
      <c r="B336" s="5">
        <v>43630</v>
      </c>
      <c r="C336" s="6">
        <v>0.52083333333333337</v>
      </c>
      <c r="D336">
        <v>422</v>
      </c>
      <c r="E336" t="str">
        <f>INDEX($H$4:$H$15,MONTH(eggs_tbl[[#This Row],[Date]]))</f>
        <v>June</v>
      </c>
      <c r="F336" t="str">
        <f>INDEX($I$4:$I$10,eggs_tbl[[#This Row],[Pen House]])</f>
        <v>Pen Two</v>
      </c>
    </row>
    <row r="337" spans="1:6" x14ac:dyDescent="0.25">
      <c r="A337">
        <v>7</v>
      </c>
      <c r="B337" s="5">
        <v>43630</v>
      </c>
      <c r="C337" s="6">
        <v>0.6875</v>
      </c>
      <c r="D337">
        <v>464</v>
      </c>
      <c r="E337" t="str">
        <f>INDEX($H$4:$H$15,MONTH(eggs_tbl[[#This Row],[Date]]))</f>
        <v>June</v>
      </c>
      <c r="F337" t="str">
        <f>INDEX($I$4:$I$10,eggs_tbl[[#This Row],[Pen House]])</f>
        <v>Pen Seven</v>
      </c>
    </row>
    <row r="338" spans="1:6" x14ac:dyDescent="0.25">
      <c r="A338">
        <v>7</v>
      </c>
      <c r="B338" s="5">
        <v>43631</v>
      </c>
      <c r="C338" s="6">
        <v>0.52083333333333337</v>
      </c>
      <c r="D338">
        <v>328</v>
      </c>
      <c r="E338" t="str">
        <f>INDEX($H$4:$H$15,MONTH(eggs_tbl[[#This Row],[Date]]))</f>
        <v>June</v>
      </c>
      <c r="F338" t="str">
        <f>INDEX($I$4:$I$10,eggs_tbl[[#This Row],[Pen House]])</f>
        <v>Pen Seven</v>
      </c>
    </row>
    <row r="339" spans="1:6" x14ac:dyDescent="0.25">
      <c r="A339">
        <v>2</v>
      </c>
      <c r="B339" s="5">
        <v>43631</v>
      </c>
      <c r="C339" s="6">
        <v>0.6875</v>
      </c>
      <c r="D339">
        <v>226</v>
      </c>
      <c r="E339" t="str">
        <f>INDEX($H$4:$H$15,MONTH(eggs_tbl[[#This Row],[Date]]))</f>
        <v>June</v>
      </c>
      <c r="F339" t="str">
        <f>INDEX($I$4:$I$10,eggs_tbl[[#This Row],[Pen House]])</f>
        <v>Pen Two</v>
      </c>
    </row>
    <row r="340" spans="1:6" x14ac:dyDescent="0.25">
      <c r="A340">
        <v>2</v>
      </c>
      <c r="B340" s="5">
        <v>43632</v>
      </c>
      <c r="C340" s="6">
        <v>0.35416666666666669</v>
      </c>
      <c r="D340">
        <v>398</v>
      </c>
      <c r="E340" t="str">
        <f>INDEX($H$4:$H$15,MONTH(eggs_tbl[[#This Row],[Date]]))</f>
        <v>June</v>
      </c>
      <c r="F340" t="str">
        <f>INDEX($I$4:$I$10,eggs_tbl[[#This Row],[Pen House]])</f>
        <v>Pen Two</v>
      </c>
    </row>
    <row r="341" spans="1:6" x14ac:dyDescent="0.25">
      <c r="A341">
        <v>5</v>
      </c>
      <c r="B341" s="5">
        <v>43632</v>
      </c>
      <c r="C341" s="6">
        <v>0.52083333333333337</v>
      </c>
      <c r="D341">
        <v>333</v>
      </c>
      <c r="E341" t="str">
        <f>INDEX($H$4:$H$15,MONTH(eggs_tbl[[#This Row],[Date]]))</f>
        <v>June</v>
      </c>
      <c r="F341" t="str">
        <f>INDEX($I$4:$I$10,eggs_tbl[[#This Row],[Pen House]])</f>
        <v>Pen Five</v>
      </c>
    </row>
    <row r="342" spans="1:6" x14ac:dyDescent="0.25">
      <c r="A342">
        <v>7</v>
      </c>
      <c r="B342" s="5">
        <v>43632</v>
      </c>
      <c r="C342" s="6">
        <v>0.6875</v>
      </c>
      <c r="D342">
        <v>382</v>
      </c>
      <c r="E342" t="str">
        <f>INDEX($H$4:$H$15,MONTH(eggs_tbl[[#This Row],[Date]]))</f>
        <v>June</v>
      </c>
      <c r="F342" t="str">
        <f>INDEX($I$4:$I$10,eggs_tbl[[#This Row],[Pen House]])</f>
        <v>Pen Seven</v>
      </c>
    </row>
    <row r="343" spans="1:6" x14ac:dyDescent="0.25">
      <c r="A343">
        <v>5</v>
      </c>
      <c r="B343" s="5">
        <v>43633</v>
      </c>
      <c r="C343" s="6">
        <v>0.35416666666666669</v>
      </c>
      <c r="D343">
        <v>304</v>
      </c>
      <c r="E343" t="str">
        <f>INDEX($H$4:$H$15,MONTH(eggs_tbl[[#This Row],[Date]]))</f>
        <v>June</v>
      </c>
      <c r="F343" t="str">
        <f>INDEX($I$4:$I$10,eggs_tbl[[#This Row],[Pen House]])</f>
        <v>Pen Five</v>
      </c>
    </row>
    <row r="344" spans="1:6" x14ac:dyDescent="0.25">
      <c r="A344">
        <v>1</v>
      </c>
      <c r="B344" s="5">
        <v>43633</v>
      </c>
      <c r="C344" s="6">
        <v>0.52083333333333337</v>
      </c>
      <c r="D344">
        <v>158</v>
      </c>
      <c r="E344" t="str">
        <f>INDEX($H$4:$H$15,MONTH(eggs_tbl[[#This Row],[Date]]))</f>
        <v>June</v>
      </c>
      <c r="F344" t="str">
        <f>INDEX($I$4:$I$10,eggs_tbl[[#This Row],[Pen House]])</f>
        <v>Pen One</v>
      </c>
    </row>
    <row r="345" spans="1:6" x14ac:dyDescent="0.25">
      <c r="A345">
        <v>7</v>
      </c>
      <c r="B345" s="5">
        <v>43633</v>
      </c>
      <c r="C345" s="6">
        <v>0.6875</v>
      </c>
      <c r="D345">
        <v>258</v>
      </c>
      <c r="E345" t="str">
        <f>INDEX($H$4:$H$15,MONTH(eggs_tbl[[#This Row],[Date]]))</f>
        <v>June</v>
      </c>
      <c r="F345" t="str">
        <f>INDEX($I$4:$I$10,eggs_tbl[[#This Row],[Pen House]])</f>
        <v>Pen Seven</v>
      </c>
    </row>
    <row r="346" spans="1:6" x14ac:dyDescent="0.25">
      <c r="A346">
        <v>2</v>
      </c>
      <c r="B346" s="5">
        <v>43634</v>
      </c>
      <c r="C346" s="6">
        <v>0.35416666666666669</v>
      </c>
      <c r="D346">
        <v>457</v>
      </c>
      <c r="E346" t="str">
        <f>INDEX($H$4:$H$15,MONTH(eggs_tbl[[#This Row],[Date]]))</f>
        <v>June</v>
      </c>
      <c r="F346" t="str">
        <f>INDEX($I$4:$I$10,eggs_tbl[[#This Row],[Pen House]])</f>
        <v>Pen Two</v>
      </c>
    </row>
    <row r="347" spans="1:6" x14ac:dyDescent="0.25">
      <c r="A347">
        <v>6</v>
      </c>
      <c r="B347" s="5">
        <v>43634</v>
      </c>
      <c r="C347" s="6">
        <v>0.52083333333333337</v>
      </c>
      <c r="D347">
        <v>489</v>
      </c>
      <c r="E347" t="str">
        <f>INDEX($H$4:$H$15,MONTH(eggs_tbl[[#This Row],[Date]]))</f>
        <v>June</v>
      </c>
      <c r="F347" t="str">
        <f>INDEX($I$4:$I$10,eggs_tbl[[#This Row],[Pen House]])</f>
        <v>Pen Six</v>
      </c>
    </row>
    <row r="348" spans="1:6" x14ac:dyDescent="0.25">
      <c r="A348">
        <v>7</v>
      </c>
      <c r="B348" s="5">
        <v>43634</v>
      </c>
      <c r="C348" s="6">
        <v>0.6875</v>
      </c>
      <c r="D348">
        <v>467</v>
      </c>
      <c r="E348" t="str">
        <f>INDEX($H$4:$H$15,MONTH(eggs_tbl[[#This Row],[Date]]))</f>
        <v>June</v>
      </c>
      <c r="F348" t="str">
        <f>INDEX($I$4:$I$10,eggs_tbl[[#This Row],[Pen House]])</f>
        <v>Pen Seven</v>
      </c>
    </row>
    <row r="349" spans="1:6" x14ac:dyDescent="0.25">
      <c r="A349">
        <v>2</v>
      </c>
      <c r="B349" s="5">
        <v>43635</v>
      </c>
      <c r="C349" s="6">
        <v>0.35416666666666669</v>
      </c>
      <c r="D349">
        <v>265</v>
      </c>
      <c r="E349" t="str">
        <f>INDEX($H$4:$H$15,MONTH(eggs_tbl[[#This Row],[Date]]))</f>
        <v>June</v>
      </c>
      <c r="F349" t="str">
        <f>INDEX($I$4:$I$10,eggs_tbl[[#This Row],[Pen House]])</f>
        <v>Pen Two</v>
      </c>
    </row>
    <row r="350" spans="1:6" x14ac:dyDescent="0.25">
      <c r="A350">
        <v>4</v>
      </c>
      <c r="B350" s="5">
        <v>43635</v>
      </c>
      <c r="C350" s="6">
        <v>0.52083333333333337</v>
      </c>
      <c r="D350">
        <v>298</v>
      </c>
      <c r="E350" t="str">
        <f>INDEX($H$4:$H$15,MONTH(eggs_tbl[[#This Row],[Date]]))</f>
        <v>June</v>
      </c>
      <c r="F350" t="str">
        <f>INDEX($I$4:$I$10,eggs_tbl[[#This Row],[Pen House]])</f>
        <v>Pen Four</v>
      </c>
    </row>
    <row r="351" spans="1:6" x14ac:dyDescent="0.25">
      <c r="A351">
        <v>3</v>
      </c>
      <c r="B351" s="5">
        <v>43635</v>
      </c>
      <c r="C351" s="6">
        <v>0.6875</v>
      </c>
      <c r="D351">
        <v>178</v>
      </c>
      <c r="E351" t="str">
        <f>INDEX($H$4:$H$15,MONTH(eggs_tbl[[#This Row],[Date]]))</f>
        <v>June</v>
      </c>
      <c r="F351" t="str">
        <f>INDEX($I$4:$I$10,eggs_tbl[[#This Row],[Pen House]])</f>
        <v>Pen Three</v>
      </c>
    </row>
    <row r="352" spans="1:6" x14ac:dyDescent="0.25">
      <c r="A352">
        <v>6</v>
      </c>
      <c r="B352" s="5">
        <v>43636</v>
      </c>
      <c r="C352" s="6">
        <v>0.6875</v>
      </c>
      <c r="D352">
        <v>455</v>
      </c>
      <c r="E352" t="str">
        <f>INDEX($H$4:$H$15,MONTH(eggs_tbl[[#This Row],[Date]]))</f>
        <v>June</v>
      </c>
      <c r="F352" t="str">
        <f>INDEX($I$4:$I$10,eggs_tbl[[#This Row],[Pen House]])</f>
        <v>Pen Six</v>
      </c>
    </row>
    <row r="353" spans="1:6" x14ac:dyDescent="0.25">
      <c r="A353">
        <v>4</v>
      </c>
      <c r="B353" s="5">
        <v>43637</v>
      </c>
      <c r="C353" s="6">
        <v>0.35416666666666669</v>
      </c>
      <c r="D353">
        <v>481</v>
      </c>
      <c r="E353" t="str">
        <f>INDEX($H$4:$H$15,MONTH(eggs_tbl[[#This Row],[Date]]))</f>
        <v>June</v>
      </c>
      <c r="F353" t="str">
        <f>INDEX($I$4:$I$10,eggs_tbl[[#This Row],[Pen House]])</f>
        <v>Pen Four</v>
      </c>
    </row>
    <row r="354" spans="1:6" x14ac:dyDescent="0.25">
      <c r="A354">
        <v>5</v>
      </c>
      <c r="B354" s="5">
        <v>43637</v>
      </c>
      <c r="C354" s="6">
        <v>0.52083333333333337</v>
      </c>
      <c r="D354">
        <v>178</v>
      </c>
      <c r="E354" t="str">
        <f>INDEX($H$4:$H$15,MONTH(eggs_tbl[[#This Row],[Date]]))</f>
        <v>June</v>
      </c>
      <c r="F354" t="str">
        <f>INDEX($I$4:$I$10,eggs_tbl[[#This Row],[Pen House]])</f>
        <v>Pen Five</v>
      </c>
    </row>
    <row r="355" spans="1:6" x14ac:dyDescent="0.25">
      <c r="A355">
        <v>4</v>
      </c>
      <c r="B355" s="5">
        <v>43637</v>
      </c>
      <c r="C355" s="6">
        <v>0.6875</v>
      </c>
      <c r="D355">
        <v>161</v>
      </c>
      <c r="E355" t="str">
        <f>INDEX($H$4:$H$15,MONTH(eggs_tbl[[#This Row],[Date]]))</f>
        <v>June</v>
      </c>
      <c r="F355" t="str">
        <f>INDEX($I$4:$I$10,eggs_tbl[[#This Row],[Pen House]])</f>
        <v>Pen Four</v>
      </c>
    </row>
    <row r="356" spans="1:6" x14ac:dyDescent="0.25">
      <c r="A356">
        <v>6</v>
      </c>
      <c r="B356" s="5">
        <v>43638</v>
      </c>
      <c r="C356" s="6">
        <v>0.35416666666666669</v>
      </c>
      <c r="D356">
        <v>291</v>
      </c>
      <c r="E356" t="str">
        <f>INDEX($H$4:$H$15,MONTH(eggs_tbl[[#This Row],[Date]]))</f>
        <v>June</v>
      </c>
      <c r="F356" t="str">
        <f>INDEX($I$4:$I$10,eggs_tbl[[#This Row],[Pen House]])</f>
        <v>Pen Six</v>
      </c>
    </row>
    <row r="357" spans="1:6" x14ac:dyDescent="0.25">
      <c r="A357">
        <v>4</v>
      </c>
      <c r="B357" s="5">
        <v>43638</v>
      </c>
      <c r="C357" s="6">
        <v>0.6875</v>
      </c>
      <c r="D357">
        <v>401</v>
      </c>
      <c r="E357" t="str">
        <f>INDEX($H$4:$H$15,MONTH(eggs_tbl[[#This Row],[Date]]))</f>
        <v>June</v>
      </c>
      <c r="F357" t="str">
        <f>INDEX($I$4:$I$10,eggs_tbl[[#This Row],[Pen House]])</f>
        <v>Pen Four</v>
      </c>
    </row>
    <row r="358" spans="1:6" x14ac:dyDescent="0.25">
      <c r="A358">
        <v>5</v>
      </c>
      <c r="B358" s="5">
        <v>43639</v>
      </c>
      <c r="C358" s="6">
        <v>0.35416666666666669</v>
      </c>
      <c r="D358">
        <v>387</v>
      </c>
      <c r="E358" t="str">
        <f>INDEX($H$4:$H$15,MONTH(eggs_tbl[[#This Row],[Date]]))</f>
        <v>June</v>
      </c>
      <c r="F358" t="str">
        <f>INDEX($I$4:$I$10,eggs_tbl[[#This Row],[Pen House]])</f>
        <v>Pen Five</v>
      </c>
    </row>
    <row r="359" spans="1:6" x14ac:dyDescent="0.25">
      <c r="A359">
        <v>3</v>
      </c>
      <c r="B359" s="5">
        <v>43639</v>
      </c>
      <c r="C359" s="6">
        <v>0.52083333333333337</v>
      </c>
      <c r="D359">
        <v>237</v>
      </c>
      <c r="E359" t="str">
        <f>INDEX($H$4:$H$15,MONTH(eggs_tbl[[#This Row],[Date]]))</f>
        <v>June</v>
      </c>
      <c r="F359" t="str">
        <f>INDEX($I$4:$I$10,eggs_tbl[[#This Row],[Pen House]])</f>
        <v>Pen Three</v>
      </c>
    </row>
    <row r="360" spans="1:6" x14ac:dyDescent="0.25">
      <c r="A360">
        <v>5</v>
      </c>
      <c r="B360" s="5">
        <v>43639</v>
      </c>
      <c r="C360" s="6">
        <v>0.6875</v>
      </c>
      <c r="D360">
        <v>190</v>
      </c>
      <c r="E360" t="str">
        <f>INDEX($H$4:$H$15,MONTH(eggs_tbl[[#This Row],[Date]]))</f>
        <v>June</v>
      </c>
      <c r="F360" t="str">
        <f>INDEX($I$4:$I$10,eggs_tbl[[#This Row],[Pen House]])</f>
        <v>Pen Five</v>
      </c>
    </row>
    <row r="361" spans="1:6" x14ac:dyDescent="0.25">
      <c r="A361">
        <v>7</v>
      </c>
      <c r="B361" s="5">
        <v>43640</v>
      </c>
      <c r="C361" s="6">
        <v>0.35416666666666669</v>
      </c>
      <c r="D361">
        <v>194</v>
      </c>
      <c r="E361" t="str">
        <f>INDEX($H$4:$H$15,MONTH(eggs_tbl[[#This Row],[Date]]))</f>
        <v>June</v>
      </c>
      <c r="F361" t="str">
        <f>INDEX($I$4:$I$10,eggs_tbl[[#This Row],[Pen House]])</f>
        <v>Pen Seven</v>
      </c>
    </row>
    <row r="362" spans="1:6" x14ac:dyDescent="0.25">
      <c r="A362">
        <v>5</v>
      </c>
      <c r="B362" s="5">
        <v>43640</v>
      </c>
      <c r="C362" s="6">
        <v>0.6875</v>
      </c>
      <c r="D362">
        <v>373</v>
      </c>
      <c r="E362" t="str">
        <f>INDEX($H$4:$H$15,MONTH(eggs_tbl[[#This Row],[Date]]))</f>
        <v>June</v>
      </c>
      <c r="F362" t="str">
        <f>INDEX($I$4:$I$10,eggs_tbl[[#This Row],[Pen House]])</f>
        <v>Pen Five</v>
      </c>
    </row>
    <row r="363" spans="1:6" x14ac:dyDescent="0.25">
      <c r="A363">
        <v>5</v>
      </c>
      <c r="B363" s="5">
        <v>43641</v>
      </c>
      <c r="C363" s="6">
        <v>0.35416666666666669</v>
      </c>
      <c r="D363">
        <v>496</v>
      </c>
      <c r="E363" t="str">
        <f>INDEX($H$4:$H$15,MONTH(eggs_tbl[[#This Row],[Date]]))</f>
        <v>June</v>
      </c>
      <c r="F363" t="str">
        <f>INDEX($I$4:$I$10,eggs_tbl[[#This Row],[Pen House]])</f>
        <v>Pen Five</v>
      </c>
    </row>
    <row r="364" spans="1:6" x14ac:dyDescent="0.25">
      <c r="A364">
        <v>7</v>
      </c>
      <c r="B364" s="5">
        <v>43641</v>
      </c>
      <c r="C364" s="6">
        <v>0.52083333333333337</v>
      </c>
      <c r="D364">
        <v>482</v>
      </c>
      <c r="E364" t="str">
        <f>INDEX($H$4:$H$15,MONTH(eggs_tbl[[#This Row],[Date]]))</f>
        <v>June</v>
      </c>
      <c r="F364" t="str">
        <f>INDEX($I$4:$I$10,eggs_tbl[[#This Row],[Pen House]])</f>
        <v>Pen Seven</v>
      </c>
    </row>
    <row r="365" spans="1:6" x14ac:dyDescent="0.25">
      <c r="A365">
        <v>4</v>
      </c>
      <c r="B365" s="5">
        <v>43641</v>
      </c>
      <c r="C365" s="6">
        <v>0.6875</v>
      </c>
      <c r="D365">
        <v>395</v>
      </c>
      <c r="E365" t="str">
        <f>INDEX($H$4:$H$15,MONTH(eggs_tbl[[#This Row],[Date]]))</f>
        <v>June</v>
      </c>
      <c r="F365" t="str">
        <f>INDEX($I$4:$I$10,eggs_tbl[[#This Row],[Pen House]])</f>
        <v>Pen Four</v>
      </c>
    </row>
    <row r="366" spans="1:6" x14ac:dyDescent="0.25">
      <c r="A366">
        <v>3</v>
      </c>
      <c r="B366" s="5">
        <v>43642</v>
      </c>
      <c r="C366" s="6">
        <v>0.35416666666666669</v>
      </c>
      <c r="D366">
        <v>353</v>
      </c>
      <c r="E366" t="str">
        <f>INDEX($H$4:$H$15,MONTH(eggs_tbl[[#This Row],[Date]]))</f>
        <v>June</v>
      </c>
      <c r="F366" t="str">
        <f>INDEX($I$4:$I$10,eggs_tbl[[#This Row],[Pen House]])</f>
        <v>Pen Three</v>
      </c>
    </row>
    <row r="367" spans="1:6" x14ac:dyDescent="0.25">
      <c r="A367">
        <v>2</v>
      </c>
      <c r="B367" s="5">
        <v>43642</v>
      </c>
      <c r="C367" s="6">
        <v>0.52083333333333337</v>
      </c>
      <c r="D367">
        <v>182</v>
      </c>
      <c r="E367" t="str">
        <f>INDEX($H$4:$H$15,MONTH(eggs_tbl[[#This Row],[Date]]))</f>
        <v>June</v>
      </c>
      <c r="F367" t="str">
        <f>INDEX($I$4:$I$10,eggs_tbl[[#This Row],[Pen House]])</f>
        <v>Pen Two</v>
      </c>
    </row>
    <row r="368" spans="1:6" x14ac:dyDescent="0.25">
      <c r="A368">
        <v>4</v>
      </c>
      <c r="B368" s="5">
        <v>43643</v>
      </c>
      <c r="C368" s="6">
        <v>0.35416666666666669</v>
      </c>
      <c r="D368">
        <v>353</v>
      </c>
      <c r="E368" t="str">
        <f>INDEX($H$4:$H$15,MONTH(eggs_tbl[[#This Row],[Date]]))</f>
        <v>June</v>
      </c>
      <c r="F368" t="str">
        <f>INDEX($I$4:$I$10,eggs_tbl[[#This Row],[Pen House]])</f>
        <v>Pen Four</v>
      </c>
    </row>
    <row r="369" spans="1:6" x14ac:dyDescent="0.25">
      <c r="A369">
        <v>5</v>
      </c>
      <c r="B369" s="5">
        <v>43643</v>
      </c>
      <c r="C369" s="6">
        <v>0.6875</v>
      </c>
      <c r="D369">
        <v>199</v>
      </c>
      <c r="E369" t="str">
        <f>INDEX($H$4:$H$15,MONTH(eggs_tbl[[#This Row],[Date]]))</f>
        <v>June</v>
      </c>
      <c r="F369" t="str">
        <f>INDEX($I$4:$I$10,eggs_tbl[[#This Row],[Pen House]])</f>
        <v>Pen Five</v>
      </c>
    </row>
    <row r="370" spans="1:6" x14ac:dyDescent="0.25">
      <c r="A370">
        <v>1</v>
      </c>
      <c r="B370" s="5">
        <v>43644</v>
      </c>
      <c r="C370" s="6">
        <v>0.35416666666666669</v>
      </c>
      <c r="D370">
        <v>328</v>
      </c>
      <c r="E370" t="str">
        <f>INDEX($H$4:$H$15,MONTH(eggs_tbl[[#This Row],[Date]]))</f>
        <v>June</v>
      </c>
      <c r="F370" t="str">
        <f>INDEX($I$4:$I$10,eggs_tbl[[#This Row],[Pen House]])</f>
        <v>Pen One</v>
      </c>
    </row>
    <row r="371" spans="1:6" x14ac:dyDescent="0.25">
      <c r="A371">
        <v>5</v>
      </c>
      <c r="B371" s="5">
        <v>43644</v>
      </c>
      <c r="C371" s="6">
        <v>0.52083333333333337</v>
      </c>
      <c r="D371">
        <v>407</v>
      </c>
      <c r="E371" t="str">
        <f>INDEX($H$4:$H$15,MONTH(eggs_tbl[[#This Row],[Date]]))</f>
        <v>June</v>
      </c>
      <c r="F371" t="str">
        <f>INDEX($I$4:$I$10,eggs_tbl[[#This Row],[Pen House]])</f>
        <v>Pen Five</v>
      </c>
    </row>
    <row r="372" spans="1:6" x14ac:dyDescent="0.25">
      <c r="A372">
        <v>6</v>
      </c>
      <c r="B372" s="5">
        <v>43644</v>
      </c>
      <c r="C372" s="6">
        <v>0.6875</v>
      </c>
      <c r="D372">
        <v>382</v>
      </c>
      <c r="E372" t="str">
        <f>INDEX($H$4:$H$15,MONTH(eggs_tbl[[#This Row],[Date]]))</f>
        <v>June</v>
      </c>
      <c r="F372" t="str">
        <f>INDEX($I$4:$I$10,eggs_tbl[[#This Row],[Pen House]])</f>
        <v>Pen Six</v>
      </c>
    </row>
    <row r="373" spans="1:6" x14ac:dyDescent="0.25">
      <c r="A373">
        <v>4</v>
      </c>
      <c r="B373" s="5">
        <v>43645</v>
      </c>
      <c r="C373" s="6">
        <v>0.35416666666666669</v>
      </c>
      <c r="D373">
        <v>160</v>
      </c>
      <c r="E373" t="str">
        <f>INDEX($H$4:$H$15,MONTH(eggs_tbl[[#This Row],[Date]]))</f>
        <v>June</v>
      </c>
      <c r="F373" t="str">
        <f>INDEX($I$4:$I$10,eggs_tbl[[#This Row],[Pen House]])</f>
        <v>Pen Four</v>
      </c>
    </row>
    <row r="374" spans="1:6" x14ac:dyDescent="0.25">
      <c r="A374">
        <v>1</v>
      </c>
      <c r="B374" s="5">
        <v>43645</v>
      </c>
      <c r="C374" s="6">
        <v>0.52083333333333337</v>
      </c>
      <c r="D374">
        <v>347</v>
      </c>
      <c r="E374" t="str">
        <f>INDEX($H$4:$H$15,MONTH(eggs_tbl[[#This Row],[Date]]))</f>
        <v>June</v>
      </c>
      <c r="F374" t="str">
        <f>INDEX($I$4:$I$10,eggs_tbl[[#This Row],[Pen House]])</f>
        <v>Pen One</v>
      </c>
    </row>
    <row r="375" spans="1:6" x14ac:dyDescent="0.25">
      <c r="A375">
        <v>1</v>
      </c>
      <c r="B375" s="5">
        <v>43645</v>
      </c>
      <c r="C375" s="6">
        <v>0.6875</v>
      </c>
      <c r="D375">
        <v>250</v>
      </c>
      <c r="E375" t="str">
        <f>INDEX($H$4:$H$15,MONTH(eggs_tbl[[#This Row],[Date]]))</f>
        <v>June</v>
      </c>
      <c r="F375" t="str">
        <f>INDEX($I$4:$I$10,eggs_tbl[[#This Row],[Pen House]])</f>
        <v>Pen One</v>
      </c>
    </row>
    <row r="376" spans="1:6" x14ac:dyDescent="0.25">
      <c r="A376">
        <v>2</v>
      </c>
      <c r="B376" s="5">
        <v>43647</v>
      </c>
      <c r="C376" s="6">
        <v>0.35416666666666669</v>
      </c>
      <c r="D376">
        <v>498</v>
      </c>
      <c r="E376" t="str">
        <f>INDEX($H$4:$H$15,MONTH(eggs_tbl[[#This Row],[Date]]))</f>
        <v>July</v>
      </c>
      <c r="F376" t="str">
        <f>INDEX($I$4:$I$10,eggs_tbl[[#This Row],[Pen House]])</f>
        <v>Pen Two</v>
      </c>
    </row>
    <row r="377" spans="1:6" x14ac:dyDescent="0.25">
      <c r="A377">
        <v>7</v>
      </c>
      <c r="B377" s="5">
        <v>43648</v>
      </c>
      <c r="C377" s="6">
        <v>0.35416666666666669</v>
      </c>
      <c r="D377">
        <v>309</v>
      </c>
      <c r="E377" t="str">
        <f>INDEX($H$4:$H$15,MONTH(eggs_tbl[[#This Row],[Date]]))</f>
        <v>July</v>
      </c>
      <c r="F377" t="str">
        <f>INDEX($I$4:$I$10,eggs_tbl[[#This Row],[Pen House]])</f>
        <v>Pen Seven</v>
      </c>
    </row>
    <row r="378" spans="1:6" x14ac:dyDescent="0.25">
      <c r="A378">
        <v>7</v>
      </c>
      <c r="B378" s="5">
        <v>43648</v>
      </c>
      <c r="C378" s="6">
        <v>0.52083333333333337</v>
      </c>
      <c r="D378">
        <v>370</v>
      </c>
      <c r="E378" t="str">
        <f>INDEX($H$4:$H$15,MONTH(eggs_tbl[[#This Row],[Date]]))</f>
        <v>July</v>
      </c>
      <c r="F378" t="str">
        <f>INDEX($I$4:$I$10,eggs_tbl[[#This Row],[Pen House]])</f>
        <v>Pen Seven</v>
      </c>
    </row>
    <row r="379" spans="1:6" x14ac:dyDescent="0.25">
      <c r="A379">
        <v>5</v>
      </c>
      <c r="B379" s="5">
        <v>43648</v>
      </c>
      <c r="C379" s="6">
        <v>0.6875</v>
      </c>
      <c r="D379">
        <v>410</v>
      </c>
      <c r="E379" t="str">
        <f>INDEX($H$4:$H$15,MONTH(eggs_tbl[[#This Row],[Date]]))</f>
        <v>July</v>
      </c>
      <c r="F379" t="str">
        <f>INDEX($I$4:$I$10,eggs_tbl[[#This Row],[Pen House]])</f>
        <v>Pen Five</v>
      </c>
    </row>
    <row r="380" spans="1:6" x14ac:dyDescent="0.25">
      <c r="A380">
        <v>1</v>
      </c>
      <c r="B380" s="5">
        <v>43649</v>
      </c>
      <c r="C380" s="6">
        <v>0.35416666666666669</v>
      </c>
      <c r="D380">
        <v>385</v>
      </c>
      <c r="E380" t="str">
        <f>INDEX($H$4:$H$15,MONTH(eggs_tbl[[#This Row],[Date]]))</f>
        <v>July</v>
      </c>
      <c r="F380" t="str">
        <f>INDEX($I$4:$I$10,eggs_tbl[[#This Row],[Pen House]])</f>
        <v>Pen One</v>
      </c>
    </row>
    <row r="381" spans="1:6" x14ac:dyDescent="0.25">
      <c r="A381">
        <v>3</v>
      </c>
      <c r="B381" s="5">
        <v>43649</v>
      </c>
      <c r="C381" s="6">
        <v>0.52083333333333337</v>
      </c>
      <c r="D381">
        <v>453</v>
      </c>
      <c r="E381" t="str">
        <f>INDEX($H$4:$H$15,MONTH(eggs_tbl[[#This Row],[Date]]))</f>
        <v>July</v>
      </c>
      <c r="F381" t="str">
        <f>INDEX($I$4:$I$10,eggs_tbl[[#This Row],[Pen House]])</f>
        <v>Pen Three</v>
      </c>
    </row>
    <row r="382" spans="1:6" x14ac:dyDescent="0.25">
      <c r="A382">
        <v>7</v>
      </c>
      <c r="B382" s="5">
        <v>43649</v>
      </c>
      <c r="C382" s="6">
        <v>0.6875</v>
      </c>
      <c r="D382">
        <v>191</v>
      </c>
      <c r="E382" t="str">
        <f>INDEX($H$4:$H$15,MONTH(eggs_tbl[[#This Row],[Date]]))</f>
        <v>July</v>
      </c>
      <c r="F382" t="str">
        <f>INDEX($I$4:$I$10,eggs_tbl[[#This Row],[Pen House]])</f>
        <v>Pen Seven</v>
      </c>
    </row>
    <row r="383" spans="1:6" x14ac:dyDescent="0.25">
      <c r="A383">
        <v>4</v>
      </c>
      <c r="B383" s="5">
        <v>43650</v>
      </c>
      <c r="C383" s="6">
        <v>0.35416666666666669</v>
      </c>
      <c r="D383">
        <v>288</v>
      </c>
      <c r="E383" t="str">
        <f>INDEX($H$4:$H$15,MONTH(eggs_tbl[[#This Row],[Date]]))</f>
        <v>July</v>
      </c>
      <c r="F383" t="str">
        <f>INDEX($I$4:$I$10,eggs_tbl[[#This Row],[Pen House]])</f>
        <v>Pen Four</v>
      </c>
    </row>
    <row r="384" spans="1:6" x14ac:dyDescent="0.25">
      <c r="A384">
        <v>6</v>
      </c>
      <c r="B384" s="5">
        <v>43651</v>
      </c>
      <c r="C384" s="6">
        <v>0.52083333333333337</v>
      </c>
      <c r="D384">
        <v>343</v>
      </c>
      <c r="E384" t="str">
        <f>INDEX($H$4:$H$15,MONTH(eggs_tbl[[#This Row],[Date]]))</f>
        <v>July</v>
      </c>
      <c r="F384" t="str">
        <f>INDEX($I$4:$I$10,eggs_tbl[[#This Row],[Pen House]])</f>
        <v>Pen Six</v>
      </c>
    </row>
    <row r="385" spans="1:6" x14ac:dyDescent="0.25">
      <c r="A385">
        <v>3</v>
      </c>
      <c r="B385" s="5">
        <v>43651</v>
      </c>
      <c r="C385" s="6">
        <v>0.6875</v>
      </c>
      <c r="D385">
        <v>465</v>
      </c>
      <c r="E385" t="str">
        <f>INDEX($H$4:$H$15,MONTH(eggs_tbl[[#This Row],[Date]]))</f>
        <v>July</v>
      </c>
      <c r="F385" t="str">
        <f>INDEX($I$4:$I$10,eggs_tbl[[#This Row],[Pen House]])</f>
        <v>Pen Three</v>
      </c>
    </row>
    <row r="386" spans="1:6" x14ac:dyDescent="0.25">
      <c r="A386">
        <v>3</v>
      </c>
      <c r="B386" s="5">
        <v>43652</v>
      </c>
      <c r="C386" s="6">
        <v>0.35416666666666669</v>
      </c>
      <c r="D386">
        <v>416</v>
      </c>
      <c r="E386" t="str">
        <f>INDEX($H$4:$H$15,MONTH(eggs_tbl[[#This Row],[Date]]))</f>
        <v>July</v>
      </c>
      <c r="F386" t="str">
        <f>INDEX($I$4:$I$10,eggs_tbl[[#This Row],[Pen House]])</f>
        <v>Pen Three</v>
      </c>
    </row>
    <row r="387" spans="1:6" x14ac:dyDescent="0.25">
      <c r="A387">
        <v>6</v>
      </c>
      <c r="B387" s="5">
        <v>43653</v>
      </c>
      <c r="C387" s="6">
        <v>0.35416666666666669</v>
      </c>
      <c r="D387">
        <v>186</v>
      </c>
      <c r="E387" t="str">
        <f>INDEX($H$4:$H$15,MONTH(eggs_tbl[[#This Row],[Date]]))</f>
        <v>July</v>
      </c>
      <c r="F387" t="str">
        <f>INDEX($I$4:$I$10,eggs_tbl[[#This Row],[Pen House]])</f>
        <v>Pen Six</v>
      </c>
    </row>
    <row r="388" spans="1:6" x14ac:dyDescent="0.25">
      <c r="A388">
        <v>6</v>
      </c>
      <c r="B388" s="5">
        <v>43653</v>
      </c>
      <c r="C388" s="6">
        <v>0.52083333333333337</v>
      </c>
      <c r="D388">
        <v>342</v>
      </c>
      <c r="E388" t="str">
        <f>INDEX($H$4:$H$15,MONTH(eggs_tbl[[#This Row],[Date]]))</f>
        <v>July</v>
      </c>
      <c r="F388" t="str">
        <f>INDEX($I$4:$I$10,eggs_tbl[[#This Row],[Pen House]])</f>
        <v>Pen Six</v>
      </c>
    </row>
    <row r="389" spans="1:6" x14ac:dyDescent="0.25">
      <c r="A389">
        <v>6</v>
      </c>
      <c r="B389" s="5">
        <v>43653</v>
      </c>
      <c r="C389" s="6">
        <v>0.6875</v>
      </c>
      <c r="D389">
        <v>293</v>
      </c>
      <c r="E389" t="str">
        <f>INDEX($H$4:$H$15,MONTH(eggs_tbl[[#This Row],[Date]]))</f>
        <v>July</v>
      </c>
      <c r="F389" t="str">
        <f>INDEX($I$4:$I$10,eggs_tbl[[#This Row],[Pen House]])</f>
        <v>Pen Six</v>
      </c>
    </row>
    <row r="390" spans="1:6" x14ac:dyDescent="0.25">
      <c r="A390">
        <v>3</v>
      </c>
      <c r="B390" s="5">
        <v>43654</v>
      </c>
      <c r="C390" s="6">
        <v>0.35416666666666669</v>
      </c>
      <c r="D390">
        <v>489</v>
      </c>
      <c r="E390" t="str">
        <f>INDEX($H$4:$H$15,MONTH(eggs_tbl[[#This Row],[Date]]))</f>
        <v>July</v>
      </c>
      <c r="F390" t="str">
        <f>INDEX($I$4:$I$10,eggs_tbl[[#This Row],[Pen House]])</f>
        <v>Pen Three</v>
      </c>
    </row>
    <row r="391" spans="1:6" x14ac:dyDescent="0.25">
      <c r="A391">
        <v>5</v>
      </c>
      <c r="B391" s="5">
        <v>43654</v>
      </c>
      <c r="C391" s="6">
        <v>0.52083333333333337</v>
      </c>
      <c r="D391">
        <v>255</v>
      </c>
      <c r="E391" t="str">
        <f>INDEX($H$4:$H$15,MONTH(eggs_tbl[[#This Row],[Date]]))</f>
        <v>July</v>
      </c>
      <c r="F391" t="str">
        <f>INDEX($I$4:$I$10,eggs_tbl[[#This Row],[Pen House]])</f>
        <v>Pen Five</v>
      </c>
    </row>
    <row r="392" spans="1:6" x14ac:dyDescent="0.25">
      <c r="A392">
        <v>7</v>
      </c>
      <c r="B392" s="5">
        <v>43655</v>
      </c>
      <c r="C392" s="6">
        <v>0.35416666666666669</v>
      </c>
      <c r="D392">
        <v>390</v>
      </c>
      <c r="E392" t="str">
        <f>INDEX($H$4:$H$15,MONTH(eggs_tbl[[#This Row],[Date]]))</f>
        <v>July</v>
      </c>
      <c r="F392" t="str">
        <f>INDEX($I$4:$I$10,eggs_tbl[[#This Row],[Pen House]])</f>
        <v>Pen Seven</v>
      </c>
    </row>
    <row r="393" spans="1:6" x14ac:dyDescent="0.25">
      <c r="A393">
        <v>3</v>
      </c>
      <c r="B393" s="5">
        <v>43655</v>
      </c>
      <c r="C393" s="6">
        <v>0.52083333333333337</v>
      </c>
      <c r="D393">
        <v>397</v>
      </c>
      <c r="E393" t="str">
        <f>INDEX($H$4:$H$15,MONTH(eggs_tbl[[#This Row],[Date]]))</f>
        <v>July</v>
      </c>
      <c r="F393" t="str">
        <f>INDEX($I$4:$I$10,eggs_tbl[[#This Row],[Pen House]])</f>
        <v>Pen Three</v>
      </c>
    </row>
    <row r="394" spans="1:6" x14ac:dyDescent="0.25">
      <c r="A394">
        <v>3</v>
      </c>
      <c r="B394" s="5">
        <v>43655</v>
      </c>
      <c r="C394" s="6">
        <v>0.6875</v>
      </c>
      <c r="D394">
        <v>157</v>
      </c>
      <c r="E394" t="str">
        <f>INDEX($H$4:$H$15,MONTH(eggs_tbl[[#This Row],[Date]]))</f>
        <v>July</v>
      </c>
      <c r="F394" t="str">
        <f>INDEX($I$4:$I$10,eggs_tbl[[#This Row],[Pen House]])</f>
        <v>Pen Three</v>
      </c>
    </row>
    <row r="395" spans="1:6" x14ac:dyDescent="0.25">
      <c r="A395">
        <v>1</v>
      </c>
      <c r="B395" s="5">
        <v>43656</v>
      </c>
      <c r="C395" s="6">
        <v>0.35416666666666669</v>
      </c>
      <c r="D395">
        <v>375</v>
      </c>
      <c r="E395" t="str">
        <f>INDEX($H$4:$H$15,MONTH(eggs_tbl[[#This Row],[Date]]))</f>
        <v>July</v>
      </c>
      <c r="F395" t="str">
        <f>INDEX($I$4:$I$10,eggs_tbl[[#This Row],[Pen House]])</f>
        <v>Pen One</v>
      </c>
    </row>
    <row r="396" spans="1:6" x14ac:dyDescent="0.25">
      <c r="A396">
        <v>7</v>
      </c>
      <c r="B396" s="5">
        <v>43656</v>
      </c>
      <c r="C396" s="6">
        <v>0.52083333333333337</v>
      </c>
      <c r="D396">
        <v>160</v>
      </c>
      <c r="E396" t="str">
        <f>INDEX($H$4:$H$15,MONTH(eggs_tbl[[#This Row],[Date]]))</f>
        <v>July</v>
      </c>
      <c r="F396" t="str">
        <f>INDEX($I$4:$I$10,eggs_tbl[[#This Row],[Pen House]])</f>
        <v>Pen Seven</v>
      </c>
    </row>
    <row r="397" spans="1:6" x14ac:dyDescent="0.25">
      <c r="A397">
        <v>3</v>
      </c>
      <c r="B397" s="5">
        <v>43656</v>
      </c>
      <c r="C397" s="6">
        <v>0.6875</v>
      </c>
      <c r="D397">
        <v>178</v>
      </c>
      <c r="E397" t="str">
        <f>INDEX($H$4:$H$15,MONTH(eggs_tbl[[#This Row],[Date]]))</f>
        <v>July</v>
      </c>
      <c r="F397" t="str">
        <f>INDEX($I$4:$I$10,eggs_tbl[[#This Row],[Pen House]])</f>
        <v>Pen Three</v>
      </c>
    </row>
    <row r="398" spans="1:6" x14ac:dyDescent="0.25">
      <c r="A398">
        <v>4</v>
      </c>
      <c r="B398" s="5">
        <v>43657</v>
      </c>
      <c r="C398" s="6">
        <v>0.35416666666666669</v>
      </c>
      <c r="D398">
        <v>211</v>
      </c>
      <c r="E398" t="str">
        <f>INDEX($H$4:$H$15,MONTH(eggs_tbl[[#This Row],[Date]]))</f>
        <v>July</v>
      </c>
      <c r="F398" t="str">
        <f>INDEX($I$4:$I$10,eggs_tbl[[#This Row],[Pen House]])</f>
        <v>Pen Four</v>
      </c>
    </row>
    <row r="399" spans="1:6" x14ac:dyDescent="0.25">
      <c r="A399">
        <v>2</v>
      </c>
      <c r="B399" s="5">
        <v>43657</v>
      </c>
      <c r="C399" s="6">
        <v>0.6875</v>
      </c>
      <c r="D399">
        <v>309</v>
      </c>
      <c r="E399" t="str">
        <f>INDEX($H$4:$H$15,MONTH(eggs_tbl[[#This Row],[Date]]))</f>
        <v>July</v>
      </c>
      <c r="F399" t="str">
        <f>INDEX($I$4:$I$10,eggs_tbl[[#This Row],[Pen House]])</f>
        <v>Pen Two</v>
      </c>
    </row>
    <row r="400" spans="1:6" x14ac:dyDescent="0.25">
      <c r="A400">
        <v>1</v>
      </c>
      <c r="B400" s="5">
        <v>43658</v>
      </c>
      <c r="C400" s="6">
        <v>0.52083333333333337</v>
      </c>
      <c r="D400">
        <v>331</v>
      </c>
      <c r="E400" t="str">
        <f>INDEX($H$4:$H$15,MONTH(eggs_tbl[[#This Row],[Date]]))</f>
        <v>July</v>
      </c>
      <c r="F400" t="str">
        <f>INDEX($I$4:$I$10,eggs_tbl[[#This Row],[Pen House]])</f>
        <v>Pen One</v>
      </c>
    </row>
    <row r="401" spans="1:6" x14ac:dyDescent="0.25">
      <c r="A401">
        <v>5</v>
      </c>
      <c r="B401" s="5">
        <v>43658</v>
      </c>
      <c r="C401" s="6">
        <v>0.6875</v>
      </c>
      <c r="D401">
        <v>252</v>
      </c>
      <c r="E401" t="str">
        <f>INDEX($H$4:$H$15,MONTH(eggs_tbl[[#This Row],[Date]]))</f>
        <v>July</v>
      </c>
      <c r="F401" t="str">
        <f>INDEX($I$4:$I$10,eggs_tbl[[#This Row],[Pen House]])</f>
        <v>Pen Five</v>
      </c>
    </row>
    <row r="402" spans="1:6" x14ac:dyDescent="0.25">
      <c r="A402">
        <v>3</v>
      </c>
      <c r="B402" s="5">
        <v>43659</v>
      </c>
      <c r="C402" s="6">
        <v>0.35416666666666669</v>
      </c>
      <c r="D402">
        <v>408</v>
      </c>
      <c r="E402" t="str">
        <f>INDEX($H$4:$H$15,MONTH(eggs_tbl[[#This Row],[Date]]))</f>
        <v>July</v>
      </c>
      <c r="F402" t="str">
        <f>INDEX($I$4:$I$10,eggs_tbl[[#This Row],[Pen House]])</f>
        <v>Pen Three</v>
      </c>
    </row>
    <row r="403" spans="1:6" x14ac:dyDescent="0.25">
      <c r="A403">
        <v>4</v>
      </c>
      <c r="B403" s="5">
        <v>43659</v>
      </c>
      <c r="C403" s="6">
        <v>0.52083333333333337</v>
      </c>
      <c r="D403">
        <v>422</v>
      </c>
      <c r="E403" t="str">
        <f>INDEX($H$4:$H$15,MONTH(eggs_tbl[[#This Row],[Date]]))</f>
        <v>July</v>
      </c>
      <c r="F403" t="str">
        <f>INDEX($I$4:$I$10,eggs_tbl[[#This Row],[Pen House]])</f>
        <v>Pen Four</v>
      </c>
    </row>
    <row r="404" spans="1:6" x14ac:dyDescent="0.25">
      <c r="A404">
        <v>1</v>
      </c>
      <c r="B404" s="5">
        <v>43659</v>
      </c>
      <c r="C404" s="6">
        <v>0.6875</v>
      </c>
      <c r="D404">
        <v>353</v>
      </c>
      <c r="E404" t="str">
        <f>INDEX($H$4:$H$15,MONTH(eggs_tbl[[#This Row],[Date]]))</f>
        <v>July</v>
      </c>
      <c r="F404" t="str">
        <f>INDEX($I$4:$I$10,eggs_tbl[[#This Row],[Pen House]])</f>
        <v>Pen One</v>
      </c>
    </row>
    <row r="405" spans="1:6" x14ac:dyDescent="0.25">
      <c r="A405">
        <v>3</v>
      </c>
      <c r="B405" s="5">
        <v>43660</v>
      </c>
      <c r="C405" s="6">
        <v>0.35416666666666669</v>
      </c>
      <c r="D405">
        <v>168</v>
      </c>
      <c r="E405" t="str">
        <f>INDEX($H$4:$H$15,MONTH(eggs_tbl[[#This Row],[Date]]))</f>
        <v>July</v>
      </c>
      <c r="F405" t="str">
        <f>INDEX($I$4:$I$10,eggs_tbl[[#This Row],[Pen House]])</f>
        <v>Pen Three</v>
      </c>
    </row>
    <row r="406" spans="1:6" x14ac:dyDescent="0.25">
      <c r="A406">
        <v>6</v>
      </c>
      <c r="B406" s="5">
        <v>43660</v>
      </c>
      <c r="C406" s="6">
        <v>0.52083333333333337</v>
      </c>
      <c r="D406">
        <v>493</v>
      </c>
      <c r="E406" t="str">
        <f>INDEX($H$4:$H$15,MONTH(eggs_tbl[[#This Row],[Date]]))</f>
        <v>July</v>
      </c>
      <c r="F406" t="str">
        <f>INDEX($I$4:$I$10,eggs_tbl[[#This Row],[Pen House]])</f>
        <v>Pen Six</v>
      </c>
    </row>
    <row r="407" spans="1:6" x14ac:dyDescent="0.25">
      <c r="A407">
        <v>3</v>
      </c>
      <c r="B407" s="5">
        <v>43660</v>
      </c>
      <c r="C407" s="6">
        <v>0.6875</v>
      </c>
      <c r="D407">
        <v>152</v>
      </c>
      <c r="E407" t="str">
        <f>INDEX($H$4:$H$15,MONTH(eggs_tbl[[#This Row],[Date]]))</f>
        <v>July</v>
      </c>
      <c r="F407" t="str">
        <f>INDEX($I$4:$I$10,eggs_tbl[[#This Row],[Pen House]])</f>
        <v>Pen Three</v>
      </c>
    </row>
    <row r="408" spans="1:6" x14ac:dyDescent="0.25">
      <c r="A408">
        <v>4</v>
      </c>
      <c r="B408" s="5">
        <v>43661</v>
      </c>
      <c r="C408" s="6">
        <v>0.35416666666666669</v>
      </c>
      <c r="D408">
        <v>498</v>
      </c>
      <c r="E408" t="str">
        <f>INDEX($H$4:$H$15,MONTH(eggs_tbl[[#This Row],[Date]]))</f>
        <v>July</v>
      </c>
      <c r="F408" t="str">
        <f>INDEX($I$4:$I$10,eggs_tbl[[#This Row],[Pen House]])</f>
        <v>Pen Four</v>
      </c>
    </row>
    <row r="409" spans="1:6" x14ac:dyDescent="0.25">
      <c r="A409">
        <v>1</v>
      </c>
      <c r="B409" s="5">
        <v>43661</v>
      </c>
      <c r="C409" s="6">
        <v>0.52083333333333337</v>
      </c>
      <c r="D409">
        <v>253</v>
      </c>
      <c r="E409" t="str">
        <f>INDEX($H$4:$H$15,MONTH(eggs_tbl[[#This Row],[Date]]))</f>
        <v>July</v>
      </c>
      <c r="F409" t="str">
        <f>INDEX($I$4:$I$10,eggs_tbl[[#This Row],[Pen House]])</f>
        <v>Pen One</v>
      </c>
    </row>
    <row r="410" spans="1:6" x14ac:dyDescent="0.25">
      <c r="A410">
        <v>1</v>
      </c>
      <c r="B410" s="5">
        <v>43661</v>
      </c>
      <c r="C410" s="6">
        <v>0.6875</v>
      </c>
      <c r="D410">
        <v>366</v>
      </c>
      <c r="E410" t="str">
        <f>INDEX($H$4:$H$15,MONTH(eggs_tbl[[#This Row],[Date]]))</f>
        <v>July</v>
      </c>
      <c r="F410" t="str">
        <f>INDEX($I$4:$I$10,eggs_tbl[[#This Row],[Pen House]])</f>
        <v>Pen One</v>
      </c>
    </row>
    <row r="411" spans="1:6" x14ac:dyDescent="0.25">
      <c r="A411">
        <v>2</v>
      </c>
      <c r="B411" s="5">
        <v>43663</v>
      </c>
      <c r="C411" s="6">
        <v>0.52083333333333337</v>
      </c>
      <c r="D411">
        <v>274</v>
      </c>
      <c r="E411" t="str">
        <f>INDEX($H$4:$H$15,MONTH(eggs_tbl[[#This Row],[Date]]))</f>
        <v>July</v>
      </c>
      <c r="F411" t="str">
        <f>INDEX($I$4:$I$10,eggs_tbl[[#This Row],[Pen House]])</f>
        <v>Pen Two</v>
      </c>
    </row>
    <row r="412" spans="1:6" x14ac:dyDescent="0.25">
      <c r="A412">
        <v>1</v>
      </c>
      <c r="B412" s="5">
        <v>43663</v>
      </c>
      <c r="C412" s="6">
        <v>0.6875</v>
      </c>
      <c r="D412">
        <v>267</v>
      </c>
      <c r="E412" t="str">
        <f>INDEX($H$4:$H$15,MONTH(eggs_tbl[[#This Row],[Date]]))</f>
        <v>July</v>
      </c>
      <c r="F412" t="str">
        <f>INDEX($I$4:$I$10,eggs_tbl[[#This Row],[Pen House]])</f>
        <v>Pen One</v>
      </c>
    </row>
    <row r="413" spans="1:6" x14ac:dyDescent="0.25">
      <c r="A413">
        <v>5</v>
      </c>
      <c r="B413" s="5">
        <v>43664</v>
      </c>
      <c r="C413" s="6">
        <v>0.52083333333333337</v>
      </c>
      <c r="D413">
        <v>181</v>
      </c>
      <c r="E413" t="str">
        <f>INDEX($H$4:$H$15,MONTH(eggs_tbl[[#This Row],[Date]]))</f>
        <v>July</v>
      </c>
      <c r="F413" t="str">
        <f>INDEX($I$4:$I$10,eggs_tbl[[#This Row],[Pen House]])</f>
        <v>Pen Five</v>
      </c>
    </row>
    <row r="414" spans="1:6" x14ac:dyDescent="0.25">
      <c r="A414">
        <v>5</v>
      </c>
      <c r="B414" s="5">
        <v>43665</v>
      </c>
      <c r="C414" s="6">
        <v>0.35416666666666669</v>
      </c>
      <c r="D414">
        <v>444</v>
      </c>
      <c r="E414" t="str">
        <f>INDEX($H$4:$H$15,MONTH(eggs_tbl[[#This Row],[Date]]))</f>
        <v>July</v>
      </c>
      <c r="F414" t="str">
        <f>INDEX($I$4:$I$10,eggs_tbl[[#This Row],[Pen House]])</f>
        <v>Pen Five</v>
      </c>
    </row>
    <row r="415" spans="1:6" x14ac:dyDescent="0.25">
      <c r="A415">
        <v>2</v>
      </c>
      <c r="B415" s="5">
        <v>43665</v>
      </c>
      <c r="C415" s="6">
        <v>0.6875</v>
      </c>
      <c r="D415">
        <v>426</v>
      </c>
      <c r="E415" t="str">
        <f>INDEX($H$4:$H$15,MONTH(eggs_tbl[[#This Row],[Date]]))</f>
        <v>July</v>
      </c>
      <c r="F415" t="str">
        <f>INDEX($I$4:$I$10,eggs_tbl[[#This Row],[Pen House]])</f>
        <v>Pen Two</v>
      </c>
    </row>
    <row r="416" spans="1:6" x14ac:dyDescent="0.25">
      <c r="A416">
        <v>3</v>
      </c>
      <c r="B416" s="5">
        <v>43666</v>
      </c>
      <c r="C416" s="6">
        <v>0.35416666666666669</v>
      </c>
      <c r="D416">
        <v>486</v>
      </c>
      <c r="E416" t="str">
        <f>INDEX($H$4:$H$15,MONTH(eggs_tbl[[#This Row],[Date]]))</f>
        <v>July</v>
      </c>
      <c r="F416" t="str">
        <f>INDEX($I$4:$I$10,eggs_tbl[[#This Row],[Pen House]])</f>
        <v>Pen Three</v>
      </c>
    </row>
    <row r="417" spans="1:6" x14ac:dyDescent="0.25">
      <c r="A417">
        <v>2</v>
      </c>
      <c r="B417" s="5">
        <v>43666</v>
      </c>
      <c r="C417" s="6">
        <v>0.6875</v>
      </c>
      <c r="D417">
        <v>375</v>
      </c>
      <c r="E417" t="str">
        <f>INDEX($H$4:$H$15,MONTH(eggs_tbl[[#This Row],[Date]]))</f>
        <v>July</v>
      </c>
      <c r="F417" t="str">
        <f>INDEX($I$4:$I$10,eggs_tbl[[#This Row],[Pen House]])</f>
        <v>Pen Two</v>
      </c>
    </row>
    <row r="418" spans="1:6" x14ac:dyDescent="0.25">
      <c r="A418">
        <v>7</v>
      </c>
      <c r="B418" s="5">
        <v>43667</v>
      </c>
      <c r="C418" s="6">
        <v>0.35416666666666669</v>
      </c>
      <c r="D418">
        <v>234</v>
      </c>
      <c r="E418" t="str">
        <f>INDEX($H$4:$H$15,MONTH(eggs_tbl[[#This Row],[Date]]))</f>
        <v>July</v>
      </c>
      <c r="F418" t="str">
        <f>INDEX($I$4:$I$10,eggs_tbl[[#This Row],[Pen House]])</f>
        <v>Pen Seven</v>
      </c>
    </row>
    <row r="419" spans="1:6" x14ac:dyDescent="0.25">
      <c r="A419">
        <v>3</v>
      </c>
      <c r="B419" s="5">
        <v>43667</v>
      </c>
      <c r="C419" s="6">
        <v>0.52083333333333337</v>
      </c>
      <c r="D419">
        <v>468</v>
      </c>
      <c r="E419" t="str">
        <f>INDEX($H$4:$H$15,MONTH(eggs_tbl[[#This Row],[Date]]))</f>
        <v>July</v>
      </c>
      <c r="F419" t="str">
        <f>INDEX($I$4:$I$10,eggs_tbl[[#This Row],[Pen House]])</f>
        <v>Pen Three</v>
      </c>
    </row>
    <row r="420" spans="1:6" x14ac:dyDescent="0.25">
      <c r="A420">
        <v>5</v>
      </c>
      <c r="B420" s="5">
        <v>43668</v>
      </c>
      <c r="C420" s="6">
        <v>0.52083333333333337</v>
      </c>
      <c r="D420">
        <v>247</v>
      </c>
      <c r="E420" t="str">
        <f>INDEX($H$4:$H$15,MONTH(eggs_tbl[[#This Row],[Date]]))</f>
        <v>July</v>
      </c>
      <c r="F420" t="str">
        <f>INDEX($I$4:$I$10,eggs_tbl[[#This Row],[Pen House]])</f>
        <v>Pen Five</v>
      </c>
    </row>
    <row r="421" spans="1:6" x14ac:dyDescent="0.25">
      <c r="A421">
        <v>4</v>
      </c>
      <c r="B421" s="5">
        <v>43668</v>
      </c>
      <c r="C421" s="6">
        <v>0.6875</v>
      </c>
      <c r="D421">
        <v>216</v>
      </c>
      <c r="E421" t="str">
        <f>INDEX($H$4:$H$15,MONTH(eggs_tbl[[#This Row],[Date]]))</f>
        <v>July</v>
      </c>
      <c r="F421" t="str">
        <f>INDEX($I$4:$I$10,eggs_tbl[[#This Row],[Pen House]])</f>
        <v>Pen Four</v>
      </c>
    </row>
    <row r="422" spans="1:6" x14ac:dyDescent="0.25">
      <c r="A422">
        <v>7</v>
      </c>
      <c r="B422" s="5">
        <v>43669</v>
      </c>
      <c r="C422" s="6">
        <v>0.35416666666666669</v>
      </c>
      <c r="D422">
        <v>424</v>
      </c>
      <c r="E422" t="str">
        <f>INDEX($H$4:$H$15,MONTH(eggs_tbl[[#This Row],[Date]]))</f>
        <v>July</v>
      </c>
      <c r="F422" t="str">
        <f>INDEX($I$4:$I$10,eggs_tbl[[#This Row],[Pen House]])</f>
        <v>Pen Seven</v>
      </c>
    </row>
    <row r="423" spans="1:6" x14ac:dyDescent="0.25">
      <c r="A423">
        <v>1</v>
      </c>
      <c r="B423" s="5">
        <v>43669</v>
      </c>
      <c r="C423" s="6">
        <v>0.52083333333333337</v>
      </c>
      <c r="D423">
        <v>460</v>
      </c>
      <c r="E423" t="str">
        <f>INDEX($H$4:$H$15,MONTH(eggs_tbl[[#This Row],[Date]]))</f>
        <v>July</v>
      </c>
      <c r="F423" t="str">
        <f>INDEX($I$4:$I$10,eggs_tbl[[#This Row],[Pen House]])</f>
        <v>Pen One</v>
      </c>
    </row>
    <row r="424" spans="1:6" x14ac:dyDescent="0.25">
      <c r="A424">
        <v>2</v>
      </c>
      <c r="B424" s="5">
        <v>43669</v>
      </c>
      <c r="C424" s="6">
        <v>0.6875</v>
      </c>
      <c r="D424">
        <v>399</v>
      </c>
      <c r="E424" t="str">
        <f>INDEX($H$4:$H$15,MONTH(eggs_tbl[[#This Row],[Date]]))</f>
        <v>July</v>
      </c>
      <c r="F424" t="str">
        <f>INDEX($I$4:$I$10,eggs_tbl[[#This Row],[Pen House]])</f>
        <v>Pen Two</v>
      </c>
    </row>
    <row r="425" spans="1:6" x14ac:dyDescent="0.25">
      <c r="A425">
        <v>3</v>
      </c>
      <c r="B425" s="5">
        <v>43670</v>
      </c>
      <c r="C425" s="6">
        <v>0.35416666666666669</v>
      </c>
      <c r="D425">
        <v>480</v>
      </c>
      <c r="E425" t="str">
        <f>INDEX($H$4:$H$15,MONTH(eggs_tbl[[#This Row],[Date]]))</f>
        <v>July</v>
      </c>
      <c r="F425" t="str">
        <f>INDEX($I$4:$I$10,eggs_tbl[[#This Row],[Pen House]])</f>
        <v>Pen Three</v>
      </c>
    </row>
    <row r="426" spans="1:6" x14ac:dyDescent="0.25">
      <c r="A426">
        <v>5</v>
      </c>
      <c r="B426" s="5">
        <v>43670</v>
      </c>
      <c r="C426" s="6">
        <v>0.6875</v>
      </c>
      <c r="D426">
        <v>372</v>
      </c>
      <c r="E426" t="str">
        <f>INDEX($H$4:$H$15,MONTH(eggs_tbl[[#This Row],[Date]]))</f>
        <v>July</v>
      </c>
      <c r="F426" t="str">
        <f>INDEX($I$4:$I$10,eggs_tbl[[#This Row],[Pen House]])</f>
        <v>Pen Five</v>
      </c>
    </row>
    <row r="427" spans="1:6" x14ac:dyDescent="0.25">
      <c r="A427">
        <v>2</v>
      </c>
      <c r="B427" s="5">
        <v>43671</v>
      </c>
      <c r="C427" s="6">
        <v>0.35416666666666669</v>
      </c>
      <c r="D427">
        <v>491</v>
      </c>
      <c r="E427" t="str">
        <f>INDEX($H$4:$H$15,MONTH(eggs_tbl[[#This Row],[Date]]))</f>
        <v>July</v>
      </c>
      <c r="F427" t="str">
        <f>INDEX($I$4:$I$10,eggs_tbl[[#This Row],[Pen House]])</f>
        <v>Pen Two</v>
      </c>
    </row>
    <row r="428" spans="1:6" x14ac:dyDescent="0.25">
      <c r="A428">
        <v>2</v>
      </c>
      <c r="B428" s="5">
        <v>43671</v>
      </c>
      <c r="C428" s="6">
        <v>0.52083333333333337</v>
      </c>
      <c r="D428">
        <v>182</v>
      </c>
      <c r="E428" t="str">
        <f>INDEX($H$4:$H$15,MONTH(eggs_tbl[[#This Row],[Date]]))</f>
        <v>July</v>
      </c>
      <c r="F428" t="str">
        <f>INDEX($I$4:$I$10,eggs_tbl[[#This Row],[Pen House]])</f>
        <v>Pen Two</v>
      </c>
    </row>
    <row r="429" spans="1:6" x14ac:dyDescent="0.25">
      <c r="A429">
        <v>1</v>
      </c>
      <c r="B429" s="5">
        <v>43672</v>
      </c>
      <c r="C429" s="6">
        <v>0.35416666666666669</v>
      </c>
      <c r="D429">
        <v>292</v>
      </c>
      <c r="E429" t="str">
        <f>INDEX($H$4:$H$15,MONTH(eggs_tbl[[#This Row],[Date]]))</f>
        <v>July</v>
      </c>
      <c r="F429" t="str">
        <f>INDEX($I$4:$I$10,eggs_tbl[[#This Row],[Pen House]])</f>
        <v>Pen One</v>
      </c>
    </row>
    <row r="430" spans="1:6" x14ac:dyDescent="0.25">
      <c r="A430">
        <v>2</v>
      </c>
      <c r="B430" s="5">
        <v>43672</v>
      </c>
      <c r="C430" s="6">
        <v>0.6875</v>
      </c>
      <c r="D430">
        <v>152</v>
      </c>
      <c r="E430" t="str">
        <f>INDEX($H$4:$H$15,MONTH(eggs_tbl[[#This Row],[Date]]))</f>
        <v>July</v>
      </c>
      <c r="F430" t="str">
        <f>INDEX($I$4:$I$10,eggs_tbl[[#This Row],[Pen House]])</f>
        <v>Pen Two</v>
      </c>
    </row>
    <row r="431" spans="1:6" x14ac:dyDescent="0.25">
      <c r="A431">
        <v>4</v>
      </c>
      <c r="B431" s="5">
        <v>43673</v>
      </c>
      <c r="C431" s="6">
        <v>0.35416666666666669</v>
      </c>
      <c r="D431">
        <v>247</v>
      </c>
      <c r="E431" t="str">
        <f>INDEX($H$4:$H$15,MONTH(eggs_tbl[[#This Row],[Date]]))</f>
        <v>July</v>
      </c>
      <c r="F431" t="str">
        <f>INDEX($I$4:$I$10,eggs_tbl[[#This Row],[Pen House]])</f>
        <v>Pen Four</v>
      </c>
    </row>
    <row r="432" spans="1:6" x14ac:dyDescent="0.25">
      <c r="A432">
        <v>6</v>
      </c>
      <c r="B432" s="5">
        <v>43673</v>
      </c>
      <c r="C432" s="6">
        <v>0.52083333333333337</v>
      </c>
      <c r="D432">
        <v>498</v>
      </c>
      <c r="E432" t="str">
        <f>INDEX($H$4:$H$15,MONTH(eggs_tbl[[#This Row],[Date]]))</f>
        <v>July</v>
      </c>
      <c r="F432" t="str">
        <f>INDEX($I$4:$I$10,eggs_tbl[[#This Row],[Pen House]])</f>
        <v>Pen Six</v>
      </c>
    </row>
    <row r="433" spans="1:6" x14ac:dyDescent="0.25">
      <c r="A433">
        <v>1</v>
      </c>
      <c r="B433" s="5">
        <v>43674</v>
      </c>
      <c r="C433" s="6">
        <v>0.35416666666666669</v>
      </c>
      <c r="D433">
        <v>490</v>
      </c>
      <c r="E433" t="str">
        <f>INDEX($H$4:$H$15,MONTH(eggs_tbl[[#This Row],[Date]]))</f>
        <v>July</v>
      </c>
      <c r="F433" t="str">
        <f>INDEX($I$4:$I$10,eggs_tbl[[#This Row],[Pen House]])</f>
        <v>Pen One</v>
      </c>
    </row>
    <row r="434" spans="1:6" x14ac:dyDescent="0.25">
      <c r="A434">
        <v>5</v>
      </c>
      <c r="B434" s="5">
        <v>43674</v>
      </c>
      <c r="C434" s="6">
        <v>0.6875</v>
      </c>
      <c r="D434">
        <v>347</v>
      </c>
      <c r="E434" t="str">
        <f>INDEX($H$4:$H$15,MONTH(eggs_tbl[[#This Row],[Date]]))</f>
        <v>July</v>
      </c>
      <c r="F434" t="str">
        <f>INDEX($I$4:$I$10,eggs_tbl[[#This Row],[Pen House]])</f>
        <v>Pen Five</v>
      </c>
    </row>
    <row r="435" spans="1:6" x14ac:dyDescent="0.25">
      <c r="A435">
        <v>1</v>
      </c>
      <c r="B435" s="5">
        <v>43675</v>
      </c>
      <c r="C435" s="6">
        <v>0.35416666666666669</v>
      </c>
      <c r="D435">
        <v>228</v>
      </c>
      <c r="E435" t="str">
        <f>INDEX($H$4:$H$15,MONTH(eggs_tbl[[#This Row],[Date]]))</f>
        <v>July</v>
      </c>
      <c r="F435" t="str">
        <f>INDEX($I$4:$I$10,eggs_tbl[[#This Row],[Pen House]])</f>
        <v>Pen One</v>
      </c>
    </row>
    <row r="436" spans="1:6" x14ac:dyDescent="0.25">
      <c r="A436">
        <v>5</v>
      </c>
      <c r="B436" s="5">
        <v>43678</v>
      </c>
      <c r="C436" s="6">
        <v>0.35416666666666669</v>
      </c>
      <c r="D436">
        <v>316</v>
      </c>
      <c r="E436" t="str">
        <f>INDEX($H$4:$H$15,MONTH(eggs_tbl[[#This Row],[Date]]))</f>
        <v>August</v>
      </c>
      <c r="F436" t="str">
        <f>INDEX($I$4:$I$10,eggs_tbl[[#This Row],[Pen House]])</f>
        <v>Pen Five</v>
      </c>
    </row>
    <row r="437" spans="1:6" x14ac:dyDescent="0.25">
      <c r="A437">
        <v>6</v>
      </c>
      <c r="B437" s="5">
        <v>43678</v>
      </c>
      <c r="C437" s="6">
        <v>0.52083333333333337</v>
      </c>
      <c r="D437">
        <v>330</v>
      </c>
      <c r="E437" t="str">
        <f>INDEX($H$4:$H$15,MONTH(eggs_tbl[[#This Row],[Date]]))</f>
        <v>August</v>
      </c>
      <c r="F437" t="str">
        <f>INDEX($I$4:$I$10,eggs_tbl[[#This Row],[Pen House]])</f>
        <v>Pen Six</v>
      </c>
    </row>
    <row r="438" spans="1:6" x14ac:dyDescent="0.25">
      <c r="A438">
        <v>2</v>
      </c>
      <c r="B438" s="5">
        <v>43678</v>
      </c>
      <c r="C438" s="6">
        <v>0.6875</v>
      </c>
      <c r="D438">
        <v>418</v>
      </c>
      <c r="E438" t="str">
        <f>INDEX($H$4:$H$15,MONTH(eggs_tbl[[#This Row],[Date]]))</f>
        <v>August</v>
      </c>
      <c r="F438" t="str">
        <f>INDEX($I$4:$I$10,eggs_tbl[[#This Row],[Pen House]])</f>
        <v>Pen Two</v>
      </c>
    </row>
    <row r="439" spans="1:6" x14ac:dyDescent="0.25">
      <c r="A439">
        <v>6</v>
      </c>
      <c r="B439" s="5">
        <v>43679</v>
      </c>
      <c r="C439" s="6">
        <v>0.35416666666666669</v>
      </c>
      <c r="D439">
        <v>316</v>
      </c>
      <c r="E439" t="str">
        <f>INDEX($H$4:$H$15,MONTH(eggs_tbl[[#This Row],[Date]]))</f>
        <v>August</v>
      </c>
      <c r="F439" t="str">
        <f>INDEX($I$4:$I$10,eggs_tbl[[#This Row],[Pen House]])</f>
        <v>Pen Six</v>
      </c>
    </row>
    <row r="440" spans="1:6" x14ac:dyDescent="0.25">
      <c r="A440">
        <v>7</v>
      </c>
      <c r="B440" s="5">
        <v>43679</v>
      </c>
      <c r="C440" s="6">
        <v>0.6875</v>
      </c>
      <c r="D440">
        <v>308</v>
      </c>
      <c r="E440" t="str">
        <f>INDEX($H$4:$H$15,MONTH(eggs_tbl[[#This Row],[Date]]))</f>
        <v>August</v>
      </c>
      <c r="F440" t="str">
        <f>INDEX($I$4:$I$10,eggs_tbl[[#This Row],[Pen House]])</f>
        <v>Pen Seven</v>
      </c>
    </row>
    <row r="441" spans="1:6" x14ac:dyDescent="0.25">
      <c r="A441">
        <v>4</v>
      </c>
      <c r="B441" s="5">
        <v>43680</v>
      </c>
      <c r="C441" s="6">
        <v>0.35416666666666669</v>
      </c>
      <c r="D441">
        <v>222</v>
      </c>
      <c r="E441" t="str">
        <f>INDEX($H$4:$H$15,MONTH(eggs_tbl[[#This Row],[Date]]))</f>
        <v>August</v>
      </c>
      <c r="F441" t="str">
        <f>INDEX($I$4:$I$10,eggs_tbl[[#This Row],[Pen House]])</f>
        <v>Pen Four</v>
      </c>
    </row>
    <row r="442" spans="1:6" x14ac:dyDescent="0.25">
      <c r="A442">
        <v>6</v>
      </c>
      <c r="B442" s="5">
        <v>43680</v>
      </c>
      <c r="C442" s="6">
        <v>0.52083333333333337</v>
      </c>
      <c r="D442">
        <v>288</v>
      </c>
      <c r="E442" t="str">
        <f>INDEX($H$4:$H$15,MONTH(eggs_tbl[[#This Row],[Date]]))</f>
        <v>August</v>
      </c>
      <c r="F442" t="str">
        <f>INDEX($I$4:$I$10,eggs_tbl[[#This Row],[Pen House]])</f>
        <v>Pen Six</v>
      </c>
    </row>
    <row r="443" spans="1:6" x14ac:dyDescent="0.25">
      <c r="A443">
        <v>1</v>
      </c>
      <c r="B443" s="5">
        <v>43680</v>
      </c>
      <c r="C443" s="6">
        <v>0.6875</v>
      </c>
      <c r="D443">
        <v>182</v>
      </c>
      <c r="E443" t="str">
        <f>INDEX($H$4:$H$15,MONTH(eggs_tbl[[#This Row],[Date]]))</f>
        <v>August</v>
      </c>
      <c r="F443" t="str">
        <f>INDEX($I$4:$I$10,eggs_tbl[[#This Row],[Pen House]])</f>
        <v>Pen One</v>
      </c>
    </row>
    <row r="444" spans="1:6" x14ac:dyDescent="0.25">
      <c r="A444">
        <v>3</v>
      </c>
      <c r="B444" s="5">
        <v>43681</v>
      </c>
      <c r="C444" s="6">
        <v>0.35416666666666669</v>
      </c>
      <c r="D444">
        <v>244</v>
      </c>
      <c r="E444" t="str">
        <f>INDEX($H$4:$H$15,MONTH(eggs_tbl[[#This Row],[Date]]))</f>
        <v>August</v>
      </c>
      <c r="F444" t="str">
        <f>INDEX($I$4:$I$10,eggs_tbl[[#This Row],[Pen House]])</f>
        <v>Pen Three</v>
      </c>
    </row>
    <row r="445" spans="1:6" x14ac:dyDescent="0.25">
      <c r="A445">
        <v>3</v>
      </c>
      <c r="B445" s="5">
        <v>43681</v>
      </c>
      <c r="C445" s="6">
        <v>0.52083333333333337</v>
      </c>
      <c r="D445">
        <v>277</v>
      </c>
      <c r="E445" t="str">
        <f>INDEX($H$4:$H$15,MONTH(eggs_tbl[[#This Row],[Date]]))</f>
        <v>August</v>
      </c>
      <c r="F445" t="str">
        <f>INDEX($I$4:$I$10,eggs_tbl[[#This Row],[Pen House]])</f>
        <v>Pen Three</v>
      </c>
    </row>
    <row r="446" spans="1:6" x14ac:dyDescent="0.25">
      <c r="A446">
        <v>5</v>
      </c>
      <c r="B446" s="5">
        <v>43682</v>
      </c>
      <c r="C446" s="6">
        <v>0.35416666666666669</v>
      </c>
      <c r="D446">
        <v>316</v>
      </c>
      <c r="E446" t="str">
        <f>INDEX($H$4:$H$15,MONTH(eggs_tbl[[#This Row],[Date]]))</f>
        <v>August</v>
      </c>
      <c r="F446" t="str">
        <f>INDEX($I$4:$I$10,eggs_tbl[[#This Row],[Pen House]])</f>
        <v>Pen Five</v>
      </c>
    </row>
    <row r="447" spans="1:6" x14ac:dyDescent="0.25">
      <c r="A447">
        <v>2</v>
      </c>
      <c r="B447" s="5">
        <v>43682</v>
      </c>
      <c r="C447" s="6">
        <v>0.52083333333333337</v>
      </c>
      <c r="D447">
        <v>361</v>
      </c>
      <c r="E447" t="str">
        <f>INDEX($H$4:$H$15,MONTH(eggs_tbl[[#This Row],[Date]]))</f>
        <v>August</v>
      </c>
      <c r="F447" t="str">
        <f>INDEX($I$4:$I$10,eggs_tbl[[#This Row],[Pen House]])</f>
        <v>Pen Two</v>
      </c>
    </row>
    <row r="448" spans="1:6" x14ac:dyDescent="0.25">
      <c r="A448">
        <v>5</v>
      </c>
      <c r="B448" s="5">
        <v>43682</v>
      </c>
      <c r="C448" s="6">
        <v>0.6875</v>
      </c>
      <c r="D448">
        <v>294</v>
      </c>
      <c r="E448" t="str">
        <f>INDEX($H$4:$H$15,MONTH(eggs_tbl[[#This Row],[Date]]))</f>
        <v>August</v>
      </c>
      <c r="F448" t="str">
        <f>INDEX($I$4:$I$10,eggs_tbl[[#This Row],[Pen House]])</f>
        <v>Pen Five</v>
      </c>
    </row>
    <row r="449" spans="1:6" x14ac:dyDescent="0.25">
      <c r="A449">
        <v>6</v>
      </c>
      <c r="B449" s="5">
        <v>43683</v>
      </c>
      <c r="C449" s="6">
        <v>0.35416666666666669</v>
      </c>
      <c r="D449">
        <v>263</v>
      </c>
      <c r="E449" t="str">
        <f>INDEX($H$4:$H$15,MONTH(eggs_tbl[[#This Row],[Date]]))</f>
        <v>August</v>
      </c>
      <c r="F449" t="str">
        <f>INDEX($I$4:$I$10,eggs_tbl[[#This Row],[Pen House]])</f>
        <v>Pen Six</v>
      </c>
    </row>
    <row r="450" spans="1:6" x14ac:dyDescent="0.25">
      <c r="A450">
        <v>3</v>
      </c>
      <c r="B450" s="5">
        <v>43683</v>
      </c>
      <c r="C450" s="6">
        <v>0.52083333333333337</v>
      </c>
      <c r="D450">
        <v>354</v>
      </c>
      <c r="E450" t="str">
        <f>INDEX($H$4:$H$15,MONTH(eggs_tbl[[#This Row],[Date]]))</f>
        <v>August</v>
      </c>
      <c r="F450" t="str">
        <f>INDEX($I$4:$I$10,eggs_tbl[[#This Row],[Pen House]])</f>
        <v>Pen Three</v>
      </c>
    </row>
    <row r="451" spans="1:6" x14ac:dyDescent="0.25">
      <c r="A451">
        <v>4</v>
      </c>
      <c r="B451" s="5">
        <v>43684</v>
      </c>
      <c r="C451" s="6">
        <v>0.35416666666666669</v>
      </c>
      <c r="D451">
        <v>278</v>
      </c>
      <c r="E451" t="str">
        <f>INDEX($H$4:$H$15,MONTH(eggs_tbl[[#This Row],[Date]]))</f>
        <v>August</v>
      </c>
      <c r="F451" t="str">
        <f>INDEX($I$4:$I$10,eggs_tbl[[#This Row],[Pen House]])</f>
        <v>Pen Four</v>
      </c>
    </row>
    <row r="452" spans="1:6" x14ac:dyDescent="0.25">
      <c r="A452">
        <v>1</v>
      </c>
      <c r="B452" s="5">
        <v>43684</v>
      </c>
      <c r="C452" s="6">
        <v>0.52083333333333337</v>
      </c>
      <c r="D452">
        <v>226</v>
      </c>
      <c r="E452" t="str">
        <f>INDEX($H$4:$H$15,MONTH(eggs_tbl[[#This Row],[Date]]))</f>
        <v>August</v>
      </c>
      <c r="F452" t="str">
        <f>INDEX($I$4:$I$10,eggs_tbl[[#This Row],[Pen House]])</f>
        <v>Pen One</v>
      </c>
    </row>
    <row r="453" spans="1:6" x14ac:dyDescent="0.25">
      <c r="A453">
        <v>2</v>
      </c>
      <c r="B453" s="5">
        <v>43685</v>
      </c>
      <c r="C453" s="6">
        <v>0.35416666666666669</v>
      </c>
      <c r="D453">
        <v>487</v>
      </c>
      <c r="E453" t="str">
        <f>INDEX($H$4:$H$15,MONTH(eggs_tbl[[#This Row],[Date]]))</f>
        <v>August</v>
      </c>
      <c r="F453" t="str">
        <f>INDEX($I$4:$I$10,eggs_tbl[[#This Row],[Pen House]])</f>
        <v>Pen Two</v>
      </c>
    </row>
    <row r="454" spans="1:6" x14ac:dyDescent="0.25">
      <c r="A454">
        <v>7</v>
      </c>
      <c r="B454" s="5">
        <v>43685</v>
      </c>
      <c r="C454" s="6">
        <v>0.52083333333333337</v>
      </c>
      <c r="D454">
        <v>334</v>
      </c>
      <c r="E454" t="str">
        <f>INDEX($H$4:$H$15,MONTH(eggs_tbl[[#This Row],[Date]]))</f>
        <v>August</v>
      </c>
      <c r="F454" t="str">
        <f>INDEX($I$4:$I$10,eggs_tbl[[#This Row],[Pen House]])</f>
        <v>Pen Seven</v>
      </c>
    </row>
    <row r="455" spans="1:6" x14ac:dyDescent="0.25">
      <c r="A455">
        <v>6</v>
      </c>
      <c r="B455" s="5">
        <v>43685</v>
      </c>
      <c r="C455" s="6">
        <v>0.6875</v>
      </c>
      <c r="D455">
        <v>162</v>
      </c>
      <c r="E455" t="str">
        <f>INDEX($H$4:$H$15,MONTH(eggs_tbl[[#This Row],[Date]]))</f>
        <v>August</v>
      </c>
      <c r="F455" t="str">
        <f>INDEX($I$4:$I$10,eggs_tbl[[#This Row],[Pen House]])</f>
        <v>Pen Six</v>
      </c>
    </row>
    <row r="456" spans="1:6" x14ac:dyDescent="0.25">
      <c r="A456">
        <v>4</v>
      </c>
      <c r="B456" s="5">
        <v>43686</v>
      </c>
      <c r="C456" s="6">
        <v>0.35416666666666669</v>
      </c>
      <c r="D456">
        <v>366</v>
      </c>
      <c r="E456" t="str">
        <f>INDEX($H$4:$H$15,MONTH(eggs_tbl[[#This Row],[Date]]))</f>
        <v>August</v>
      </c>
      <c r="F456" t="str">
        <f>INDEX($I$4:$I$10,eggs_tbl[[#This Row],[Pen House]])</f>
        <v>Pen Four</v>
      </c>
    </row>
    <row r="457" spans="1:6" x14ac:dyDescent="0.25">
      <c r="A457">
        <v>2</v>
      </c>
      <c r="B457" s="5">
        <v>43686</v>
      </c>
      <c r="C457" s="6">
        <v>0.6875</v>
      </c>
      <c r="D457">
        <v>389</v>
      </c>
      <c r="E457" t="str">
        <f>INDEX($H$4:$H$15,MONTH(eggs_tbl[[#This Row],[Date]]))</f>
        <v>August</v>
      </c>
      <c r="F457" t="str">
        <f>INDEX($I$4:$I$10,eggs_tbl[[#This Row],[Pen House]])</f>
        <v>Pen Two</v>
      </c>
    </row>
    <row r="458" spans="1:6" x14ac:dyDescent="0.25">
      <c r="A458">
        <v>2</v>
      </c>
      <c r="B458" s="5">
        <v>43687</v>
      </c>
      <c r="C458" s="6">
        <v>0.35416666666666669</v>
      </c>
      <c r="D458">
        <v>272</v>
      </c>
      <c r="E458" t="str">
        <f>INDEX($H$4:$H$15,MONTH(eggs_tbl[[#This Row],[Date]]))</f>
        <v>August</v>
      </c>
      <c r="F458" t="str">
        <f>INDEX($I$4:$I$10,eggs_tbl[[#This Row],[Pen House]])</f>
        <v>Pen Two</v>
      </c>
    </row>
    <row r="459" spans="1:6" x14ac:dyDescent="0.25">
      <c r="A459">
        <v>2</v>
      </c>
      <c r="B459" s="5">
        <v>43687</v>
      </c>
      <c r="C459" s="6">
        <v>0.52083333333333337</v>
      </c>
      <c r="D459">
        <v>371</v>
      </c>
      <c r="E459" t="str">
        <f>INDEX($H$4:$H$15,MONTH(eggs_tbl[[#This Row],[Date]]))</f>
        <v>August</v>
      </c>
      <c r="F459" t="str">
        <f>INDEX($I$4:$I$10,eggs_tbl[[#This Row],[Pen House]])</f>
        <v>Pen Two</v>
      </c>
    </row>
    <row r="460" spans="1:6" x14ac:dyDescent="0.25">
      <c r="A460">
        <v>1</v>
      </c>
      <c r="B460" s="5">
        <v>43687</v>
      </c>
      <c r="C460" s="6">
        <v>0.6875</v>
      </c>
      <c r="D460">
        <v>293</v>
      </c>
      <c r="E460" t="str">
        <f>INDEX($H$4:$H$15,MONTH(eggs_tbl[[#This Row],[Date]]))</f>
        <v>August</v>
      </c>
      <c r="F460" t="str">
        <f>INDEX($I$4:$I$10,eggs_tbl[[#This Row],[Pen House]])</f>
        <v>Pen One</v>
      </c>
    </row>
    <row r="461" spans="1:6" x14ac:dyDescent="0.25">
      <c r="A461">
        <v>5</v>
      </c>
      <c r="B461" s="5">
        <v>43688</v>
      </c>
      <c r="C461" s="6">
        <v>0.35416666666666669</v>
      </c>
      <c r="D461">
        <v>208</v>
      </c>
      <c r="E461" t="str">
        <f>INDEX($H$4:$H$15,MONTH(eggs_tbl[[#This Row],[Date]]))</f>
        <v>August</v>
      </c>
      <c r="F461" t="str">
        <f>INDEX($I$4:$I$10,eggs_tbl[[#This Row],[Pen House]])</f>
        <v>Pen Five</v>
      </c>
    </row>
    <row r="462" spans="1:6" x14ac:dyDescent="0.25">
      <c r="A462">
        <v>3</v>
      </c>
      <c r="B462" s="5">
        <v>43688</v>
      </c>
      <c r="C462" s="6">
        <v>0.6875</v>
      </c>
      <c r="D462">
        <v>429</v>
      </c>
      <c r="E462" t="str">
        <f>INDEX($H$4:$H$15,MONTH(eggs_tbl[[#This Row],[Date]]))</f>
        <v>August</v>
      </c>
      <c r="F462" t="str">
        <f>INDEX($I$4:$I$10,eggs_tbl[[#This Row],[Pen House]])</f>
        <v>Pen Three</v>
      </c>
    </row>
    <row r="463" spans="1:6" x14ac:dyDescent="0.25">
      <c r="A463">
        <v>7</v>
      </c>
      <c r="B463" s="5">
        <v>43689</v>
      </c>
      <c r="C463" s="6">
        <v>0.52083333333333337</v>
      </c>
      <c r="D463">
        <v>266</v>
      </c>
      <c r="E463" t="str">
        <f>INDEX($H$4:$H$15,MONTH(eggs_tbl[[#This Row],[Date]]))</f>
        <v>August</v>
      </c>
      <c r="F463" t="str">
        <f>INDEX($I$4:$I$10,eggs_tbl[[#This Row],[Pen House]])</f>
        <v>Pen Seven</v>
      </c>
    </row>
    <row r="464" spans="1:6" x14ac:dyDescent="0.25">
      <c r="A464">
        <v>7</v>
      </c>
      <c r="B464" s="5">
        <v>43690</v>
      </c>
      <c r="C464" s="6">
        <v>0.35416666666666669</v>
      </c>
      <c r="D464">
        <v>482</v>
      </c>
      <c r="E464" t="str">
        <f>INDEX($H$4:$H$15,MONTH(eggs_tbl[[#This Row],[Date]]))</f>
        <v>August</v>
      </c>
      <c r="F464" t="str">
        <f>INDEX($I$4:$I$10,eggs_tbl[[#This Row],[Pen House]])</f>
        <v>Pen Seven</v>
      </c>
    </row>
    <row r="465" spans="1:6" x14ac:dyDescent="0.25">
      <c r="A465">
        <v>1</v>
      </c>
      <c r="B465" s="5">
        <v>43690</v>
      </c>
      <c r="C465" s="6">
        <v>0.6875</v>
      </c>
      <c r="D465">
        <v>447</v>
      </c>
      <c r="E465" t="str">
        <f>INDEX($H$4:$H$15,MONTH(eggs_tbl[[#This Row],[Date]]))</f>
        <v>August</v>
      </c>
      <c r="F465" t="str">
        <f>INDEX($I$4:$I$10,eggs_tbl[[#This Row],[Pen House]])</f>
        <v>Pen One</v>
      </c>
    </row>
    <row r="466" spans="1:6" x14ac:dyDescent="0.25">
      <c r="A466">
        <v>2</v>
      </c>
      <c r="B466" s="5">
        <v>43691</v>
      </c>
      <c r="C466" s="6">
        <v>0.35416666666666669</v>
      </c>
      <c r="D466">
        <v>348</v>
      </c>
      <c r="E466" t="str">
        <f>INDEX($H$4:$H$15,MONTH(eggs_tbl[[#This Row],[Date]]))</f>
        <v>August</v>
      </c>
      <c r="F466" t="str">
        <f>INDEX($I$4:$I$10,eggs_tbl[[#This Row],[Pen House]])</f>
        <v>Pen Two</v>
      </c>
    </row>
    <row r="467" spans="1:6" x14ac:dyDescent="0.25">
      <c r="A467">
        <v>1</v>
      </c>
      <c r="B467" s="5">
        <v>43691</v>
      </c>
      <c r="C467" s="6">
        <v>0.6875</v>
      </c>
      <c r="D467">
        <v>299</v>
      </c>
      <c r="E467" t="str">
        <f>INDEX($H$4:$H$15,MONTH(eggs_tbl[[#This Row],[Date]]))</f>
        <v>August</v>
      </c>
      <c r="F467" t="str">
        <f>INDEX($I$4:$I$10,eggs_tbl[[#This Row],[Pen House]])</f>
        <v>Pen One</v>
      </c>
    </row>
    <row r="468" spans="1:6" x14ac:dyDescent="0.25">
      <c r="A468">
        <v>3</v>
      </c>
      <c r="B468" s="5">
        <v>43692</v>
      </c>
      <c r="C468" s="6">
        <v>0.52083333333333337</v>
      </c>
      <c r="D468">
        <v>363</v>
      </c>
      <c r="E468" t="str">
        <f>INDEX($H$4:$H$15,MONTH(eggs_tbl[[#This Row],[Date]]))</f>
        <v>August</v>
      </c>
      <c r="F468" t="str">
        <f>INDEX($I$4:$I$10,eggs_tbl[[#This Row],[Pen House]])</f>
        <v>Pen Three</v>
      </c>
    </row>
    <row r="469" spans="1:6" x14ac:dyDescent="0.25">
      <c r="A469">
        <v>1</v>
      </c>
      <c r="B469" s="5">
        <v>43692</v>
      </c>
      <c r="C469" s="6">
        <v>0.6875</v>
      </c>
      <c r="D469">
        <v>430</v>
      </c>
      <c r="E469" t="str">
        <f>INDEX($H$4:$H$15,MONTH(eggs_tbl[[#This Row],[Date]]))</f>
        <v>August</v>
      </c>
      <c r="F469" t="str">
        <f>INDEX($I$4:$I$10,eggs_tbl[[#This Row],[Pen House]])</f>
        <v>Pen One</v>
      </c>
    </row>
    <row r="470" spans="1:6" x14ac:dyDescent="0.25">
      <c r="A470">
        <v>2</v>
      </c>
      <c r="B470" s="5">
        <v>43693</v>
      </c>
      <c r="C470" s="6">
        <v>0.35416666666666669</v>
      </c>
      <c r="D470">
        <v>350</v>
      </c>
      <c r="E470" t="str">
        <f>INDEX($H$4:$H$15,MONTH(eggs_tbl[[#This Row],[Date]]))</f>
        <v>August</v>
      </c>
      <c r="F470" t="str">
        <f>INDEX($I$4:$I$10,eggs_tbl[[#This Row],[Pen House]])</f>
        <v>Pen Two</v>
      </c>
    </row>
    <row r="471" spans="1:6" x14ac:dyDescent="0.25">
      <c r="A471">
        <v>4</v>
      </c>
      <c r="B471" s="5">
        <v>43693</v>
      </c>
      <c r="C471" s="6">
        <v>0.52083333333333337</v>
      </c>
      <c r="D471">
        <v>227</v>
      </c>
      <c r="E471" t="str">
        <f>INDEX($H$4:$H$15,MONTH(eggs_tbl[[#This Row],[Date]]))</f>
        <v>August</v>
      </c>
      <c r="F471" t="str">
        <f>INDEX($I$4:$I$10,eggs_tbl[[#This Row],[Pen House]])</f>
        <v>Pen Four</v>
      </c>
    </row>
    <row r="472" spans="1:6" x14ac:dyDescent="0.25">
      <c r="A472">
        <v>2</v>
      </c>
      <c r="B472" s="5">
        <v>43693</v>
      </c>
      <c r="C472" s="6">
        <v>0.6875</v>
      </c>
      <c r="D472">
        <v>188</v>
      </c>
      <c r="E472" t="str">
        <f>INDEX($H$4:$H$15,MONTH(eggs_tbl[[#This Row],[Date]]))</f>
        <v>August</v>
      </c>
      <c r="F472" t="str">
        <f>INDEX($I$4:$I$10,eggs_tbl[[#This Row],[Pen House]])</f>
        <v>Pen Two</v>
      </c>
    </row>
    <row r="473" spans="1:6" x14ac:dyDescent="0.25">
      <c r="A473">
        <v>4</v>
      </c>
      <c r="B473" s="5">
        <v>43694</v>
      </c>
      <c r="C473" s="6">
        <v>0.35416666666666669</v>
      </c>
      <c r="D473">
        <v>264</v>
      </c>
      <c r="E473" t="str">
        <f>INDEX($H$4:$H$15,MONTH(eggs_tbl[[#This Row],[Date]]))</f>
        <v>August</v>
      </c>
      <c r="F473" t="str">
        <f>INDEX($I$4:$I$10,eggs_tbl[[#This Row],[Pen House]])</f>
        <v>Pen Four</v>
      </c>
    </row>
    <row r="474" spans="1:6" x14ac:dyDescent="0.25">
      <c r="A474">
        <v>6</v>
      </c>
      <c r="B474" s="5">
        <v>43694</v>
      </c>
      <c r="C474" s="6">
        <v>0.52083333333333337</v>
      </c>
      <c r="D474">
        <v>346</v>
      </c>
      <c r="E474" t="str">
        <f>INDEX($H$4:$H$15,MONTH(eggs_tbl[[#This Row],[Date]]))</f>
        <v>August</v>
      </c>
      <c r="F474" t="str">
        <f>INDEX($I$4:$I$10,eggs_tbl[[#This Row],[Pen House]])</f>
        <v>Pen Six</v>
      </c>
    </row>
    <row r="475" spans="1:6" x14ac:dyDescent="0.25">
      <c r="A475">
        <v>7</v>
      </c>
      <c r="B475" s="5">
        <v>43694</v>
      </c>
      <c r="C475" s="6">
        <v>0.6875</v>
      </c>
      <c r="D475">
        <v>460</v>
      </c>
      <c r="E475" t="str">
        <f>INDEX($H$4:$H$15,MONTH(eggs_tbl[[#This Row],[Date]]))</f>
        <v>August</v>
      </c>
      <c r="F475" t="str">
        <f>INDEX($I$4:$I$10,eggs_tbl[[#This Row],[Pen House]])</f>
        <v>Pen Seven</v>
      </c>
    </row>
    <row r="476" spans="1:6" x14ac:dyDescent="0.25">
      <c r="A476">
        <v>4</v>
      </c>
      <c r="B476" s="5">
        <v>43695</v>
      </c>
      <c r="C476" s="6">
        <v>0.52083333333333337</v>
      </c>
      <c r="D476">
        <v>210</v>
      </c>
      <c r="E476" t="str">
        <f>INDEX($H$4:$H$15,MONTH(eggs_tbl[[#This Row],[Date]]))</f>
        <v>August</v>
      </c>
      <c r="F476" t="str">
        <f>INDEX($I$4:$I$10,eggs_tbl[[#This Row],[Pen House]])</f>
        <v>Pen Four</v>
      </c>
    </row>
    <row r="477" spans="1:6" x14ac:dyDescent="0.25">
      <c r="A477">
        <v>4</v>
      </c>
      <c r="B477" s="5">
        <v>43695</v>
      </c>
      <c r="C477" s="6">
        <v>0.6875</v>
      </c>
      <c r="D477">
        <v>308</v>
      </c>
      <c r="E477" t="str">
        <f>INDEX($H$4:$H$15,MONTH(eggs_tbl[[#This Row],[Date]]))</f>
        <v>August</v>
      </c>
      <c r="F477" t="str">
        <f>INDEX($I$4:$I$10,eggs_tbl[[#This Row],[Pen House]])</f>
        <v>Pen Four</v>
      </c>
    </row>
    <row r="478" spans="1:6" x14ac:dyDescent="0.25">
      <c r="A478">
        <v>7</v>
      </c>
      <c r="B478" s="5">
        <v>43696</v>
      </c>
      <c r="C478" s="6">
        <v>0.35416666666666669</v>
      </c>
      <c r="D478">
        <v>341</v>
      </c>
      <c r="E478" t="str">
        <f>INDEX($H$4:$H$15,MONTH(eggs_tbl[[#This Row],[Date]]))</f>
        <v>August</v>
      </c>
      <c r="F478" t="str">
        <f>INDEX($I$4:$I$10,eggs_tbl[[#This Row],[Pen House]])</f>
        <v>Pen Seven</v>
      </c>
    </row>
    <row r="479" spans="1:6" x14ac:dyDescent="0.25">
      <c r="A479">
        <v>7</v>
      </c>
      <c r="B479" s="5">
        <v>43696</v>
      </c>
      <c r="C479" s="6">
        <v>0.52083333333333337</v>
      </c>
      <c r="D479">
        <v>185</v>
      </c>
      <c r="E479" t="str">
        <f>INDEX($H$4:$H$15,MONTH(eggs_tbl[[#This Row],[Date]]))</f>
        <v>August</v>
      </c>
      <c r="F479" t="str">
        <f>INDEX($I$4:$I$10,eggs_tbl[[#This Row],[Pen House]])</f>
        <v>Pen Seven</v>
      </c>
    </row>
    <row r="480" spans="1:6" x14ac:dyDescent="0.25">
      <c r="A480">
        <v>4</v>
      </c>
      <c r="B480" s="5">
        <v>43696</v>
      </c>
      <c r="C480" s="6">
        <v>0.6875</v>
      </c>
      <c r="D480">
        <v>228</v>
      </c>
      <c r="E480" t="str">
        <f>INDEX($H$4:$H$15,MONTH(eggs_tbl[[#This Row],[Date]]))</f>
        <v>August</v>
      </c>
      <c r="F480" t="str">
        <f>INDEX($I$4:$I$10,eggs_tbl[[#This Row],[Pen House]])</f>
        <v>Pen Four</v>
      </c>
    </row>
    <row r="481" spans="1:6" x14ac:dyDescent="0.25">
      <c r="A481">
        <v>6</v>
      </c>
      <c r="B481" s="5">
        <v>43697</v>
      </c>
      <c r="C481" s="6">
        <v>0.35416666666666669</v>
      </c>
      <c r="D481">
        <v>223</v>
      </c>
      <c r="E481" t="str">
        <f>INDEX($H$4:$H$15,MONTH(eggs_tbl[[#This Row],[Date]]))</f>
        <v>August</v>
      </c>
      <c r="F481" t="str">
        <f>INDEX($I$4:$I$10,eggs_tbl[[#This Row],[Pen House]])</f>
        <v>Pen Six</v>
      </c>
    </row>
    <row r="482" spans="1:6" x14ac:dyDescent="0.25">
      <c r="A482">
        <v>6</v>
      </c>
      <c r="B482" s="5">
        <v>43698</v>
      </c>
      <c r="C482" s="6">
        <v>0.52083333333333337</v>
      </c>
      <c r="D482">
        <v>389</v>
      </c>
      <c r="E482" t="str">
        <f>INDEX($H$4:$H$15,MONTH(eggs_tbl[[#This Row],[Date]]))</f>
        <v>August</v>
      </c>
      <c r="F482" t="str">
        <f>INDEX($I$4:$I$10,eggs_tbl[[#This Row],[Pen House]])</f>
        <v>Pen Six</v>
      </c>
    </row>
    <row r="483" spans="1:6" x14ac:dyDescent="0.25">
      <c r="A483">
        <v>1</v>
      </c>
      <c r="B483" s="5">
        <v>43698</v>
      </c>
      <c r="C483" s="6">
        <v>0.6875</v>
      </c>
      <c r="D483">
        <v>441</v>
      </c>
      <c r="E483" t="str">
        <f>INDEX($H$4:$H$15,MONTH(eggs_tbl[[#This Row],[Date]]))</f>
        <v>August</v>
      </c>
      <c r="F483" t="str">
        <f>INDEX($I$4:$I$10,eggs_tbl[[#This Row],[Pen House]])</f>
        <v>Pen One</v>
      </c>
    </row>
    <row r="484" spans="1:6" x14ac:dyDescent="0.25">
      <c r="A484">
        <v>6</v>
      </c>
      <c r="B484" s="5">
        <v>43699</v>
      </c>
      <c r="C484" s="6">
        <v>0.35416666666666669</v>
      </c>
      <c r="D484">
        <v>200</v>
      </c>
      <c r="E484" t="str">
        <f>INDEX($H$4:$H$15,MONTH(eggs_tbl[[#This Row],[Date]]))</f>
        <v>August</v>
      </c>
      <c r="F484" t="str">
        <f>INDEX($I$4:$I$10,eggs_tbl[[#This Row],[Pen House]])</f>
        <v>Pen Six</v>
      </c>
    </row>
    <row r="485" spans="1:6" x14ac:dyDescent="0.25">
      <c r="A485">
        <v>2</v>
      </c>
      <c r="B485" s="5">
        <v>43699</v>
      </c>
      <c r="C485" s="6">
        <v>0.52083333333333337</v>
      </c>
      <c r="D485">
        <v>203</v>
      </c>
      <c r="E485" t="str">
        <f>INDEX($H$4:$H$15,MONTH(eggs_tbl[[#This Row],[Date]]))</f>
        <v>August</v>
      </c>
      <c r="F485" t="str">
        <f>INDEX($I$4:$I$10,eggs_tbl[[#This Row],[Pen House]])</f>
        <v>Pen Two</v>
      </c>
    </row>
    <row r="486" spans="1:6" x14ac:dyDescent="0.25">
      <c r="A486">
        <v>4</v>
      </c>
      <c r="B486" s="5">
        <v>43699</v>
      </c>
      <c r="C486" s="6">
        <v>0.6875</v>
      </c>
      <c r="D486">
        <v>310</v>
      </c>
      <c r="E486" t="str">
        <f>INDEX($H$4:$H$15,MONTH(eggs_tbl[[#This Row],[Date]]))</f>
        <v>August</v>
      </c>
      <c r="F486" t="str">
        <f>INDEX($I$4:$I$10,eggs_tbl[[#This Row],[Pen House]])</f>
        <v>Pen Four</v>
      </c>
    </row>
    <row r="487" spans="1:6" x14ac:dyDescent="0.25">
      <c r="A487">
        <v>4</v>
      </c>
      <c r="B487" s="5">
        <v>43700</v>
      </c>
      <c r="C487" s="6">
        <v>0.35416666666666669</v>
      </c>
      <c r="D487">
        <v>190</v>
      </c>
      <c r="E487" t="str">
        <f>INDEX($H$4:$H$15,MONTH(eggs_tbl[[#This Row],[Date]]))</f>
        <v>August</v>
      </c>
      <c r="F487" t="str">
        <f>INDEX($I$4:$I$10,eggs_tbl[[#This Row],[Pen House]])</f>
        <v>Pen Four</v>
      </c>
    </row>
    <row r="488" spans="1:6" x14ac:dyDescent="0.25">
      <c r="A488">
        <v>2</v>
      </c>
      <c r="B488" s="5">
        <v>43701</v>
      </c>
      <c r="C488" s="6">
        <v>0.35416666666666669</v>
      </c>
      <c r="D488">
        <v>404</v>
      </c>
      <c r="E488" t="str">
        <f>INDEX($H$4:$H$15,MONTH(eggs_tbl[[#This Row],[Date]]))</f>
        <v>August</v>
      </c>
      <c r="F488" t="str">
        <f>INDEX($I$4:$I$10,eggs_tbl[[#This Row],[Pen House]])</f>
        <v>Pen Two</v>
      </c>
    </row>
    <row r="489" spans="1:6" x14ac:dyDescent="0.25">
      <c r="A489">
        <v>4</v>
      </c>
      <c r="B489" s="5">
        <v>43701</v>
      </c>
      <c r="C489" s="6">
        <v>0.6875</v>
      </c>
      <c r="D489">
        <v>472</v>
      </c>
      <c r="E489" t="str">
        <f>INDEX($H$4:$H$15,MONTH(eggs_tbl[[#This Row],[Date]]))</f>
        <v>August</v>
      </c>
      <c r="F489" t="str">
        <f>INDEX($I$4:$I$10,eggs_tbl[[#This Row],[Pen House]])</f>
        <v>Pen Four</v>
      </c>
    </row>
    <row r="490" spans="1:6" x14ac:dyDescent="0.25">
      <c r="A490">
        <v>6</v>
      </c>
      <c r="B490" s="5">
        <v>43702</v>
      </c>
      <c r="C490" s="6">
        <v>0.52083333333333337</v>
      </c>
      <c r="D490">
        <v>315</v>
      </c>
      <c r="E490" t="str">
        <f>INDEX($H$4:$H$15,MONTH(eggs_tbl[[#This Row],[Date]]))</f>
        <v>August</v>
      </c>
      <c r="F490" t="str">
        <f>INDEX($I$4:$I$10,eggs_tbl[[#This Row],[Pen House]])</f>
        <v>Pen Six</v>
      </c>
    </row>
    <row r="491" spans="1:6" x14ac:dyDescent="0.25">
      <c r="A491">
        <v>7</v>
      </c>
      <c r="B491" s="5">
        <v>43703</v>
      </c>
      <c r="C491" s="6">
        <v>0.35416666666666669</v>
      </c>
      <c r="D491">
        <v>453</v>
      </c>
      <c r="E491" t="str">
        <f>INDEX($H$4:$H$15,MONTH(eggs_tbl[[#This Row],[Date]]))</f>
        <v>August</v>
      </c>
      <c r="F491" t="str">
        <f>INDEX($I$4:$I$10,eggs_tbl[[#This Row],[Pen House]])</f>
        <v>Pen Seven</v>
      </c>
    </row>
    <row r="492" spans="1:6" x14ac:dyDescent="0.25">
      <c r="A492">
        <v>7</v>
      </c>
      <c r="B492" s="5">
        <v>43703</v>
      </c>
      <c r="C492" s="6">
        <v>0.52083333333333337</v>
      </c>
      <c r="D492">
        <v>240</v>
      </c>
      <c r="E492" t="str">
        <f>INDEX($H$4:$H$15,MONTH(eggs_tbl[[#This Row],[Date]]))</f>
        <v>August</v>
      </c>
      <c r="F492" t="str">
        <f>INDEX($I$4:$I$10,eggs_tbl[[#This Row],[Pen House]])</f>
        <v>Pen Seven</v>
      </c>
    </row>
    <row r="493" spans="1:6" x14ac:dyDescent="0.25">
      <c r="A493">
        <v>1</v>
      </c>
      <c r="B493" s="5">
        <v>43703</v>
      </c>
      <c r="C493" s="6">
        <v>0.6875</v>
      </c>
      <c r="D493">
        <v>417</v>
      </c>
      <c r="E493" t="str">
        <f>INDEX($H$4:$H$15,MONTH(eggs_tbl[[#This Row],[Date]]))</f>
        <v>August</v>
      </c>
      <c r="F493" t="str">
        <f>INDEX($I$4:$I$10,eggs_tbl[[#This Row],[Pen House]])</f>
        <v>Pen One</v>
      </c>
    </row>
    <row r="494" spans="1:6" x14ac:dyDescent="0.25">
      <c r="A494">
        <v>2</v>
      </c>
      <c r="B494" s="5">
        <v>43704</v>
      </c>
      <c r="C494" s="6">
        <v>0.35416666666666669</v>
      </c>
      <c r="D494">
        <v>389</v>
      </c>
      <c r="E494" t="str">
        <f>INDEX($H$4:$H$15,MONTH(eggs_tbl[[#This Row],[Date]]))</f>
        <v>August</v>
      </c>
      <c r="F494" t="str">
        <f>INDEX($I$4:$I$10,eggs_tbl[[#This Row],[Pen House]])</f>
        <v>Pen Two</v>
      </c>
    </row>
    <row r="495" spans="1:6" x14ac:dyDescent="0.25">
      <c r="A495">
        <v>7</v>
      </c>
      <c r="B495" s="5">
        <v>43704</v>
      </c>
      <c r="C495" s="6">
        <v>0.52083333333333337</v>
      </c>
      <c r="D495">
        <v>335</v>
      </c>
      <c r="E495" t="str">
        <f>INDEX($H$4:$H$15,MONTH(eggs_tbl[[#This Row],[Date]]))</f>
        <v>August</v>
      </c>
      <c r="F495" t="str">
        <f>INDEX($I$4:$I$10,eggs_tbl[[#This Row],[Pen House]])</f>
        <v>Pen Seven</v>
      </c>
    </row>
    <row r="496" spans="1:6" x14ac:dyDescent="0.25">
      <c r="A496">
        <v>3</v>
      </c>
      <c r="B496" s="5">
        <v>43704</v>
      </c>
      <c r="C496" s="6">
        <v>0.6875</v>
      </c>
      <c r="D496">
        <v>465</v>
      </c>
      <c r="E496" t="str">
        <f>INDEX($H$4:$H$15,MONTH(eggs_tbl[[#This Row],[Date]]))</f>
        <v>August</v>
      </c>
      <c r="F496" t="str">
        <f>INDEX($I$4:$I$10,eggs_tbl[[#This Row],[Pen House]])</f>
        <v>Pen Three</v>
      </c>
    </row>
    <row r="497" spans="1:6" x14ac:dyDescent="0.25">
      <c r="A497">
        <v>5</v>
      </c>
      <c r="B497" s="5">
        <v>43705</v>
      </c>
      <c r="C497" s="6">
        <v>0.52083333333333337</v>
      </c>
      <c r="D497">
        <v>324</v>
      </c>
      <c r="E497" t="str">
        <f>INDEX($H$4:$H$15,MONTH(eggs_tbl[[#This Row],[Date]]))</f>
        <v>August</v>
      </c>
      <c r="F497" t="str">
        <f>INDEX($I$4:$I$10,eggs_tbl[[#This Row],[Pen House]])</f>
        <v>Pen Five</v>
      </c>
    </row>
    <row r="498" spans="1:6" x14ac:dyDescent="0.25">
      <c r="A498">
        <v>3</v>
      </c>
      <c r="B498" s="5">
        <v>43705</v>
      </c>
      <c r="C498" s="6">
        <v>0.6875</v>
      </c>
      <c r="D498">
        <v>316</v>
      </c>
      <c r="E498" t="str">
        <f>INDEX($H$4:$H$15,MONTH(eggs_tbl[[#This Row],[Date]]))</f>
        <v>August</v>
      </c>
      <c r="F498" t="str">
        <f>INDEX($I$4:$I$10,eggs_tbl[[#This Row],[Pen House]])</f>
        <v>Pen Three</v>
      </c>
    </row>
    <row r="499" spans="1:6" x14ac:dyDescent="0.25">
      <c r="A499">
        <v>3</v>
      </c>
      <c r="B499" s="5">
        <v>43706</v>
      </c>
      <c r="C499" s="6">
        <v>0.35416666666666669</v>
      </c>
      <c r="D499">
        <v>356</v>
      </c>
      <c r="E499" t="str">
        <f>INDEX($H$4:$H$15,MONTH(eggs_tbl[[#This Row],[Date]]))</f>
        <v>August</v>
      </c>
      <c r="F499" t="str">
        <f>INDEX($I$4:$I$10,eggs_tbl[[#This Row],[Pen House]])</f>
        <v>Pen Three</v>
      </c>
    </row>
    <row r="500" spans="1:6" x14ac:dyDescent="0.25">
      <c r="A500">
        <v>2</v>
      </c>
      <c r="B500" s="5">
        <v>43706</v>
      </c>
      <c r="C500" s="6">
        <v>0.52083333333333337</v>
      </c>
      <c r="D500">
        <v>493</v>
      </c>
      <c r="E500" t="str">
        <f>INDEX($H$4:$H$15,MONTH(eggs_tbl[[#This Row],[Date]]))</f>
        <v>August</v>
      </c>
      <c r="F500" t="str">
        <f>INDEX($I$4:$I$10,eggs_tbl[[#This Row],[Pen House]])</f>
        <v>Pen Two</v>
      </c>
    </row>
    <row r="501" spans="1:6" x14ac:dyDescent="0.25">
      <c r="A501">
        <v>7</v>
      </c>
      <c r="B501" s="5">
        <v>43709</v>
      </c>
      <c r="C501" s="6">
        <v>0.6875</v>
      </c>
      <c r="D501">
        <v>334</v>
      </c>
      <c r="E501" t="str">
        <f>INDEX($H$4:$H$15,MONTH(eggs_tbl[[#This Row],[Date]]))</f>
        <v>September</v>
      </c>
      <c r="F501" t="str">
        <f>INDEX($I$4:$I$10,eggs_tbl[[#This Row],[Pen House]])</f>
        <v>Pen Seven</v>
      </c>
    </row>
    <row r="502" spans="1:6" x14ac:dyDescent="0.25">
      <c r="A502">
        <v>1</v>
      </c>
      <c r="B502" s="5">
        <v>43710</v>
      </c>
      <c r="C502" s="6">
        <v>0.35416666666666669</v>
      </c>
      <c r="D502">
        <v>214</v>
      </c>
      <c r="E502" t="str">
        <f>INDEX($H$4:$H$15,MONTH(eggs_tbl[[#This Row],[Date]]))</f>
        <v>September</v>
      </c>
      <c r="F502" t="str">
        <f>INDEX($I$4:$I$10,eggs_tbl[[#This Row],[Pen House]])</f>
        <v>Pen One</v>
      </c>
    </row>
    <row r="503" spans="1:6" x14ac:dyDescent="0.25">
      <c r="A503">
        <v>1</v>
      </c>
      <c r="B503" s="5">
        <v>43710</v>
      </c>
      <c r="C503" s="6">
        <v>0.6875</v>
      </c>
      <c r="D503">
        <v>447</v>
      </c>
      <c r="E503" t="str">
        <f>INDEX($H$4:$H$15,MONTH(eggs_tbl[[#This Row],[Date]]))</f>
        <v>September</v>
      </c>
      <c r="F503" t="str">
        <f>INDEX($I$4:$I$10,eggs_tbl[[#This Row],[Pen House]])</f>
        <v>Pen One</v>
      </c>
    </row>
    <row r="504" spans="1:6" x14ac:dyDescent="0.25">
      <c r="A504">
        <v>2</v>
      </c>
      <c r="B504" s="5">
        <v>43711</v>
      </c>
      <c r="C504" s="6">
        <v>0.35416666666666669</v>
      </c>
      <c r="D504">
        <v>297</v>
      </c>
      <c r="E504" t="str">
        <f>INDEX($H$4:$H$15,MONTH(eggs_tbl[[#This Row],[Date]]))</f>
        <v>September</v>
      </c>
      <c r="F504" t="str">
        <f>INDEX($I$4:$I$10,eggs_tbl[[#This Row],[Pen House]])</f>
        <v>Pen Two</v>
      </c>
    </row>
    <row r="505" spans="1:6" x14ac:dyDescent="0.25">
      <c r="A505">
        <v>7</v>
      </c>
      <c r="B505" s="5">
        <v>43711</v>
      </c>
      <c r="C505" s="6">
        <v>0.52083333333333337</v>
      </c>
      <c r="D505">
        <v>391</v>
      </c>
      <c r="E505" t="str">
        <f>INDEX($H$4:$H$15,MONTH(eggs_tbl[[#This Row],[Date]]))</f>
        <v>September</v>
      </c>
      <c r="F505" t="str">
        <f>INDEX($I$4:$I$10,eggs_tbl[[#This Row],[Pen House]])</f>
        <v>Pen Seven</v>
      </c>
    </row>
    <row r="506" spans="1:6" x14ac:dyDescent="0.25">
      <c r="A506">
        <v>3</v>
      </c>
      <c r="B506" s="5">
        <v>43712</v>
      </c>
      <c r="C506" s="6">
        <v>0.52083333333333337</v>
      </c>
      <c r="D506">
        <v>192</v>
      </c>
      <c r="E506" t="str">
        <f>INDEX($H$4:$H$15,MONTH(eggs_tbl[[#This Row],[Date]]))</f>
        <v>September</v>
      </c>
      <c r="F506" t="str">
        <f>INDEX($I$4:$I$10,eggs_tbl[[#This Row],[Pen House]])</f>
        <v>Pen Three</v>
      </c>
    </row>
    <row r="507" spans="1:6" x14ac:dyDescent="0.25">
      <c r="A507">
        <v>2</v>
      </c>
      <c r="B507" s="5">
        <v>43712</v>
      </c>
      <c r="C507" s="6">
        <v>0.6875</v>
      </c>
      <c r="D507">
        <v>193</v>
      </c>
      <c r="E507" t="str">
        <f>INDEX($H$4:$H$15,MONTH(eggs_tbl[[#This Row],[Date]]))</f>
        <v>September</v>
      </c>
      <c r="F507" t="str">
        <f>INDEX($I$4:$I$10,eggs_tbl[[#This Row],[Pen House]])</f>
        <v>Pen Two</v>
      </c>
    </row>
    <row r="508" spans="1:6" x14ac:dyDescent="0.25">
      <c r="A508">
        <v>3</v>
      </c>
      <c r="B508" s="5">
        <v>43713</v>
      </c>
      <c r="C508" s="6">
        <v>0.35416666666666669</v>
      </c>
      <c r="D508">
        <v>351</v>
      </c>
      <c r="E508" t="str">
        <f>INDEX($H$4:$H$15,MONTH(eggs_tbl[[#This Row],[Date]]))</f>
        <v>September</v>
      </c>
      <c r="F508" t="str">
        <f>INDEX($I$4:$I$10,eggs_tbl[[#This Row],[Pen House]])</f>
        <v>Pen Three</v>
      </c>
    </row>
    <row r="509" spans="1:6" x14ac:dyDescent="0.25">
      <c r="A509">
        <v>2</v>
      </c>
      <c r="B509" s="5">
        <v>43714</v>
      </c>
      <c r="C509" s="6">
        <v>0.35416666666666669</v>
      </c>
      <c r="D509">
        <v>267</v>
      </c>
      <c r="E509" t="str">
        <f>INDEX($H$4:$H$15,MONTH(eggs_tbl[[#This Row],[Date]]))</f>
        <v>September</v>
      </c>
      <c r="F509" t="str">
        <f>INDEX($I$4:$I$10,eggs_tbl[[#This Row],[Pen House]])</f>
        <v>Pen Two</v>
      </c>
    </row>
    <row r="510" spans="1:6" x14ac:dyDescent="0.25">
      <c r="A510">
        <v>2</v>
      </c>
      <c r="B510" s="5">
        <v>43714</v>
      </c>
      <c r="C510" s="6">
        <v>0.52083333333333337</v>
      </c>
      <c r="D510">
        <v>203</v>
      </c>
      <c r="E510" t="str">
        <f>INDEX($H$4:$H$15,MONTH(eggs_tbl[[#This Row],[Date]]))</f>
        <v>September</v>
      </c>
      <c r="F510" t="str">
        <f>INDEX($I$4:$I$10,eggs_tbl[[#This Row],[Pen House]])</f>
        <v>Pen Two</v>
      </c>
    </row>
    <row r="511" spans="1:6" x14ac:dyDescent="0.25">
      <c r="A511">
        <v>1</v>
      </c>
      <c r="B511" s="5">
        <v>43714</v>
      </c>
      <c r="C511" s="6">
        <v>0.6875</v>
      </c>
      <c r="D511">
        <v>366</v>
      </c>
      <c r="E511" t="str">
        <f>INDEX($H$4:$H$15,MONTH(eggs_tbl[[#This Row],[Date]]))</f>
        <v>September</v>
      </c>
      <c r="F511" t="str">
        <f>INDEX($I$4:$I$10,eggs_tbl[[#This Row],[Pen House]])</f>
        <v>Pen One</v>
      </c>
    </row>
    <row r="512" spans="1:6" x14ac:dyDescent="0.25">
      <c r="A512">
        <v>3</v>
      </c>
      <c r="B512" s="5">
        <v>43715</v>
      </c>
      <c r="C512" s="6">
        <v>0.52083333333333337</v>
      </c>
      <c r="D512">
        <v>188</v>
      </c>
      <c r="E512" t="str">
        <f>INDEX($H$4:$H$15,MONTH(eggs_tbl[[#This Row],[Date]]))</f>
        <v>September</v>
      </c>
      <c r="F512" t="str">
        <f>INDEX($I$4:$I$10,eggs_tbl[[#This Row],[Pen House]])</f>
        <v>Pen Three</v>
      </c>
    </row>
    <row r="513" spans="1:6" x14ac:dyDescent="0.25">
      <c r="A513">
        <v>3</v>
      </c>
      <c r="B513" s="5">
        <v>43715</v>
      </c>
      <c r="C513" s="6">
        <v>0.6875</v>
      </c>
      <c r="D513">
        <v>272</v>
      </c>
      <c r="E513" t="str">
        <f>INDEX($H$4:$H$15,MONTH(eggs_tbl[[#This Row],[Date]]))</f>
        <v>September</v>
      </c>
      <c r="F513" t="str">
        <f>INDEX($I$4:$I$10,eggs_tbl[[#This Row],[Pen House]])</f>
        <v>Pen Three</v>
      </c>
    </row>
    <row r="514" spans="1:6" x14ac:dyDescent="0.25">
      <c r="A514">
        <v>4</v>
      </c>
      <c r="B514" s="5">
        <v>43716</v>
      </c>
      <c r="C514" s="6">
        <v>0.35416666666666669</v>
      </c>
      <c r="D514">
        <v>452</v>
      </c>
      <c r="E514" t="str">
        <f>INDEX($H$4:$H$15,MONTH(eggs_tbl[[#This Row],[Date]]))</f>
        <v>September</v>
      </c>
      <c r="F514" t="str">
        <f>INDEX($I$4:$I$10,eggs_tbl[[#This Row],[Pen House]])</f>
        <v>Pen Four</v>
      </c>
    </row>
    <row r="515" spans="1:6" x14ac:dyDescent="0.25">
      <c r="A515">
        <v>5</v>
      </c>
      <c r="B515" s="5">
        <v>43716</v>
      </c>
      <c r="C515" s="6">
        <v>0.52083333333333337</v>
      </c>
      <c r="D515">
        <v>487</v>
      </c>
      <c r="E515" t="str">
        <f>INDEX($H$4:$H$15,MONTH(eggs_tbl[[#This Row],[Date]]))</f>
        <v>September</v>
      </c>
      <c r="F515" t="str">
        <f>INDEX($I$4:$I$10,eggs_tbl[[#This Row],[Pen House]])</f>
        <v>Pen Five</v>
      </c>
    </row>
    <row r="516" spans="1:6" x14ac:dyDescent="0.25">
      <c r="A516">
        <v>6</v>
      </c>
      <c r="B516" s="5">
        <v>43716</v>
      </c>
      <c r="C516" s="6">
        <v>0.6875</v>
      </c>
      <c r="D516">
        <v>442</v>
      </c>
      <c r="E516" t="str">
        <f>INDEX($H$4:$H$15,MONTH(eggs_tbl[[#This Row],[Date]]))</f>
        <v>September</v>
      </c>
      <c r="F516" t="str">
        <f>INDEX($I$4:$I$10,eggs_tbl[[#This Row],[Pen House]])</f>
        <v>Pen Six</v>
      </c>
    </row>
    <row r="517" spans="1:6" x14ac:dyDescent="0.25">
      <c r="A517">
        <v>6</v>
      </c>
      <c r="B517" s="5">
        <v>43717</v>
      </c>
      <c r="C517" s="6">
        <v>0.35416666666666669</v>
      </c>
      <c r="D517">
        <v>433</v>
      </c>
      <c r="E517" t="str">
        <f>INDEX($H$4:$H$15,MONTH(eggs_tbl[[#This Row],[Date]]))</f>
        <v>September</v>
      </c>
      <c r="F517" t="str">
        <f>INDEX($I$4:$I$10,eggs_tbl[[#This Row],[Pen House]])</f>
        <v>Pen Six</v>
      </c>
    </row>
    <row r="518" spans="1:6" x14ac:dyDescent="0.25">
      <c r="A518">
        <v>7</v>
      </c>
      <c r="B518" s="5">
        <v>43717</v>
      </c>
      <c r="C518" s="6">
        <v>0.52083333333333337</v>
      </c>
      <c r="D518">
        <v>434</v>
      </c>
      <c r="E518" t="str">
        <f>INDEX($H$4:$H$15,MONTH(eggs_tbl[[#This Row],[Date]]))</f>
        <v>September</v>
      </c>
      <c r="F518" t="str">
        <f>INDEX($I$4:$I$10,eggs_tbl[[#This Row],[Pen House]])</f>
        <v>Pen Seven</v>
      </c>
    </row>
    <row r="519" spans="1:6" x14ac:dyDescent="0.25">
      <c r="A519">
        <v>6</v>
      </c>
      <c r="B519" s="5">
        <v>43717</v>
      </c>
      <c r="C519" s="6">
        <v>0.6875</v>
      </c>
      <c r="D519">
        <v>335</v>
      </c>
      <c r="E519" t="str">
        <f>INDEX($H$4:$H$15,MONTH(eggs_tbl[[#This Row],[Date]]))</f>
        <v>September</v>
      </c>
      <c r="F519" t="str">
        <f>INDEX($I$4:$I$10,eggs_tbl[[#This Row],[Pen House]])</f>
        <v>Pen Six</v>
      </c>
    </row>
    <row r="520" spans="1:6" x14ac:dyDescent="0.25">
      <c r="A520">
        <v>1</v>
      </c>
      <c r="B520" s="5">
        <v>43718</v>
      </c>
      <c r="C520" s="6">
        <v>0.35416666666666669</v>
      </c>
      <c r="D520">
        <v>433</v>
      </c>
      <c r="E520" t="str">
        <f>INDEX($H$4:$H$15,MONTH(eggs_tbl[[#This Row],[Date]]))</f>
        <v>September</v>
      </c>
      <c r="F520" t="str">
        <f>INDEX($I$4:$I$10,eggs_tbl[[#This Row],[Pen House]])</f>
        <v>Pen One</v>
      </c>
    </row>
    <row r="521" spans="1:6" x14ac:dyDescent="0.25">
      <c r="A521">
        <v>4</v>
      </c>
      <c r="B521" s="5">
        <v>43718</v>
      </c>
      <c r="C521" s="6">
        <v>0.52083333333333337</v>
      </c>
      <c r="D521">
        <v>198</v>
      </c>
      <c r="E521" t="str">
        <f>INDEX($H$4:$H$15,MONTH(eggs_tbl[[#This Row],[Date]]))</f>
        <v>September</v>
      </c>
      <c r="F521" t="str">
        <f>INDEX($I$4:$I$10,eggs_tbl[[#This Row],[Pen House]])</f>
        <v>Pen Four</v>
      </c>
    </row>
    <row r="522" spans="1:6" x14ac:dyDescent="0.25">
      <c r="A522">
        <v>4</v>
      </c>
      <c r="B522" s="5">
        <v>43718</v>
      </c>
      <c r="C522" s="6">
        <v>0.6875</v>
      </c>
      <c r="D522">
        <v>308</v>
      </c>
      <c r="E522" t="str">
        <f>INDEX($H$4:$H$15,MONTH(eggs_tbl[[#This Row],[Date]]))</f>
        <v>September</v>
      </c>
      <c r="F522" t="str">
        <f>INDEX($I$4:$I$10,eggs_tbl[[#This Row],[Pen House]])</f>
        <v>Pen Four</v>
      </c>
    </row>
    <row r="523" spans="1:6" x14ac:dyDescent="0.25">
      <c r="A523">
        <v>2</v>
      </c>
      <c r="B523" s="5">
        <v>43719</v>
      </c>
      <c r="C523" s="6">
        <v>0.35416666666666669</v>
      </c>
      <c r="D523">
        <v>346</v>
      </c>
      <c r="E523" t="str">
        <f>INDEX($H$4:$H$15,MONTH(eggs_tbl[[#This Row],[Date]]))</f>
        <v>September</v>
      </c>
      <c r="F523" t="str">
        <f>INDEX($I$4:$I$10,eggs_tbl[[#This Row],[Pen House]])</f>
        <v>Pen Two</v>
      </c>
    </row>
    <row r="524" spans="1:6" x14ac:dyDescent="0.25">
      <c r="A524">
        <v>1</v>
      </c>
      <c r="B524" s="5">
        <v>43719</v>
      </c>
      <c r="C524" s="6">
        <v>0.52083333333333337</v>
      </c>
      <c r="D524">
        <v>345</v>
      </c>
      <c r="E524" t="str">
        <f>INDEX($H$4:$H$15,MONTH(eggs_tbl[[#This Row],[Date]]))</f>
        <v>September</v>
      </c>
      <c r="F524" t="str">
        <f>INDEX($I$4:$I$10,eggs_tbl[[#This Row],[Pen House]])</f>
        <v>Pen One</v>
      </c>
    </row>
    <row r="525" spans="1:6" x14ac:dyDescent="0.25">
      <c r="A525">
        <v>6</v>
      </c>
      <c r="B525" s="5">
        <v>43719</v>
      </c>
      <c r="C525" s="6">
        <v>0.6875</v>
      </c>
      <c r="D525">
        <v>207</v>
      </c>
      <c r="E525" t="str">
        <f>INDEX($H$4:$H$15,MONTH(eggs_tbl[[#This Row],[Date]]))</f>
        <v>September</v>
      </c>
      <c r="F525" t="str">
        <f>INDEX($I$4:$I$10,eggs_tbl[[#This Row],[Pen House]])</f>
        <v>Pen Six</v>
      </c>
    </row>
    <row r="526" spans="1:6" x14ac:dyDescent="0.25">
      <c r="A526">
        <v>6</v>
      </c>
      <c r="B526" s="5">
        <v>43720</v>
      </c>
      <c r="C526" s="6">
        <v>0.35416666666666669</v>
      </c>
      <c r="D526">
        <v>480</v>
      </c>
      <c r="E526" t="str">
        <f>INDEX($H$4:$H$15,MONTH(eggs_tbl[[#This Row],[Date]]))</f>
        <v>September</v>
      </c>
      <c r="F526" t="str">
        <f>INDEX($I$4:$I$10,eggs_tbl[[#This Row],[Pen House]])</f>
        <v>Pen Six</v>
      </c>
    </row>
    <row r="527" spans="1:6" x14ac:dyDescent="0.25">
      <c r="A527">
        <v>3</v>
      </c>
      <c r="B527" s="5">
        <v>43720</v>
      </c>
      <c r="C527" s="6">
        <v>0.6875</v>
      </c>
      <c r="D527">
        <v>212</v>
      </c>
      <c r="E527" t="str">
        <f>INDEX($H$4:$H$15,MONTH(eggs_tbl[[#This Row],[Date]]))</f>
        <v>September</v>
      </c>
      <c r="F527" t="str">
        <f>INDEX($I$4:$I$10,eggs_tbl[[#This Row],[Pen House]])</f>
        <v>Pen Three</v>
      </c>
    </row>
    <row r="528" spans="1:6" x14ac:dyDescent="0.25">
      <c r="A528">
        <v>2</v>
      </c>
      <c r="B528" s="5">
        <v>43721</v>
      </c>
      <c r="C528" s="6">
        <v>0.35416666666666669</v>
      </c>
      <c r="D528">
        <v>397</v>
      </c>
      <c r="E528" t="str">
        <f>INDEX($H$4:$H$15,MONTH(eggs_tbl[[#This Row],[Date]]))</f>
        <v>September</v>
      </c>
      <c r="F528" t="str">
        <f>INDEX($I$4:$I$10,eggs_tbl[[#This Row],[Pen House]])</f>
        <v>Pen Two</v>
      </c>
    </row>
    <row r="529" spans="1:6" x14ac:dyDescent="0.25">
      <c r="A529">
        <v>2</v>
      </c>
      <c r="B529" s="5">
        <v>43721</v>
      </c>
      <c r="C529" s="6">
        <v>0.6875</v>
      </c>
      <c r="D529">
        <v>169</v>
      </c>
      <c r="E529" t="str">
        <f>INDEX($H$4:$H$15,MONTH(eggs_tbl[[#This Row],[Date]]))</f>
        <v>September</v>
      </c>
      <c r="F529" t="str">
        <f>INDEX($I$4:$I$10,eggs_tbl[[#This Row],[Pen House]])</f>
        <v>Pen Two</v>
      </c>
    </row>
    <row r="530" spans="1:6" x14ac:dyDescent="0.25">
      <c r="A530">
        <v>7</v>
      </c>
      <c r="B530" s="5">
        <v>43722</v>
      </c>
      <c r="C530" s="6">
        <v>0.35416666666666669</v>
      </c>
      <c r="D530">
        <v>247</v>
      </c>
      <c r="E530" t="str">
        <f>INDEX($H$4:$H$15,MONTH(eggs_tbl[[#This Row],[Date]]))</f>
        <v>September</v>
      </c>
      <c r="F530" t="str">
        <f>INDEX($I$4:$I$10,eggs_tbl[[#This Row],[Pen House]])</f>
        <v>Pen Seven</v>
      </c>
    </row>
    <row r="531" spans="1:6" x14ac:dyDescent="0.25">
      <c r="A531">
        <v>5</v>
      </c>
      <c r="B531" s="5">
        <v>43722</v>
      </c>
      <c r="C531" s="6">
        <v>0.6875</v>
      </c>
      <c r="D531">
        <v>499</v>
      </c>
      <c r="E531" t="str">
        <f>INDEX($H$4:$H$15,MONTH(eggs_tbl[[#This Row],[Date]]))</f>
        <v>September</v>
      </c>
      <c r="F531" t="str">
        <f>INDEX($I$4:$I$10,eggs_tbl[[#This Row],[Pen House]])</f>
        <v>Pen Five</v>
      </c>
    </row>
    <row r="532" spans="1:6" x14ac:dyDescent="0.25">
      <c r="A532">
        <v>1</v>
      </c>
      <c r="B532" s="5">
        <v>43723</v>
      </c>
      <c r="C532" s="6">
        <v>0.52083333333333337</v>
      </c>
      <c r="D532">
        <v>163</v>
      </c>
      <c r="E532" t="str">
        <f>INDEX($H$4:$H$15,MONTH(eggs_tbl[[#This Row],[Date]]))</f>
        <v>September</v>
      </c>
      <c r="F532" t="str">
        <f>INDEX($I$4:$I$10,eggs_tbl[[#This Row],[Pen House]])</f>
        <v>Pen One</v>
      </c>
    </row>
    <row r="533" spans="1:6" x14ac:dyDescent="0.25">
      <c r="A533">
        <v>3</v>
      </c>
      <c r="B533" s="5">
        <v>43724</v>
      </c>
      <c r="C533" s="6">
        <v>0.35416666666666669</v>
      </c>
      <c r="D533">
        <v>440</v>
      </c>
      <c r="E533" t="str">
        <f>INDEX($H$4:$H$15,MONTH(eggs_tbl[[#This Row],[Date]]))</f>
        <v>September</v>
      </c>
      <c r="F533" t="str">
        <f>INDEX($I$4:$I$10,eggs_tbl[[#This Row],[Pen House]])</f>
        <v>Pen Three</v>
      </c>
    </row>
    <row r="534" spans="1:6" x14ac:dyDescent="0.25">
      <c r="A534">
        <v>6</v>
      </c>
      <c r="B534" s="5">
        <v>43724</v>
      </c>
      <c r="C534" s="6">
        <v>0.52083333333333337</v>
      </c>
      <c r="D534">
        <v>379</v>
      </c>
      <c r="E534" t="str">
        <f>INDEX($H$4:$H$15,MONTH(eggs_tbl[[#This Row],[Date]]))</f>
        <v>September</v>
      </c>
      <c r="F534" t="str">
        <f>INDEX($I$4:$I$10,eggs_tbl[[#This Row],[Pen House]])</f>
        <v>Pen Six</v>
      </c>
    </row>
    <row r="535" spans="1:6" x14ac:dyDescent="0.25">
      <c r="A535">
        <v>3</v>
      </c>
      <c r="B535" s="5">
        <v>43724</v>
      </c>
      <c r="C535" s="6">
        <v>0.6875</v>
      </c>
      <c r="D535">
        <v>190</v>
      </c>
      <c r="E535" t="str">
        <f>INDEX($H$4:$H$15,MONTH(eggs_tbl[[#This Row],[Date]]))</f>
        <v>September</v>
      </c>
      <c r="F535" t="str">
        <f>INDEX($I$4:$I$10,eggs_tbl[[#This Row],[Pen House]])</f>
        <v>Pen Three</v>
      </c>
    </row>
    <row r="536" spans="1:6" x14ac:dyDescent="0.25">
      <c r="A536">
        <v>3</v>
      </c>
      <c r="B536" s="5">
        <v>43725</v>
      </c>
      <c r="C536" s="6">
        <v>0.35416666666666669</v>
      </c>
      <c r="D536">
        <v>465</v>
      </c>
      <c r="E536" t="str">
        <f>INDEX($H$4:$H$15,MONTH(eggs_tbl[[#This Row],[Date]]))</f>
        <v>September</v>
      </c>
      <c r="F536" t="str">
        <f>INDEX($I$4:$I$10,eggs_tbl[[#This Row],[Pen House]])</f>
        <v>Pen Three</v>
      </c>
    </row>
    <row r="537" spans="1:6" x14ac:dyDescent="0.25">
      <c r="A537">
        <v>7</v>
      </c>
      <c r="B537" s="5">
        <v>43725</v>
      </c>
      <c r="C537" s="6">
        <v>0.52083333333333337</v>
      </c>
      <c r="D537">
        <v>240</v>
      </c>
      <c r="E537" t="str">
        <f>INDEX($H$4:$H$15,MONTH(eggs_tbl[[#This Row],[Date]]))</f>
        <v>September</v>
      </c>
      <c r="F537" t="str">
        <f>INDEX($I$4:$I$10,eggs_tbl[[#This Row],[Pen House]])</f>
        <v>Pen Seven</v>
      </c>
    </row>
    <row r="538" spans="1:6" x14ac:dyDescent="0.25">
      <c r="A538">
        <v>6</v>
      </c>
      <c r="B538" s="5">
        <v>43725</v>
      </c>
      <c r="C538" s="6">
        <v>0.6875</v>
      </c>
      <c r="D538">
        <v>217</v>
      </c>
      <c r="E538" t="str">
        <f>INDEX($H$4:$H$15,MONTH(eggs_tbl[[#This Row],[Date]]))</f>
        <v>September</v>
      </c>
      <c r="F538" t="str">
        <f>INDEX($I$4:$I$10,eggs_tbl[[#This Row],[Pen House]])</f>
        <v>Pen Six</v>
      </c>
    </row>
    <row r="539" spans="1:6" x14ac:dyDescent="0.25">
      <c r="A539">
        <v>6</v>
      </c>
      <c r="B539" s="5">
        <v>43726</v>
      </c>
      <c r="C539" s="6">
        <v>0.35416666666666669</v>
      </c>
      <c r="D539">
        <v>409</v>
      </c>
      <c r="E539" t="str">
        <f>INDEX($H$4:$H$15,MONTH(eggs_tbl[[#This Row],[Date]]))</f>
        <v>September</v>
      </c>
      <c r="F539" t="str">
        <f>INDEX($I$4:$I$10,eggs_tbl[[#This Row],[Pen House]])</f>
        <v>Pen Six</v>
      </c>
    </row>
    <row r="540" spans="1:6" x14ac:dyDescent="0.25">
      <c r="A540">
        <v>4</v>
      </c>
      <c r="B540" s="5">
        <v>43726</v>
      </c>
      <c r="C540" s="6">
        <v>0.52083333333333337</v>
      </c>
      <c r="D540">
        <v>406</v>
      </c>
      <c r="E540" t="str">
        <f>INDEX($H$4:$H$15,MONTH(eggs_tbl[[#This Row],[Date]]))</f>
        <v>September</v>
      </c>
      <c r="F540" t="str">
        <f>INDEX($I$4:$I$10,eggs_tbl[[#This Row],[Pen House]])</f>
        <v>Pen Four</v>
      </c>
    </row>
    <row r="541" spans="1:6" x14ac:dyDescent="0.25">
      <c r="A541">
        <v>2</v>
      </c>
      <c r="B541" s="5">
        <v>43727</v>
      </c>
      <c r="C541" s="6">
        <v>0.35416666666666669</v>
      </c>
      <c r="D541">
        <v>335</v>
      </c>
      <c r="E541" t="str">
        <f>INDEX($H$4:$H$15,MONTH(eggs_tbl[[#This Row],[Date]]))</f>
        <v>September</v>
      </c>
      <c r="F541" t="str">
        <f>INDEX($I$4:$I$10,eggs_tbl[[#This Row],[Pen House]])</f>
        <v>Pen Two</v>
      </c>
    </row>
    <row r="542" spans="1:6" x14ac:dyDescent="0.25">
      <c r="A542">
        <v>7</v>
      </c>
      <c r="B542" s="5">
        <v>43727</v>
      </c>
      <c r="C542" s="6">
        <v>0.52083333333333337</v>
      </c>
      <c r="D542">
        <v>305</v>
      </c>
      <c r="E542" t="str">
        <f>INDEX($H$4:$H$15,MONTH(eggs_tbl[[#This Row],[Date]]))</f>
        <v>September</v>
      </c>
      <c r="F542" t="str">
        <f>INDEX($I$4:$I$10,eggs_tbl[[#This Row],[Pen House]])</f>
        <v>Pen Seven</v>
      </c>
    </row>
    <row r="543" spans="1:6" x14ac:dyDescent="0.25">
      <c r="A543">
        <v>3</v>
      </c>
      <c r="B543" s="5">
        <v>43727</v>
      </c>
      <c r="C543" s="6">
        <v>0.6875</v>
      </c>
      <c r="D543">
        <v>337</v>
      </c>
      <c r="E543" t="str">
        <f>INDEX($H$4:$H$15,MONTH(eggs_tbl[[#This Row],[Date]]))</f>
        <v>September</v>
      </c>
      <c r="F543" t="str">
        <f>INDEX($I$4:$I$10,eggs_tbl[[#This Row],[Pen House]])</f>
        <v>Pen Three</v>
      </c>
    </row>
    <row r="544" spans="1:6" x14ac:dyDescent="0.25">
      <c r="A544">
        <v>7</v>
      </c>
      <c r="B544" s="5">
        <v>43728</v>
      </c>
      <c r="C544" s="6">
        <v>0.35416666666666669</v>
      </c>
      <c r="D544">
        <v>387</v>
      </c>
      <c r="E544" t="str">
        <f>INDEX($H$4:$H$15,MONTH(eggs_tbl[[#This Row],[Date]]))</f>
        <v>September</v>
      </c>
      <c r="F544" t="str">
        <f>INDEX($I$4:$I$10,eggs_tbl[[#This Row],[Pen House]])</f>
        <v>Pen Seven</v>
      </c>
    </row>
    <row r="545" spans="1:6" x14ac:dyDescent="0.25">
      <c r="A545">
        <v>1</v>
      </c>
      <c r="B545" s="5">
        <v>43728</v>
      </c>
      <c r="C545" s="6">
        <v>0.52083333333333337</v>
      </c>
      <c r="D545">
        <v>412</v>
      </c>
      <c r="E545" t="str">
        <f>INDEX($H$4:$H$15,MONTH(eggs_tbl[[#This Row],[Date]]))</f>
        <v>September</v>
      </c>
      <c r="F545" t="str">
        <f>INDEX($I$4:$I$10,eggs_tbl[[#This Row],[Pen House]])</f>
        <v>Pen One</v>
      </c>
    </row>
    <row r="546" spans="1:6" x14ac:dyDescent="0.25">
      <c r="A546">
        <v>4</v>
      </c>
      <c r="B546" s="5">
        <v>43728</v>
      </c>
      <c r="C546" s="6">
        <v>0.6875</v>
      </c>
      <c r="D546">
        <v>383</v>
      </c>
      <c r="E546" t="str">
        <f>INDEX($H$4:$H$15,MONTH(eggs_tbl[[#This Row],[Date]]))</f>
        <v>September</v>
      </c>
      <c r="F546" t="str">
        <f>INDEX($I$4:$I$10,eggs_tbl[[#This Row],[Pen House]])</f>
        <v>Pen Four</v>
      </c>
    </row>
    <row r="547" spans="1:6" x14ac:dyDescent="0.25">
      <c r="A547">
        <v>5</v>
      </c>
      <c r="B547" s="5">
        <v>43729</v>
      </c>
      <c r="C547" s="6">
        <v>0.52083333333333337</v>
      </c>
      <c r="D547">
        <v>153</v>
      </c>
      <c r="E547" t="str">
        <f>INDEX($H$4:$H$15,MONTH(eggs_tbl[[#This Row],[Date]]))</f>
        <v>September</v>
      </c>
      <c r="F547" t="str">
        <f>INDEX($I$4:$I$10,eggs_tbl[[#This Row],[Pen House]])</f>
        <v>Pen Five</v>
      </c>
    </row>
    <row r="548" spans="1:6" x14ac:dyDescent="0.25">
      <c r="A548">
        <v>4</v>
      </c>
      <c r="B548" s="5">
        <v>43729</v>
      </c>
      <c r="C548" s="6">
        <v>0.6875</v>
      </c>
      <c r="D548">
        <v>214</v>
      </c>
      <c r="E548" t="str">
        <f>INDEX($H$4:$H$15,MONTH(eggs_tbl[[#This Row],[Date]]))</f>
        <v>September</v>
      </c>
      <c r="F548" t="str">
        <f>INDEX($I$4:$I$10,eggs_tbl[[#This Row],[Pen House]])</f>
        <v>Pen Four</v>
      </c>
    </row>
    <row r="549" spans="1:6" x14ac:dyDescent="0.25">
      <c r="A549">
        <v>2</v>
      </c>
      <c r="B549" s="5">
        <v>43730</v>
      </c>
      <c r="C549" s="6">
        <v>0.35416666666666669</v>
      </c>
      <c r="D549">
        <v>338</v>
      </c>
      <c r="E549" t="str">
        <f>INDEX($H$4:$H$15,MONTH(eggs_tbl[[#This Row],[Date]]))</f>
        <v>September</v>
      </c>
      <c r="F549" t="str">
        <f>INDEX($I$4:$I$10,eggs_tbl[[#This Row],[Pen House]])</f>
        <v>Pen Two</v>
      </c>
    </row>
    <row r="550" spans="1:6" x14ac:dyDescent="0.25">
      <c r="A550">
        <v>6</v>
      </c>
      <c r="B550" s="5">
        <v>43730</v>
      </c>
      <c r="C550" s="6">
        <v>0.52083333333333337</v>
      </c>
      <c r="D550">
        <v>372</v>
      </c>
      <c r="E550" t="str">
        <f>INDEX($H$4:$H$15,MONTH(eggs_tbl[[#This Row],[Date]]))</f>
        <v>September</v>
      </c>
      <c r="F550" t="str">
        <f>INDEX($I$4:$I$10,eggs_tbl[[#This Row],[Pen House]])</f>
        <v>Pen Six</v>
      </c>
    </row>
    <row r="551" spans="1:6" x14ac:dyDescent="0.25">
      <c r="A551">
        <v>4</v>
      </c>
      <c r="B551" s="5">
        <v>43731</v>
      </c>
      <c r="C551" s="6">
        <v>0.35416666666666669</v>
      </c>
      <c r="D551">
        <v>327</v>
      </c>
      <c r="E551" t="str">
        <f>INDEX($H$4:$H$15,MONTH(eggs_tbl[[#This Row],[Date]]))</f>
        <v>September</v>
      </c>
      <c r="F551" t="str">
        <f>INDEX($I$4:$I$10,eggs_tbl[[#This Row],[Pen House]])</f>
        <v>Pen Four</v>
      </c>
    </row>
    <row r="552" spans="1:6" x14ac:dyDescent="0.25">
      <c r="A552">
        <v>1</v>
      </c>
      <c r="B552" s="5">
        <v>43731</v>
      </c>
      <c r="C552" s="6">
        <v>0.52083333333333337</v>
      </c>
      <c r="D552">
        <v>272</v>
      </c>
      <c r="E552" t="str">
        <f>INDEX($H$4:$H$15,MONTH(eggs_tbl[[#This Row],[Date]]))</f>
        <v>September</v>
      </c>
      <c r="F552" t="str">
        <f>INDEX($I$4:$I$10,eggs_tbl[[#This Row],[Pen House]])</f>
        <v>Pen One</v>
      </c>
    </row>
    <row r="553" spans="1:6" x14ac:dyDescent="0.25">
      <c r="A553">
        <v>3</v>
      </c>
      <c r="B553" s="5">
        <v>43731</v>
      </c>
      <c r="C553" s="6">
        <v>0.6875</v>
      </c>
      <c r="D553">
        <v>449</v>
      </c>
      <c r="E553" t="str">
        <f>INDEX($H$4:$H$15,MONTH(eggs_tbl[[#This Row],[Date]]))</f>
        <v>September</v>
      </c>
      <c r="F553" t="str">
        <f>INDEX($I$4:$I$10,eggs_tbl[[#This Row],[Pen House]])</f>
        <v>Pen Three</v>
      </c>
    </row>
    <row r="554" spans="1:6" x14ac:dyDescent="0.25">
      <c r="A554">
        <v>6</v>
      </c>
      <c r="B554" s="5">
        <v>43732</v>
      </c>
      <c r="C554" s="6">
        <v>0.52083333333333337</v>
      </c>
      <c r="D554">
        <v>175</v>
      </c>
      <c r="E554" t="str">
        <f>INDEX($H$4:$H$15,MONTH(eggs_tbl[[#This Row],[Date]]))</f>
        <v>September</v>
      </c>
      <c r="F554" t="str">
        <f>INDEX($I$4:$I$10,eggs_tbl[[#This Row],[Pen House]])</f>
        <v>Pen Six</v>
      </c>
    </row>
    <row r="555" spans="1:6" x14ac:dyDescent="0.25">
      <c r="A555">
        <v>7</v>
      </c>
      <c r="B555" s="5">
        <v>43733</v>
      </c>
      <c r="C555" s="6">
        <v>0.35416666666666669</v>
      </c>
      <c r="D555">
        <v>417</v>
      </c>
      <c r="E555" t="str">
        <f>INDEX($H$4:$H$15,MONTH(eggs_tbl[[#This Row],[Date]]))</f>
        <v>September</v>
      </c>
      <c r="F555" t="str">
        <f>INDEX($I$4:$I$10,eggs_tbl[[#This Row],[Pen House]])</f>
        <v>Pen Seven</v>
      </c>
    </row>
    <row r="556" spans="1:6" x14ac:dyDescent="0.25">
      <c r="A556">
        <v>7</v>
      </c>
      <c r="B556" s="5">
        <v>43733</v>
      </c>
      <c r="C556" s="6">
        <v>0.52083333333333337</v>
      </c>
      <c r="D556">
        <v>174</v>
      </c>
      <c r="E556" t="str">
        <f>INDEX($H$4:$H$15,MONTH(eggs_tbl[[#This Row],[Date]]))</f>
        <v>September</v>
      </c>
      <c r="F556" t="str">
        <f>INDEX($I$4:$I$10,eggs_tbl[[#This Row],[Pen House]])</f>
        <v>Pen Seven</v>
      </c>
    </row>
    <row r="557" spans="1:6" x14ac:dyDescent="0.25">
      <c r="A557">
        <v>4</v>
      </c>
      <c r="B557" s="5">
        <v>43733</v>
      </c>
      <c r="C557" s="6">
        <v>0.6875</v>
      </c>
      <c r="D557">
        <v>185</v>
      </c>
      <c r="E557" t="str">
        <f>INDEX($H$4:$H$15,MONTH(eggs_tbl[[#This Row],[Date]]))</f>
        <v>September</v>
      </c>
      <c r="F557" t="str">
        <f>INDEX($I$4:$I$10,eggs_tbl[[#This Row],[Pen House]])</f>
        <v>Pen Four</v>
      </c>
    </row>
    <row r="558" spans="1:6" x14ac:dyDescent="0.25">
      <c r="A558">
        <v>7</v>
      </c>
      <c r="B558" s="5">
        <v>43734</v>
      </c>
      <c r="C558" s="6">
        <v>0.6875</v>
      </c>
      <c r="D558">
        <v>166</v>
      </c>
      <c r="E558" t="str">
        <f>INDEX($H$4:$H$15,MONTH(eggs_tbl[[#This Row],[Date]]))</f>
        <v>September</v>
      </c>
      <c r="F558" t="str">
        <f>INDEX($I$4:$I$10,eggs_tbl[[#This Row],[Pen House]])</f>
        <v>Pen Seven</v>
      </c>
    </row>
    <row r="559" spans="1:6" x14ac:dyDescent="0.25">
      <c r="A559">
        <v>7</v>
      </c>
      <c r="B559" s="5">
        <v>43735</v>
      </c>
      <c r="C559" s="6">
        <v>0.52083333333333337</v>
      </c>
      <c r="D559">
        <v>214</v>
      </c>
      <c r="E559" t="str">
        <f>INDEX($H$4:$H$15,MONTH(eggs_tbl[[#This Row],[Date]]))</f>
        <v>September</v>
      </c>
      <c r="F559" t="str">
        <f>INDEX($I$4:$I$10,eggs_tbl[[#This Row],[Pen House]])</f>
        <v>Pen Seven</v>
      </c>
    </row>
    <row r="560" spans="1:6" x14ac:dyDescent="0.25">
      <c r="A560">
        <v>6</v>
      </c>
      <c r="B560" s="5">
        <v>43736</v>
      </c>
      <c r="C560" s="6">
        <v>0.35416666666666669</v>
      </c>
      <c r="D560">
        <v>421</v>
      </c>
      <c r="E560" t="str">
        <f>INDEX($H$4:$H$15,MONTH(eggs_tbl[[#This Row],[Date]]))</f>
        <v>September</v>
      </c>
      <c r="F560" t="str">
        <f>INDEX($I$4:$I$10,eggs_tbl[[#This Row],[Pen House]])</f>
        <v>Pen Six</v>
      </c>
    </row>
    <row r="561" spans="1:6" x14ac:dyDescent="0.25">
      <c r="A561">
        <v>5</v>
      </c>
      <c r="B561" s="5">
        <v>43737</v>
      </c>
      <c r="C561" s="6">
        <v>0.35416666666666669</v>
      </c>
      <c r="D561">
        <v>160</v>
      </c>
      <c r="E561" t="str">
        <f>INDEX($H$4:$H$15,MONTH(eggs_tbl[[#This Row],[Date]]))</f>
        <v>September</v>
      </c>
      <c r="F561" t="str">
        <f>INDEX($I$4:$I$10,eggs_tbl[[#This Row],[Pen House]])</f>
        <v>Pen Five</v>
      </c>
    </row>
    <row r="562" spans="1:6" x14ac:dyDescent="0.25">
      <c r="A562">
        <v>4</v>
      </c>
      <c r="B562" s="5">
        <v>43737</v>
      </c>
      <c r="C562" s="6">
        <v>0.6875</v>
      </c>
      <c r="D562">
        <v>488</v>
      </c>
      <c r="E562" t="str">
        <f>INDEX($H$4:$H$15,MONTH(eggs_tbl[[#This Row],[Date]]))</f>
        <v>September</v>
      </c>
      <c r="F562" t="str">
        <f>INDEX($I$4:$I$10,eggs_tbl[[#This Row],[Pen House]])</f>
        <v>Pen Four</v>
      </c>
    </row>
    <row r="563" spans="1:6" x14ac:dyDescent="0.25">
      <c r="A563">
        <v>5</v>
      </c>
      <c r="B563" s="5">
        <v>43739</v>
      </c>
      <c r="C563" s="6">
        <v>0.35416666666666669</v>
      </c>
      <c r="D563">
        <v>179</v>
      </c>
      <c r="E563" t="str">
        <f>INDEX($H$4:$H$15,MONTH(eggs_tbl[[#This Row],[Date]]))</f>
        <v>October</v>
      </c>
      <c r="F563" t="str">
        <f>INDEX($I$4:$I$10,eggs_tbl[[#This Row],[Pen House]])</f>
        <v>Pen Five</v>
      </c>
    </row>
    <row r="564" spans="1:6" x14ac:dyDescent="0.25">
      <c r="A564">
        <v>1</v>
      </c>
      <c r="B564" s="5">
        <v>43739</v>
      </c>
      <c r="C564" s="6">
        <v>0.52083333333333337</v>
      </c>
      <c r="D564">
        <v>260</v>
      </c>
      <c r="E564" t="str">
        <f>INDEX($H$4:$H$15,MONTH(eggs_tbl[[#This Row],[Date]]))</f>
        <v>October</v>
      </c>
      <c r="F564" t="str">
        <f>INDEX($I$4:$I$10,eggs_tbl[[#This Row],[Pen House]])</f>
        <v>Pen One</v>
      </c>
    </row>
    <row r="565" spans="1:6" x14ac:dyDescent="0.25">
      <c r="A565">
        <v>3</v>
      </c>
      <c r="B565" s="5">
        <v>43740</v>
      </c>
      <c r="C565" s="6">
        <v>0.35416666666666669</v>
      </c>
      <c r="D565">
        <v>480</v>
      </c>
      <c r="E565" t="str">
        <f>INDEX($H$4:$H$15,MONTH(eggs_tbl[[#This Row],[Date]]))</f>
        <v>October</v>
      </c>
      <c r="F565" t="str">
        <f>INDEX($I$4:$I$10,eggs_tbl[[#This Row],[Pen House]])</f>
        <v>Pen Three</v>
      </c>
    </row>
    <row r="566" spans="1:6" x14ac:dyDescent="0.25">
      <c r="A566">
        <v>7</v>
      </c>
      <c r="B566" s="5">
        <v>43740</v>
      </c>
      <c r="C566" s="6">
        <v>0.52083333333333337</v>
      </c>
      <c r="D566">
        <v>338</v>
      </c>
      <c r="E566" t="str">
        <f>INDEX($H$4:$H$15,MONTH(eggs_tbl[[#This Row],[Date]]))</f>
        <v>October</v>
      </c>
      <c r="F566" t="str">
        <f>INDEX($I$4:$I$10,eggs_tbl[[#This Row],[Pen House]])</f>
        <v>Pen Seven</v>
      </c>
    </row>
    <row r="567" spans="1:6" x14ac:dyDescent="0.25">
      <c r="A567">
        <v>1</v>
      </c>
      <c r="B567" s="5">
        <v>43740</v>
      </c>
      <c r="C567" s="6">
        <v>0.6875</v>
      </c>
      <c r="D567">
        <v>312</v>
      </c>
      <c r="E567" t="str">
        <f>INDEX($H$4:$H$15,MONTH(eggs_tbl[[#This Row],[Date]]))</f>
        <v>October</v>
      </c>
      <c r="F567" t="str">
        <f>INDEX($I$4:$I$10,eggs_tbl[[#This Row],[Pen House]])</f>
        <v>Pen One</v>
      </c>
    </row>
    <row r="568" spans="1:6" x14ac:dyDescent="0.25">
      <c r="A568">
        <v>6</v>
      </c>
      <c r="B568" s="5">
        <v>43741</v>
      </c>
      <c r="C568" s="6">
        <v>0.35416666666666669</v>
      </c>
      <c r="D568">
        <v>402</v>
      </c>
      <c r="E568" t="str">
        <f>INDEX($H$4:$H$15,MONTH(eggs_tbl[[#This Row],[Date]]))</f>
        <v>October</v>
      </c>
      <c r="F568" t="str">
        <f>INDEX($I$4:$I$10,eggs_tbl[[#This Row],[Pen House]])</f>
        <v>Pen Six</v>
      </c>
    </row>
    <row r="569" spans="1:6" x14ac:dyDescent="0.25">
      <c r="A569">
        <v>2</v>
      </c>
      <c r="B569" s="5">
        <v>43741</v>
      </c>
      <c r="C569" s="6">
        <v>0.52083333333333337</v>
      </c>
      <c r="D569">
        <v>280</v>
      </c>
      <c r="E569" t="str">
        <f>INDEX($H$4:$H$15,MONTH(eggs_tbl[[#This Row],[Date]]))</f>
        <v>October</v>
      </c>
      <c r="F569" t="str">
        <f>INDEX($I$4:$I$10,eggs_tbl[[#This Row],[Pen House]])</f>
        <v>Pen Two</v>
      </c>
    </row>
    <row r="570" spans="1:6" x14ac:dyDescent="0.25">
      <c r="A570">
        <v>5</v>
      </c>
      <c r="B570" s="5">
        <v>43741</v>
      </c>
      <c r="C570" s="6">
        <v>0.6875</v>
      </c>
      <c r="D570">
        <v>162</v>
      </c>
      <c r="E570" t="str">
        <f>INDEX($H$4:$H$15,MONTH(eggs_tbl[[#This Row],[Date]]))</f>
        <v>October</v>
      </c>
      <c r="F570" t="str">
        <f>INDEX($I$4:$I$10,eggs_tbl[[#This Row],[Pen House]])</f>
        <v>Pen Five</v>
      </c>
    </row>
    <row r="571" spans="1:6" x14ac:dyDescent="0.25">
      <c r="A571">
        <v>2</v>
      </c>
      <c r="B571" s="5">
        <v>43742</v>
      </c>
      <c r="C571" s="6">
        <v>0.35416666666666669</v>
      </c>
      <c r="D571">
        <v>205</v>
      </c>
      <c r="E571" t="str">
        <f>INDEX($H$4:$H$15,MONTH(eggs_tbl[[#This Row],[Date]]))</f>
        <v>October</v>
      </c>
      <c r="F571" t="str">
        <f>INDEX($I$4:$I$10,eggs_tbl[[#This Row],[Pen House]])</f>
        <v>Pen Two</v>
      </c>
    </row>
    <row r="572" spans="1:6" x14ac:dyDescent="0.25">
      <c r="A572">
        <v>3</v>
      </c>
      <c r="B572" s="5">
        <v>43742</v>
      </c>
      <c r="C572" s="6">
        <v>0.52083333333333337</v>
      </c>
      <c r="D572">
        <v>161</v>
      </c>
      <c r="E572" t="str">
        <f>INDEX($H$4:$H$15,MONTH(eggs_tbl[[#This Row],[Date]]))</f>
        <v>October</v>
      </c>
      <c r="F572" t="str">
        <f>INDEX($I$4:$I$10,eggs_tbl[[#This Row],[Pen House]])</f>
        <v>Pen Three</v>
      </c>
    </row>
    <row r="573" spans="1:6" x14ac:dyDescent="0.25">
      <c r="A573">
        <v>1</v>
      </c>
      <c r="B573" s="5">
        <v>43742</v>
      </c>
      <c r="C573" s="6">
        <v>0.6875</v>
      </c>
      <c r="D573">
        <v>265</v>
      </c>
      <c r="E573" t="str">
        <f>INDEX($H$4:$H$15,MONTH(eggs_tbl[[#This Row],[Date]]))</f>
        <v>October</v>
      </c>
      <c r="F573" t="str">
        <f>INDEX($I$4:$I$10,eggs_tbl[[#This Row],[Pen House]])</f>
        <v>Pen One</v>
      </c>
    </row>
    <row r="574" spans="1:6" x14ac:dyDescent="0.25">
      <c r="A574">
        <v>2</v>
      </c>
      <c r="B574" s="5">
        <v>43744</v>
      </c>
      <c r="C574" s="6">
        <v>0.52083333333333337</v>
      </c>
      <c r="D574">
        <v>202</v>
      </c>
      <c r="E574" t="str">
        <f>INDEX($H$4:$H$15,MONTH(eggs_tbl[[#This Row],[Date]]))</f>
        <v>October</v>
      </c>
      <c r="F574" t="str">
        <f>INDEX($I$4:$I$10,eggs_tbl[[#This Row],[Pen House]])</f>
        <v>Pen Two</v>
      </c>
    </row>
    <row r="575" spans="1:6" x14ac:dyDescent="0.25">
      <c r="A575">
        <v>1</v>
      </c>
      <c r="B575" s="5">
        <v>43744</v>
      </c>
      <c r="C575" s="6">
        <v>0.6875</v>
      </c>
      <c r="D575">
        <v>268</v>
      </c>
      <c r="E575" t="str">
        <f>INDEX($H$4:$H$15,MONTH(eggs_tbl[[#This Row],[Date]]))</f>
        <v>October</v>
      </c>
      <c r="F575" t="str">
        <f>INDEX($I$4:$I$10,eggs_tbl[[#This Row],[Pen House]])</f>
        <v>Pen One</v>
      </c>
    </row>
    <row r="576" spans="1:6" x14ac:dyDescent="0.25">
      <c r="A576">
        <v>1</v>
      </c>
      <c r="B576" s="5">
        <v>43745</v>
      </c>
      <c r="C576" s="6">
        <v>0.52083333333333337</v>
      </c>
      <c r="D576">
        <v>293</v>
      </c>
      <c r="E576" t="str">
        <f>INDEX($H$4:$H$15,MONTH(eggs_tbl[[#This Row],[Date]]))</f>
        <v>October</v>
      </c>
      <c r="F576" t="str">
        <f>INDEX($I$4:$I$10,eggs_tbl[[#This Row],[Pen House]])</f>
        <v>Pen One</v>
      </c>
    </row>
    <row r="577" spans="1:6" x14ac:dyDescent="0.25">
      <c r="A577">
        <v>1</v>
      </c>
      <c r="B577" s="5">
        <v>43745</v>
      </c>
      <c r="C577" s="6">
        <v>0.6875</v>
      </c>
      <c r="D577">
        <v>261</v>
      </c>
      <c r="E577" t="str">
        <f>INDEX($H$4:$H$15,MONTH(eggs_tbl[[#This Row],[Date]]))</f>
        <v>October</v>
      </c>
      <c r="F577" t="str">
        <f>INDEX($I$4:$I$10,eggs_tbl[[#This Row],[Pen House]])</f>
        <v>Pen One</v>
      </c>
    </row>
    <row r="578" spans="1:6" x14ac:dyDescent="0.25">
      <c r="A578">
        <v>6</v>
      </c>
      <c r="B578" s="5">
        <v>43747</v>
      </c>
      <c r="C578" s="6">
        <v>0.6875</v>
      </c>
      <c r="D578">
        <v>250</v>
      </c>
      <c r="E578" t="str">
        <f>INDEX($H$4:$H$15,MONTH(eggs_tbl[[#This Row],[Date]]))</f>
        <v>October</v>
      </c>
      <c r="F578" t="str">
        <f>INDEX($I$4:$I$10,eggs_tbl[[#This Row],[Pen House]])</f>
        <v>Pen Six</v>
      </c>
    </row>
    <row r="579" spans="1:6" x14ac:dyDescent="0.25">
      <c r="A579">
        <v>6</v>
      </c>
      <c r="B579" s="5">
        <v>43748</v>
      </c>
      <c r="C579" s="6">
        <v>0.35416666666666669</v>
      </c>
      <c r="D579">
        <v>236</v>
      </c>
      <c r="E579" t="str">
        <f>INDEX($H$4:$H$15,MONTH(eggs_tbl[[#This Row],[Date]]))</f>
        <v>October</v>
      </c>
      <c r="F579" t="str">
        <f>INDEX($I$4:$I$10,eggs_tbl[[#This Row],[Pen House]])</f>
        <v>Pen Six</v>
      </c>
    </row>
    <row r="580" spans="1:6" x14ac:dyDescent="0.25">
      <c r="A580">
        <v>1</v>
      </c>
      <c r="B580" s="5">
        <v>43748</v>
      </c>
      <c r="C580" s="6">
        <v>0.52083333333333337</v>
      </c>
      <c r="D580">
        <v>402</v>
      </c>
      <c r="E580" t="str">
        <f>INDEX($H$4:$H$15,MONTH(eggs_tbl[[#This Row],[Date]]))</f>
        <v>October</v>
      </c>
      <c r="F580" t="str">
        <f>INDEX($I$4:$I$10,eggs_tbl[[#This Row],[Pen House]])</f>
        <v>Pen One</v>
      </c>
    </row>
    <row r="581" spans="1:6" x14ac:dyDescent="0.25">
      <c r="A581">
        <v>7</v>
      </c>
      <c r="B581" s="5">
        <v>43749</v>
      </c>
      <c r="C581" s="6">
        <v>0.35416666666666669</v>
      </c>
      <c r="D581">
        <v>431</v>
      </c>
      <c r="E581" t="str">
        <f>INDEX($H$4:$H$15,MONTH(eggs_tbl[[#This Row],[Date]]))</f>
        <v>October</v>
      </c>
      <c r="F581" t="str">
        <f>INDEX($I$4:$I$10,eggs_tbl[[#This Row],[Pen House]])</f>
        <v>Pen Seven</v>
      </c>
    </row>
    <row r="582" spans="1:6" x14ac:dyDescent="0.25">
      <c r="A582">
        <v>5</v>
      </c>
      <c r="B582" s="5">
        <v>43749</v>
      </c>
      <c r="C582" s="6">
        <v>0.52083333333333337</v>
      </c>
      <c r="D582">
        <v>473</v>
      </c>
      <c r="E582" t="str">
        <f>INDEX($H$4:$H$15,MONTH(eggs_tbl[[#This Row],[Date]]))</f>
        <v>October</v>
      </c>
      <c r="F582" t="str">
        <f>INDEX($I$4:$I$10,eggs_tbl[[#This Row],[Pen House]])</f>
        <v>Pen Five</v>
      </c>
    </row>
    <row r="583" spans="1:6" x14ac:dyDescent="0.25">
      <c r="A583">
        <v>4</v>
      </c>
      <c r="B583" s="5">
        <v>43750</v>
      </c>
      <c r="C583" s="6">
        <v>0.35416666666666669</v>
      </c>
      <c r="D583">
        <v>471</v>
      </c>
      <c r="E583" t="str">
        <f>INDEX($H$4:$H$15,MONTH(eggs_tbl[[#This Row],[Date]]))</f>
        <v>October</v>
      </c>
      <c r="F583" t="str">
        <f>INDEX($I$4:$I$10,eggs_tbl[[#This Row],[Pen House]])</f>
        <v>Pen Four</v>
      </c>
    </row>
    <row r="584" spans="1:6" x14ac:dyDescent="0.25">
      <c r="A584">
        <v>1</v>
      </c>
      <c r="B584" s="5">
        <v>43750</v>
      </c>
      <c r="C584" s="6">
        <v>0.52083333333333337</v>
      </c>
      <c r="D584">
        <v>189</v>
      </c>
      <c r="E584" t="str">
        <f>INDEX($H$4:$H$15,MONTH(eggs_tbl[[#This Row],[Date]]))</f>
        <v>October</v>
      </c>
      <c r="F584" t="str">
        <f>INDEX($I$4:$I$10,eggs_tbl[[#This Row],[Pen House]])</f>
        <v>Pen One</v>
      </c>
    </row>
    <row r="585" spans="1:6" x14ac:dyDescent="0.25">
      <c r="A585">
        <v>6</v>
      </c>
      <c r="B585" s="5">
        <v>43751</v>
      </c>
      <c r="C585" s="6">
        <v>0.52083333333333337</v>
      </c>
      <c r="D585">
        <v>333</v>
      </c>
      <c r="E585" t="str">
        <f>INDEX($H$4:$H$15,MONTH(eggs_tbl[[#This Row],[Date]]))</f>
        <v>October</v>
      </c>
      <c r="F585" t="str">
        <f>INDEX($I$4:$I$10,eggs_tbl[[#This Row],[Pen House]])</f>
        <v>Pen Six</v>
      </c>
    </row>
    <row r="586" spans="1:6" x14ac:dyDescent="0.25">
      <c r="A586">
        <v>1</v>
      </c>
      <c r="B586" s="5">
        <v>43752</v>
      </c>
      <c r="C586" s="6">
        <v>0.35416666666666669</v>
      </c>
      <c r="D586">
        <v>275</v>
      </c>
      <c r="E586" t="str">
        <f>INDEX($H$4:$H$15,MONTH(eggs_tbl[[#This Row],[Date]]))</f>
        <v>October</v>
      </c>
      <c r="F586" t="str">
        <f>INDEX($I$4:$I$10,eggs_tbl[[#This Row],[Pen House]])</f>
        <v>Pen One</v>
      </c>
    </row>
    <row r="587" spans="1:6" x14ac:dyDescent="0.25">
      <c r="A587">
        <v>4</v>
      </c>
      <c r="B587" s="5">
        <v>43752</v>
      </c>
      <c r="C587" s="6">
        <v>0.52083333333333337</v>
      </c>
      <c r="D587">
        <v>346</v>
      </c>
      <c r="E587" t="str">
        <f>INDEX($H$4:$H$15,MONTH(eggs_tbl[[#This Row],[Date]]))</f>
        <v>October</v>
      </c>
      <c r="F587" t="str">
        <f>INDEX($I$4:$I$10,eggs_tbl[[#This Row],[Pen House]])</f>
        <v>Pen Four</v>
      </c>
    </row>
    <row r="588" spans="1:6" x14ac:dyDescent="0.25">
      <c r="A588">
        <v>1</v>
      </c>
      <c r="B588" s="5">
        <v>43752</v>
      </c>
      <c r="C588" s="6">
        <v>0.6875</v>
      </c>
      <c r="D588">
        <v>479</v>
      </c>
      <c r="E588" t="str">
        <f>INDEX($H$4:$H$15,MONTH(eggs_tbl[[#This Row],[Date]]))</f>
        <v>October</v>
      </c>
      <c r="F588" t="str">
        <f>INDEX($I$4:$I$10,eggs_tbl[[#This Row],[Pen House]])</f>
        <v>Pen One</v>
      </c>
    </row>
    <row r="589" spans="1:6" x14ac:dyDescent="0.25">
      <c r="A589">
        <v>4</v>
      </c>
      <c r="B589" s="5">
        <v>43753</v>
      </c>
      <c r="C589" s="6">
        <v>0.35416666666666669</v>
      </c>
      <c r="D589">
        <v>458</v>
      </c>
      <c r="E589" t="str">
        <f>INDEX($H$4:$H$15,MONTH(eggs_tbl[[#This Row],[Date]]))</f>
        <v>October</v>
      </c>
      <c r="F589" t="str">
        <f>INDEX($I$4:$I$10,eggs_tbl[[#This Row],[Pen House]])</f>
        <v>Pen Four</v>
      </c>
    </row>
    <row r="590" spans="1:6" x14ac:dyDescent="0.25">
      <c r="A590">
        <v>7</v>
      </c>
      <c r="B590" s="5">
        <v>43753</v>
      </c>
      <c r="C590" s="6">
        <v>0.52083333333333337</v>
      </c>
      <c r="D590">
        <v>454</v>
      </c>
      <c r="E590" t="str">
        <f>INDEX($H$4:$H$15,MONTH(eggs_tbl[[#This Row],[Date]]))</f>
        <v>October</v>
      </c>
      <c r="F590" t="str">
        <f>INDEX($I$4:$I$10,eggs_tbl[[#This Row],[Pen House]])</f>
        <v>Pen Seven</v>
      </c>
    </row>
    <row r="591" spans="1:6" x14ac:dyDescent="0.25">
      <c r="A591">
        <v>4</v>
      </c>
      <c r="B591" s="5">
        <v>43754</v>
      </c>
      <c r="C591" s="6">
        <v>0.35416666666666669</v>
      </c>
      <c r="D591">
        <v>430</v>
      </c>
      <c r="E591" t="str">
        <f>INDEX($H$4:$H$15,MONTH(eggs_tbl[[#This Row],[Date]]))</f>
        <v>October</v>
      </c>
      <c r="F591" t="str">
        <f>INDEX($I$4:$I$10,eggs_tbl[[#This Row],[Pen House]])</f>
        <v>Pen Four</v>
      </c>
    </row>
    <row r="592" spans="1:6" x14ac:dyDescent="0.25">
      <c r="A592">
        <v>2</v>
      </c>
      <c r="B592" s="5">
        <v>43754</v>
      </c>
      <c r="C592" s="6">
        <v>0.52083333333333337</v>
      </c>
      <c r="D592">
        <v>434</v>
      </c>
      <c r="E592" t="str">
        <f>INDEX($H$4:$H$15,MONTH(eggs_tbl[[#This Row],[Date]]))</f>
        <v>October</v>
      </c>
      <c r="F592" t="str">
        <f>INDEX($I$4:$I$10,eggs_tbl[[#This Row],[Pen House]])</f>
        <v>Pen Two</v>
      </c>
    </row>
    <row r="593" spans="1:6" x14ac:dyDescent="0.25">
      <c r="A593">
        <v>5</v>
      </c>
      <c r="B593" s="5">
        <v>43754</v>
      </c>
      <c r="C593" s="6">
        <v>0.6875</v>
      </c>
      <c r="D593">
        <v>434</v>
      </c>
      <c r="E593" t="str">
        <f>INDEX($H$4:$H$15,MONTH(eggs_tbl[[#This Row],[Date]]))</f>
        <v>October</v>
      </c>
      <c r="F593" t="str">
        <f>INDEX($I$4:$I$10,eggs_tbl[[#This Row],[Pen House]])</f>
        <v>Pen Five</v>
      </c>
    </row>
    <row r="594" spans="1:6" x14ac:dyDescent="0.25">
      <c r="A594">
        <v>4</v>
      </c>
      <c r="B594" s="5">
        <v>43755</v>
      </c>
      <c r="C594" s="6">
        <v>0.35416666666666669</v>
      </c>
      <c r="D594">
        <v>355</v>
      </c>
      <c r="E594" t="str">
        <f>INDEX($H$4:$H$15,MONTH(eggs_tbl[[#This Row],[Date]]))</f>
        <v>October</v>
      </c>
      <c r="F594" t="str">
        <f>INDEX($I$4:$I$10,eggs_tbl[[#This Row],[Pen House]])</f>
        <v>Pen Four</v>
      </c>
    </row>
    <row r="595" spans="1:6" x14ac:dyDescent="0.25">
      <c r="A595">
        <v>5</v>
      </c>
      <c r="B595" s="5">
        <v>43755</v>
      </c>
      <c r="C595" s="6">
        <v>0.6875</v>
      </c>
      <c r="D595">
        <v>383</v>
      </c>
      <c r="E595" t="str">
        <f>INDEX($H$4:$H$15,MONTH(eggs_tbl[[#This Row],[Date]]))</f>
        <v>October</v>
      </c>
      <c r="F595" t="str">
        <f>INDEX($I$4:$I$10,eggs_tbl[[#This Row],[Pen House]])</f>
        <v>Pen Five</v>
      </c>
    </row>
    <row r="596" spans="1:6" x14ac:dyDescent="0.25">
      <c r="A596">
        <v>1</v>
      </c>
      <c r="B596" s="5">
        <v>43756</v>
      </c>
      <c r="C596" s="6">
        <v>0.35416666666666669</v>
      </c>
      <c r="D596">
        <v>408</v>
      </c>
      <c r="E596" t="str">
        <f>INDEX($H$4:$H$15,MONTH(eggs_tbl[[#This Row],[Date]]))</f>
        <v>October</v>
      </c>
      <c r="F596" t="str">
        <f>INDEX($I$4:$I$10,eggs_tbl[[#This Row],[Pen House]])</f>
        <v>Pen One</v>
      </c>
    </row>
    <row r="597" spans="1:6" x14ac:dyDescent="0.25">
      <c r="A597">
        <v>1</v>
      </c>
      <c r="B597" s="5">
        <v>43756</v>
      </c>
      <c r="C597" s="6">
        <v>0.52083333333333337</v>
      </c>
      <c r="D597">
        <v>209</v>
      </c>
      <c r="E597" t="str">
        <f>INDEX($H$4:$H$15,MONTH(eggs_tbl[[#This Row],[Date]]))</f>
        <v>October</v>
      </c>
      <c r="F597" t="str">
        <f>INDEX($I$4:$I$10,eggs_tbl[[#This Row],[Pen House]])</f>
        <v>Pen One</v>
      </c>
    </row>
    <row r="598" spans="1:6" x14ac:dyDescent="0.25">
      <c r="A598">
        <v>7</v>
      </c>
      <c r="B598" s="5">
        <v>43756</v>
      </c>
      <c r="C598" s="6">
        <v>0.6875</v>
      </c>
      <c r="D598">
        <v>166</v>
      </c>
      <c r="E598" t="str">
        <f>INDEX($H$4:$H$15,MONTH(eggs_tbl[[#This Row],[Date]]))</f>
        <v>October</v>
      </c>
      <c r="F598" t="str">
        <f>INDEX($I$4:$I$10,eggs_tbl[[#This Row],[Pen House]])</f>
        <v>Pen Seven</v>
      </c>
    </row>
    <row r="599" spans="1:6" x14ac:dyDescent="0.25">
      <c r="A599">
        <v>3</v>
      </c>
      <c r="B599" s="5">
        <v>43757</v>
      </c>
      <c r="C599" s="6">
        <v>0.35416666666666669</v>
      </c>
      <c r="D599">
        <v>455</v>
      </c>
      <c r="E599" t="str">
        <f>INDEX($H$4:$H$15,MONTH(eggs_tbl[[#This Row],[Date]]))</f>
        <v>October</v>
      </c>
      <c r="F599" t="str">
        <f>INDEX($I$4:$I$10,eggs_tbl[[#This Row],[Pen House]])</f>
        <v>Pen Three</v>
      </c>
    </row>
    <row r="600" spans="1:6" x14ac:dyDescent="0.25">
      <c r="A600">
        <v>1</v>
      </c>
      <c r="B600" s="5">
        <v>43758</v>
      </c>
      <c r="C600" s="6">
        <v>0.35416666666666669</v>
      </c>
      <c r="D600">
        <v>224</v>
      </c>
      <c r="E600" t="str">
        <f>INDEX($H$4:$H$15,MONTH(eggs_tbl[[#This Row],[Date]]))</f>
        <v>October</v>
      </c>
      <c r="F600" t="str">
        <f>INDEX($I$4:$I$10,eggs_tbl[[#This Row],[Pen House]])</f>
        <v>Pen One</v>
      </c>
    </row>
    <row r="601" spans="1:6" x14ac:dyDescent="0.25">
      <c r="A601">
        <v>7</v>
      </c>
      <c r="B601" s="5">
        <v>43758</v>
      </c>
      <c r="C601" s="6">
        <v>0.52083333333333337</v>
      </c>
      <c r="D601">
        <v>309</v>
      </c>
      <c r="E601" t="str">
        <f>INDEX($H$4:$H$15,MONTH(eggs_tbl[[#This Row],[Date]]))</f>
        <v>October</v>
      </c>
      <c r="F601" t="str">
        <f>INDEX($I$4:$I$10,eggs_tbl[[#This Row],[Pen House]])</f>
        <v>Pen Seven</v>
      </c>
    </row>
    <row r="602" spans="1:6" x14ac:dyDescent="0.25">
      <c r="A602">
        <v>3</v>
      </c>
      <c r="B602" s="5">
        <v>43758</v>
      </c>
      <c r="C602" s="6">
        <v>0.6875</v>
      </c>
      <c r="D602">
        <v>488</v>
      </c>
      <c r="E602" t="str">
        <f>INDEX($H$4:$H$15,MONTH(eggs_tbl[[#This Row],[Date]]))</f>
        <v>October</v>
      </c>
      <c r="F602" t="str">
        <f>INDEX($I$4:$I$10,eggs_tbl[[#This Row],[Pen House]])</f>
        <v>Pen Three</v>
      </c>
    </row>
    <row r="603" spans="1:6" x14ac:dyDescent="0.25">
      <c r="A603">
        <v>1</v>
      </c>
      <c r="B603" s="5">
        <v>43759</v>
      </c>
      <c r="C603" s="6">
        <v>0.35416666666666669</v>
      </c>
      <c r="D603">
        <v>325</v>
      </c>
      <c r="E603" t="str">
        <f>INDEX($H$4:$H$15,MONTH(eggs_tbl[[#This Row],[Date]]))</f>
        <v>October</v>
      </c>
      <c r="F603" t="str">
        <f>INDEX($I$4:$I$10,eggs_tbl[[#This Row],[Pen House]])</f>
        <v>Pen One</v>
      </c>
    </row>
    <row r="604" spans="1:6" x14ac:dyDescent="0.25">
      <c r="A604">
        <v>6</v>
      </c>
      <c r="B604" s="5">
        <v>43759</v>
      </c>
      <c r="C604" s="6">
        <v>0.6875</v>
      </c>
      <c r="D604">
        <v>459</v>
      </c>
      <c r="E604" t="str">
        <f>INDEX($H$4:$H$15,MONTH(eggs_tbl[[#This Row],[Date]]))</f>
        <v>October</v>
      </c>
      <c r="F604" t="str">
        <f>INDEX($I$4:$I$10,eggs_tbl[[#This Row],[Pen House]])</f>
        <v>Pen Six</v>
      </c>
    </row>
    <row r="605" spans="1:6" x14ac:dyDescent="0.25">
      <c r="A605">
        <v>6</v>
      </c>
      <c r="B605" s="5">
        <v>43760</v>
      </c>
      <c r="C605" s="6">
        <v>0.52083333333333337</v>
      </c>
      <c r="D605">
        <v>343</v>
      </c>
      <c r="E605" t="str">
        <f>INDEX($H$4:$H$15,MONTH(eggs_tbl[[#This Row],[Date]]))</f>
        <v>October</v>
      </c>
      <c r="F605" t="str">
        <f>INDEX($I$4:$I$10,eggs_tbl[[#This Row],[Pen House]])</f>
        <v>Pen Six</v>
      </c>
    </row>
    <row r="606" spans="1:6" x14ac:dyDescent="0.25">
      <c r="A606">
        <v>3</v>
      </c>
      <c r="B606" s="5">
        <v>43760</v>
      </c>
      <c r="C606" s="6">
        <v>0.6875</v>
      </c>
      <c r="D606">
        <v>363</v>
      </c>
      <c r="E606" t="str">
        <f>INDEX($H$4:$H$15,MONTH(eggs_tbl[[#This Row],[Date]]))</f>
        <v>October</v>
      </c>
      <c r="F606" t="str">
        <f>INDEX($I$4:$I$10,eggs_tbl[[#This Row],[Pen House]])</f>
        <v>Pen Three</v>
      </c>
    </row>
    <row r="607" spans="1:6" x14ac:dyDescent="0.25">
      <c r="A607">
        <v>1</v>
      </c>
      <c r="B607" s="5">
        <v>43761</v>
      </c>
      <c r="C607" s="6">
        <v>0.52083333333333337</v>
      </c>
      <c r="D607">
        <v>322</v>
      </c>
      <c r="E607" t="str">
        <f>INDEX($H$4:$H$15,MONTH(eggs_tbl[[#This Row],[Date]]))</f>
        <v>October</v>
      </c>
      <c r="F607" t="str">
        <f>INDEX($I$4:$I$10,eggs_tbl[[#This Row],[Pen House]])</f>
        <v>Pen One</v>
      </c>
    </row>
    <row r="608" spans="1:6" x14ac:dyDescent="0.25">
      <c r="A608">
        <v>3</v>
      </c>
      <c r="B608" s="5">
        <v>43761</v>
      </c>
      <c r="C608" s="6">
        <v>0.6875</v>
      </c>
      <c r="D608">
        <v>472</v>
      </c>
      <c r="E608" t="str">
        <f>INDEX($H$4:$H$15,MONTH(eggs_tbl[[#This Row],[Date]]))</f>
        <v>October</v>
      </c>
      <c r="F608" t="str">
        <f>INDEX($I$4:$I$10,eggs_tbl[[#This Row],[Pen House]])</f>
        <v>Pen Three</v>
      </c>
    </row>
    <row r="609" spans="1:6" x14ac:dyDescent="0.25">
      <c r="A609">
        <v>4</v>
      </c>
      <c r="B609" s="5">
        <v>43762</v>
      </c>
      <c r="C609" s="6">
        <v>0.52083333333333337</v>
      </c>
      <c r="D609">
        <v>213</v>
      </c>
      <c r="E609" t="str">
        <f>INDEX($H$4:$H$15,MONTH(eggs_tbl[[#This Row],[Date]]))</f>
        <v>October</v>
      </c>
      <c r="F609" t="str">
        <f>INDEX($I$4:$I$10,eggs_tbl[[#This Row],[Pen House]])</f>
        <v>Pen Four</v>
      </c>
    </row>
    <row r="610" spans="1:6" x14ac:dyDescent="0.25">
      <c r="A610">
        <v>3</v>
      </c>
      <c r="B610" s="5">
        <v>43763</v>
      </c>
      <c r="C610" s="6">
        <v>0.35416666666666669</v>
      </c>
      <c r="D610">
        <v>401</v>
      </c>
      <c r="E610" t="str">
        <f>INDEX($H$4:$H$15,MONTH(eggs_tbl[[#This Row],[Date]]))</f>
        <v>October</v>
      </c>
      <c r="F610" t="str">
        <f>INDEX($I$4:$I$10,eggs_tbl[[#This Row],[Pen House]])</f>
        <v>Pen Three</v>
      </c>
    </row>
    <row r="611" spans="1:6" x14ac:dyDescent="0.25">
      <c r="A611">
        <v>3</v>
      </c>
      <c r="B611" s="5">
        <v>43763</v>
      </c>
      <c r="C611" s="6">
        <v>0.6875</v>
      </c>
      <c r="D611">
        <v>153</v>
      </c>
      <c r="E611" t="str">
        <f>INDEX($H$4:$H$15,MONTH(eggs_tbl[[#This Row],[Date]]))</f>
        <v>October</v>
      </c>
      <c r="F611" t="str">
        <f>INDEX($I$4:$I$10,eggs_tbl[[#This Row],[Pen House]])</f>
        <v>Pen Three</v>
      </c>
    </row>
    <row r="612" spans="1:6" x14ac:dyDescent="0.25">
      <c r="A612">
        <v>2</v>
      </c>
      <c r="B612" s="5">
        <v>43764</v>
      </c>
      <c r="C612" s="6">
        <v>0.35416666666666669</v>
      </c>
      <c r="D612">
        <v>361</v>
      </c>
      <c r="E612" t="str">
        <f>INDEX($H$4:$H$15,MONTH(eggs_tbl[[#This Row],[Date]]))</f>
        <v>October</v>
      </c>
      <c r="F612" t="str">
        <f>INDEX($I$4:$I$10,eggs_tbl[[#This Row],[Pen House]])</f>
        <v>Pen Two</v>
      </c>
    </row>
    <row r="613" spans="1:6" x14ac:dyDescent="0.25">
      <c r="A613">
        <v>6</v>
      </c>
      <c r="B613" s="5">
        <v>43764</v>
      </c>
      <c r="C613" s="6">
        <v>0.52083333333333337</v>
      </c>
      <c r="D613">
        <v>388</v>
      </c>
      <c r="E613" t="str">
        <f>INDEX($H$4:$H$15,MONTH(eggs_tbl[[#This Row],[Date]]))</f>
        <v>October</v>
      </c>
      <c r="F613" t="str">
        <f>INDEX($I$4:$I$10,eggs_tbl[[#This Row],[Pen House]])</f>
        <v>Pen Six</v>
      </c>
    </row>
    <row r="614" spans="1:6" x14ac:dyDescent="0.25">
      <c r="A614">
        <v>6</v>
      </c>
      <c r="B614" s="5">
        <v>43764</v>
      </c>
      <c r="C614" s="6">
        <v>0.6875</v>
      </c>
      <c r="D614">
        <v>385</v>
      </c>
      <c r="E614" t="str">
        <f>INDEX($H$4:$H$15,MONTH(eggs_tbl[[#This Row],[Date]]))</f>
        <v>October</v>
      </c>
      <c r="F614" t="str">
        <f>INDEX($I$4:$I$10,eggs_tbl[[#This Row],[Pen House]])</f>
        <v>Pen Six</v>
      </c>
    </row>
    <row r="615" spans="1:6" x14ac:dyDescent="0.25">
      <c r="A615">
        <v>7</v>
      </c>
      <c r="B615" s="5">
        <v>43765</v>
      </c>
      <c r="C615" s="6">
        <v>0.35416666666666669</v>
      </c>
      <c r="D615">
        <v>322</v>
      </c>
      <c r="E615" t="str">
        <f>INDEX($H$4:$H$15,MONTH(eggs_tbl[[#This Row],[Date]]))</f>
        <v>October</v>
      </c>
      <c r="F615" t="str">
        <f>INDEX($I$4:$I$10,eggs_tbl[[#This Row],[Pen House]])</f>
        <v>Pen Seven</v>
      </c>
    </row>
    <row r="616" spans="1:6" x14ac:dyDescent="0.25">
      <c r="A616">
        <v>5</v>
      </c>
      <c r="B616" s="5">
        <v>43765</v>
      </c>
      <c r="C616" s="6">
        <v>0.6875</v>
      </c>
      <c r="D616">
        <v>249</v>
      </c>
      <c r="E616" t="str">
        <f>INDEX($H$4:$H$15,MONTH(eggs_tbl[[#This Row],[Date]]))</f>
        <v>October</v>
      </c>
      <c r="F616" t="str">
        <f>INDEX($I$4:$I$10,eggs_tbl[[#This Row],[Pen House]])</f>
        <v>Pen Five</v>
      </c>
    </row>
    <row r="617" spans="1:6" x14ac:dyDescent="0.25">
      <c r="A617">
        <v>4</v>
      </c>
      <c r="B617" s="5">
        <v>43766</v>
      </c>
      <c r="C617" s="6">
        <v>0.35416666666666669</v>
      </c>
      <c r="D617">
        <v>223</v>
      </c>
      <c r="E617" t="str">
        <f>INDEX($H$4:$H$15,MONTH(eggs_tbl[[#This Row],[Date]]))</f>
        <v>October</v>
      </c>
      <c r="F617" t="str">
        <f>INDEX($I$4:$I$10,eggs_tbl[[#This Row],[Pen House]])</f>
        <v>Pen Four</v>
      </c>
    </row>
    <row r="618" spans="1:6" x14ac:dyDescent="0.25">
      <c r="A618">
        <v>6</v>
      </c>
      <c r="B618" s="5">
        <v>43766</v>
      </c>
      <c r="C618" s="6">
        <v>0.52083333333333337</v>
      </c>
      <c r="D618">
        <v>361</v>
      </c>
      <c r="E618" t="str">
        <f>INDEX($H$4:$H$15,MONTH(eggs_tbl[[#This Row],[Date]]))</f>
        <v>October</v>
      </c>
      <c r="F618" t="str">
        <f>INDEX($I$4:$I$10,eggs_tbl[[#This Row],[Pen House]])</f>
        <v>Pen Six</v>
      </c>
    </row>
    <row r="619" spans="1:6" x14ac:dyDescent="0.25">
      <c r="A619">
        <v>1</v>
      </c>
      <c r="B619" s="5">
        <v>43767</v>
      </c>
      <c r="C619" s="6">
        <v>0.35416666666666669</v>
      </c>
      <c r="D619">
        <v>171</v>
      </c>
      <c r="E619" t="str">
        <f>INDEX($H$4:$H$15,MONTH(eggs_tbl[[#This Row],[Date]]))</f>
        <v>October</v>
      </c>
      <c r="F619" t="str">
        <f>INDEX($I$4:$I$10,eggs_tbl[[#This Row],[Pen House]])</f>
        <v>Pen One</v>
      </c>
    </row>
    <row r="620" spans="1:6" x14ac:dyDescent="0.25">
      <c r="A620">
        <v>3</v>
      </c>
      <c r="B620" s="5">
        <v>43767</v>
      </c>
      <c r="C620" s="6">
        <v>0.52083333333333337</v>
      </c>
      <c r="D620">
        <v>371</v>
      </c>
      <c r="E620" t="str">
        <f>INDEX($H$4:$H$15,MONTH(eggs_tbl[[#This Row],[Date]]))</f>
        <v>October</v>
      </c>
      <c r="F620" t="str">
        <f>INDEX($I$4:$I$10,eggs_tbl[[#This Row],[Pen House]])</f>
        <v>Pen Three</v>
      </c>
    </row>
    <row r="621" spans="1:6" x14ac:dyDescent="0.25">
      <c r="A621">
        <v>6</v>
      </c>
      <c r="B621" s="5">
        <v>43767</v>
      </c>
      <c r="C621" s="6">
        <v>0.6875</v>
      </c>
      <c r="D621">
        <v>254</v>
      </c>
      <c r="E621" t="str">
        <f>INDEX($H$4:$H$15,MONTH(eggs_tbl[[#This Row],[Date]]))</f>
        <v>October</v>
      </c>
      <c r="F621" t="str">
        <f>INDEX($I$4:$I$10,eggs_tbl[[#This Row],[Pen House]])</f>
        <v>Pen Six</v>
      </c>
    </row>
    <row r="622" spans="1:6" x14ac:dyDescent="0.25">
      <c r="A622">
        <v>2</v>
      </c>
      <c r="B622" s="5">
        <v>43770</v>
      </c>
      <c r="C622" s="6">
        <v>0.35416666666666669</v>
      </c>
      <c r="D622">
        <v>381</v>
      </c>
      <c r="E622" t="str">
        <f>INDEX($H$4:$H$15,MONTH(eggs_tbl[[#This Row],[Date]]))</f>
        <v>November</v>
      </c>
      <c r="F622" t="str">
        <f>INDEX($I$4:$I$10,eggs_tbl[[#This Row],[Pen House]])</f>
        <v>Pen Two</v>
      </c>
    </row>
    <row r="623" spans="1:6" x14ac:dyDescent="0.25">
      <c r="A623">
        <v>3</v>
      </c>
      <c r="B623" s="5">
        <v>43770</v>
      </c>
      <c r="C623" s="6">
        <v>0.6875</v>
      </c>
      <c r="D623">
        <v>492</v>
      </c>
      <c r="E623" t="str">
        <f>INDEX($H$4:$H$15,MONTH(eggs_tbl[[#This Row],[Date]]))</f>
        <v>November</v>
      </c>
      <c r="F623" t="str">
        <f>INDEX($I$4:$I$10,eggs_tbl[[#This Row],[Pen House]])</f>
        <v>Pen Three</v>
      </c>
    </row>
    <row r="624" spans="1:6" x14ac:dyDescent="0.25">
      <c r="A624">
        <v>7</v>
      </c>
      <c r="B624" s="5">
        <v>43771</v>
      </c>
      <c r="C624" s="6">
        <v>0.6875</v>
      </c>
      <c r="D624">
        <v>463</v>
      </c>
      <c r="E624" t="str">
        <f>INDEX($H$4:$H$15,MONTH(eggs_tbl[[#This Row],[Date]]))</f>
        <v>November</v>
      </c>
      <c r="F624" t="str">
        <f>INDEX($I$4:$I$10,eggs_tbl[[#This Row],[Pen House]])</f>
        <v>Pen Seven</v>
      </c>
    </row>
    <row r="625" spans="1:6" x14ac:dyDescent="0.25">
      <c r="A625">
        <v>4</v>
      </c>
      <c r="B625" s="5">
        <v>43772</v>
      </c>
      <c r="C625" s="6">
        <v>0.35416666666666669</v>
      </c>
      <c r="D625">
        <v>289</v>
      </c>
      <c r="E625" t="str">
        <f>INDEX($H$4:$H$15,MONTH(eggs_tbl[[#This Row],[Date]]))</f>
        <v>November</v>
      </c>
      <c r="F625" t="str">
        <f>INDEX($I$4:$I$10,eggs_tbl[[#This Row],[Pen House]])</f>
        <v>Pen Four</v>
      </c>
    </row>
    <row r="626" spans="1:6" x14ac:dyDescent="0.25">
      <c r="A626">
        <v>2</v>
      </c>
      <c r="B626" s="5">
        <v>43773</v>
      </c>
      <c r="C626" s="6">
        <v>0.35416666666666669</v>
      </c>
      <c r="D626">
        <v>355</v>
      </c>
      <c r="E626" t="str">
        <f>INDEX($H$4:$H$15,MONTH(eggs_tbl[[#This Row],[Date]]))</f>
        <v>November</v>
      </c>
      <c r="F626" t="str">
        <f>INDEX($I$4:$I$10,eggs_tbl[[#This Row],[Pen House]])</f>
        <v>Pen Two</v>
      </c>
    </row>
    <row r="627" spans="1:6" x14ac:dyDescent="0.25">
      <c r="A627">
        <v>4</v>
      </c>
      <c r="B627" s="5">
        <v>43773</v>
      </c>
      <c r="C627" s="6">
        <v>0.52083333333333337</v>
      </c>
      <c r="D627">
        <v>254</v>
      </c>
      <c r="E627" t="str">
        <f>INDEX($H$4:$H$15,MONTH(eggs_tbl[[#This Row],[Date]]))</f>
        <v>November</v>
      </c>
      <c r="F627" t="str">
        <f>INDEX($I$4:$I$10,eggs_tbl[[#This Row],[Pen House]])</f>
        <v>Pen Four</v>
      </c>
    </row>
    <row r="628" spans="1:6" x14ac:dyDescent="0.25">
      <c r="A628">
        <v>7</v>
      </c>
      <c r="B628" s="5">
        <v>43773</v>
      </c>
      <c r="C628" s="6">
        <v>0.6875</v>
      </c>
      <c r="D628">
        <v>155</v>
      </c>
      <c r="E628" t="str">
        <f>INDEX($H$4:$H$15,MONTH(eggs_tbl[[#This Row],[Date]]))</f>
        <v>November</v>
      </c>
      <c r="F628" t="str">
        <f>INDEX($I$4:$I$10,eggs_tbl[[#This Row],[Pen House]])</f>
        <v>Pen Seven</v>
      </c>
    </row>
    <row r="629" spans="1:6" x14ac:dyDescent="0.25">
      <c r="A629">
        <v>1</v>
      </c>
      <c r="B629" s="5">
        <v>43774</v>
      </c>
      <c r="C629" s="6">
        <v>0.6875</v>
      </c>
      <c r="D629">
        <v>463</v>
      </c>
      <c r="E629" t="str">
        <f>INDEX($H$4:$H$15,MONTH(eggs_tbl[[#This Row],[Date]]))</f>
        <v>November</v>
      </c>
      <c r="F629" t="str">
        <f>INDEX($I$4:$I$10,eggs_tbl[[#This Row],[Pen House]])</f>
        <v>Pen One</v>
      </c>
    </row>
    <row r="630" spans="1:6" x14ac:dyDescent="0.25">
      <c r="A630">
        <v>1</v>
      </c>
      <c r="B630" s="5">
        <v>43775</v>
      </c>
      <c r="C630" s="6">
        <v>0.35416666666666669</v>
      </c>
      <c r="D630">
        <v>209</v>
      </c>
      <c r="E630" t="str">
        <f>INDEX($H$4:$H$15,MONTH(eggs_tbl[[#This Row],[Date]]))</f>
        <v>November</v>
      </c>
      <c r="F630" t="str">
        <f>INDEX($I$4:$I$10,eggs_tbl[[#This Row],[Pen House]])</f>
        <v>Pen One</v>
      </c>
    </row>
    <row r="631" spans="1:6" x14ac:dyDescent="0.25">
      <c r="A631">
        <v>1</v>
      </c>
      <c r="B631" s="5">
        <v>43775</v>
      </c>
      <c r="C631" s="6">
        <v>0.52083333333333337</v>
      </c>
      <c r="D631">
        <v>364</v>
      </c>
      <c r="E631" t="str">
        <f>INDEX($H$4:$H$15,MONTH(eggs_tbl[[#This Row],[Date]]))</f>
        <v>November</v>
      </c>
      <c r="F631" t="str">
        <f>INDEX($I$4:$I$10,eggs_tbl[[#This Row],[Pen House]])</f>
        <v>Pen One</v>
      </c>
    </row>
    <row r="632" spans="1:6" x14ac:dyDescent="0.25">
      <c r="A632">
        <v>7</v>
      </c>
      <c r="B632" s="5">
        <v>43775</v>
      </c>
      <c r="C632" s="6">
        <v>0.6875</v>
      </c>
      <c r="D632">
        <v>306</v>
      </c>
      <c r="E632" t="str">
        <f>INDEX($H$4:$H$15,MONTH(eggs_tbl[[#This Row],[Date]]))</f>
        <v>November</v>
      </c>
      <c r="F632" t="str">
        <f>INDEX($I$4:$I$10,eggs_tbl[[#This Row],[Pen House]])</f>
        <v>Pen Seven</v>
      </c>
    </row>
    <row r="633" spans="1:6" x14ac:dyDescent="0.25">
      <c r="A633">
        <v>7</v>
      </c>
      <c r="B633" s="5">
        <v>43776</v>
      </c>
      <c r="C633" s="6">
        <v>0.35416666666666669</v>
      </c>
      <c r="D633">
        <v>453</v>
      </c>
      <c r="E633" t="str">
        <f>INDEX($H$4:$H$15,MONTH(eggs_tbl[[#This Row],[Date]]))</f>
        <v>November</v>
      </c>
      <c r="F633" t="str">
        <f>INDEX($I$4:$I$10,eggs_tbl[[#This Row],[Pen House]])</f>
        <v>Pen Seven</v>
      </c>
    </row>
    <row r="634" spans="1:6" x14ac:dyDescent="0.25">
      <c r="A634">
        <v>6</v>
      </c>
      <c r="B634" s="5">
        <v>43776</v>
      </c>
      <c r="C634" s="6">
        <v>0.6875</v>
      </c>
      <c r="D634">
        <v>203</v>
      </c>
      <c r="E634" t="str">
        <f>INDEX($H$4:$H$15,MONTH(eggs_tbl[[#This Row],[Date]]))</f>
        <v>November</v>
      </c>
      <c r="F634" t="str">
        <f>INDEX($I$4:$I$10,eggs_tbl[[#This Row],[Pen House]])</f>
        <v>Pen Six</v>
      </c>
    </row>
    <row r="635" spans="1:6" x14ac:dyDescent="0.25">
      <c r="A635">
        <v>6</v>
      </c>
      <c r="B635" s="5">
        <v>43777</v>
      </c>
      <c r="C635" s="6">
        <v>0.35416666666666669</v>
      </c>
      <c r="D635">
        <v>206</v>
      </c>
      <c r="E635" t="str">
        <f>INDEX($H$4:$H$15,MONTH(eggs_tbl[[#This Row],[Date]]))</f>
        <v>November</v>
      </c>
      <c r="F635" t="str">
        <f>INDEX($I$4:$I$10,eggs_tbl[[#This Row],[Pen House]])</f>
        <v>Pen Six</v>
      </c>
    </row>
    <row r="636" spans="1:6" x14ac:dyDescent="0.25">
      <c r="A636">
        <v>3</v>
      </c>
      <c r="B636" s="5">
        <v>43777</v>
      </c>
      <c r="C636" s="6">
        <v>0.52083333333333337</v>
      </c>
      <c r="D636">
        <v>239</v>
      </c>
      <c r="E636" t="str">
        <f>INDEX($H$4:$H$15,MONTH(eggs_tbl[[#This Row],[Date]]))</f>
        <v>November</v>
      </c>
      <c r="F636" t="str">
        <f>INDEX($I$4:$I$10,eggs_tbl[[#This Row],[Pen House]])</f>
        <v>Pen Three</v>
      </c>
    </row>
    <row r="637" spans="1:6" x14ac:dyDescent="0.25">
      <c r="A637">
        <v>3</v>
      </c>
      <c r="B637" s="5">
        <v>43777</v>
      </c>
      <c r="C637" s="6">
        <v>0.6875</v>
      </c>
      <c r="D637">
        <v>282</v>
      </c>
      <c r="E637" t="str">
        <f>INDEX($H$4:$H$15,MONTH(eggs_tbl[[#This Row],[Date]]))</f>
        <v>November</v>
      </c>
      <c r="F637" t="str">
        <f>INDEX($I$4:$I$10,eggs_tbl[[#This Row],[Pen House]])</f>
        <v>Pen Three</v>
      </c>
    </row>
    <row r="638" spans="1:6" x14ac:dyDescent="0.25">
      <c r="A638">
        <v>4</v>
      </c>
      <c r="B638" s="5">
        <v>43778</v>
      </c>
      <c r="C638" s="6">
        <v>0.35416666666666669</v>
      </c>
      <c r="D638">
        <v>385</v>
      </c>
      <c r="E638" t="str">
        <f>INDEX($H$4:$H$15,MONTH(eggs_tbl[[#This Row],[Date]]))</f>
        <v>November</v>
      </c>
      <c r="F638" t="str">
        <f>INDEX($I$4:$I$10,eggs_tbl[[#This Row],[Pen House]])</f>
        <v>Pen Four</v>
      </c>
    </row>
    <row r="639" spans="1:6" x14ac:dyDescent="0.25">
      <c r="A639">
        <v>4</v>
      </c>
      <c r="B639" s="5">
        <v>43778</v>
      </c>
      <c r="C639" s="6">
        <v>0.6875</v>
      </c>
      <c r="D639">
        <v>166</v>
      </c>
      <c r="E639" t="str">
        <f>INDEX($H$4:$H$15,MONTH(eggs_tbl[[#This Row],[Date]]))</f>
        <v>November</v>
      </c>
      <c r="F639" t="str">
        <f>INDEX($I$4:$I$10,eggs_tbl[[#This Row],[Pen House]])</f>
        <v>Pen Four</v>
      </c>
    </row>
    <row r="640" spans="1:6" x14ac:dyDescent="0.25">
      <c r="A640">
        <v>4</v>
      </c>
      <c r="B640" s="5">
        <v>43779</v>
      </c>
      <c r="C640" s="6">
        <v>0.6875</v>
      </c>
      <c r="D640">
        <v>240</v>
      </c>
      <c r="E640" t="str">
        <f>INDEX($H$4:$H$15,MONTH(eggs_tbl[[#This Row],[Date]]))</f>
        <v>November</v>
      </c>
      <c r="F640" t="str">
        <f>INDEX($I$4:$I$10,eggs_tbl[[#This Row],[Pen House]])</f>
        <v>Pen Four</v>
      </c>
    </row>
    <row r="641" spans="1:6" x14ac:dyDescent="0.25">
      <c r="A641">
        <v>1</v>
      </c>
      <c r="B641" s="5">
        <v>43780</v>
      </c>
      <c r="C641" s="6">
        <v>0.35416666666666669</v>
      </c>
      <c r="D641">
        <v>190</v>
      </c>
      <c r="E641" t="str">
        <f>INDEX($H$4:$H$15,MONTH(eggs_tbl[[#This Row],[Date]]))</f>
        <v>November</v>
      </c>
      <c r="F641" t="str">
        <f>INDEX($I$4:$I$10,eggs_tbl[[#This Row],[Pen House]])</f>
        <v>Pen One</v>
      </c>
    </row>
    <row r="642" spans="1:6" x14ac:dyDescent="0.25">
      <c r="A642">
        <v>6</v>
      </c>
      <c r="B642" s="5">
        <v>43780</v>
      </c>
      <c r="C642" s="6">
        <v>0.52083333333333337</v>
      </c>
      <c r="D642">
        <v>456</v>
      </c>
      <c r="E642" t="str">
        <f>INDEX($H$4:$H$15,MONTH(eggs_tbl[[#This Row],[Date]]))</f>
        <v>November</v>
      </c>
      <c r="F642" t="str">
        <f>INDEX($I$4:$I$10,eggs_tbl[[#This Row],[Pen House]])</f>
        <v>Pen Six</v>
      </c>
    </row>
    <row r="643" spans="1:6" x14ac:dyDescent="0.25">
      <c r="A643">
        <v>1</v>
      </c>
      <c r="B643" s="5">
        <v>43780</v>
      </c>
      <c r="C643" s="6">
        <v>0.6875</v>
      </c>
      <c r="D643">
        <v>487</v>
      </c>
      <c r="E643" t="str">
        <f>INDEX($H$4:$H$15,MONTH(eggs_tbl[[#This Row],[Date]]))</f>
        <v>November</v>
      </c>
      <c r="F643" t="str">
        <f>INDEX($I$4:$I$10,eggs_tbl[[#This Row],[Pen House]])</f>
        <v>Pen One</v>
      </c>
    </row>
    <row r="644" spans="1:6" x14ac:dyDescent="0.25">
      <c r="A644">
        <v>2</v>
      </c>
      <c r="B644" s="5">
        <v>43781</v>
      </c>
      <c r="C644" s="6">
        <v>0.6875</v>
      </c>
      <c r="D644">
        <v>279</v>
      </c>
      <c r="E644" t="str">
        <f>INDEX($H$4:$H$15,MONTH(eggs_tbl[[#This Row],[Date]]))</f>
        <v>November</v>
      </c>
      <c r="F644" t="str">
        <f>INDEX($I$4:$I$10,eggs_tbl[[#This Row],[Pen House]])</f>
        <v>Pen Two</v>
      </c>
    </row>
    <row r="645" spans="1:6" x14ac:dyDescent="0.25">
      <c r="A645">
        <v>6</v>
      </c>
      <c r="B645" s="5">
        <v>43782</v>
      </c>
      <c r="C645" s="6">
        <v>0.52083333333333337</v>
      </c>
      <c r="D645">
        <v>427</v>
      </c>
      <c r="E645" t="str">
        <f>INDEX($H$4:$H$15,MONTH(eggs_tbl[[#This Row],[Date]]))</f>
        <v>November</v>
      </c>
      <c r="F645" t="str">
        <f>INDEX($I$4:$I$10,eggs_tbl[[#This Row],[Pen House]])</f>
        <v>Pen Six</v>
      </c>
    </row>
    <row r="646" spans="1:6" x14ac:dyDescent="0.25">
      <c r="A646">
        <v>2</v>
      </c>
      <c r="B646" s="5">
        <v>43782</v>
      </c>
      <c r="C646" s="6">
        <v>0.6875</v>
      </c>
      <c r="D646">
        <v>406</v>
      </c>
      <c r="E646" t="str">
        <f>INDEX($H$4:$H$15,MONTH(eggs_tbl[[#This Row],[Date]]))</f>
        <v>November</v>
      </c>
      <c r="F646" t="str">
        <f>INDEX($I$4:$I$10,eggs_tbl[[#This Row],[Pen House]])</f>
        <v>Pen Two</v>
      </c>
    </row>
    <row r="647" spans="1:6" x14ac:dyDescent="0.25">
      <c r="A647">
        <v>2</v>
      </c>
      <c r="B647" s="5">
        <v>43783</v>
      </c>
      <c r="C647" s="6">
        <v>0.52083333333333337</v>
      </c>
      <c r="D647">
        <v>224</v>
      </c>
      <c r="E647" t="str">
        <f>INDEX($H$4:$H$15,MONTH(eggs_tbl[[#This Row],[Date]]))</f>
        <v>November</v>
      </c>
      <c r="F647" t="str">
        <f>INDEX($I$4:$I$10,eggs_tbl[[#This Row],[Pen House]])</f>
        <v>Pen Two</v>
      </c>
    </row>
    <row r="648" spans="1:6" x14ac:dyDescent="0.25">
      <c r="A648">
        <v>5</v>
      </c>
      <c r="B648" s="5">
        <v>43784</v>
      </c>
      <c r="C648" s="6">
        <v>0.35416666666666669</v>
      </c>
      <c r="D648">
        <v>367</v>
      </c>
      <c r="E648" t="str">
        <f>INDEX($H$4:$H$15,MONTH(eggs_tbl[[#This Row],[Date]]))</f>
        <v>November</v>
      </c>
      <c r="F648" t="str">
        <f>INDEX($I$4:$I$10,eggs_tbl[[#This Row],[Pen House]])</f>
        <v>Pen Five</v>
      </c>
    </row>
    <row r="649" spans="1:6" x14ac:dyDescent="0.25">
      <c r="A649">
        <v>2</v>
      </c>
      <c r="B649" s="5">
        <v>43784</v>
      </c>
      <c r="C649" s="6">
        <v>0.52083333333333337</v>
      </c>
      <c r="D649">
        <v>481</v>
      </c>
      <c r="E649" t="str">
        <f>INDEX($H$4:$H$15,MONTH(eggs_tbl[[#This Row],[Date]]))</f>
        <v>November</v>
      </c>
      <c r="F649" t="str">
        <f>INDEX($I$4:$I$10,eggs_tbl[[#This Row],[Pen House]])</f>
        <v>Pen Two</v>
      </c>
    </row>
    <row r="650" spans="1:6" x14ac:dyDescent="0.25">
      <c r="A650">
        <v>6</v>
      </c>
      <c r="B650" s="5">
        <v>43784</v>
      </c>
      <c r="C650" s="6">
        <v>0.6875</v>
      </c>
      <c r="D650">
        <v>242</v>
      </c>
      <c r="E650" t="str">
        <f>INDEX($H$4:$H$15,MONTH(eggs_tbl[[#This Row],[Date]]))</f>
        <v>November</v>
      </c>
      <c r="F650" t="str">
        <f>INDEX($I$4:$I$10,eggs_tbl[[#This Row],[Pen House]])</f>
        <v>Pen Six</v>
      </c>
    </row>
    <row r="651" spans="1:6" x14ac:dyDescent="0.25">
      <c r="A651">
        <v>7</v>
      </c>
      <c r="B651" s="5">
        <v>43785</v>
      </c>
      <c r="C651" s="6">
        <v>0.35416666666666669</v>
      </c>
      <c r="D651">
        <v>413</v>
      </c>
      <c r="E651" t="str">
        <f>INDEX($H$4:$H$15,MONTH(eggs_tbl[[#This Row],[Date]]))</f>
        <v>November</v>
      </c>
      <c r="F651" t="str">
        <f>INDEX($I$4:$I$10,eggs_tbl[[#This Row],[Pen House]])</f>
        <v>Pen Seven</v>
      </c>
    </row>
    <row r="652" spans="1:6" x14ac:dyDescent="0.25">
      <c r="A652">
        <v>4</v>
      </c>
      <c r="B652" s="5">
        <v>43785</v>
      </c>
      <c r="C652" s="6">
        <v>0.52083333333333337</v>
      </c>
      <c r="D652">
        <v>272</v>
      </c>
      <c r="E652" t="str">
        <f>INDEX($H$4:$H$15,MONTH(eggs_tbl[[#This Row],[Date]]))</f>
        <v>November</v>
      </c>
      <c r="F652" t="str">
        <f>INDEX($I$4:$I$10,eggs_tbl[[#This Row],[Pen House]])</f>
        <v>Pen Four</v>
      </c>
    </row>
    <row r="653" spans="1:6" x14ac:dyDescent="0.25">
      <c r="A653">
        <v>5</v>
      </c>
      <c r="B653" s="5">
        <v>43786</v>
      </c>
      <c r="C653" s="6">
        <v>0.52083333333333337</v>
      </c>
      <c r="D653">
        <v>365</v>
      </c>
      <c r="E653" t="str">
        <f>INDEX($H$4:$H$15,MONTH(eggs_tbl[[#This Row],[Date]]))</f>
        <v>November</v>
      </c>
      <c r="F653" t="str">
        <f>INDEX($I$4:$I$10,eggs_tbl[[#This Row],[Pen House]])</f>
        <v>Pen Five</v>
      </c>
    </row>
    <row r="654" spans="1:6" x14ac:dyDescent="0.25">
      <c r="A654">
        <v>6</v>
      </c>
      <c r="B654" s="5">
        <v>43786</v>
      </c>
      <c r="C654" s="6">
        <v>0.6875</v>
      </c>
      <c r="D654">
        <v>344</v>
      </c>
      <c r="E654" t="str">
        <f>INDEX($H$4:$H$15,MONTH(eggs_tbl[[#This Row],[Date]]))</f>
        <v>November</v>
      </c>
      <c r="F654" t="str">
        <f>INDEX($I$4:$I$10,eggs_tbl[[#This Row],[Pen House]])</f>
        <v>Pen Six</v>
      </c>
    </row>
    <row r="655" spans="1:6" x14ac:dyDescent="0.25">
      <c r="A655">
        <v>3</v>
      </c>
      <c r="B655" s="5">
        <v>43787</v>
      </c>
      <c r="C655" s="6">
        <v>0.35416666666666669</v>
      </c>
      <c r="D655">
        <v>229</v>
      </c>
      <c r="E655" t="str">
        <f>INDEX($H$4:$H$15,MONTH(eggs_tbl[[#This Row],[Date]]))</f>
        <v>November</v>
      </c>
      <c r="F655" t="str">
        <f>INDEX($I$4:$I$10,eggs_tbl[[#This Row],[Pen House]])</f>
        <v>Pen Three</v>
      </c>
    </row>
    <row r="656" spans="1:6" x14ac:dyDescent="0.25">
      <c r="A656">
        <v>5</v>
      </c>
      <c r="B656" s="5">
        <v>43787</v>
      </c>
      <c r="C656" s="6">
        <v>0.52083333333333337</v>
      </c>
      <c r="D656">
        <v>443</v>
      </c>
      <c r="E656" t="str">
        <f>INDEX($H$4:$H$15,MONTH(eggs_tbl[[#This Row],[Date]]))</f>
        <v>November</v>
      </c>
      <c r="F656" t="str">
        <f>INDEX($I$4:$I$10,eggs_tbl[[#This Row],[Pen House]])</f>
        <v>Pen Five</v>
      </c>
    </row>
    <row r="657" spans="1:6" x14ac:dyDescent="0.25">
      <c r="A657">
        <v>6</v>
      </c>
      <c r="B657" s="5">
        <v>43788</v>
      </c>
      <c r="C657" s="6">
        <v>0.35416666666666669</v>
      </c>
      <c r="D657">
        <v>263</v>
      </c>
      <c r="E657" t="str">
        <f>INDEX($H$4:$H$15,MONTH(eggs_tbl[[#This Row],[Date]]))</f>
        <v>November</v>
      </c>
      <c r="F657" t="str">
        <f>INDEX($I$4:$I$10,eggs_tbl[[#This Row],[Pen House]])</f>
        <v>Pen Six</v>
      </c>
    </row>
    <row r="658" spans="1:6" x14ac:dyDescent="0.25">
      <c r="A658">
        <v>4</v>
      </c>
      <c r="B658" s="5">
        <v>43788</v>
      </c>
      <c r="C658" s="6">
        <v>0.52083333333333337</v>
      </c>
      <c r="D658">
        <v>495</v>
      </c>
      <c r="E658" t="str">
        <f>INDEX($H$4:$H$15,MONTH(eggs_tbl[[#This Row],[Date]]))</f>
        <v>November</v>
      </c>
      <c r="F658" t="str">
        <f>INDEX($I$4:$I$10,eggs_tbl[[#This Row],[Pen House]])</f>
        <v>Pen Four</v>
      </c>
    </row>
    <row r="659" spans="1:6" x14ac:dyDescent="0.25">
      <c r="A659">
        <v>7</v>
      </c>
      <c r="B659" s="5">
        <v>43789</v>
      </c>
      <c r="C659" s="6">
        <v>0.35416666666666669</v>
      </c>
      <c r="D659">
        <v>482</v>
      </c>
      <c r="E659" t="str">
        <f>INDEX($H$4:$H$15,MONTH(eggs_tbl[[#This Row],[Date]]))</f>
        <v>November</v>
      </c>
      <c r="F659" t="str">
        <f>INDEX($I$4:$I$10,eggs_tbl[[#This Row],[Pen House]])</f>
        <v>Pen Seven</v>
      </c>
    </row>
    <row r="660" spans="1:6" x14ac:dyDescent="0.25">
      <c r="A660">
        <v>2</v>
      </c>
      <c r="B660" s="5">
        <v>43789</v>
      </c>
      <c r="C660" s="6">
        <v>0.52083333333333337</v>
      </c>
      <c r="D660">
        <v>435</v>
      </c>
      <c r="E660" t="str">
        <f>INDEX($H$4:$H$15,MONTH(eggs_tbl[[#This Row],[Date]]))</f>
        <v>November</v>
      </c>
      <c r="F660" t="str">
        <f>INDEX($I$4:$I$10,eggs_tbl[[#This Row],[Pen House]])</f>
        <v>Pen Two</v>
      </c>
    </row>
    <row r="661" spans="1:6" x14ac:dyDescent="0.25">
      <c r="A661">
        <v>7</v>
      </c>
      <c r="B661" s="5">
        <v>43789</v>
      </c>
      <c r="C661" s="6">
        <v>0.6875</v>
      </c>
      <c r="D661">
        <v>414</v>
      </c>
      <c r="E661" t="str">
        <f>INDEX($H$4:$H$15,MONTH(eggs_tbl[[#This Row],[Date]]))</f>
        <v>November</v>
      </c>
      <c r="F661" t="str">
        <f>INDEX($I$4:$I$10,eggs_tbl[[#This Row],[Pen House]])</f>
        <v>Pen Seven</v>
      </c>
    </row>
    <row r="662" spans="1:6" x14ac:dyDescent="0.25">
      <c r="A662">
        <v>6</v>
      </c>
      <c r="B662" s="5">
        <v>43790</v>
      </c>
      <c r="C662" s="6">
        <v>0.35416666666666669</v>
      </c>
      <c r="D662">
        <v>281</v>
      </c>
      <c r="E662" t="str">
        <f>INDEX($H$4:$H$15,MONTH(eggs_tbl[[#This Row],[Date]]))</f>
        <v>November</v>
      </c>
      <c r="F662" t="str">
        <f>INDEX($I$4:$I$10,eggs_tbl[[#This Row],[Pen House]])</f>
        <v>Pen Six</v>
      </c>
    </row>
    <row r="663" spans="1:6" x14ac:dyDescent="0.25">
      <c r="A663">
        <v>6</v>
      </c>
      <c r="B663" s="5">
        <v>43790</v>
      </c>
      <c r="C663" s="6">
        <v>0.52083333333333337</v>
      </c>
      <c r="D663">
        <v>175</v>
      </c>
      <c r="E663" t="str">
        <f>INDEX($H$4:$H$15,MONTH(eggs_tbl[[#This Row],[Date]]))</f>
        <v>November</v>
      </c>
      <c r="F663" t="str">
        <f>INDEX($I$4:$I$10,eggs_tbl[[#This Row],[Pen House]])</f>
        <v>Pen Six</v>
      </c>
    </row>
    <row r="664" spans="1:6" x14ac:dyDescent="0.25">
      <c r="A664">
        <v>2</v>
      </c>
      <c r="B664" s="5">
        <v>43790</v>
      </c>
      <c r="C664" s="6">
        <v>0.6875</v>
      </c>
      <c r="D664">
        <v>348</v>
      </c>
      <c r="E664" t="str">
        <f>INDEX($H$4:$H$15,MONTH(eggs_tbl[[#This Row],[Date]]))</f>
        <v>November</v>
      </c>
      <c r="F664" t="str">
        <f>INDEX($I$4:$I$10,eggs_tbl[[#This Row],[Pen House]])</f>
        <v>Pen Two</v>
      </c>
    </row>
    <row r="665" spans="1:6" x14ac:dyDescent="0.25">
      <c r="A665">
        <v>7</v>
      </c>
      <c r="B665" s="5">
        <v>43791</v>
      </c>
      <c r="C665" s="6">
        <v>0.52083333333333337</v>
      </c>
      <c r="D665">
        <v>186</v>
      </c>
      <c r="E665" t="str">
        <f>INDEX($H$4:$H$15,MONTH(eggs_tbl[[#This Row],[Date]]))</f>
        <v>November</v>
      </c>
      <c r="F665" t="str">
        <f>INDEX($I$4:$I$10,eggs_tbl[[#This Row],[Pen House]])</f>
        <v>Pen Seven</v>
      </c>
    </row>
    <row r="666" spans="1:6" x14ac:dyDescent="0.25">
      <c r="A666">
        <v>1</v>
      </c>
      <c r="B666" s="5">
        <v>43792</v>
      </c>
      <c r="C666" s="6">
        <v>0.35416666666666669</v>
      </c>
      <c r="D666">
        <v>293</v>
      </c>
      <c r="E666" t="str">
        <f>INDEX($H$4:$H$15,MONTH(eggs_tbl[[#This Row],[Date]]))</f>
        <v>November</v>
      </c>
      <c r="F666" t="str">
        <f>INDEX($I$4:$I$10,eggs_tbl[[#This Row],[Pen House]])</f>
        <v>Pen One</v>
      </c>
    </row>
    <row r="667" spans="1:6" x14ac:dyDescent="0.25">
      <c r="A667">
        <v>1</v>
      </c>
      <c r="B667" s="5">
        <v>43792</v>
      </c>
      <c r="C667" s="6">
        <v>0.52083333333333337</v>
      </c>
      <c r="D667">
        <v>451</v>
      </c>
      <c r="E667" t="str">
        <f>INDEX($H$4:$H$15,MONTH(eggs_tbl[[#This Row],[Date]]))</f>
        <v>November</v>
      </c>
      <c r="F667" t="str">
        <f>INDEX($I$4:$I$10,eggs_tbl[[#This Row],[Pen House]])</f>
        <v>Pen One</v>
      </c>
    </row>
    <row r="668" spans="1:6" x14ac:dyDescent="0.25">
      <c r="A668">
        <v>1</v>
      </c>
      <c r="B668" s="5">
        <v>43792</v>
      </c>
      <c r="C668" s="6">
        <v>0.6875</v>
      </c>
      <c r="D668">
        <v>411</v>
      </c>
      <c r="E668" t="str">
        <f>INDEX($H$4:$H$15,MONTH(eggs_tbl[[#This Row],[Date]]))</f>
        <v>November</v>
      </c>
      <c r="F668" t="str">
        <f>INDEX($I$4:$I$10,eggs_tbl[[#This Row],[Pen House]])</f>
        <v>Pen One</v>
      </c>
    </row>
    <row r="669" spans="1:6" x14ac:dyDescent="0.25">
      <c r="A669">
        <v>6</v>
      </c>
      <c r="B669" s="5">
        <v>43793</v>
      </c>
      <c r="C669" s="6">
        <v>0.35416666666666669</v>
      </c>
      <c r="D669">
        <v>429</v>
      </c>
      <c r="E669" t="str">
        <f>INDEX($H$4:$H$15,MONTH(eggs_tbl[[#This Row],[Date]]))</f>
        <v>November</v>
      </c>
      <c r="F669" t="str">
        <f>INDEX($I$4:$I$10,eggs_tbl[[#This Row],[Pen House]])</f>
        <v>Pen Six</v>
      </c>
    </row>
    <row r="670" spans="1:6" x14ac:dyDescent="0.25">
      <c r="A670">
        <v>7</v>
      </c>
      <c r="B670" s="5">
        <v>43793</v>
      </c>
      <c r="C670" s="6">
        <v>0.52083333333333337</v>
      </c>
      <c r="D670">
        <v>204</v>
      </c>
      <c r="E670" t="str">
        <f>INDEX($H$4:$H$15,MONTH(eggs_tbl[[#This Row],[Date]]))</f>
        <v>November</v>
      </c>
      <c r="F670" t="str">
        <f>INDEX($I$4:$I$10,eggs_tbl[[#This Row],[Pen House]])</f>
        <v>Pen Seven</v>
      </c>
    </row>
    <row r="671" spans="1:6" x14ac:dyDescent="0.25">
      <c r="A671">
        <v>3</v>
      </c>
      <c r="B671" s="5">
        <v>43793</v>
      </c>
      <c r="C671" s="6">
        <v>0.6875</v>
      </c>
      <c r="D671">
        <v>308</v>
      </c>
      <c r="E671" t="str">
        <f>INDEX($H$4:$H$15,MONTH(eggs_tbl[[#This Row],[Date]]))</f>
        <v>November</v>
      </c>
      <c r="F671" t="str">
        <f>INDEX($I$4:$I$10,eggs_tbl[[#This Row],[Pen House]])</f>
        <v>Pen Three</v>
      </c>
    </row>
    <row r="672" spans="1:6" x14ac:dyDescent="0.25">
      <c r="A672">
        <v>5</v>
      </c>
      <c r="B672" s="5">
        <v>43794</v>
      </c>
      <c r="C672" s="6">
        <v>0.35416666666666669</v>
      </c>
      <c r="D672">
        <v>441</v>
      </c>
      <c r="E672" t="str">
        <f>INDEX($H$4:$H$15,MONTH(eggs_tbl[[#This Row],[Date]]))</f>
        <v>November</v>
      </c>
      <c r="F672" t="str">
        <f>INDEX($I$4:$I$10,eggs_tbl[[#This Row],[Pen House]])</f>
        <v>Pen Five</v>
      </c>
    </row>
    <row r="673" spans="1:6" x14ac:dyDescent="0.25">
      <c r="A673">
        <v>6</v>
      </c>
      <c r="B673" s="5">
        <v>43794</v>
      </c>
      <c r="C673" s="6">
        <v>0.52083333333333337</v>
      </c>
      <c r="D673">
        <v>219</v>
      </c>
      <c r="E673" t="str">
        <f>INDEX($H$4:$H$15,MONTH(eggs_tbl[[#This Row],[Date]]))</f>
        <v>November</v>
      </c>
      <c r="F673" t="str">
        <f>INDEX($I$4:$I$10,eggs_tbl[[#This Row],[Pen House]])</f>
        <v>Pen Six</v>
      </c>
    </row>
    <row r="674" spans="1:6" x14ac:dyDescent="0.25">
      <c r="A674">
        <v>6</v>
      </c>
      <c r="B674" s="5">
        <v>43794</v>
      </c>
      <c r="C674" s="6">
        <v>0.6875</v>
      </c>
      <c r="D674">
        <v>475</v>
      </c>
      <c r="E674" t="str">
        <f>INDEX($H$4:$H$15,MONTH(eggs_tbl[[#This Row],[Date]]))</f>
        <v>November</v>
      </c>
      <c r="F674" t="str">
        <f>INDEX($I$4:$I$10,eggs_tbl[[#This Row],[Pen House]])</f>
        <v>Pen Six</v>
      </c>
    </row>
    <row r="675" spans="1:6" x14ac:dyDescent="0.25">
      <c r="A675">
        <v>7</v>
      </c>
      <c r="B675" s="5">
        <v>43795</v>
      </c>
      <c r="C675" s="6">
        <v>0.35416666666666669</v>
      </c>
      <c r="D675">
        <v>206</v>
      </c>
      <c r="E675" t="str">
        <f>INDEX($H$4:$H$15,MONTH(eggs_tbl[[#This Row],[Date]]))</f>
        <v>November</v>
      </c>
      <c r="F675" t="str">
        <f>INDEX($I$4:$I$10,eggs_tbl[[#This Row],[Pen House]])</f>
        <v>Pen Seven</v>
      </c>
    </row>
    <row r="676" spans="1:6" x14ac:dyDescent="0.25">
      <c r="A676">
        <v>5</v>
      </c>
      <c r="B676" s="5">
        <v>43795</v>
      </c>
      <c r="C676" s="6">
        <v>0.52083333333333337</v>
      </c>
      <c r="D676">
        <v>227</v>
      </c>
      <c r="E676" t="str">
        <f>INDEX($H$4:$H$15,MONTH(eggs_tbl[[#This Row],[Date]]))</f>
        <v>November</v>
      </c>
      <c r="F676" t="str">
        <f>INDEX($I$4:$I$10,eggs_tbl[[#This Row],[Pen House]])</f>
        <v>Pen Five</v>
      </c>
    </row>
    <row r="677" spans="1:6" x14ac:dyDescent="0.25">
      <c r="A677">
        <v>6</v>
      </c>
      <c r="B677" s="5">
        <v>43795</v>
      </c>
      <c r="C677" s="6">
        <v>0.6875</v>
      </c>
      <c r="D677">
        <v>153</v>
      </c>
      <c r="E677" t="str">
        <f>INDEX($H$4:$H$15,MONTH(eggs_tbl[[#This Row],[Date]]))</f>
        <v>November</v>
      </c>
      <c r="F677" t="str">
        <f>INDEX($I$4:$I$10,eggs_tbl[[#This Row],[Pen House]])</f>
        <v>Pen Six</v>
      </c>
    </row>
    <row r="678" spans="1:6" x14ac:dyDescent="0.25">
      <c r="A678">
        <v>5</v>
      </c>
      <c r="B678" s="5">
        <v>43796</v>
      </c>
      <c r="C678" s="6">
        <v>0.35416666666666669</v>
      </c>
      <c r="D678">
        <v>373</v>
      </c>
      <c r="E678" t="str">
        <f>INDEX($H$4:$H$15,MONTH(eggs_tbl[[#This Row],[Date]]))</f>
        <v>November</v>
      </c>
      <c r="F678" t="str">
        <f>INDEX($I$4:$I$10,eggs_tbl[[#This Row],[Pen House]])</f>
        <v>Pen Five</v>
      </c>
    </row>
    <row r="679" spans="1:6" x14ac:dyDescent="0.25">
      <c r="A679">
        <v>2</v>
      </c>
      <c r="B679" s="5">
        <v>43796</v>
      </c>
      <c r="C679" s="6">
        <v>0.6875</v>
      </c>
      <c r="D679">
        <v>378</v>
      </c>
      <c r="E679" t="str">
        <f>INDEX($H$4:$H$15,MONTH(eggs_tbl[[#This Row],[Date]]))</f>
        <v>November</v>
      </c>
      <c r="F679" t="str">
        <f>INDEX($I$4:$I$10,eggs_tbl[[#This Row],[Pen House]])</f>
        <v>Pen Two</v>
      </c>
    </row>
    <row r="680" spans="1:6" x14ac:dyDescent="0.25">
      <c r="A680">
        <v>6</v>
      </c>
      <c r="B680" s="5">
        <v>43797</v>
      </c>
      <c r="C680" s="6">
        <v>0.35416666666666669</v>
      </c>
      <c r="D680">
        <v>378</v>
      </c>
      <c r="E680" t="str">
        <f>INDEX($H$4:$H$15,MONTH(eggs_tbl[[#This Row],[Date]]))</f>
        <v>November</v>
      </c>
      <c r="F680" t="str">
        <f>INDEX($I$4:$I$10,eggs_tbl[[#This Row],[Pen House]])</f>
        <v>Pen Six</v>
      </c>
    </row>
    <row r="681" spans="1:6" x14ac:dyDescent="0.25">
      <c r="A681">
        <v>3</v>
      </c>
      <c r="B681" s="5">
        <v>43797</v>
      </c>
      <c r="C681" s="6">
        <v>0.52083333333333337</v>
      </c>
      <c r="D681">
        <v>399</v>
      </c>
      <c r="E681" t="str">
        <f>INDEX($H$4:$H$15,MONTH(eggs_tbl[[#This Row],[Date]]))</f>
        <v>November</v>
      </c>
      <c r="F681" t="str">
        <f>INDEX($I$4:$I$10,eggs_tbl[[#This Row],[Pen House]])</f>
        <v>Pen Three</v>
      </c>
    </row>
    <row r="682" spans="1:6" x14ac:dyDescent="0.25">
      <c r="A682">
        <v>3</v>
      </c>
      <c r="B682" s="5">
        <v>43797</v>
      </c>
      <c r="C682" s="6">
        <v>0.6875</v>
      </c>
      <c r="D682">
        <v>257</v>
      </c>
      <c r="E682" t="str">
        <f>INDEX($H$4:$H$15,MONTH(eggs_tbl[[#This Row],[Date]]))</f>
        <v>November</v>
      </c>
      <c r="F682" t="str">
        <f>INDEX($I$4:$I$10,eggs_tbl[[#This Row],[Pen House]])</f>
        <v>Pen Three</v>
      </c>
    </row>
    <row r="683" spans="1:6" x14ac:dyDescent="0.25">
      <c r="A683">
        <v>7</v>
      </c>
      <c r="B683" s="5">
        <v>43798</v>
      </c>
      <c r="C683" s="6">
        <v>0.35416666666666669</v>
      </c>
      <c r="D683">
        <v>227</v>
      </c>
      <c r="E683" t="str">
        <f>INDEX($H$4:$H$15,MONTH(eggs_tbl[[#This Row],[Date]]))</f>
        <v>November</v>
      </c>
      <c r="F683" t="str">
        <f>INDEX($I$4:$I$10,eggs_tbl[[#This Row],[Pen House]])</f>
        <v>Pen Seven</v>
      </c>
    </row>
    <row r="684" spans="1:6" x14ac:dyDescent="0.25">
      <c r="A684">
        <v>6</v>
      </c>
      <c r="B684" s="5">
        <v>43798</v>
      </c>
      <c r="C684" s="6">
        <v>0.52083333333333337</v>
      </c>
      <c r="D684">
        <v>396</v>
      </c>
      <c r="E684" t="str">
        <f>INDEX($H$4:$H$15,MONTH(eggs_tbl[[#This Row],[Date]]))</f>
        <v>November</v>
      </c>
      <c r="F684" t="str">
        <f>INDEX($I$4:$I$10,eggs_tbl[[#This Row],[Pen House]])</f>
        <v>Pen Six</v>
      </c>
    </row>
  </sheetData>
  <phoneticPr fontId="2" type="noConversion"/>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bunny</vt:lpstr>
      <vt:lpstr>Sheet1</vt:lpstr>
      <vt:lpstr>dashboard1</vt:lpstr>
      <vt:lpstr>calculations</vt:lpstr>
      <vt:lpstr>dashboard</vt:lpstr>
      <vt:lpstr>data preparation</vt:lpstr>
      <vt:lpstr>sales_purchase</vt:lpstr>
      <vt:lpstr>birds</vt:lpstr>
      <vt:lpstr>eggs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GRANDPA-SENIOR</dc:creator>
  <cp:lastModifiedBy>GRANDPA-SENIOR</cp:lastModifiedBy>
  <dcterms:created xsi:type="dcterms:W3CDTF">2021-08-12T14:25:06Z</dcterms:created>
  <dcterms:modified xsi:type="dcterms:W3CDTF">2021-09-13T20:28:30Z</dcterms:modified>
</cp:coreProperties>
</file>