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66" r:id="rId25"/>
    <pivotCache cacheId="69" r:id="rId26"/>
    <pivotCache cacheId="72" r:id="rId27"/>
    <pivotCache cacheId="75" r:id="rId28"/>
    <pivotCache cacheId="78" r:id="rId29"/>
    <pivotCache cacheId="81" r:id="rId30"/>
    <pivotCache cacheId="84" r:id="rId31"/>
    <pivotCache cacheId="88" r:id="rId32"/>
    <pivotCache cacheId="96" r:id="rId33"/>
    <pivotCache cacheId="106" r:id="rId34"/>
    <pivotCache cacheId="110" r:id="rId35"/>
  </pivotCaches>
  <extLst>
    <ext xmlns:x14="http://schemas.microsoft.com/office/spreadsheetml/2009/9/main" uri="{876F7934-8845-4945-9796-88D515C7AA90}">
      <x14:pivotCaches>
        <pivotCache cacheId="64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65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51" i="13" l="1"/>
  <c r="D251" i="13"/>
  <c r="E251" i="13"/>
  <c r="F251" i="13"/>
  <c r="G251" i="13"/>
  <c r="H251" i="13"/>
  <c r="I251" i="13"/>
  <c r="J251" i="13"/>
  <c r="K251" i="13"/>
  <c r="L251" i="13"/>
  <c r="M251" i="13"/>
  <c r="N251" i="13"/>
  <c r="AN251" i="13" s="1"/>
  <c r="O251" i="13"/>
  <c r="P251" i="13"/>
  <c r="Q251" i="13"/>
  <c r="R251" i="13"/>
  <c r="S251" i="13"/>
  <c r="T251" i="13"/>
  <c r="U251" i="13"/>
  <c r="V251" i="13"/>
  <c r="W251" i="13"/>
  <c r="X251" i="13"/>
  <c r="Y251" i="13"/>
  <c r="Z251" i="13"/>
  <c r="AA251" i="13"/>
  <c r="AB251" i="13"/>
  <c r="AC251" i="13"/>
  <c r="AD251" i="13"/>
  <c r="AE251" i="13"/>
  <c r="AF251" i="13"/>
  <c r="AG251" i="13"/>
  <c r="AH251" i="13"/>
  <c r="AI251" i="13"/>
  <c r="AJ251" i="13"/>
  <c r="AK251" i="13"/>
  <c r="AP251" i="13"/>
  <c r="AQ251" i="13"/>
  <c r="AR251" i="13"/>
  <c r="AS251" i="13"/>
  <c r="BG251" i="13" s="1"/>
  <c r="AT251" i="13"/>
  <c r="AU251" i="13"/>
  <c r="AV251" i="13"/>
  <c r="AW251" i="13"/>
  <c r="AX251" i="13"/>
  <c r="AY251" i="13"/>
  <c r="AZ251" i="13"/>
  <c r="BA251" i="13"/>
  <c r="BB251" i="13"/>
  <c r="BC251" i="13"/>
  <c r="BD251" i="13"/>
  <c r="BI251" i="13"/>
  <c r="BJ251" i="13"/>
  <c r="BK251" i="13"/>
  <c r="BL251" i="13"/>
  <c r="BM251" i="13"/>
  <c r="BN251" i="13"/>
  <c r="BO251" i="13"/>
  <c r="BR251" i="13" s="1"/>
  <c r="J3631" i="11"/>
  <c r="G3620" i="11"/>
  <c r="G3621" i="1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G3633" i="1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M3620" i="11"/>
  <c r="M3621" i="11"/>
  <c r="M3632" i="11"/>
  <c r="M3633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M250" i="13" l="1"/>
  <c r="AV250" i="13"/>
  <c r="G3617" i="11"/>
  <c r="M3617" i="11" s="1"/>
  <c r="G3618" i="11"/>
  <c r="G3619" i="11"/>
  <c r="L3617" i="11"/>
  <c r="L3618" i="11"/>
  <c r="L3619" i="11"/>
  <c r="M3618" i="11"/>
  <c r="M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G3567" i="11"/>
  <c r="G3568" i="11"/>
  <c r="M3568" i="11" s="1"/>
  <c r="G3569" i="11"/>
  <c r="G3570" i="11"/>
  <c r="G3571" i="1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M3566" i="11"/>
  <c r="M3567" i="11"/>
  <c r="M3569" i="11"/>
  <c r="M3570" i="11"/>
  <c r="M3571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0" i="13" l="1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<sst xmlns="http://schemas.openxmlformats.org/spreadsheetml/2006/main" count="18720" uniqueCount="4314">
  <si>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</si>
  <si>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</si>
  <si>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</si>
  <si>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</si>
  <si>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</si>
  <si>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</si>
  <si>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</si>
  <si>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</si>
  <si>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</si>
  <si>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</si>
  <si>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</si>
  <si>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</si>
  <si>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</si>
  <si>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</si>
  <si>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</si>
  <si>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</si>
  <si>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</si>
  <si>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</si>
  <si>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</si>
  <si>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</si>
  <si>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</si>
  <si>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</si>
  <si>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</si>
  <si>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</si>
  <si>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</si>
  <si>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</si>
  <si>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</si>
  <si>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</si>
  <si>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</si>
  <si>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</si>
  <si>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</si>
  <si>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</si>
  <si>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</si>
  <si>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</si>
  <si>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</si>
  <si>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</si>
  <si>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</si>
  <si>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</si>
  <si>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</si>
  <si>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</si>
  <si>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</si>
  <si>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</si>
  <si>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</si>
  <si>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</si>
  <si>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</si>
  <si>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</si>
  <si>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</si>
  <si>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</si>
  <si>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</si>
  <si>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</si>
  <si>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</si>
  <si>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</si>
  <si>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</si>
  <si>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</si>
  <si>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</si>
  <si>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</si>
  <si>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</si>
  <si>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</si>
  <si>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</si>
  <si>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</si>
  <si>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</si>
  <si>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</si>
  <si>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</si>
  <si>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</si>
  <si>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</si>
  <si>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</si>
  <si>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</si>
  <si>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</si>
  <si>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</si>
  <si>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</si>
  <si>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</si>
  <si>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</si>
  <si>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</si>
  <si>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</si>
  <si>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</si>
  <si>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</si>
  <si>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</si>
  <si>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</si>
  <si>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</si>
  <si>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</si>
  <si>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</si>
  <si>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</si>
  <si>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</si>
  <si>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</si>
  <si>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</si>
  <si>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</si>
  <si>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</si>
  <si>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</si>
  <si>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</si>
  <si>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</si>
  <si>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</si>
  <si>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</si>
  <si>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</si>
  <si>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</si>
  <si>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</si>
  <si>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</si>
  <si>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</si>
  <si>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</si>
  <si>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</si>
  <si>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</si>
  <si>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</si>
  <si>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</si>
  <si>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</si>
  <si>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</si>
  <si>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</si>
  <si>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</si>
  <si>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</si>
  <si>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</si>
  <si>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</si>
  <si>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</si>
  <si>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</si>
  <si>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</si>
  <si>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</si>
  <si>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</si>
  <si>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</si>
  <si>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</si>
  <si>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</si>
  <si>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</si>
  <si>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</si>
  <si>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</si>
  <si>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</si>
  <si>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</si>
  <si>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</si>
  <si>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</si>
  <si>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</si>
  <si>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</si>
  <si>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</si>
  <si>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</si>
  <si>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</si>
  <si>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</si>
  <si>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</si>
  <si>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</si>
  <si>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</si>
  <si>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</si>
  <si>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</si>
  <si>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</si>
  <si>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</si>
  <si>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</si>
  <si>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</si>
  <si>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</si>
  <si>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</si>
  <si>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</si>
  <si>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</si>
  <si>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</si>
  <si>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</si>
  <si>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</si>
  <si>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</si>
  <si>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</si>
  <si>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</si>
  <si>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</si>
  <si>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</si>
  <si>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</si>
  <si>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</si>
  <si>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</si>
  <si>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</si>
  <si>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</si>
  <si>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</si>
  <si>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</si>
  <si>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</si>
  <si>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</si>
  <si>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</si>
  <si>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</si>
  <si>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</si>
  <si>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</si>
  <si>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</si>
  <si>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</si>
  <si>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</si>
  <si>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</si>
  <si>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</si>
  <si>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</si>
  <si>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</si>
  <si>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</si>
  <si>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</si>
  <si>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</si>
  <si>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</si>
  <si>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</si>
  <si>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</si>
  <si>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</si>
  <si>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</si>
  <si>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</si>
  <si>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</si>
  <si>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</si>
  <si>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</si>
  <si>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</si>
  <si>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</si>
  <si>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</si>
  <si>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</si>
  <si>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</si>
  <si>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</si>
  <si>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</si>
  <si>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</si>
  <si>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</si>
  <si>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</si>
  <si>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</si>
  <si>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</si>
  <si>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</si>
  <si>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</si>
  <si>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</si>
  <si>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</si>
  <si>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</si>
  <si>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</si>
  <si>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</si>
  <si>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</si>
  <si>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</si>
  <si>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</si>
  <si>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</si>
  <si>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</si>
  <si>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</si>
  <si>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</si>
  <si>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</si>
  <si>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</si>
  <si>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</si>
  <si>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</si>
  <si>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</si>
  <si>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</si>
  <si>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</si>
  <si>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</si>
  <si>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</si>
  <si>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</si>
  <si>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</si>
  <si>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</si>
  <si>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</si>
  <si>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</si>
  <si>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</si>
  <si>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</si>
  <si>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</si>
  <si>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</si>
  <si>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</si>
  <si>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</si>
  <si>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</si>
  <si>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</si>
  <si>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</si>
  <si>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</si>
  <si>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</si>
  <si>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</si>
  <si>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</si>
  <si>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</si>
  <si>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</si>
  <si>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</si>
  <si>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</si>
  <si>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</si>
  <si>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</si>
  <si>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</si>
  <si>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</si>
  <si>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</si>
  <si>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</si>
  <si>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</si>
  <si>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</si>
  <si>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</si>
  <si>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</si>
  <si>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</si>
  <si>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</si>
  <si>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</si>
  <si>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</si>
  <si>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</si>
  <si>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</si>
  <si>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</si>
  <si>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</si>
  <si>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</si>
  <si>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</si>
  <si>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</si>
  <si>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</si>
  <si>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</si>
  <si>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</si>
  <si>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</si>
  <si>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</si>
  <si>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</si>
  <si>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</si>
  <si>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</si>
  <si>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</si>
  <si>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</si>
  <si>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</si>
  <si>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</si>
  <si>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</si>
  <si>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</si>
  <si>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</si>
  <si>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</si>
  <si>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</si>
  <si>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</si>
  <si>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</si>
  <si>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</si>
  <si>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</si>
  <si>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</si>
  <si>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</si>
  <si>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</si>
  <si>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</si>
  <si>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</si>
  <si>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</si>
  <si>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</si>
  <si>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</si>
  <si>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</si>
  <si>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</si>
  <si>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</si>
  <si>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</si>
  <si>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</si>
  <si>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</si>
  <si>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</si>
  <si>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</si>
  <si>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</si>
  <si>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</si>
  <si>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</si>
  <si>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</si>
  <si>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</si>
  <si>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</si>
  <si>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</si>
  <si>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</si>
  <si>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</si>
  <si>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</si>
  <si>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</si>
  <si>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</si>
  <si>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</si>
  <si>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</si>
  <si>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</si>
  <si>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</si>
  <si>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</si>
  <si>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</si>
  <si>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</si>
  <si>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</si>
  <si>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</si>
  <si>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</si>
  <si>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</si>
  <si>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</si>
  <si>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</si>
  <si>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</si>
  <si>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</si>
  <si>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</si>
  <si>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</si>
  <si>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</si>
  <si>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</si>
  <si>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</si>
  <si>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</si>
  <si>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</si>
  <si>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</si>
  <si>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</si>
  <si>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</si>
  <si>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</si>
  <si>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</si>
  <si>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</si>
  <si>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</si>
  <si>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</si>
  <si>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</si>
  <si>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</si>
  <si>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</si>
  <si>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</si>
  <si>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</si>
  <si>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</si>
  <si>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</si>
  <si>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</si>
  <si>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</si>
  <si>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</si>
  <si>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</si>
  <si>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</si>
  <si>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</si>
  <si>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</si>
  <si>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</si>
  <si>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</si>
  <si>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</si>
  <si>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</si>
  <si>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</si>
  <si>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</si>
  <si>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</si>
  <si>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</si>
  <si>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</si>
  <si>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</si>
  <si>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</si>
  <si>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</si>
  <si>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</si>
  <si>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</si>
  <si>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</si>
  <si>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</si>
  <si>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</si>
  <si>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</si>
  <si>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</si>
  <si>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</si>
  <si>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</si>
  <si>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</si>
  <si>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</si>
  <si>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</si>
  <si>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</si>
  <si>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</si>
  <si>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</si>
  <si>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</si>
  <si>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</si>
  <si>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</si>
  <si>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</si>
  <si>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</si>
  <si>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</si>
  <si>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</si>
  <si>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</si>
  <si>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</si>
  <si>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</si>
  <si>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</si>
  <si>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</si>
  <si>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</si>
  <si>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</si>
  <si>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</si>
  <si>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</si>
  <si>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</si>
  <si>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</si>
  <si>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</si>
  <si>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</si>
  <si>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</si>
  <si>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</si>
  <si>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</si>
  <si>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</si>
  <si>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</si>
  <si>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</si>
  <si>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</si>
  <si>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</si>
  <si>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</si>
  <si>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</si>
  <si>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</si>
  <si>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</si>
  <si>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</si>
  <si>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</si>
  <si>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</si>
  <si>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</si>
  <si>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</si>
  <si>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</si>
  <si>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</si>
  <si>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</si>
  <si>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</si>
  <si>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</si>
  <si>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</si>
  <si>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</si>
  <si>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</si>
  <si>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</si>
  <si>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</si>
  <si>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</si>
  <si>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</si>
  <si>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</si>
  <si>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</si>
  <si>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</si>
  <si>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</si>
  <si>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</si>
  <si>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</si>
  <si>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</si>
  <si>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</si>
  <si>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</si>
  <si>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</si>
  <si>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</si>
  <si>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</si>
  <si>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</si>
  <si>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</si>
  <si>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</si>
  <si>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</si>
  <si>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</si>
  <si>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</si>
  <si>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</si>
  <si>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</si>
  <si>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</si>
  <si>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</si>
  <si>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</si>
  <si>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</si>
  <si>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</si>
  <si>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</si>
  <si>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</si>
  <si>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</si>
  <si>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</si>
  <si>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</si>
  <si>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</si>
  <si>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</si>
  <si>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</si>
  <si>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</si>
  <si>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</si>
  <si>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</si>
  <si>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</si>
  <si>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</si>
  <si>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</si>
  <si>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</si>
  <si>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</si>
  <si>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</si>
  <si>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</si>
  <si>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</si>
  <si>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</si>
  <si>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</si>
  <si>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</si>
  <si>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</si>
  <si>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</si>
  <si>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</si>
  <si>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</si>
  <si>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</si>
  <si>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</si>
  <si>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</si>
  <si>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</si>
  <si>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</si>
  <si>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</si>
  <si>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</si>
  <si>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</si>
  <si>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</si>
  <si>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</si>
  <si>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</si>
  <si>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</si>
  <si>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</si>
  <si>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</si>
  <si>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</si>
  <si>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</si>
  <si>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</si>
  <si>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</si>
  <si>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</si>
  <si>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</si>
  <si>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</si>
  <si>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</si>
  <si>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</si>
  <si>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</si>
  <si>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</si>
  <si>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</si>
  <si>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</si>
  <si>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</si>
  <si>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</si>
  <si>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</si>
  <si>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</si>
  <si>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</si>
  <si>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</si>
  <si>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</si>
  <si>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</si>
  <si>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</si>
  <si>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</si>
  <si>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</si>
  <si>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</si>
  <si>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</si>
  <si>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</si>
  <si>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</si>
  <si>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</si>
  <si>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</si>
  <si>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</si>
  <si>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</si>
  <si>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</si>
  <si>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</si>
  <si>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</si>
  <si>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</si>
  <si>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</si>
  <si>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</si>
  <si>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</si>
  <si>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</si>
  <si>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</si>
  <si>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</si>
  <si>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</si>
  <si>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</si>
  <si>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</si>
  <si>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</si>
  <si>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</si>
  <si>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</si>
  <si>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</si>
  <si>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</si>
  <si>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</si>
  <si>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</si>
  <si>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</si>
  <si>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</si>
  <si>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</si>
  <si>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</si>
  <si>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</si>
  <si>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</si>
  <si>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</si>
  <si>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</si>
  <si>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</si>
  <si>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</si>
  <si>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</si>
  <si>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</si>
  <si>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</si>
  <si>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</si>
  <si>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</si>
  <si>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</si>
  <si>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</si>
  <si>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</si>
  <si>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</si>
  <si>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</si>
  <si>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</si>
  <si>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</si>
  <si>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</si>
  <si>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</si>
  <si>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</si>
  <si>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</si>
  <si>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</si>
  <si>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</si>
  <si>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</si>
  <si>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</si>
  <si>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</si>
  <si>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</si>
  <si>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</si>
  <si>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</si>
  <si>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</si>
  <si>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</si>
  <si>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</si>
  <si>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</si>
  <si>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</si>
  <si>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</si>
  <si>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</si>
  <si>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</si>
  <si>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</si>
  <si>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</si>
  <si>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</si>
  <si>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</si>
  <si>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</si>
  <si>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</si>
  <si>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</si>
  <si>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</si>
  <si>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</si>
  <si>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</si>
  <si>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</si>
  <si>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</si>
  <si>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</si>
  <si>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</si>
  <si>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</si>
  <si>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</si>
  <si>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</si>
  <si>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</si>
  <si>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</si>
  <si>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</si>
  <si>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</si>
  <si>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</si>
  <si>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</si>
  <si>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</si>
  <si>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</si>
  <si>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</si>
  <si>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</si>
  <si>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</si>
  <si>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</si>
  <si>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</si>
  <si>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</si>
  <si>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</si>
  <si>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</si>
  <si>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</si>
  <si>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</si>
  <si>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</si>
  <si>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</si>
  <si>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</si>
  <si>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</si>
  <si>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</si>
  <si>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</si>
  <si>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</si>
  <si>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</si>
  <si>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</si>
  <si>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</si>
  <si>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</si>
  <si>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</si>
  <si>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</si>
  <si>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</si>
  <si>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</si>
  <si>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</si>
  <si>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</si>
  <si>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</si>
  <si>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</si>
  <si>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</si>
  <si>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</si>
  <si>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</si>
  <si>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</si>
  <si>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</si>
  <si>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</si>
  <si>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</si>
  <si>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</si>
  <si>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</si>
  <si>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</si>
  <si>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</si>
  <si>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</si>
  <si>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</si>
  <si>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</si>
  <si>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</si>
  <si>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</si>
  <si>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</si>
  <si>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</si>
  <si>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</si>
  <si>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</si>
  <si>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</si>
  <si>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</si>
  <si>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</si>
  <si>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</si>
  <si>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</si>
  <si>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</si>
  <si>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</si>
  <si>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</si>
  <si>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</si>
  <si>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</si>
  <si>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</si>
  <si>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</si>
  <si>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</si>
  <si>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</si>
  <si>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</si>
  <si>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</si>
  <si>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</si>
  <si>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</si>
  <si>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</si>
  <si>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</si>
  <si>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</si>
  <si>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</si>
  <si>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</si>
  <si>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</si>
  <si>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</si>
  <si>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</si>
  <si>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</si>
  <si>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</si>
  <si>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</si>
  <si>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</si>
  <si>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</si>
  <si>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</si>
  <si>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</si>
  <si>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</si>
  <si>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</si>
  <si>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</si>
  <si>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</si>
  <si>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</si>
  <si>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</si>
  <si>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</si>
  <si>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</si>
  <si>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</si>
  <si>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</si>
  <si>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</si>
  <si>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</si>
  <si>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</si>
  <si>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</si>
  <si>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</si>
  <si>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</si>
  <si>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</si>
  <si>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</si>
  <si>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</si>
  <si>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</si>
  <si>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</si>
  <si>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</si>
  <si>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</si>
  <si>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</si>
  <si>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</si>
  <si>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</si>
  <si>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</si>
  <si>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</si>
  <si>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</si>
  <si>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</si>
  <si>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</si>
  <si>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</si>
  <si>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</si>
  <si>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</si>
  <si>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</si>
  <si>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</si>
  <si>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</si>
  <si>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</si>
  <si>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</si>
  <si>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</si>
  <si>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</si>
  <si>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</si>
  <si>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</si>
  <si>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</si>
  <si>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</si>
  <si>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</si>
  <si>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</si>
  <si>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</si>
  <si>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</si>
  <si>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</si>
  <si>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</si>
  <si>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</si>
  <si>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</si>
  <si>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</si>
  <si>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</si>
  <si>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</si>
  <si>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</si>
  <si>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</si>
  <si>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</si>
  <si>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</si>
  <si>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</si>
  <si>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</si>
  <si>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</si>
  <si>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</si>
  <si>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</si>
  <si>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</si>
  <si>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</si>
  <si>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</si>
  <si>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</si>
  <si>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</si>
  <si>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</si>
  <si>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</si>
  <si>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</si>
  <si>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</si>
  <si>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</si>
  <si>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</si>
  <si>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</si>
  <si>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</si>
  <si>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</si>
  <si>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</si>
  <si>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</si>
  <si>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</si>
  <si>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</si>
  <si>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</si>
  <si>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</si>
  <si>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</si>
  <si>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</si>
  <si>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</si>
  <si>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</si>
  <si>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</si>
  <si>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</si>
  <si>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</si>
  <si>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</si>
  <si>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</si>
  <si>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</si>
  <si>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</si>
  <si>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</si>
  <si>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</si>
  <si>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</si>
  <si>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</si>
  <si>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</si>
  <si>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</si>
  <si>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</si>
  <si>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</si>
  <si>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</si>
  <si>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</si>
  <si>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</si>
  <si>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</si>
  <si>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</si>
  <si>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</si>
  <si>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</si>
  <si>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</si>
  <si>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</si>
  <si>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</si>
  <si>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</si>
  <si>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</si>
  <si>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</si>
  <si>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</si>
  <si>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</si>
  <si>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</si>
  <si>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</si>
  <si>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</si>
  <si>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</si>
  <si>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</si>
  <si>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</si>
  <si>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</si>
  <si>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</si>
  <si>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</si>
  <si>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</si>
  <si>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</si>
  <si>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</si>
  <si>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</si>
  <si>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</si>
  <si>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</si>
  <si>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</si>
  <si>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</si>
  <si>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</si>
  <si>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</si>
  <si>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</si>
  <si>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</si>
  <si>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</si>
  <si>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</si>
  <si>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</si>
  <si>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</si>
  <si>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</si>
  <si>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</si>
  <si>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</si>
  <si>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</si>
  <si>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</si>
  <si>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</si>
  <si>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</si>
  <si>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</si>
  <si>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</si>
  <si>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</si>
  <si>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</si>
  <si>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</si>
  <si>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</si>
  <si>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</si>
  <si>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</si>
  <si>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</si>
  <si>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</si>
  <si>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</si>
  <si>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</si>
  <si>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</si>
  <si>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</si>
  <si>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</si>
  <si>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</si>
  <si>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</si>
  <si>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</si>
  <si>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</si>
  <si>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</si>
  <si>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</si>
  <si>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</si>
  <si>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</si>
  <si>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</si>
  <si>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</si>
  <si>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</si>
  <si>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</si>
  <si>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</si>
  <si>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</si>
  <si>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</si>
  <si>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</si>
  <si>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</si>
  <si>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</si>
  <si>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</si>
  <si>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</si>
  <si>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</si>
  <si>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</si>
  <si>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</si>
  <si>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</si>
  <si>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</si>
  <si>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</si>
  <si>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</si>
  <si>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</si>
  <si>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</si>
  <si>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</si>
  <si>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</si>
  <si>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</si>
  <si>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</si>
  <si>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</si>
  <si>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</si>
  <si>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</si>
  <si>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</si>
  <si>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</si>
  <si>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</si>
  <si>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</si>
  <si>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</si>
  <si>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</si>
  <si>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</si>
  <si>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</si>
  <si>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</si>
  <si>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</si>
  <si>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</si>
  <si>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</si>
  <si>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</si>
  <si>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</si>
  <si>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</si>
  <si>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</si>
  <si>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</si>
  <si>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</si>
  <si>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</si>
  <si>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</si>
  <si>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</si>
  <si>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</si>
  <si>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</si>
  <si>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</si>
  <si>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</si>
  <si>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</si>
  <si>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</si>
  <si>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</si>
  <si>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</si>
  <si>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</si>
  <si>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</si>
  <si>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</si>
  <si>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</si>
  <si>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</si>
  <si>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</si>
  <si>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</si>
  <si>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</si>
  <si>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</si>
  <si>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</si>
  <si>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</si>
  <si>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</si>
  <si>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</si>
  <si>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</si>
  <si>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</si>
  <si>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</si>
  <si>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</si>
  <si>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</si>
  <si>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</si>
  <si>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</si>
  <si>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</si>
  <si>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</si>
  <si>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</si>
  <si>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</si>
  <si>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</si>
  <si>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</si>
  <si>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</si>
  <si>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</si>
  <si>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</si>
  <si>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</si>
  <si>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</si>
  <si>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</si>
  <si>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</si>
  <si>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</si>
  <si>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</si>
  <si>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</si>
  <si>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</si>
  <si>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</si>
  <si>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</si>
  <si>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</si>
  <si>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</si>
  <si>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</si>
  <si>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</si>
  <si>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</si>
  <si>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</si>
  <si>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</si>
  <si>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</si>
  <si>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</si>
  <si>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</si>
  <si>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</si>
  <si>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</si>
  <si>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</si>
  <si>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</si>
  <si>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</si>
  <si>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</si>
  <si>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</si>
  <si>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</si>
  <si>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</si>
  <si>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</si>
  <si>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</si>
  <si>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</si>
  <si>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</si>
  <si>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</si>
  <si>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</si>
  <si>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</si>
  <si>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</si>
  <si>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</si>
  <si>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</si>
  <si>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</si>
  <si>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</si>
  <si>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</si>
  <si>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</si>
  <si>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</si>
  <si>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</si>
  <si>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</si>
  <si>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</si>
  <si>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</si>
  <si>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</si>
  <si>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</si>
  <si>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</si>
  <si>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</si>
  <si>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</si>
  <si>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</si>
  <si>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</si>
  <si>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</si>
  <si>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</si>
  <si>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</si>
  <si>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</si>
  <si>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</si>
  <si>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</si>
  <si>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</si>
  <si>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</si>
  <si>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</si>
  <si>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</si>
  <si>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</si>
  <si>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</si>
  <si>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</si>
  <si>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</si>
  <si>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</si>
  <si>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</si>
  <si>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</si>
  <si>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</si>
  <si>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</si>
  <si>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</si>
  <si>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</si>
  <si>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</si>
  <si>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</si>
  <si>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</si>
  <si>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</si>
  <si>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</si>
  <si>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</si>
  <si>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</si>
  <si>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</si>
  <si>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</si>
  <si>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</si>
  <si>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</si>
  <si>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</si>
  <si>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</si>
  <si>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</si>
  <si>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</si>
  <si>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</si>
  <si>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</si>
  <si>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</si>
  <si>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</si>
  <si>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</si>
  <si>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</si>
  <si>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</si>
  <si>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</si>
  <si>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</si>
  <si>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</si>
  <si>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</si>
  <si>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</si>
  <si>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</si>
  <si>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</si>
  <si>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</si>
  <si>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</si>
  <si>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</si>
  <si>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</si>
  <si>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</si>
  <si>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</si>
  <si>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</si>
  <si>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</si>
  <si>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</si>
  <si>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</si>
  <si>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</si>
  <si>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</si>
  <si>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</si>
  <si>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</si>
  <si>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</si>
  <si>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</si>
  <si>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</si>
  <si>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</si>
  <si>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</si>
  <si>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</si>
  <si>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</si>
  <si>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</si>
  <si>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</si>
  <si>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</si>
  <si>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</si>
  <si>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</si>
  <si>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</si>
  <si>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</si>
  <si>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</si>
  <si>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</si>
  <si>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</si>
  <si>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</si>
  <si>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</si>
  <si>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</si>
  <si>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</si>
  <si>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</si>
  <si>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</si>
  <si>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</si>
  <si>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</si>
  <si>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</si>
  <si>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</si>
  <si>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</si>
  <si>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</si>
  <si>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</si>
  <si>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</si>
  <si>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</si>
  <si>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</si>
  <si>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</si>
  <si>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</si>
  <si>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</si>
  <si>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</si>
  <si>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</si>
  <si>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</si>
  <si>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</si>
  <si>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</si>
  <si>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</si>
  <si>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</si>
  <si>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</si>
  <si>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</si>
  <si>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</si>
  <si>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</si>
  <si>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</si>
  <si>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</si>
  <si>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</si>
  <si>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</si>
  <si>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</si>
  <si>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</si>
  <si>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</si>
  <si>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</si>
  <si>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</si>
  <si>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</si>
  <si>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</si>
  <si>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</si>
  <si>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</si>
  <si>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</si>
  <si>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</si>
  <si>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</si>
  <si>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</si>
  <si>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</si>
  <si>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</si>
  <si>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</si>
  <si>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</si>
  <si>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</si>
  <si>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</si>
  <si>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</si>
  <si>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</si>
  <si>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</si>
  <si>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</si>
  <si>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</si>
  <si>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</si>
  <si>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</si>
  <si>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</si>
  <si>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</si>
  <si>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</si>
  <si>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</si>
  <si>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</si>
  <si>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</si>
  <si>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</si>
  <si>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</si>
  <si>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</si>
  <si>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</si>
  <si>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</si>
  <si>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</si>
  <si>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</si>
  <si>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</si>
  <si>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</si>
  <si>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</si>
  <si>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</si>
  <si>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</si>
  <si>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</si>
  <si>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</si>
  <si>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</si>
  <si>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</si>
  <si>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</si>
  <si>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</si>
  <si>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</si>
  <si>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</si>
  <si>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</si>
  <si>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</si>
  <si>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</si>
  <si>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</si>
  <si>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</si>
  <si>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</si>
  <si>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</si>
  <si>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</si>
  <si>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</si>
  <si>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</si>
  <si>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</si>
  <si>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</si>
  <si>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</si>
  <si>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</si>
  <si>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</si>
  <si>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</si>
  <si>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</si>
  <si>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</si>
  <si>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</si>
  <si>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</si>
  <si>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</si>
  <si>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</si>
  <si>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</si>
  <si>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</si>
  <si>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</si>
  <si>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</si>
  <si>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</si>
  <si>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</si>
  <si>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</si>
  <si>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</si>
  <si>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</si>
  <si>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</si>
  <si>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</si>
  <si>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</si>
  <si>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</si>
  <si>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</si>
  <si>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</si>
  <si>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</si>
  <si>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</si>
  <si>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</si>
  <si>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</si>
  <si>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</si>
  <si>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</si>
  <si>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</si>
  <si>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</si>
  <si>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</si>
  <si>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</si>
  <si>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</si>
  <si>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</si>
  <si>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</si>
  <si>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</si>
  <si>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</si>
  <si>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</si>
  <si>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</si>
  <si>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</si>
  <si>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</si>
  <si>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</si>
  <si>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</si>
  <si>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</si>
  <si>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</si>
  <si>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</si>
  <si>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</si>
  <si>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</si>
  <si>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</si>
  <si>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</si>
  <si>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</si>
  <si>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</si>
  <si>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</si>
  <si>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</si>
  <si>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</si>
  <si>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</si>
  <si>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</si>
  <si>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</si>
  <si>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</si>
  <si>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</si>
  <si>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</si>
  <si>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</si>
  <si>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</si>
  <si>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</si>
  <si>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</si>
  <si>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</si>
  <si>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</si>
  <si>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</si>
  <si>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</si>
  <si>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</si>
  <si>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</si>
  <si>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</si>
  <si>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</si>
  <si>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</si>
  <si>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</si>
  <si>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</si>
  <si>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</si>
  <si>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</si>
  <si>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</si>
  <si>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</si>
  <si>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</si>
  <si>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</si>
  <si>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</si>
  <si>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</si>
  <si>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</si>
  <si>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</si>
  <si>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</si>
  <si>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</si>
  <si>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</si>
  <si>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</si>
  <si>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</si>
  <si>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</si>
  <si>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</si>
  <si>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</si>
  <si>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</si>
  <si>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</si>
  <si>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</si>
  <si>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</si>
  <si>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</si>
  <si>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</si>
  <si>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</si>
  <si>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</si>
  <si>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</si>
  <si>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</si>
  <si>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</si>
  <si>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</si>
  <si>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</si>
  <si>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</si>
  <si>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</si>
  <si>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</si>
  <si>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</si>
  <si>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</si>
  <si>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</si>
  <si>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</si>
  <si>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</si>
  <si>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</si>
  <si>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</si>
  <si>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</si>
  <si>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</si>
  <si>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</si>
  <si>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</si>
  <si>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</si>
  <si>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</si>
  <si>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</si>
  <si>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</si>
  <si>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</si>
  <si>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</si>
  <si>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</si>
  <si>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</si>
  <si>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</si>
  <si>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</si>
  <si>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</si>
  <si>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</si>
  <si>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</si>
  <si>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</si>
  <si>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</si>
  <si>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</si>
  <si>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</si>
  <si>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</si>
  <si>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</si>
  <si>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</si>
  <si>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</si>
  <si>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</si>
  <si>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</si>
  <si>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</si>
  <si>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</si>
  <si>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</si>
  <si>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</si>
  <si>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</si>
  <si>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</si>
  <si>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</si>
  <si>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</si>
  <si>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</si>
  <si>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</si>
  <si>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</si>
  <si>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</si>
  <si>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</si>
  <si>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</si>
  <si>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</si>
  <si>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</si>
  <si>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</si>
  <si>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</si>
  <si>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</si>
  <si>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</si>
  <si>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</si>
  <si>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</si>
  <si>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</si>
  <si>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</si>
  <si>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</si>
  <si>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</si>
  <si>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</si>
  <si>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</si>
  <si>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</si>
  <si>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</si>
  <si>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</si>
  <si>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</si>
  <si>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</si>
  <si>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</si>
  <si>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</si>
  <si>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</si>
  <si>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</si>
  <si>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</si>
  <si>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</si>
  <si>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</si>
  <si>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</si>
  <si>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</si>
  <si>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</si>
  <si>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</si>
  <si>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</si>
  <si>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</si>
  <si>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</si>
  <si>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</si>
  <si>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</si>
  <si>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</si>
  <si>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</si>
  <si>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</si>
  <si>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</si>
  <si>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</si>
  <si>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</si>
  <si>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</si>
  <si>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</si>
  <si>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</si>
  <si>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</si>
  <si>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</si>
  <si>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</si>
  <si>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</si>
  <si>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</si>
  <si>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</si>
  <si>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</si>
  <si>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</si>
  <si>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</si>
  <si>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</si>
  <si>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</si>
  <si>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</si>
  <si>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</si>
  <si>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</si>
  <si>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</si>
  <si>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</si>
  <si>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</si>
  <si>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</si>
  <si>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</si>
  <si>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</si>
  <si>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</si>
  <si>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</si>
  <si>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</si>
  <si>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</si>
  <si>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</si>
  <si>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</si>
  <si>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</si>
  <si>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</si>
  <si>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</si>
  <si>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</si>
  <si>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</si>
  <si>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</si>
  <si>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</si>
  <si>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</si>
  <si>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</si>
  <si>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</si>
  <si>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</si>
  <si>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</si>
  <si>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</si>
  <si>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</si>
  <si>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</si>
  <si>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</si>
  <si>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</si>
  <si>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</si>
  <si>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</si>
  <si>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</si>
  <si>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</si>
  <si>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</si>
  <si>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</si>
  <si>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</si>
  <si>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</si>
  <si>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</si>
  <si>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</si>
  <si>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</si>
  <si>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</si>
  <si>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</si>
  <si>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</si>
  <si>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</si>
  <si>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</si>
  <si>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</si>
  <si>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</si>
  <si>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</si>
  <si>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</si>
  <si>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</si>
  <si>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</si>
  <si>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</si>
  <si>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</si>
  <si>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</si>
  <si>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</si>
  <si>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</si>
  <si>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</si>
  <si>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</si>
  <si>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</si>
  <si>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</si>
  <si>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</si>
  <si>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</si>
  <si>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</si>
  <si>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</si>
  <si>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</si>
  <si>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</si>
  <si>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</si>
  <si>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</si>
  <si>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</si>
  <si>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</si>
  <si>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</si>
  <si>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</si>
  <si>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</si>
  <si>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</si>
  <si>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</si>
  <si>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</si>
  <si>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</si>
  <si>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</si>
  <si>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</si>
  <si>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</si>
  <si>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</si>
  <si>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</si>
  <si>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</si>
  <si>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</si>
  <si>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</si>
  <si>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</si>
  <si>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</si>
  <si>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</si>
  <si>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</si>
  <si>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</si>
  <si>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</si>
  <si>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</si>
  <si>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</si>
  <si>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</si>
  <si>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</si>
  <si>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</si>
  <si>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</si>
  <si>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</si>
  <si>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</si>
  <si>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</si>
  <si>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</si>
  <si>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</si>
  <si>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</si>
  <si>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</si>
  <si>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</si>
  <si>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</si>
  <si>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</si>
  <si>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</si>
  <si>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</si>
  <si>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</si>
  <si>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</si>
  <si>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</si>
  <si>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</si>
  <si>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</si>
  <si>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</si>
  <si>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</si>
  <si>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</si>
  <si>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</si>
  <si>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</si>
  <si>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</si>
  <si>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</si>
  <si>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</si>
  <si>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</si>
  <si>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</si>
  <si>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</si>
  <si>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</si>
  <si>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</si>
  <si>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</si>
  <si>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</si>
  <si>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</si>
  <si>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</si>
  <si>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</si>
  <si>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</si>
  <si>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</si>
  <si>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</si>
  <si>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</si>
  <si>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</si>
  <si>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</si>
  <si>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</si>
  <si>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</si>
  <si>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</si>
  <si>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</si>
  <si>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</si>
  <si>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</si>
  <si>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</si>
  <si>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</si>
  <si>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</si>
  <si>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</si>
  <si>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</si>
  <si>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</si>
  <si>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</si>
  <si>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</si>
  <si>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</si>
  <si>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</si>
  <si>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</si>
  <si>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</si>
  <si>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</si>
  <si>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</si>
  <si>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</si>
  <si>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</si>
  <si>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</si>
  <si>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</si>
  <si>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</si>
  <si>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</si>
  <si>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</si>
  <si>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</si>
  <si>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</si>
  <si>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</si>
  <si>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</si>
  <si>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</si>
  <si>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</si>
  <si>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</si>
  <si>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</si>
  <si>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</si>
  <si>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</si>
  <si>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</si>
  <si>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</si>
  <si>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</si>
  <si>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</si>
  <si>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</si>
  <si>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</si>
  <si>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</si>
  <si>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</si>
  <si>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</si>
  <si>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</si>
  <si>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</si>
  <si>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</si>
  <si>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</si>
  <si>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</si>
  <si>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</si>
  <si>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</si>
  <si>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</si>
  <si>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</si>
  <si>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</si>
  <si>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</si>
  <si>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</si>
  <si>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</si>
  <si>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</si>
  <si>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</si>
  <si>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</si>
  <si>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</si>
  <si>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</si>
  <si>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</si>
  <si>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</si>
  <si>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</si>
  <si>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</si>
  <si>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</si>
  <si>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</si>
  <si>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</si>
  <si>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</si>
  <si>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</si>
  <si>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</si>
  <si>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</si>
  <si>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</si>
  <si>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</si>
  <si>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</si>
  <si>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</si>
  <si>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</si>
  <si>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</si>
  <si>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</si>
  <si>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</si>
  <si>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</si>
  <si>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</si>
  <si>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</si>
  <si>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</si>
  <si>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</si>
  <si>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</si>
  <si>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</si>
  <si>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</si>
  <si>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</si>
  <si>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</si>
  <si>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</si>
  <si>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</si>
  <si>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</si>
  <si>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</si>
  <si>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</si>
  <si>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</si>
  <si>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</si>
  <si>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</si>
  <si>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</si>
  <si>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</si>
  <si>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</si>
  <si>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</si>
  <si>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</si>
  <si>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</si>
  <si>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</si>
  <si>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</si>
  <si>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</si>
  <si>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</si>
  <si>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</si>
  <si>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</si>
  <si>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</si>
  <si>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</si>
  <si>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</si>
  <si>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</si>
  <si>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</si>
  <si>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</si>
  <si>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</si>
  <si>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</si>
  <si>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</si>
  <si>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</si>
  <si>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</si>
  <si>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</si>
  <si>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</si>
  <si>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</si>
  <si>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</si>
  <si>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</si>
  <si>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</si>
  <si>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</si>
  <si>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</si>
  <si>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</si>
  <si>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</si>
  <si>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</si>
  <si>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</si>
  <si>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</si>
  <si>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</si>
  <si>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</si>
  <si>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</si>
  <si>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</si>
  <si>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</si>
  <si>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</si>
  <si>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</si>
  <si>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</si>
  <si>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</si>
  <si>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</si>
  <si>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</si>
  <si>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</si>
  <si>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</si>
  <si>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</si>
  <si>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</si>
  <si>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</si>
  <si>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</si>
  <si>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</si>
  <si>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</si>
  <si>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</si>
  <si>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</si>
  <si>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</si>
  <si>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</si>
  <si>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</si>
  <si>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</si>
  <si>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</si>
  <si>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</si>
  <si>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</si>
  <si>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</si>
  <si>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</si>
  <si>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</si>
  <si>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</si>
  <si>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</si>
  <si>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</si>
  <si>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</si>
  <si>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</si>
  <si>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</si>
  <si>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</si>
  <si>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</si>
  <si>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</si>
  <si>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</si>
  <si>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</si>
  <si>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</si>
  <si>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</si>
  <si>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</si>
  <si>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</si>
  <si>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</si>
  <si>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</si>
  <si>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</si>
  <si>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</si>
  <si>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</si>
  <si>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</si>
  <si>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</si>
  <si>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</si>
  <si>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</si>
  <si>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</si>
  <si>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</si>
  <si>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</si>
  <si>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</si>
  <si>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</si>
  <si>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</si>
  <si>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</si>
  <si>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</si>
  <si>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</si>
  <si>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</si>
  <si>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</si>
  <si>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</si>
  <si>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</si>
  <si>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</si>
  <si>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</si>
  <si>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</si>
  <si>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</si>
  <si>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</si>
  <si>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</si>
  <si>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</si>
  <si>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</si>
  <si>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</si>
  <si>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</si>
  <si>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</si>
  <si>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</si>
  <si>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</si>
  <si>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</si>
  <si>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</si>
  <si>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</si>
  <si>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</si>
  <si>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</si>
  <si>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</si>
  <si>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</si>
  <si>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</si>
  <si>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</si>
  <si>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</si>
  <si>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</si>
  <si>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</si>
  <si>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</si>
  <si>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</si>
  <si>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</si>
  <si>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</si>
  <si>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</si>
  <si>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</si>
  <si>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</si>
  <si>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</si>
  <si>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</si>
  <si>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</si>
  <si>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</si>
  <si>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</si>
  <si>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</si>
  <si>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</si>
  <si>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</si>
  <si>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</si>
  <si>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</si>
  <si>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</si>
  <si>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</si>
  <si>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</si>
  <si>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</si>
  <si>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</si>
  <si>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</si>
  <si>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</si>
  <si>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</si>
  <si>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</si>
  <si>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</si>
  <si>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</si>
  <si>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</si>
  <si>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</si>
  <si>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</si>
  <si>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</si>
  <si>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</si>
  <si>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</si>
  <si>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</si>
  <si>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</si>
  <si>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</si>
  <si>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</si>
  <si>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</si>
  <si>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</si>
  <si>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</si>
  <si>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</si>
  <si>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</si>
  <si>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</si>
  <si>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</si>
  <si>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</si>
  <si>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</si>
  <si>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</si>
  <si>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</si>
  <si>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</si>
  <si>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</si>
  <si>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</si>
  <si>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</si>
  <si>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</si>
  <si>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</si>
  <si>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</si>
  <si>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</si>
  <si>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</si>
  <si>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</si>
  <si>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</si>
  <si>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</si>
  <si>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</si>
  <si>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</si>
  <si>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</si>
  <si>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</si>
  <si>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</si>
  <si>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</si>
  <si>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</si>
  <si>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</si>
  <si>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</si>
  <si>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</si>
  <si>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</si>
  <si>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</si>
  <si>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</si>
  <si>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</si>
  <si>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</si>
  <si>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</si>
  <si>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</si>
  <si>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</si>
  <si>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</si>
  <si>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</si>
  <si>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</si>
  <si>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</si>
  <si>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</si>
  <si>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</si>
  <si>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</si>
  <si>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</si>
  <si>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</si>
  <si>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</si>
  <si>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</si>
  <si>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</si>
  <si>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</si>
  <si>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</si>
  <si>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</si>
  <si>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</si>
  <si>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</si>
  <si>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</si>
  <si>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</si>
  <si>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</si>
  <si>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</si>
  <si>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</si>
  <si>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</si>
  <si>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</si>
  <si>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</si>
  <si>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</si>
  <si>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</si>
  <si>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</si>
  <si>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</si>
  <si>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</si>
  <si>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</si>
  <si>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</si>
  <si>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</si>
  <si>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</si>
  <si>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</si>
  <si>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</si>
  <si>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</si>
  <si>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</si>
  <si>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</si>
  <si>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</si>
  <si>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</si>
  <si>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</si>
  <si>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</si>
  <si>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</si>
  <si>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</si>
  <si>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</si>
  <si>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</si>
  <si>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</si>
  <si>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</si>
  <si>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</si>
  <si>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</si>
  <si>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</si>
  <si>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</si>
  <si>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</si>
  <si>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</si>
  <si>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</si>
  <si>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</si>
  <si>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</si>
  <si>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</si>
  <si>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</si>
  <si>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</si>
  <si>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</si>
  <si>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</si>
  <si>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</si>
  <si>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</si>
  <si>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</si>
  <si>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</si>
  <si>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</si>
  <si>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</si>
  <si>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</si>
  <si>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</si>
  <si>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</si>
  <si>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</si>
  <si>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</si>
  <si>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</si>
  <si>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</si>
  <si>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</si>
  <si>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</si>
  <si>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</si>
  <si>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</si>
  <si>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</si>
  <si>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</si>
  <si>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</si>
  <si>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</si>
  <si>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</si>
  <si>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</si>
  <si>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</si>
  <si>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</si>
  <si>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</si>
  <si>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</si>
  <si>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</si>
  <si>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</si>
  <si>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</si>
  <si>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</si>
  <si>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</si>
  <si>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</si>
  <si>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</si>
  <si>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</si>
  <si>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</si>
  <si>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</si>
  <si>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</si>
  <si>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</si>
  <si>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</si>
  <si>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</si>
  <si>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</si>
  <si>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</si>
  <si>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</si>
  <si>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</si>
  <si>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</si>
  <si>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</si>
  <si>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</si>
  <si>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</si>
  <si>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</si>
  <si>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</si>
  <si>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</si>
  <si>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</si>
  <si>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</si>
  <si>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</si>
  <si>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</si>
  <si>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</si>
  <si>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</si>
  <si>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</si>
  <si>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</si>
  <si>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</si>
  <si>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</si>
  <si>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</si>
  <si>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</si>
  <si>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</si>
  <si>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</si>
  <si>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</si>
  <si>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</si>
  <si>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</si>
  <si>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</si>
  <si>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</si>
  <si>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</si>
  <si>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</si>
  <si>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</si>
  <si>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</si>
  <si>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</si>
  <si>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</si>
  <si>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</si>
  <si>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</si>
  <si>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</si>
  <si>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</si>
  <si>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</si>
  <si>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</si>
  <si>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</si>
  <si>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</si>
  <si>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</si>
  <si>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</si>
  <si>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</si>
  <si>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</si>
  <si>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</si>
  <si>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</si>
  <si>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</si>
  <si>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</si>
  <si>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</si>
  <si>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</si>
  <si>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</si>
  <si>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</si>
  <si>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</si>
  <si>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</si>
  <si>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</si>
  <si>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</si>
  <si>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</si>
  <si>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</si>
  <si>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</si>
  <si>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</si>
  <si>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</si>
  <si>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</si>
  <si>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</si>
  <si>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</si>
  <si>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</si>
  <si>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</si>
  <si>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</si>
  <si>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</si>
  <si>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</si>
  <si>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</si>
  <si>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</si>
  <si>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</si>
  <si>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</si>
  <si>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</si>
  <si>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</si>
  <si>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</si>
  <si>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</si>
  <si>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</si>
  <si>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</si>
  <si>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</si>
  <si>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</si>
  <si>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</si>
  <si>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</si>
  <si>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</si>
  <si>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</si>
  <si>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</si>
  <si>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</si>
  <si>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</si>
  <si>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</si>
  <si>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</si>
  <si>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</si>
  <si>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</si>
  <si>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</si>
  <si>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</si>
  <si>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</si>
  <si>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</si>
  <si>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</si>
  <si>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</si>
  <si>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</si>
  <si>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</si>
  <si>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</si>
  <si>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</si>
  <si>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</si>
  <si>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</si>
  <si>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</si>
  <si>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</si>
  <si>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</si>
  <si>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</si>
  <si>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</si>
  <si>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</si>
  <si>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</si>
  <si>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</si>
  <si>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</si>
  <si>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</si>
  <si>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</si>
  <si>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</si>
  <si>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</si>
  <si>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</si>
  <si>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</si>
  <si>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</si>
  <si>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</si>
  <si>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</si>
  <si>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</si>
  <si>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</si>
  <si>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</si>
  <si>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</si>
  <si>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</si>
  <si>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</si>
  <si>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</si>
  <si>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</si>
  <si>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</si>
  <si>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</si>
  <si>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</si>
  <si>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</si>
  <si>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</si>
  <si>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</si>
  <si>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</si>
  <si>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</si>
  <si>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</si>
  <si>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</si>
  <si>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</si>
  <si>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</si>
  <si>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</si>
  <si>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</si>
  <si>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</si>
  <si>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</si>
  <si>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</si>
  <si>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</si>
  <si>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</si>
  <si>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</si>
  <si>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</si>
  <si>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</si>
  <si>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</si>
  <si>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</si>
  <si>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</si>
  <si>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</si>
  <si>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</si>
  <si>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</si>
  <si>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</si>
  <si>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</si>
  <si>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</si>
  <si>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</si>
  <si>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</si>
  <si>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</si>
  <si>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</si>
  <si>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</si>
  <si>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</si>
  <si>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</si>
  <si>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</si>
  <si>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</si>
  <si>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</si>
  <si>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</si>
  <si>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</si>
  <si>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</si>
  <si>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</si>
  <si>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</si>
  <si>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</si>
  <si>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</si>
  <si>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</si>
  <si>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</si>
  <si>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</si>
  <si>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</si>
  <si>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</si>
  <si>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</si>
  <si>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</si>
  <si>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</si>
  <si>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</si>
  <si>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</si>
  <si>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</si>
  <si>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</si>
  <si>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</si>
  <si>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</si>
  <si>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</si>
  <si>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</si>
  <si>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</si>
  <si>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</si>
  <si>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</si>
  <si>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</si>
  <si>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</si>
  <si>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</si>
  <si>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</si>
  <si>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</si>
  <si>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</si>
  <si>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</si>
  <si>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</si>
  <si>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</si>
  <si>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</si>
  <si>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</si>
  <si>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</si>
  <si>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</si>
  <si>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</si>
  <si>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</si>
  <si>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</si>
  <si>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</si>
  <si>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</si>
  <si>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</si>
  <si>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</si>
  <si>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</si>
  <si>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</si>
  <si>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</si>
  <si>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</si>
  <si>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</si>
  <si>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</si>
  <si>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</si>
  <si>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</si>
  <si>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</si>
  <si>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</si>
  <si>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</si>
  <si>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</si>
  <si>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</si>
  <si>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</si>
  <si>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</si>
  <si>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</si>
  <si>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</si>
  <si>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</si>
  <si>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</si>
  <si>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</si>
  <si>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</si>
  <si>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</si>
  <si>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</si>
  <si>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</si>
  <si>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</si>
  <si>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</si>
  <si>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</si>
  <si>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</si>
  <si>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</si>
  <si>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</si>
  <si>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</si>
  <si>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</si>
  <si>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</si>
  <si>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</si>
  <si>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</si>
  <si>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</si>
  <si>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</si>
  <si>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</si>
  <si>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</si>
  <si>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</si>
  <si>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</si>
  <si>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</si>
  <si>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</si>
  <si>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</si>
  <si>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</si>
  <si>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</si>
  <si>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</si>
  <si>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</si>
  <si>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</si>
  <si>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</si>
  <si>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</si>
  <si>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</si>
  <si>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</si>
  <si>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</si>
  <si>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</si>
  <si>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</si>
  <si>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</si>
  <si>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</si>
  <si>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</si>
  <si>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</si>
  <si>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</si>
  <si>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</si>
  <si>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</si>
  <si>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</si>
  <si>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</si>
  <si>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</si>
  <si>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</si>
  <si>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</si>
  <si>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</si>
  <si>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</si>
  <si>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</si>
  <si>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</si>
  <si>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</si>
  <si>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</si>
  <si>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</si>
  <si>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</si>
  <si>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</si>
  <si>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</si>
  <si>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</si>
  <si>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</si>
  <si>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</si>
  <si>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</si>
  <si>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</si>
  <si>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</si>
  <si>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</si>
  <si>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</si>
  <si>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</si>
  <si>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</si>
  <si>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</si>
  <si>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</si>
  <si>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</si>
  <si>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</si>
  <si>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</si>
  <si>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</si>
  <si>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</si>
  <si>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</si>
  <si>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</si>
  <si>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</si>
  <si>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</si>
  <si>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</si>
  <si>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</si>
  <si>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</si>
  <si>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</si>
  <si>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</si>
  <si>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</si>
  <si>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</si>
  <si>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</si>
  <si>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</si>
  <si>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</si>
  <si>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</si>
  <si>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</si>
  <si>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</si>
  <si>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</si>
  <si>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</si>
  <si>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</si>
  <si>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</si>
  <si>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</si>
  <si>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</si>
  <si>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</si>
  <si>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</si>
  <si>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</si>
  <si>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</si>
  <si>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</si>
  <si>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</si>
  <si>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</si>
  <si>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</si>
  <si>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</si>
  <si>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</si>
  <si>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</si>
  <si>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</si>
  <si>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</si>
  <si>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</si>
  <si>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</si>
  <si>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</si>
  <si>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</si>
  <si>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</si>
  <si>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</si>
  <si>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</si>
  <si>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</si>
  <si>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</si>
  <si>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</si>
  <si>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</si>
  <si>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</si>
  <si>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</si>
  <si>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</si>
  <si>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</si>
  <si>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</si>
  <si>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</si>
  <si>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</si>
  <si>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</si>
  <si>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</si>
  <si>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</si>
  <si>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</si>
  <si>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</si>
  <si>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</si>
  <si>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</si>
  <si>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</si>
  <si>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</si>
  <si>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</si>
  <si>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</si>
  <si>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</si>
  <si>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</si>
  <si>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</si>
  <si>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</si>
  <si>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</si>
  <si>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</si>
  <si>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</si>
  <si>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</si>
  <si>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</si>
  <si>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</si>
  <si>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</si>
  <si>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</si>
  <si>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</si>
  <si>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</si>
  <si>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</si>
  <si>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</si>
  <si>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</si>
  <si>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</si>
  <si>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</si>
  <si>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</si>
  <si>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</si>
  <si>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</si>
  <si>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</si>
  <si>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</si>
  <si>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</si>
  <si>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</si>
  <si>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</si>
  <si>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</si>
  <si>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</si>
  <si>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</si>
  <si>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</si>
  <si>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</si>
  <si>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</si>
  <si>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</si>
  <si>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</si>
  <si>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</si>
  <si>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</si>
  <si>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</si>
  <si>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</si>
  <si>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</si>
  <si>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</si>
  <si>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</si>
  <si>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</si>
  <si>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</si>
  <si>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</si>
  <si>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</si>
  <si>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</si>
  <si>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</si>
  <si>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</si>
  <si>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</si>
  <si>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</si>
  <si>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</si>
  <si>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</si>
  <si>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</si>
  <si>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</si>
  <si>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</si>
  <si>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</si>
  <si>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</si>
  <si>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</si>
  <si>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</si>
  <si>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</si>
  <si>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</si>
  <si>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</si>
  <si>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</si>
  <si>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</si>
  <si>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</si>
  <si>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</si>
  <si>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</si>
  <si>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</si>
  <si>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</si>
  <si>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</si>
  <si>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</si>
  <si>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</si>
  <si>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</si>
  <si>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</si>
  <si>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</si>
  <si>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</si>
  <si>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</si>
  <si>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</si>
  <si>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</si>
  <si>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</si>
  <si>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</si>
  <si>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</si>
  <si>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</si>
  <si>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</si>
  <si>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</si>
  <si>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</si>
  <si>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</si>
  <si>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</si>
  <si>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</si>
  <si>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</si>
  <si>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</si>
  <si>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</si>
  <si>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</si>
  <si>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</si>
  <si>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</si>
  <si>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</si>
  <si>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</si>
  <si>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</si>
  <si>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</si>
  <si>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</si>
  <si>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</si>
  <si>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</si>
  <si>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</si>
  <si>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</si>
  <si>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</si>
  <si>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</si>
  <si>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</si>
  <si>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</si>
  <si>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</si>
  <si>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</si>
  <si>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</si>
  <si>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</si>
  <si>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</si>
  <si>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</si>
  <si>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</si>
  <si>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</si>
  <si>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</si>
  <si>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</si>
  <si>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</si>
  <si>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</si>
  <si>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</si>
  <si>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</si>
  <si>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</si>
  <si>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</si>
  <si>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</si>
  <si>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</si>
  <si>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</si>
  <si>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</si>
  <si>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</si>
  <si>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</si>
  <si>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</si>
  <si>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</si>
  <si>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</si>
  <si>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</si>
  <si>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</si>
  <si>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</si>
  <si>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</si>
  <si>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</si>
  <si>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</si>
  <si>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</si>
  <si>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</si>
  <si>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</si>
  <si>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</si>
  <si>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</si>
  <si>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</si>
  <si>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</si>
  <si>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</si>
  <si>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</si>
  <si>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</si>
  <si>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</si>
  <si>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</si>
  <si>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</si>
  <si>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</si>
  <si>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</si>
  <si>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</si>
  <si>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</si>
  <si>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</si>
  <si>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</si>
  <si>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</si>
  <si>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</si>
  <si>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</si>
  <si>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</si>
  <si>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</si>
  <si>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</si>
  <si>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</si>
  <si>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</si>
  <si>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</si>
  <si>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</si>
  <si>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</si>
  <si>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</si>
  <si>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</si>
  <si>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</si>
  <si>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</si>
  <si>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</si>
  <si>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</si>
  <si>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</si>
  <si>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</si>
  <si>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</si>
  <si>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</si>
  <si>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</si>
  <si>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</si>
  <si>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</si>
  <si>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</si>
  <si>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</si>
  <si>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</si>
  <si>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</si>
  <si>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</si>
  <si>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</si>
  <si>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</si>
  <si>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</si>
  <si>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</si>
  <si>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</si>
  <si>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</si>
  <si>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</si>
  <si>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</si>
  <si>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</si>
  <si>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</si>
  <si>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</si>
  <si>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</si>
  <si>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</si>
  <si>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</si>
  <si>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</si>
  <si>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</si>
  <si>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</si>
  <si>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</si>
  <si>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</si>
  <si>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</si>
  <si>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</si>
  <si>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</si>
  <si>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</si>
  <si>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</si>
  <si>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</si>
  <si>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</si>
  <si>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</si>
  <si>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</si>
  <si>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</si>
  <si>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</si>
  <si>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</si>
  <si>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</si>
  <si>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</si>
  <si>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</si>
  <si>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</si>
  <si>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</si>
  <si>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</si>
  <si>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</si>
  <si>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</si>
  <si>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</si>
  <si>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</si>
  <si>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</si>
  <si>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</si>
  <si>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</si>
  <si>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</si>
  <si>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</si>
  <si>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</si>
  <si>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</si>
  <si>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</si>
  <si>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</si>
  <si>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</si>
  <si>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</si>
  <si>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</si>
  <si>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</si>
  <si>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</si>
  <si>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</si>
  <si>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</si>
  <si>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</si>
  <si>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</si>
  <si>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</si>
  <si>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</si>
  <si>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</si>
  <si>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</si>
  <si>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</si>
  <si>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</si>
  <si>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</si>
  <si>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</si>
  <si>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</si>
  <si>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</si>
  <si>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</si>
  <si>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</si>
  <si>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</si>
  <si>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</si>
  <si>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</si>
  <si>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</si>
  <si>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</si>
  <si>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</si>
  <si>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</si>
  <si>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</si>
  <si>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</si>
  <si>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</si>
  <si>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</si>
  <si>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</si>
  <si>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</si>
  <si>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</si>
  <si>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</si>
  <si>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</si>
  <si>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</si>
  <si>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</si>
  <si>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</si>
  <si>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</si>
  <si>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</si>
  <si>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</si>
  <si>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</si>
  <si>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</si>
  <si>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</si>
  <si>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</si>
  <si>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</si>
  <si>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</si>
  <si>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</si>
  <si>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</si>
  <si>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</si>
  <si>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</si>
  <si>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</si>
  <si>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</si>
  <si>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</si>
  <si>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</si>
  <si>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</si>
  <si>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</si>
  <si>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</si>
  <si>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</si>
  <si>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</si>
  <si>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</si>
  <si>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</si>
  <si>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</si>
  <si>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</si>
  <si>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</si>
  <si>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</si>
  <si>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</si>
  <si>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</si>
  <si>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</si>
  <si>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</si>
  <si>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</si>
  <si>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</si>
  <si>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</si>
  <si>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</si>
  <si>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</si>
  <si>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</si>
  <si>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</si>
  <si>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</si>
  <si>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</si>
  <si>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</si>
  <si>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</si>
  <si>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</si>
  <si>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</si>
  <si>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</si>
  <si>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</si>
  <si>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</si>
  <si>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</si>
  <si>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</si>
  <si>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</si>
  <si>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</si>
  <si>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</si>
  <si>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</si>
  <si>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</si>
  <si>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</si>
  <si>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</si>
  <si>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</si>
  <si>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</si>
  <si>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</si>
  <si>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</si>
  <si>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</si>
  <si>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</si>
  <si>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</si>
  <si>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</si>
  <si>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</si>
  <si>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</si>
  <si>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</si>
  <si>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</si>
  <si>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</si>
  <si>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</si>
  <si>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</si>
  <si>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</si>
  <si>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</si>
  <si>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</si>
  <si>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</si>
  <si>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</si>
  <si>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</si>
  <si>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</si>
  <si>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</si>
  <si>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</si>
  <si>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</si>
  <si>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</si>
  <si>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</si>
  <si>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</si>
  <si>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</si>
  <si>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</si>
  <si>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</si>
  <si>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</si>
  <si>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</si>
  <si>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</si>
  <si>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</si>
  <si>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</si>
  <si>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</si>
  <si>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</si>
  <si>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</si>
  <si>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</si>
  <si>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</si>
  <si>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</si>
  <si>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</si>
  <si>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</si>
  <si>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</si>
  <si>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</si>
  <si>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</si>
  <si>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</si>
  <si>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</si>
  <si>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</si>
  <si>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</si>
  <si>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</si>
  <si>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</si>
  <si>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</si>
  <si>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</si>
  <si>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</si>
  <si>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</si>
  <si>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</si>
  <si>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</si>
  <si>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</si>
  <si>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</si>
  <si>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</si>
  <si>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</si>
  <si>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</si>
  <si>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</si>
  <si>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</si>
  <si>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</si>
  <si>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</si>
  <si>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</si>
  <si>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</si>
  <si>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</si>
  <si>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</si>
  <si>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</si>
  <si>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</si>
  <si>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</si>
  <si>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</si>
  <si>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</si>
  <si>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</si>
  <si>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</si>
  <si>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</si>
  <si>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</si>
  <si>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</si>
  <si>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</si>
  <si>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</si>
  <si>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</si>
  <si>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</si>
  <si>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</si>
  <si>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</si>
  <si>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</si>
  <si>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</si>
  <si>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</si>
  <si>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</si>
  <si>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</si>
  <si>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</si>
  <si>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</si>
  <si>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</si>
  <si>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</si>
  <si>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</si>
  <si>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</si>
  <si>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</si>
  <si>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</si>
  <si>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</si>
  <si>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</si>
  <si>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</si>
  <si>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</si>
  <si>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</si>
  <si>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</si>
  <si>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</si>
  <si>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</si>
  <si>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</si>
  <si>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</si>
  <si>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</si>
  <si>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</si>
  <si>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</si>
  <si>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</si>
  <si>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</si>
  <si>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</si>
  <si>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</si>
  <si>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</si>
  <si>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</si>
  <si>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</si>
  <si>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</si>
  <si>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</si>
  <si>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</si>
  <si>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</si>
  <si>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</si>
  <si>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</si>
  <si>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</si>
  <si>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</si>
  <si>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</si>
  <si>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</si>
  <si>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</si>
  <si>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</si>
  <si>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</si>
  <si>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</si>
  <si>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</si>
  <si>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</si>
  <si>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</si>
  <si>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</si>
  <si>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</si>
  <si>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</si>
  <si>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</si>
  <si>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</si>
  <si>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</si>
  <si>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</si>
  <si>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</si>
  <si>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</si>
  <si>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</si>
  <si>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</si>
  <si>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</si>
  <si>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</si>
  <si>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</si>
  <si>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</si>
  <si>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</si>
  <si>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</si>
  <si>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</si>
  <si>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</si>
  <si>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</si>
  <si>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</si>
  <si>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</si>
  <si>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</si>
  <si>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</si>
  <si>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</si>
  <si>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</si>
  <si>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</si>
  <si>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</si>
  <si>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</si>
  <si>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</si>
  <si>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</si>
  <si>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</si>
  <si>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</si>
  <si>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</si>
  <si>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</si>
  <si>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</si>
  <si>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</si>
  <si>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</si>
  <si>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</si>
  <si>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</si>
  <si>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</si>
  <si>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</si>
  <si>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</si>
  <si>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</si>
  <si>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</si>
  <si>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</si>
  <si>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</si>
  <si>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</si>
  <si>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</si>
  <si>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</si>
  <si>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</si>
  <si>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</si>
  <si>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</si>
  <si>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</si>
  <si>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</si>
  <si>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</si>
  <si>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</si>
  <si>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</si>
  <si>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</si>
  <si>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</si>
  <si>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</si>
  <si>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</si>
  <si>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</si>
  <si>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</si>
  <si>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</si>
  <si>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</si>
  <si>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</si>
  <si>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</si>
  <si>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</si>
  <si>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</si>
  <si>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</si>
  <si>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</si>
  <si>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</si>
  <si>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</si>
  <si>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</si>
  <si>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</si>
  <si>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</si>
  <si>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</si>
  <si>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</si>
  <si>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</si>
  <si>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</si>
  <si>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</si>
  <si>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</si>
  <si>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</si>
  <si>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</si>
  <si>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</si>
  <si>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</si>
  <si>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</si>
  <si>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</si>
  <si>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</si>
  <si>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</si>
  <si>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</si>
  <si>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</si>
  <si>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</si>
  <si>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</si>
  <si>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</si>
  <si>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</si>
  <si>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</si>
  <si>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</si>
  <si>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</si>
  <si>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</si>
  <si>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</si>
  <si>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</si>
  <si>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</si>
  <si>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</si>
  <si>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</si>
  <si>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</si>
  <si>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</si>
  <si>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</si>
  <si>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</si>
  <si>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</si>
  <si>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</si>
  <si>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</si>
  <si>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</si>
  <si>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</si>
  <si>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</si>
  <si>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</si>
  <si>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</si>
  <si>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</si>
  <si>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</si>
  <si>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</si>
  <si>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</si>
  <si>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</si>
  <si>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</si>
  <si>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</si>
  <si>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</si>
  <si>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</si>
  <si>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</si>
  <si>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</si>
  <si>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</si>
  <si>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</si>
  <si>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</si>
  <si>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</si>
  <si>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</si>
  <si>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</si>
  <si>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</si>
  <si>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</si>
  <si>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</si>
  <si>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</si>
  <si>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</si>
  <si>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</si>
  <si>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</si>
  <si>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</si>
  <si>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</si>
  <si>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</si>
  <si>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</si>
  <si>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</si>
  <si>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</si>
  <si>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</si>
  <si>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</si>
  <si>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</si>
  <si>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</si>
  <si>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</si>
  <si>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</si>
  <si>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</si>
  <si>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</si>
  <si>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</si>
  <si>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</si>
  <si>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</si>
  <si>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</si>
  <si>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</si>
  <si>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</si>
  <si>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</si>
  <si>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</si>
  <si>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</si>
  <si>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</si>
  <si>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</si>
  <si>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</si>
  <si>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</si>
  <si>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</si>
  <si>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</si>
  <si>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</si>
  <si>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</si>
  <si>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</si>
  <si>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</si>
  <si>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</si>
  <si>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</si>
  <si>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</si>
  <si>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</si>
  <si>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</si>
  <si>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</si>
  <si>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</si>
  <si>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</si>
  <si>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</si>
  <si>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</si>
  <si>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</si>
  <si>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</si>
  <si>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</si>
  <si>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</si>
  <si>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</si>
  <si>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</si>
  <si>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</si>
  <si>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</si>
  <si>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</si>
  <si>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</si>
  <si>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</si>
  <si>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</si>
  <si>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</si>
  <si>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</si>
  <si>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</si>
  <si>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</si>
  <si>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</si>
  <si>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</si>
  <si>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</si>
  <si>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</si>
  <si>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</si>
  <si>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</si>
  <si>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</si>
  <si>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</si>
  <si>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</si>
  <si>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</si>
  <si>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</si>
  <si>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</si>
  <si>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</si>
  <si>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</si>
  <si>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</si>
  <si>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</si>
  <si>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</si>
  <si>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</si>
  <si>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</si>
  <si>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</si>
  <si>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</si>
  <si>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</si>
  <si>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</si>
  <si>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</si>
  <si>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</si>
  <si>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</si>
  <si>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</si>
  <si>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</si>
  <si>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</si>
  <si>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</si>
  <si>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</si>
  <si>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</si>
  <si>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</si>
  <si>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</si>
  <si>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</si>
  <si>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</si>
  <si>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</si>
  <si>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</si>
  <si>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</si>
  <si>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</si>
  <si>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</si>
  <si>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</si>
  <si>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</si>
  <si>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</si>
  <si>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</si>
  <si>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</si>
  <si>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</si>
  <si>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</si>
  <si>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</si>
  <si>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</si>
  <si>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</si>
  <si>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</si>
  <si>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</si>
  <si>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</si>
  <si>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</si>
  <si>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</si>
  <si>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</si>
  <si>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</si>
  <si>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</si>
  <si>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</si>
  <si>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</si>
  <si>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</si>
  <si>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</si>
  <si>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</si>
  <si>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</si>
  <si>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</si>
  <si>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</si>
  <si>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</si>
  <si>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</si>
  <si>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</si>
  <si>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</si>
  <si>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</si>
  <si>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</si>
  <si>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</si>
  <si>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</si>
  <si>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</si>
  <si>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</si>
  <si>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</si>
  <si>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</si>
  <si>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</si>
  <si>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</si>
  <si>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</si>
  <si>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</si>
  <si>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</si>
  <si>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</si>
  <si>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</si>
  <si>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</si>
  <si>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</si>
  <si>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</si>
  <si>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</si>
  <si>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</si>
  <si>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</si>
  <si>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</si>
  <si>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</si>
  <si>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</si>
  <si>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</si>
  <si>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</si>
  <si>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</si>
  <si>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</si>
  <si>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</si>
  <si>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</si>
  <si>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</si>
  <si>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</si>
  <si>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</si>
  <si>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</si>
  <si>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</si>
  <si>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</si>
  <si>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</si>
  <si>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</si>
  <si>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</si>
  <si>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</si>
  <si>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</si>
  <si>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</si>
  <si>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</si>
  <si>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</si>
  <si>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</si>
  <si>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</si>
  <si>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</si>
  <si>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</si>
  <si>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</si>
  <si>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</si>
  <si>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</si>
  <si>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</si>
  <si>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</si>
  <si>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</si>
  <si>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</si>
  <si>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</si>
  <si>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</si>
  <si>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</si>
  <si>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</si>
  <si>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</si>
  <si>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</si>
  <si>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</si>
  <si>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</si>
  <si>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</si>
  <si>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</si>
  <si>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</si>
  <si>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</si>
  <si>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</si>
  <si>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</si>
  <si>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</si>
  <si>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</si>
  <si>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</si>
  <si>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</si>
  <si>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</si>
  <si>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</si>
  <si>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</si>
  <si>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</si>
  <si>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</si>
  <si>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</si>
  <si>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</si>
  <si>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</si>
  <si>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</si>
  <si>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</si>
  <si>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</si>
  <si>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</si>
  <si>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</si>
  <si>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</si>
  <si>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</si>
  <si>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</si>
  <si>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</si>
  <si>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</si>
  <si>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</si>
  <si>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</si>
  <si>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</si>
  <si>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</si>
  <si>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</si>
  <si>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</si>
  <si>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</si>
  <si>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</si>
  <si>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</si>
  <si>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</si>
  <si>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</si>
  <si>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</si>
  <si>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</si>
  <si>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</si>
  <si>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</si>
  <si>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</si>
  <si>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</si>
  <si>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</si>
  <si>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</si>
  <si>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</si>
  <si>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</si>
  <si>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</si>
  <si>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</si>
  <si>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</si>
  <si>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</si>
  <si>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</si>
  <si>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</si>
  <si>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</si>
  <si>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</si>
  <si>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</si>
  <si>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</si>
  <si>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</si>
  <si>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</si>
  <si>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</si>
  <si>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</si>
  <si>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</si>
  <si>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</si>
  <si>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</si>
  <si>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</si>
  <si>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</si>
  <si>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</si>
  <si>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</si>
  <si>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</si>
  <si>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</si>
  <si>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</si>
  <si>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</si>
  <si>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</si>
  <si>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</si>
  <si>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</si>
  <si>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</si>
  <si>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</si>
  <si>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</si>
  <si>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</si>
  <si>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</si>
  <si>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</si>
  <si>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</si>
  <si>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</si>
  <si>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</si>
  <si>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</si>
  <si>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</si>
  <si>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</si>
  <si>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</si>
  <si>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</si>
  <si>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</si>
  <si>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</si>
  <si>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</si>
  <si>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</si>
  <si>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</si>
  <si>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</si>
  <si>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</si>
  <si>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</si>
  <si>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</si>
  <si>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</si>
  <si>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</si>
  <si>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</si>
  <si>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</si>
  <si>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</si>
  <si>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</si>
  <si>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</si>
  <si>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</si>
  <si>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</si>
  <si>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</si>
  <si>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</si>
  <si>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</si>
  <si>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</si>
  <si>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</si>
  <si>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</si>
  <si>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</si>
  <si>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</si>
  <si>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</si>
  <si>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</si>
  <si>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</si>
  <si>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</si>
  <si>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</si>
  <si>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</si>
  <si>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</si>
  <si>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</si>
  <si>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</si>
  <si>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</si>
  <si>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</si>
  <si>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</si>
  <si>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</si>
  <si>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</si>
  <si>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</si>
  <si>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</si>
  <si>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</si>
  <si>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</si>
  <si>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</si>
  <si>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</si>
  <si>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</si>
  <si>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</si>
  <si>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</si>
  <si>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</si>
  <si>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</si>
  <si>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</si>
  <si>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</si>
  <si>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</si>
  <si>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</si>
  <si>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</si>
  <si>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</si>
  <si>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</si>
  <si>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</si>
  <si>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</si>
  <si>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</si>
  <si>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</si>
  <si>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</si>
  <si>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</si>
  <si>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</si>
  <si>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</si>
  <si>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</si>
  <si>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</si>
  <si>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</si>
  <si>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</si>
  <si>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</si>
  <si>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</si>
  <si>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</si>
  <si>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</si>
  <si>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</si>
  <si>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</si>
  <si>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</si>
  <si>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</si>
  <si>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</si>
  <si>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</si>
  <si>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</si>
  <si>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</si>
  <si>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</si>
  <si>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</si>
  <si>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</si>
  <si>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</si>
  <si>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</si>
  <si>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</si>
  <si>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</si>
  <si>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</si>
  <si>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</si>
  <si>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</si>
  <si>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</si>
  <si>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</si>
  <si>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</si>
  <si>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</si>
  <si>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</si>
  <si>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</si>
  <si>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</si>
  <si>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</si>
  <si>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</si>
  <si>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</si>
  <si>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</si>
  <si>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</si>
  <si>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</si>
  <si>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</si>
  <si>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</si>
  <si>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</si>
  <si>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</si>
  <si>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</si>
  <si>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</si>
  <si>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</si>
  <si>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</si>
  <si>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</si>
  <si>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</si>
  <si>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</si>
  <si>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</si>
  <si>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</si>
  <si>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</si>
  <si>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</si>
  <si>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</si>
  <si>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</si>
  <si>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</si>
  <si>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</si>
  <si>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</si>
  <si>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</si>
  <si>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</si>
  <si>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</si>
  <si>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</si>
  <si>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</si>
  <si>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</si>
  <si>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</si>
  <si>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</si>
  <si>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</si>
  <si>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</si>
  <si>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</si>
  <si>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</si>
  <si>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</si>
  <si>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</si>
  <si>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</si>
  <si>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</si>
  <si>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</si>
  <si>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</si>
  <si>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</si>
  <si>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</si>
  <si>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</si>
  <si>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</si>
  <si>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</si>
  <si>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</si>
  <si>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</si>
  <si>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</si>
  <si>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</si>
  <si>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</si>
  <si>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</si>
  <si>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</si>
  <si>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</si>
  <si>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</si>
  <si>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</si>
  <si>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</si>
  <si>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</si>
  <si>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</si>
  <si>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</si>
  <si>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</si>
  <si>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</si>
  <si>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</si>
  <si>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</si>
  <si>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</si>
  <si>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</si>
  <si>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</si>
  <si>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</si>
  <si>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</si>
  <si>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</si>
  <si>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</si>
  <si>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</si>
  <si>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</si>
  <si>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</si>
  <si>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</si>
  <si>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</si>
  <si>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</si>
  <si>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</si>
  <si>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</si>
  <si>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</si>
  <si>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</si>
  <si>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</si>
  <si>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</si>
  <si>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</si>
  <si>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</si>
  <si>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</si>
  <si>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</si>
  <si>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</si>
  <si>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</si>
  <si>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</si>
  <si>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</si>
  <si>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</si>
  <si>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</si>
  <si>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</si>
  <si>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</si>
  <si>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</si>
  <si>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</si>
  <si>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</si>
  <si>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</si>
  <si>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</si>
  <si>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</si>
  <si>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</si>
  <si>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</si>
  <si>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</si>
  <si>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</si>
  <si>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</si>
  <si>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</si>
  <si>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</si>
  <si>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</si>
  <si>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</si>
  <si>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</si>
  <si>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</si>
  <si>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</si>
  <si>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</si>
  <si>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</si>
  <si>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</si>
  <si>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</si>
  <si>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</si>
  <si>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</si>
  <si>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</si>
  <si>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</si>
  <si>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</si>
  <si>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</si>
  <si>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</si>
  <si>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</si>
  <si>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</si>
  <si>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</si>
  <si>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</si>
  <si>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</si>
  <si>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</si>
  <si>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</si>
  <si>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</si>
  <si>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</si>
  <si>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</si>
  <si>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</si>
  <si>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</si>
  <si>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</si>
  <si>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</si>
  <si>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</si>
  <si>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</si>
  <si>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</si>
  <si>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</si>
  <si>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</si>
  <si>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</si>
  <si>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</si>
  <si>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</si>
  <si>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</si>
  <si>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</si>
  <si>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</si>
  <si>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</si>
  <si>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</si>
  <si>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</si>
  <si>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</si>
  <si>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</si>
  <si>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</si>
  <si>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</si>
  <si>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</si>
  <si>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</si>
  <si>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</si>
  <si>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</si>
  <si>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</si>
  <si>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</si>
  <si>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</si>
  <si>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</si>
  <si>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</si>
  <si>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</si>
  <si>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</si>
  <si>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</si>
  <si>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</si>
  <si>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</si>
  <si>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</si>
  <si>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</si>
  <si>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</si>
  <si>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</si>
  <si>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</si>
  <si>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</si>
  <si>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</si>
  <si>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</si>
  <si>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</si>
  <si>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</si>
  <si>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</si>
  <si>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</si>
  <si>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</si>
  <si>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</si>
  <si>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</si>
  <si>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</si>
  <si>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</si>
  <si>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</si>
  <si>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</si>
  <si>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</si>
  <si>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</si>
  <si>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</si>
  <si>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</si>
  <si>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</si>
  <si>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</si>
  <si>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</si>
  <si>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</si>
  <si>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</si>
  <si>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</si>
  <si>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</si>
  <si>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</si>
  <si>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</si>
  <si>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</si>
  <si>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</si>
  <si>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</si>
  <si>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</si>
  <si>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</si>
  <si>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</si>
  <si>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</si>
  <si>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</si>
  <si>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</si>
  <si>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</si>
  <si>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</si>
  <si>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</si>
  <si>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</si>
  <si>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</si>
  <si>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</si>
  <si>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</si>
  <si>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</si>
  <si>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</si>
  <si>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</si>
  <si>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</si>
  <si>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</si>
  <si>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</si>
  <si>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</si>
  <si>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</si>
  <si>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</si>
  <si>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</si>
  <si>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</si>
  <si>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</si>
  <si>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</si>
  <si>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</si>
  <si>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</si>
  <si>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</si>
  <si>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</si>
  <si>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</si>
  <si>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</si>
  <si>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</si>
  <si>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</si>
  <si>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</si>
  <si>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</si>
  <si>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</si>
  <si>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</si>
  <si>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</si>
  <si>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</si>
  <si>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</si>
  <si>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</si>
  <si>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</si>
  <si>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</si>
  <si>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</si>
  <si>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</si>
  <si>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</si>
  <si>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</si>
  <si>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</si>
  <si>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</si>
  <si>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</si>
  <si>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</si>
  <si>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</si>
  <si>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</si>
  <si>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</si>
  <si>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</si>
  <si>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</si>
  <si>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</si>
  <si>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</si>
  <si>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</si>
  <si>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</si>
  <si>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</si>
  <si>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</si>
  <si>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</si>
  <si>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</si>
  <si>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</si>
  <si>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</si>
  <si>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</si>
  <si>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</si>
  <si>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</si>
  <si>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</si>
  <si>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</si>
  <si>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</si>
  <si>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</si>
  <si>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</si>
  <si>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</si>
  <si>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</si>
  <si>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</si>
  <si>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</si>
  <si>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</si>
  <si>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</si>
  <si>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</si>
  <si>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</si>
  <si>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</si>
  <si>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</si>
  <si>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</si>
  <si>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</si>
  <si>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</si>
  <si>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</si>
  <si>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</si>
  <si>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</si>
  <si>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</si>
  <si>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</si>
  <si>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</si>
  <si>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</si>
  <si>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</si>
  <si>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</si>
  <si>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</si>
  <si>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</si>
  <si>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</si>
  <si>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</si>
  <si>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</si>
  <si>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</si>
  <si>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</si>
  <si>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</si>
  <si>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</si>
  <si>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</si>
  <si>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</si>
  <si>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</si>
  <si>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</si>
  <si>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</si>
  <si>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</si>
  <si>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</si>
  <si>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</si>
  <si>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</si>
  <si>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</si>
  <si>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</si>
  <si>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</si>
  <si>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</si>
  <si>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</si>
  <si>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</si>
  <si>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</si>
  <si>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</si>
  <si>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</si>
  <si>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</si>
  <si>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</si>
  <si>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</si>
  <si>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</si>
  <si>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</si>
  <si>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</si>
  <si>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</si>
  <si>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</si>
  <si>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</si>
  <si>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</si>
  <si>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</si>
  <si>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</si>
  <si>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</si>
  <si>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</si>
  <si>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</si>
  <si>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</si>
  <si>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</si>
  <si>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</si>
  <si>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</si>
  <si>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</si>
  <si>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</si>
  <si>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</si>
  <si>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</si>
  <si>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</si>
  <si>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</si>
  <si>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</si>
  <si>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</si>
  <si>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</si>
  <si>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</si>
  <si>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</si>
  <si>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</si>
  <si>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</si>
  <si>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</si>
  <si>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</si>
  <si>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</si>
  <si>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</si>
  <si>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</si>
  <si>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</si>
  <si>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</si>
  <si>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</si>
  <si>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</si>
  <si>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</si>
  <si>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</si>
  <si>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</si>
  <si>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</si>
  <si>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</si>
  <si>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</si>
  <si>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</si>
  <si>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</si>
  <si>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</si>
  <si>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</si>
  <si>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</si>
  <si>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</si>
  <si>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</si>
  <si>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</si>
  <si>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</si>
  <si>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</si>
  <si>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</si>
  <si>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</si>
  <si>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</si>
  <si>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</si>
  <si>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</si>
  <si>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</si>
  <si>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</si>
  <si>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</si>
  <si>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</si>
  <si>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</si>
  <si>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</si>
  <si>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</si>
  <si>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</si>
  <si>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</si>
  <si>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</si>
  <si>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</si>
  <si>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</si>
  <si>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</si>
  <si>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</si>
  <si>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</si>
  <si>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</si>
  <si>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</si>
  <si>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</si>
  <si>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</si>
  <si>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</si>
  <si>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</si>
  <si>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</si>
  <si>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</si>
  <si>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</si>
  <si>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</si>
  <si>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</si>
  <si>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</si>
  <si>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</si>
  <si>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</si>
  <si>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</si>
  <si>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</si>
  <si>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</si>
  <si>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</si>
  <si>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</si>
  <si>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</si>
  <si>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</si>
  <si>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</si>
  <si>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</si>
  <si>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</si>
  <si>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</si>
  <si>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</si>
  <si>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</si>
  <si>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</si>
  <si>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</si>
  <si>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</si>
  <si>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</si>
  <si>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</si>
  <si>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</si>
  <si>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</si>
  <si>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</si>
  <si>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</si>
  <si>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</si>
  <si>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</si>
  <si>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</si>
  <si>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</si>
  <si>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</si>
  <si>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</si>
  <si>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</si>
  <si>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</si>
  <si>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</si>
  <si>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</si>
  <si>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</si>
  <si>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</si>
  <si>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</si>
  <si>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</si>
  <si>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</si>
  <si>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</si>
  <si>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</si>
  <si>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</si>
  <si>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</si>
  <si>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</si>
  <si>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</si>
  <si>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</si>
  <si>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</si>
  <si>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</si>
  <si>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</si>
  <si>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</si>
  <si>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</si>
  <si>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</si>
  <si>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</si>
  <si>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</si>
  <si>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</si>
  <si>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</si>
  <si>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</si>
  <si>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</si>
  <si>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</si>
  <si>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</si>
  <si>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</si>
  <si>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</si>
  <si>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</si>
  <si>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</si>
  <si>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</si>
  <si>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</si>
  <si>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</si>
  <si>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</si>
  <si>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</si>
  <si>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</si>
  <si>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</si>
  <si>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</si>
  <si>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</si>
  <si>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</si>
  <si>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</si>
  <si>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</si>
  <si>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</si>
  <si>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</si>
  <si>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</si>
  <si>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</si>
  <si>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</si>
  <si>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</si>
  <si>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</si>
  <si>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</si>
  <si>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</si>
  <si>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</si>
  <si>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</si>
  <si>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</si>
  <si>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</si>
  <si>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</si>
  <si>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</si>
  <si>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</si>
  <si>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</si>
  <si>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</si>
  <si>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</si>
  <si>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</si>
  <si>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</si>
  <si>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</si>
  <si>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</si>
  <si>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</si>
  <si>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</si>
  <si>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</si>
  <si>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</si>
  <si>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</si>
  <si>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</si>
  <si>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</si>
  <si>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</si>
  <si>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</si>
  <si>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</si>
  <si>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</si>
  <si>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</si>
  <si>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</si>
  <si>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</si>
  <si>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</si>
  <si>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</si>
  <si>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</si>
  <si>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</si>
  <si>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</si>
  <si>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</si>
  <si>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</si>
  <si>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</si>
  <si>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</si>
  <si>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</si>
  <si>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</si>
  <si>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</si>
  <si>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</si>
  <si>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</si>
  <si>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</si>
  <si>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</si>
  <si>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</si>
  <si>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</si>
  <si>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</si>
  <si>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</si>
  <si>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</si>
  <si>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</si>
  <si>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</si>
  <si>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</si>
  <si>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</si>
  <si>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</si>
  <si>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</si>
  <si>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</si>
  <si>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</si>
  <si>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</si>
  <si>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</si>
  <si>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</si>
  <si>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</si>
  <si>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</si>
  <si>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</si>
  <si>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</si>
  <si>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</si>
  <si>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</si>
  <si>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</si>
  <si>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</si>
  <si>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</si>
  <si>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</si>
  <si>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</si>
  <si>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</si>
  <si>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</si>
  <si>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</si>
  <si>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</si>
  <si>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</si>
  <si>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</si>
  <si>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</si>
  <si>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</si>
  <si>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</si>
  <si>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</si>
  <si>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</si>
  <si>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</si>
  <si>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</si>
  <si>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</si>
  <si>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</si>
  <si>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</si>
  <si>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</si>
  <si>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</si>
  <si>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</si>
  <si>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</si>
  <si>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</si>
  <si>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</si>
  <si>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</si>
  <si>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</si>
  <si>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</si>
  <si>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</si>
  <si>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</si>
  <si>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</si>
  <si>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</si>
  <si>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</si>
  <si>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</si>
  <si>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</si>
  <si>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</si>
  <si>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</si>
  <si>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</si>
  <si>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</si>
  <si>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</si>
  <si>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</si>
  <si>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</si>
  <si>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</si>
  <si>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</si>
  <si>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</si>
  <si>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</si>
  <si>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</si>
  <si>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</si>
  <si>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</si>
  <si>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</si>
  <si>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</si>
  <si>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</si>
  <si>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</si>
  <si>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</si>
  <si>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</si>
  <si>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</si>
  <si>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</si>
  <si>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</si>
  <si>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</si>
  <si>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</si>
  <si>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</si>
  <si>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</si>
  <si>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</si>
  <si>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</si>
  <si>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</si>
  <si>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</si>
  <si>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</si>
  <si>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</si>
  <si>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</si>
  <si>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</si>
  <si>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</si>
  <si>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</si>
  <si>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</si>
  <si>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</si>
  <si>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</si>
  <si>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</si>
  <si>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</si>
  <si>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</si>
  <si>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</si>
  <si>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</si>
  <si>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</si>
  <si>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</si>
  <si>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</si>
  <si>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</si>
  <si>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</si>
  <si>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</si>
  <si>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</si>
  <si>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</si>
  <si>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</si>
  <si>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</si>
  <si>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</si>
  <si>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</si>
  <si>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</si>
  <si>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</si>
  <si>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</si>
  <si>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</si>
  <si>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</si>
  <si>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</si>
  <si>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</si>
  <si>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</si>
  <si>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</si>
  <si>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</si>
  <si>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</si>
  <si>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</si>
  <si>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</si>
  <si>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</si>
  <si>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</si>
  <si>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</si>
  <si>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</si>
  <si>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</si>
  <si>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</si>
  <si>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</si>
  <si>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</si>
  <si>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</si>
  <si>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</si>
  <si>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</si>
  <si>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</si>
  <si>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</si>
  <si>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</si>
  <si>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</si>
  <si>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</si>
  <si>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</si>
  <si>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</si>
  <si>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</si>
  <si>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</si>
  <si>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</si>
  <si>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</si>
  <si>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</si>
  <si>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</si>
  <si>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</si>
  <si>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</si>
  <si>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</si>
  <si>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</si>
  <si>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</si>
  <si>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</si>
  <si>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</si>
  <si>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</si>
  <si>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</si>
  <si>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</si>
  <si>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</si>
  <si>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</si>
  <si>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</si>
  <si>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</si>
  <si>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</si>
  <si>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</si>
  <si>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</si>
  <si>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</si>
  <si>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</si>
  <si>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</si>
  <si>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</si>
  <si>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</si>
  <si>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</si>
  <si>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</si>
  <si>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</si>
  <si>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</si>
  <si>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</si>
  <si>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</si>
  <si>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</si>
  <si>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</si>
  <si>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</si>
  <si>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</si>
  <si>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</si>
  <si>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</si>
  <si>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</si>
  <si>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</si>
  <si>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</si>
  <si>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</si>
  <si>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</si>
  <si>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</si>
  <si>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</si>
  <si>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</si>
  <si>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</si>
  <si>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</si>
  <si>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</si>
  <si>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</si>
  <si>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</si>
  <si>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</si>
  <si>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</si>
  <si>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</si>
  <si>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</si>
  <si>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</si>
  <si>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</si>
  <si>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</si>
  <si>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</si>
  <si>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</si>
  <si>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</si>
  <si>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</si>
  <si>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</si>
  <si>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</si>
  <si>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</si>
  <si>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</si>
  <si>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</si>
  <si>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</si>
  <si>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</si>
  <si>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</si>
  <si>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</si>
  <si>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</si>
  <si>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</si>
  <si>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</si>
  <si>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</si>
  <si>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</si>
  <si>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</si>
  <si>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</si>
  <si>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</si>
  <si>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</si>
  <si>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</si>
  <si>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</si>
  <si>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</si>
  <si>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</si>
  <si>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</si>
  <si>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</si>
  <si>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</si>
  <si>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</si>
  <si>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</si>
  <si>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</si>
  <si>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</si>
  <si>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</si>
  <si>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</si>
  <si>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</si>
  <si>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</si>
  <si>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</si>
  <si>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</si>
  <si>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</si>
  <si>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</si>
  <si>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</si>
  <si>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</si>
  <si>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</si>
  <si>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</si>
  <si>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</si>
  <si>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</si>
  <si>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</si>
  <si>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</si>
  <si>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</si>
  <si>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</si>
  <si>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</si>
  <si>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</si>
  <si>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</si>
  <si>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</si>
  <si>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</si>
  <si>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</si>
  <si>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</si>
  <si>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</si>
  <si>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</si>
  <si>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</si>
  <si>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</si>
  <si>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</si>
  <si>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</si>
  <si>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</si>
  <si>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</si>
  <si>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</si>
  <si>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</si>
  <si>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</si>
  <si>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</si>
  <si>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</si>
  <si>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</si>
  <si>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</si>
  <si>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</si>
  <si>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</si>
  <si>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</si>
  <si>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</si>
  <si>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</si>
  <si>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</si>
  <si>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</si>
  <si>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</si>
  <si>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</si>
  <si>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</si>
  <si>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</si>
  <si>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</si>
  <si>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</si>
  <si>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</si>
  <si>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</si>
  <si>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</si>
  <si>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</si>
  <si>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</si>
  <si>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</si>
  <si>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</si>
  <si>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</si>
  <si>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</si>
  <si>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</si>
  <si>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</si>
  <si>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</si>
  <si>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</si>
  <si>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</si>
  <si>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</si>
  <si>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</si>
  <si>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</si>
  <si>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</si>
  <si>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</si>
  <si>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</si>
  <si>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</si>
  <si>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</si>
  <si>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</si>
  <si>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</si>
  <si>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</si>
  <si>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</si>
  <si>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</si>
  <si>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</si>
  <si>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</si>
  <si>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</si>
  <si>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</si>
  <si>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</si>
  <si>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</si>
  <si>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</si>
  <si>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</si>
  <si>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</si>
  <si>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</si>
  <si>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</si>
  <si>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</si>
  <si>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</si>
  <si>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</si>
  <si>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</si>
  <si>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</si>
  <si>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</si>
  <si>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</si>
  <si>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</si>
  <si>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</si>
  <si>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</si>
  <si>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</si>
  <si>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</si>
  <si>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</si>
  <si>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</si>
  <si>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</si>
  <si>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</si>
  <si>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</si>
  <si>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</si>
  <si>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</si>
  <si>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</si>
  <si>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</si>
  <si>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</si>
  <si>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</si>
  <si>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</si>
  <si>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</si>
  <si>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</si>
  <si>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</si>
  <si>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</si>
  <si>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</si>
  <si>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</si>
  <si>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</si>
  <si>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</si>
  <si>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</si>
  <si>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</si>
  <si>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</si>
  <si>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</si>
  <si>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</si>
  <si>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</si>
  <si>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</si>
  <si>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</si>
  <si>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</si>
  <si>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</si>
  <si>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</si>
  <si>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</si>
  <si>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</si>
  <si>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</si>
  <si>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</si>
  <si>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</si>
  <si>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</si>
  <si>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</si>
  <si>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</si>
  <si>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</si>
  <si>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</si>
  <si>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</si>
  <si>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</si>
  <si>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</si>
  <si>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</si>
  <si>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</si>
  <si>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</si>
  <si>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</si>
  <si>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</si>
  <si>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</si>
  <si>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</si>
  <si>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</si>
  <si>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</si>
  <si>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</si>
  <si>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</si>
  <si>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</si>
  <si>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</si>
  <si>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</si>
  <si>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</si>
  <si>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Over Limite LZ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</si>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</sst>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8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6" fillId="0" borderId="0" applyFont="0" applyFill="0" applyBorder="0" applyAlignment="0" applyProtection="0"/>
    <xf numFmtId="0" fontId="90" fillId="0" borderId="0"/>
    <xf numFmtId="9" fontId="90" fillId="0" borderId="0" applyFont="0" applyFill="0" applyBorder="0" applyAlignment="0" applyProtection="0"/>
    <xf numFmtId="0" fontId="54" fillId="0" borderId="0"/>
    <xf numFmtId="9" fontId="54" fillId="0" borderId="0" applyFont="0" applyFill="0" applyBorder="0" applyAlignment="0" applyProtection="0"/>
  </cellStyleXfs>
  <cellXfs count="1261">
    <xf numFmtId="0" fontId="0" fillId="0" borderId="0" xfId="0"/>
    <xf numFmtId="0" fontId="173" fillId="0" borderId="0" xfId="0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0" fontId="173" fillId="0" borderId="0" xfId="0" applyFont="1"/>
    <xf numFmtId="0" fontId="174" fillId="0" borderId="0" xfId="0" applyFont="1" applyAlignment="1">
      <alignment horizontal="center" vertical="center"/>
    </xf>
    <xf numFmtId="0" fontId="173" fillId="0" borderId="0" xfId="0" applyFont="1" applyBorder="1" applyAlignment="1">
      <alignment vertical="center"/>
    </xf>
    <xf numFmtId="0" fontId="175" fillId="2" borderId="1" xfId="0" applyFont="1" applyFill="1" applyBorder="1" applyAlignment="1">
      <alignment horizontal="left" vertical="center" wrapText="1"/>
    </xf>
    <xf numFmtId="0" fontId="175" fillId="2" borderId="1" xfId="0" applyFont="1" applyFill="1" applyBorder="1" applyAlignment="1">
      <alignment horizontal="center" vertical="center" wrapText="1"/>
    </xf>
    <xf numFmtId="0" fontId="175" fillId="2" borderId="0" xfId="0" applyFont="1" applyFill="1" applyAlignment="1">
      <alignment horizontal="right" vertical="center" wrapText="1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0" fontId="173" fillId="0" borderId="0" xfId="0" applyFont="1" applyFill="1" applyAlignment="1">
      <alignment vertical="center"/>
    </xf>
    <xf numFmtId="14" fontId="173" fillId="0" borderId="0" xfId="0" applyNumberFormat="1" applyFont="1" applyBorder="1" applyAlignment="1">
      <alignment vertical="center"/>
    </xf>
    <xf numFmtId="4" fontId="173" fillId="0" borderId="0" xfId="0" applyNumberFormat="1" applyFont="1" applyBorder="1" applyAlignment="1">
      <alignment vertical="center"/>
    </xf>
    <xf numFmtId="10" fontId="173" fillId="0" borderId="0" xfId="0" applyNumberFormat="1" applyFont="1" applyBorder="1" applyAlignment="1">
      <alignment vertical="center"/>
    </xf>
    <xf numFmtId="10" fontId="173" fillId="0" borderId="0" xfId="1" applyNumberFormat="1" applyFont="1" applyAlignment="1">
      <alignment horizontal="center" vertical="center"/>
    </xf>
    <xf numFmtId="9" fontId="173" fillId="0" borderId="0" xfId="0" applyNumberFormat="1" applyFont="1" applyAlignment="1">
      <alignment horizontal="center" vertical="center"/>
    </xf>
    <xf numFmtId="164" fontId="173" fillId="0" borderId="0" xfId="0" applyNumberFormat="1" applyFont="1" applyAlignment="1">
      <alignment horizontal="center" vertical="center"/>
    </xf>
    <xf numFmtId="3" fontId="173" fillId="0" borderId="0" xfId="0" applyNumberFormat="1" applyFont="1" applyAlignment="1">
      <alignment horizontal="center" vertical="center"/>
    </xf>
    <xf numFmtId="14" fontId="173" fillId="0" borderId="0" xfId="0" applyNumberFormat="1" applyFont="1" applyAlignment="1">
      <alignment horizontal="center" vertical="center"/>
    </xf>
    <xf numFmtId="0" fontId="174" fillId="0" borderId="0" xfId="0" applyFont="1" applyAlignment="1">
      <alignment horizontal="center" vertical="center" wrapText="1"/>
    </xf>
    <xf numFmtId="4" fontId="174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3" fillId="0" borderId="0" xfId="1" applyNumberFormat="1" applyFont="1" applyAlignment="1">
      <alignment horizontal="center" vertical="center"/>
    </xf>
    <xf numFmtId="14" fontId="177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164" fontId="177" fillId="0" borderId="0" xfId="0" applyNumberFormat="1" applyFont="1" applyAlignment="1">
      <alignment horizontal="center" vertical="center"/>
    </xf>
    <xf numFmtId="10" fontId="177" fillId="0" borderId="0" xfId="1" applyNumberFormat="1" applyFont="1" applyAlignment="1">
      <alignment horizontal="center" vertical="center"/>
    </xf>
    <xf numFmtId="3" fontId="177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16" fontId="174" fillId="0" borderId="0" xfId="0" applyNumberFormat="1" applyFont="1" applyAlignment="1">
      <alignment horizontal="center" vertical="center"/>
    </xf>
    <xf numFmtId="4" fontId="173" fillId="0" borderId="2" xfId="0" applyNumberFormat="1" applyFont="1" applyBorder="1" applyAlignment="1">
      <alignment horizontal="center" vertical="center"/>
    </xf>
    <xf numFmtId="165" fontId="173" fillId="0" borderId="0" xfId="1" applyNumberFormat="1" applyFont="1" applyBorder="1" applyAlignment="1">
      <alignment horizontal="center" vertical="center"/>
    </xf>
    <xf numFmtId="4" fontId="173" fillId="0" borderId="3" xfId="1" applyNumberFormat="1" applyFont="1" applyBorder="1" applyAlignment="1">
      <alignment horizontal="center" vertical="center"/>
    </xf>
    <xf numFmtId="4" fontId="173" fillId="0" borderId="0" xfId="1" applyNumberFormat="1" applyFont="1" applyBorder="1" applyAlignment="1">
      <alignment horizontal="center" vertical="center"/>
    </xf>
    <xf numFmtId="17" fontId="174" fillId="0" borderId="0" xfId="0" applyNumberFormat="1" applyFont="1" applyAlignment="1">
      <alignment horizontal="center" vertical="center"/>
    </xf>
    <xf numFmtId="0" fontId="174" fillId="0" borderId="2" xfId="0" applyFont="1" applyBorder="1" applyAlignment="1">
      <alignment horizontal="center" vertical="center"/>
    </xf>
    <xf numFmtId="0" fontId="174" fillId="0" borderId="0" xfId="0" applyFont="1" applyBorder="1" applyAlignment="1">
      <alignment horizontal="center" vertical="center"/>
    </xf>
    <xf numFmtId="0" fontId="174" fillId="0" borderId="3" xfId="0" applyFont="1" applyBorder="1" applyAlignment="1">
      <alignment horizontal="center" vertical="center"/>
    </xf>
    <xf numFmtId="0" fontId="172" fillId="0" borderId="0" xfId="0" applyFont="1"/>
    <xf numFmtId="0" fontId="172" fillId="0" borderId="0" xfId="0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9" fontId="174" fillId="3" borderId="0" xfId="0" applyNumberFormat="1" applyFont="1" applyFill="1" applyBorder="1" applyAlignment="1">
      <alignment horizontal="center" vertical="center"/>
    </xf>
    <xf numFmtId="4" fontId="174" fillId="3" borderId="0" xfId="0" applyNumberFormat="1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9" fontId="172" fillId="0" borderId="0" xfId="0" applyNumberFormat="1" applyFont="1" applyAlignment="1">
      <alignment horizontal="center" vertical="center"/>
    </xf>
    <xf numFmtId="166" fontId="172" fillId="0" borderId="0" xfId="0" applyNumberFormat="1" applyFont="1" applyAlignment="1">
      <alignment horizontal="center" vertical="center"/>
    </xf>
    <xf numFmtId="4" fontId="172" fillId="3" borderId="0" xfId="0" applyNumberFormat="1" applyFont="1" applyFill="1" applyAlignment="1">
      <alignment horizontal="center" vertical="center"/>
    </xf>
    <xf numFmtId="9" fontId="172" fillId="3" borderId="0" xfId="0" applyNumberFormat="1" applyFont="1" applyFill="1" applyAlignment="1">
      <alignment horizontal="center" vertical="center"/>
    </xf>
    <xf numFmtId="3" fontId="172" fillId="3" borderId="0" xfId="0" applyNumberFormat="1" applyFont="1" applyFill="1" applyAlignment="1">
      <alignment horizontal="center" vertical="center"/>
    </xf>
    <xf numFmtId="0" fontId="172" fillId="3" borderId="0" xfId="0" applyFont="1" applyFill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72" fillId="0" borderId="5" xfId="0" applyFont="1" applyBorder="1" applyAlignment="1">
      <alignment horizontal="center" vertical="center"/>
    </xf>
    <xf numFmtId="0" fontId="172" fillId="0" borderId="6" xfId="0" applyFont="1" applyBorder="1" applyAlignment="1">
      <alignment horizontal="center" vertical="center"/>
    </xf>
    <xf numFmtId="0" fontId="172" fillId="0" borderId="0" xfId="0" applyFont="1" applyAlignment="1">
      <alignment horizontal="center" vertical="center" wrapText="1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10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0" fontId="170" fillId="0" borderId="0" xfId="0" applyFont="1" applyAlignment="1">
      <alignment horizontal="center" vertical="center"/>
    </xf>
    <xf numFmtId="16" fontId="170" fillId="0" borderId="0" xfId="0" applyNumberFormat="1" applyFont="1" applyAlignment="1">
      <alignment horizontal="center" vertical="center"/>
    </xf>
    <xf numFmtId="4" fontId="170" fillId="0" borderId="0" xfId="0" applyNumberFormat="1" applyFont="1" applyAlignment="1">
      <alignment horizontal="center" vertical="center"/>
    </xf>
    <xf numFmtId="4" fontId="170" fillId="0" borderId="0" xfId="0" applyNumberFormat="1" applyFont="1" applyAlignment="1">
      <alignment vertical="center"/>
    </xf>
    <xf numFmtId="10" fontId="170" fillId="0" borderId="0" xfId="1" applyNumberFormat="1" applyFont="1" applyAlignment="1">
      <alignment vertical="center"/>
    </xf>
    <xf numFmtId="0" fontId="170" fillId="0" borderId="0" xfId="0" applyFont="1"/>
    <xf numFmtId="16" fontId="170" fillId="0" borderId="0" xfId="0" applyNumberFormat="1" applyFont="1" applyAlignment="1">
      <alignment vertical="center"/>
    </xf>
    <xf numFmtId="10" fontId="170" fillId="0" borderId="0" xfId="1" applyNumberFormat="1" applyFont="1" applyAlignment="1">
      <alignment horizontal="center" vertical="center"/>
    </xf>
    <xf numFmtId="165" fontId="170" fillId="0" borderId="0" xfId="1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10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0" fontId="174" fillId="0" borderId="2" xfId="0" applyFont="1" applyBorder="1" applyAlignment="1">
      <alignment horizontal="center" vertical="center"/>
    </xf>
    <xf numFmtId="0" fontId="174" fillId="0" borderId="0" xfId="0" applyFont="1" applyBorder="1" applyAlignment="1">
      <alignment horizontal="center" vertical="center"/>
    </xf>
    <xf numFmtId="0" fontId="174" fillId="0" borderId="3" xfId="0" applyFont="1" applyBorder="1" applyAlignment="1">
      <alignment horizontal="center" vertical="center"/>
    </xf>
    <xf numFmtId="3" fontId="177" fillId="0" borderId="0" xfId="0" applyNumberFormat="1" applyFont="1" applyAlignment="1">
      <alignment vertical="center"/>
    </xf>
    <xf numFmtId="3" fontId="177" fillId="0" borderId="0" xfId="0" applyNumberFormat="1" applyFont="1" applyBorder="1" applyAlignment="1">
      <alignment vertical="center"/>
    </xf>
    <xf numFmtId="0" fontId="168" fillId="0" borderId="0" xfId="0" applyFont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8" fillId="0" borderId="0" xfId="0" applyNumberFormat="1" applyFont="1" applyAlignment="1">
      <alignment horizontal="center" vertical="center"/>
    </xf>
    <xf numFmtId="4" fontId="168" fillId="0" borderId="0" xfId="0" applyNumberFormat="1" applyFont="1" applyAlignment="1">
      <alignment horizontal="center" vertical="center"/>
    </xf>
    <xf numFmtId="164" fontId="168" fillId="0" borderId="0" xfId="0" applyNumberFormat="1" applyFont="1" applyAlignment="1">
      <alignment horizontal="center" vertical="center"/>
    </xf>
    <xf numFmtId="10" fontId="168" fillId="0" borderId="0" xfId="1" applyNumberFormat="1" applyFont="1" applyAlignment="1">
      <alignment horizontal="center" vertical="center"/>
    </xf>
    <xf numFmtId="3" fontId="168" fillId="0" borderId="0" xfId="0" applyNumberFormat="1" applyFont="1" applyAlignment="1">
      <alignment horizontal="center"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6" fontId="177" fillId="0" borderId="0" xfId="0" applyNumberFormat="1" applyFont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4" fillId="0" borderId="0" xfId="0" applyFont="1" applyAlignment="1">
      <alignment horizontal="center" vertical="center"/>
    </xf>
    <xf numFmtId="0" fontId="163" fillId="0" borderId="0" xfId="0" applyFont="1" applyAlignment="1">
      <alignment horizontal="center" vertical="center"/>
    </xf>
    <xf numFmtId="4" fontId="172" fillId="0" borderId="0" xfId="0" applyNumberFormat="1" applyFont="1" applyFill="1" applyAlignment="1">
      <alignment horizontal="center"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2" fillId="0" borderId="0" xfId="0" applyFont="1" applyAlignment="1">
      <alignment horizontal="center" vertical="center"/>
    </xf>
    <xf numFmtId="14" fontId="162" fillId="0" borderId="0" xfId="0" applyNumberFormat="1" applyFont="1" applyAlignment="1">
      <alignment horizontal="center" vertical="center"/>
    </xf>
    <xf numFmtId="4" fontId="162" fillId="0" borderId="0" xfId="0" applyNumberFormat="1" applyFont="1" applyAlignment="1">
      <alignment horizontal="center" vertical="center"/>
    </xf>
    <xf numFmtId="164" fontId="162" fillId="0" borderId="0" xfId="0" applyNumberFormat="1" applyFont="1" applyAlignment="1">
      <alignment horizontal="center" vertical="center"/>
    </xf>
    <xf numFmtId="10" fontId="162" fillId="0" borderId="0" xfId="1" applyNumberFormat="1" applyFont="1" applyAlignment="1">
      <alignment horizontal="center" vertical="center"/>
    </xf>
    <xf numFmtId="3" fontId="162" fillId="0" borderId="0" xfId="0" applyNumberFormat="1" applyFont="1" applyAlignment="1">
      <alignment horizontal="center" vertical="center"/>
    </xf>
    <xf numFmtId="0" fontId="172" fillId="4" borderId="0" xfId="0" applyFont="1" applyFill="1" applyAlignment="1">
      <alignment horizontal="center" vertical="center"/>
    </xf>
    <xf numFmtId="0" fontId="172" fillId="4" borderId="5" xfId="0" applyFont="1" applyFill="1" applyBorder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0" fillId="0" borderId="0" xfId="0" applyFont="1" applyAlignment="1">
      <alignment horizontal="center" vertical="center"/>
    </xf>
    <xf numFmtId="9" fontId="172" fillId="4" borderId="0" xfId="0" applyNumberFormat="1" applyFont="1" applyFill="1" applyAlignment="1">
      <alignment horizontal="center" vertical="center"/>
    </xf>
    <xf numFmtId="0" fontId="159" fillId="0" borderId="0" xfId="0" applyFont="1" applyAlignment="1">
      <alignment horizontal="center"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6" fontId="178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4" fontId="172" fillId="0" borderId="11" xfId="0" applyNumberFormat="1" applyFont="1" applyBorder="1" applyAlignment="1">
      <alignment horizontal="center" vertical="center"/>
    </xf>
    <xf numFmtId="166" fontId="172" fillId="0" borderId="11" xfId="0" applyNumberFormat="1" applyFont="1" applyBorder="1" applyAlignment="1">
      <alignment horizontal="center" vertical="center"/>
    </xf>
    <xf numFmtId="0" fontId="172" fillId="0" borderId="11" xfId="0" applyFont="1" applyBorder="1" applyAlignment="1">
      <alignment horizontal="center" vertical="center"/>
    </xf>
    <xf numFmtId="165" fontId="172" fillId="0" borderId="11" xfId="1" applyNumberFormat="1" applyFont="1" applyBorder="1" applyAlignment="1">
      <alignment horizontal="center" vertical="center"/>
    </xf>
    <xf numFmtId="0" fontId="157" fillId="0" borderId="13" xfId="0" applyFont="1" applyBorder="1" applyAlignment="1">
      <alignment horizontal="center" vertical="center" wrapText="1"/>
    </xf>
    <xf numFmtId="0" fontId="172" fillId="0" borderId="0" xfId="0" applyFont="1" applyBorder="1" applyAlignment="1">
      <alignment horizontal="center" vertical="center" wrapText="1"/>
    </xf>
    <xf numFmtId="0" fontId="157" fillId="0" borderId="0" xfId="0" applyFont="1" applyBorder="1" applyAlignment="1">
      <alignment horizontal="center" vertical="center" wrapText="1"/>
    </xf>
    <xf numFmtId="0" fontId="172" fillId="0" borderId="14" xfId="0" applyFont="1" applyBorder="1" applyAlignment="1">
      <alignment horizontal="center" vertical="center" wrapText="1"/>
    </xf>
    <xf numFmtId="0" fontId="172" fillId="0" borderId="13" xfId="0" applyFont="1" applyBorder="1" applyAlignment="1">
      <alignment horizontal="center" vertical="center" wrapText="1"/>
    </xf>
    <xf numFmtId="0" fontId="157" fillId="0" borderId="14" xfId="0" applyFont="1" applyBorder="1" applyAlignment="1">
      <alignment horizontal="center" vertical="center" wrapText="1"/>
    </xf>
    <xf numFmtId="0" fontId="174" fillId="5" borderId="8" xfId="0" applyFont="1" applyFill="1" applyBorder="1" applyAlignment="1">
      <alignment horizontal="center" vertical="center" wrapText="1"/>
    </xf>
    <xf numFmtId="0" fontId="174" fillId="6" borderId="15" xfId="0" applyFont="1" applyFill="1" applyBorder="1" applyAlignment="1">
      <alignment horizontal="center" vertical="center" wrapText="1"/>
    </xf>
    <xf numFmtId="0" fontId="174" fillId="6" borderId="9" xfId="0" applyFont="1" applyFill="1" applyBorder="1" applyAlignment="1">
      <alignment horizontal="center" vertical="center" wrapText="1"/>
    </xf>
    <xf numFmtId="0" fontId="174" fillId="6" borderId="8" xfId="0" applyFont="1" applyFill="1" applyBorder="1" applyAlignment="1">
      <alignment horizontal="center" vertical="center" wrapText="1"/>
    </xf>
    <xf numFmtId="4" fontId="172" fillId="0" borderId="12" xfId="0" applyNumberFormat="1" applyFont="1" applyBorder="1" applyAlignment="1">
      <alignment horizontal="center" vertical="center"/>
    </xf>
    <xf numFmtId="0" fontId="174" fillId="0" borderId="7" xfId="0" applyFont="1" applyBorder="1" applyAlignment="1">
      <alignment horizontal="center" vertical="center" wrapText="1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6" fontId="154" fillId="0" borderId="0" xfId="0" applyNumberFormat="1" applyFont="1" applyAlignment="1">
      <alignment horizontal="center" vertical="center"/>
    </xf>
    <xf numFmtId="4" fontId="154" fillId="0" borderId="0" xfId="0" applyNumberFormat="1" applyFont="1" applyAlignment="1">
      <alignment horizontal="center"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0" fontId="149" fillId="0" borderId="0" xfId="0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2" fontId="153" fillId="0" borderId="0" xfId="0" applyNumberFormat="1" applyFont="1" applyAlignment="1">
      <alignment vertical="center"/>
    </xf>
    <xf numFmtId="2" fontId="151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8" fillId="0" borderId="0" xfId="0" applyFont="1" applyBorder="1" applyAlignment="1">
      <alignment horizontal="center" vertical="center" wrapText="1"/>
    </xf>
    <xf numFmtId="0" fontId="148" fillId="0" borderId="14" xfId="0" applyFont="1" applyBorder="1" applyAlignment="1">
      <alignment horizontal="center" vertical="center" wrapText="1"/>
    </xf>
    <xf numFmtId="16" fontId="179" fillId="0" borderId="0" xfId="0" applyNumberFormat="1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0" fontId="179" fillId="0" borderId="0" xfId="0" applyFont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72" fillId="0" borderId="11" xfId="0" applyFont="1" applyFill="1" applyBorder="1" applyAlignment="1">
      <alignment horizontal="center"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6" fillId="0" borderId="0" xfId="0" applyFont="1" applyAlignment="1">
      <alignment horizontal="left" vertical="center"/>
    </xf>
    <xf numFmtId="0" fontId="172" fillId="0" borderId="16" xfId="0" applyFont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/>
    </xf>
    <xf numFmtId="0" fontId="172" fillId="0" borderId="18" xfId="0" applyFont="1" applyBorder="1" applyAlignment="1">
      <alignment horizontal="center" vertical="center"/>
    </xf>
    <xf numFmtId="0" fontId="172" fillId="0" borderId="10" xfId="0" applyFont="1" applyBorder="1" applyAlignment="1">
      <alignment horizontal="center" vertical="center"/>
    </xf>
    <xf numFmtId="0" fontId="172" fillId="0" borderId="12" xfId="0" applyFont="1" applyBorder="1" applyAlignment="1">
      <alignment horizontal="center" vertical="center"/>
    </xf>
    <xf numFmtId="0" fontId="172" fillId="0" borderId="19" xfId="0" applyFont="1" applyBorder="1" applyAlignment="1">
      <alignment horizontal="center" vertical="center"/>
    </xf>
    <xf numFmtId="0" fontId="172" fillId="0" borderId="20" xfId="0" applyFont="1" applyBorder="1" applyAlignment="1">
      <alignment horizontal="center" vertical="center"/>
    </xf>
    <xf numFmtId="0" fontId="172" fillId="0" borderId="21" xfId="0" applyFont="1" applyBorder="1" applyAlignment="1">
      <alignment horizontal="center" vertical="center"/>
    </xf>
    <xf numFmtId="166" fontId="172" fillId="0" borderId="11" xfId="0" applyNumberFormat="1" applyFont="1" applyFill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4" fontId="172" fillId="0" borderId="11" xfId="0" applyNumberFormat="1" applyFont="1" applyFill="1" applyBorder="1" applyAlignment="1">
      <alignment horizontal="center" vertical="center"/>
    </xf>
    <xf numFmtId="0" fontId="174" fillId="0" borderId="8" xfId="0" applyFont="1" applyBorder="1" applyAlignment="1">
      <alignment horizontal="center" vertical="center" wrapText="1"/>
    </xf>
    <xf numFmtId="0" fontId="174" fillId="0" borderId="11" xfId="0" applyFont="1" applyBorder="1" applyAlignment="1">
      <alignment horizontal="center" vertical="center"/>
    </xf>
    <xf numFmtId="16" fontId="172" fillId="0" borderId="10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4" fontId="143" fillId="0" borderId="11" xfId="0" applyNumberFormat="1" applyFont="1" applyBorder="1" applyAlignment="1">
      <alignment horizontal="center"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4" fontId="142" fillId="0" borderId="11" xfId="0" applyNumberFormat="1" applyFont="1" applyBorder="1" applyAlignment="1">
      <alignment horizontal="center"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10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3" fontId="180" fillId="0" borderId="0" xfId="0" applyNumberFormat="1" applyFont="1" applyAlignment="1">
      <alignment vertical="center"/>
    </xf>
    <xf numFmtId="3" fontId="180" fillId="0" borderId="0" xfId="0" applyNumberFormat="1" applyFont="1" applyBorder="1" applyAlignment="1">
      <alignment vertical="center"/>
    </xf>
    <xf numFmtId="0" fontId="180" fillId="0" borderId="0" xfId="0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horizontal="center" vertical="center"/>
    </xf>
    <xf numFmtId="9" fontId="126" fillId="0" borderId="0" xfId="1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0" fontId="126" fillId="7" borderId="0" xfId="0" applyFont="1" applyFill="1" applyAlignment="1">
      <alignment horizontal="center" vertical="center"/>
    </xf>
    <xf numFmtId="0" fontId="174" fillId="0" borderId="0" xfId="0" applyFont="1" applyFill="1" applyAlignment="1">
      <alignment horizontal="center" vertical="center"/>
    </xf>
    <xf numFmtId="0" fontId="126" fillId="0" borderId="0" xfId="0" applyFont="1" applyFill="1" applyAlignment="1">
      <alignment horizontal="center" vertical="center"/>
    </xf>
    <xf numFmtId="9" fontId="126" fillId="0" borderId="0" xfId="0" applyNumberFormat="1" applyFont="1" applyAlignment="1">
      <alignment horizontal="center" vertical="center"/>
    </xf>
    <xf numFmtId="0" fontId="126" fillId="8" borderId="0" xfId="0" applyFont="1" applyFill="1" applyAlignment="1">
      <alignment horizontal="center"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0" fontId="131" fillId="0" borderId="0" xfId="0" applyFont="1" applyFill="1" applyAlignment="1">
      <alignment vertical="center"/>
    </xf>
    <xf numFmtId="0" fontId="0" fillId="0" borderId="0" xfId="0" applyFill="1"/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Border="1" applyAlignment="1">
      <alignment vertical="center"/>
    </xf>
    <xf numFmtId="4" fontId="95" fillId="0" borderId="0" xfId="0" applyNumberFormat="1" applyFont="1" applyBorder="1" applyAlignment="1">
      <alignment vertical="center"/>
    </xf>
    <xf numFmtId="10" fontId="141" fillId="0" borderId="0" xfId="0" applyNumberFormat="1" applyFont="1" applyBorder="1" applyAlignment="1">
      <alignment vertical="center"/>
    </xf>
    <xf numFmtId="4" fontId="105" fillId="0" borderId="0" xfId="0" applyNumberFormat="1" applyFont="1" applyBorder="1" applyAlignment="1">
      <alignment vertical="center"/>
    </xf>
    <xf numFmtId="3" fontId="95" fillId="0" borderId="0" xfId="0" applyNumberFormat="1" applyFont="1" applyBorder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4" fontId="93" fillId="0" borderId="0" xfId="0" applyNumberFormat="1" applyFont="1" applyBorder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2" applyFont="1" applyAlignment="1">
      <alignment vertical="center"/>
    </xf>
    <xf numFmtId="0" fontId="174" fillId="0" borderId="0" xfId="2" applyFont="1" applyAlignment="1">
      <alignment horizontal="center" vertical="center"/>
    </xf>
    <xf numFmtId="0" fontId="90" fillId="0" borderId="0" xfId="2" applyFont="1" applyAlignment="1">
      <alignment horizontal="center" vertical="center"/>
    </xf>
    <xf numFmtId="4" fontId="90" fillId="0" borderId="0" xfId="2" applyNumberFormat="1" applyFont="1" applyAlignment="1">
      <alignment horizontal="center" vertical="center"/>
    </xf>
    <xf numFmtId="165" fontId="90" fillId="0" borderId="0" xfId="2" applyNumberFormat="1" applyFont="1" applyAlignment="1">
      <alignment horizontal="center" vertical="center"/>
    </xf>
    <xf numFmtId="165" fontId="90" fillId="0" borderId="0" xfId="3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4" fontId="90" fillId="0" borderId="0" xfId="1" applyNumberFormat="1" applyFont="1" applyAlignment="1">
      <alignment horizontal="center" vertical="center"/>
    </xf>
    <xf numFmtId="0" fontId="89" fillId="0" borderId="0" xfId="0" applyFont="1" applyAlignment="1">
      <alignment vertical="center"/>
    </xf>
    <xf numFmtId="0" fontId="174" fillId="9" borderId="22" xfId="0" applyFont="1" applyFill="1" applyBorder="1" applyAlignment="1">
      <alignment horizontal="right" vertical="center"/>
    </xf>
    <xf numFmtId="4" fontId="89" fillId="0" borderId="0" xfId="0" applyNumberFormat="1" applyFont="1" applyAlignment="1">
      <alignment vertical="center"/>
    </xf>
    <xf numFmtId="165" fontId="89" fillId="0" borderId="0" xfId="0" applyNumberFormat="1" applyFont="1" applyAlignment="1">
      <alignment vertical="center"/>
    </xf>
    <xf numFmtId="4" fontId="174" fillId="9" borderId="23" xfId="0" applyNumberFormat="1" applyFont="1" applyFill="1" applyBorder="1" applyAlignment="1">
      <alignment vertical="center"/>
    </xf>
    <xf numFmtId="165" fontId="174" fillId="9" borderId="23" xfId="0" applyNumberFormat="1" applyFont="1" applyFill="1" applyBorder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1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67" fontId="88" fillId="0" borderId="0" xfId="0" applyNumberFormat="1" applyFont="1" applyAlignment="1">
      <alignment horizontal="center" vertical="center"/>
    </xf>
    <xf numFmtId="165" fontId="88" fillId="0" borderId="0" xfId="1" applyNumberFormat="1" applyFont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4" fontId="88" fillId="10" borderId="0" xfId="0" applyNumberFormat="1" applyFont="1" applyFill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10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2" fillId="0" borderId="0" xfId="0" applyFont="1" applyAlignment="1">
      <alignment horizontal="center"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/>
    <xf numFmtId="0" fontId="80" fillId="0" borderId="0" xfId="0" applyFont="1" applyAlignment="1">
      <alignment horizontal="center" vertical="center"/>
    </xf>
    <xf numFmtId="16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4" fontId="79" fillId="0" borderId="0" xfId="1" applyNumberFormat="1" applyFont="1" applyAlignment="1">
      <alignment horizontal="center" vertical="center"/>
    </xf>
    <xf numFmtId="10" fontId="79" fillId="0" borderId="0" xfId="1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16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4" fontId="78" fillId="0" borderId="0" xfId="1" applyNumberFormat="1" applyFont="1" applyAlignment="1">
      <alignment horizontal="center" vertical="center"/>
    </xf>
    <xf numFmtId="10" fontId="78" fillId="0" borderId="0" xfId="1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0" fontId="77" fillId="0" borderId="0" xfId="0" applyFont="1"/>
    <xf numFmtId="165" fontId="80" fillId="0" borderId="0" xfId="1" applyNumberFormat="1" applyFont="1"/>
    <xf numFmtId="4" fontId="80" fillId="0" borderId="0" xfId="0" applyNumberFormat="1" applyFont="1"/>
    <xf numFmtId="16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4" fontId="181" fillId="0" borderId="0" xfId="1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 wrapText="1"/>
    </xf>
    <xf numFmtId="20" fontId="78" fillId="0" borderId="0" xfId="0" applyNumberFormat="1" applyFont="1" applyAlignment="1">
      <alignment horizontal="center" vertical="center"/>
    </xf>
    <xf numFmtId="20" fontId="80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20" fontId="181" fillId="0" borderId="0" xfId="0" applyNumberFormat="1" applyFont="1" applyAlignment="1">
      <alignment horizontal="center" vertical="center"/>
    </xf>
    <xf numFmtId="16" fontId="80" fillId="0" borderId="0" xfId="0" applyNumberFormat="1" applyFont="1"/>
    <xf numFmtId="16" fontId="76" fillId="0" borderId="0" xfId="0" applyNumberFormat="1" applyFont="1" applyAlignment="1">
      <alignment horizontal="center" vertical="center"/>
    </xf>
    <xf numFmtId="10" fontId="76" fillId="0" borderId="0" xfId="1" applyNumberFormat="1" applyFont="1" applyAlignment="1">
      <alignment horizontal="center" vertical="center"/>
    </xf>
    <xf numFmtId="4" fontId="76" fillId="0" borderId="0" xfId="1" applyNumberFormat="1" applyFont="1" applyAlignment="1">
      <alignment horizontal="center" vertical="center"/>
    </xf>
    <xf numFmtId="20" fontId="76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4" fontId="74" fillId="0" borderId="0" xfId="0" applyNumberFormat="1" applyFont="1" applyAlignment="1">
      <alignment horizontal="center" vertical="center"/>
    </xf>
    <xf numFmtId="0" fontId="73" fillId="0" borderId="0" xfId="0" applyFont="1"/>
    <xf numFmtId="16" fontId="181" fillId="10" borderId="0" xfId="0" applyNumberFormat="1" applyFont="1" applyFill="1" applyAlignment="1">
      <alignment horizontal="center" vertical="center"/>
    </xf>
    <xf numFmtId="0" fontId="181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4" fontId="181" fillId="10" borderId="0" xfId="0" applyNumberFormat="1" applyFont="1" applyFill="1" applyAlignment="1">
      <alignment horizontal="center" vertical="center"/>
    </xf>
    <xf numFmtId="10" fontId="181" fillId="10" borderId="0" xfId="1" applyNumberFormat="1" applyFont="1" applyFill="1" applyAlignment="1">
      <alignment horizontal="center" vertical="center"/>
    </xf>
    <xf numFmtId="4" fontId="181" fillId="10" borderId="0" xfId="1" applyNumberFormat="1" applyFont="1" applyFill="1" applyAlignment="1">
      <alignment horizontal="center" vertical="center"/>
    </xf>
    <xf numFmtId="0" fontId="72" fillId="0" borderId="0" xfId="0" applyFont="1"/>
    <xf numFmtId="4" fontId="72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1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0" fontId="88" fillId="0" borderId="0" xfId="0" applyNumberFormat="1" applyFont="1" applyAlignment="1">
      <alignment horizontal="center" vertical="center"/>
    </xf>
    <xf numFmtId="10" fontId="88" fillId="0" borderId="0" xfId="1" applyNumberFormat="1" applyFont="1" applyAlignment="1">
      <alignment horizontal="center" vertical="center"/>
    </xf>
    <xf numFmtId="4" fontId="88" fillId="3" borderId="0" xfId="0" applyNumberFormat="1" applyFont="1" applyFill="1" applyAlignment="1">
      <alignment horizontal="center" vertical="center"/>
    </xf>
    <xf numFmtId="10" fontId="88" fillId="3" borderId="0" xfId="0" applyNumberFormat="1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4" fontId="67" fillId="3" borderId="0" xfId="0" applyNumberFormat="1" applyFont="1" applyFill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14" fontId="61" fillId="0" borderId="0" xfId="0" applyNumberFormat="1" applyFont="1" applyAlignment="1">
      <alignment horizontal="center" vertical="center"/>
    </xf>
    <xf numFmtId="4" fontId="61" fillId="0" borderId="0" xfId="0" applyNumberFormat="1" applyFont="1" applyAlignment="1">
      <alignment horizontal="center" vertical="center"/>
    </xf>
    <xf numFmtId="165" fontId="61" fillId="0" borderId="0" xfId="1" applyNumberFormat="1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164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165" fontId="183" fillId="0" borderId="0" xfId="1" applyNumberFormat="1" applyFont="1" applyAlignment="1">
      <alignment horizontal="center"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5" fillId="0" borderId="0" xfId="0" applyFont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183" fillId="0" borderId="0" xfId="0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10" fontId="183" fillId="0" borderId="0" xfId="0" applyNumberFormat="1" applyFont="1" applyBorder="1" applyAlignment="1">
      <alignment vertical="center"/>
    </xf>
    <xf numFmtId="3" fontId="183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83" fillId="0" borderId="0" xfId="0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14" fontId="54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164" fontId="54" fillId="0" borderId="0" xfId="0" applyNumberFormat="1" applyFont="1" applyAlignment="1">
      <alignment horizontal="center" vertical="center"/>
    </xf>
    <xf numFmtId="4" fontId="54" fillId="0" borderId="0" xfId="0" applyNumberFormat="1" applyFont="1" applyAlignment="1">
      <alignment horizontal="center" vertical="center"/>
    </xf>
    <xf numFmtId="165" fontId="54" fillId="0" borderId="0" xfId="1" applyNumberFormat="1" applyFont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4" fillId="0" borderId="0" xfId="0" applyFont="1" applyFill="1" applyAlignment="1">
      <alignment vertical="center"/>
    </xf>
    <xf numFmtId="0" fontId="54" fillId="0" borderId="0" xfId="0" applyFont="1" applyAlignment="1">
      <alignment horizontal="left" vertical="center"/>
    </xf>
    <xf numFmtId="0" fontId="61" fillId="0" borderId="0" xfId="0" applyFont="1" applyAlignment="1">
      <alignment horizontal="left" vertical="center"/>
    </xf>
    <xf numFmtId="0" fontId="54" fillId="0" borderId="0" xfId="4" applyFont="1" applyAlignment="1">
      <alignment vertical="center"/>
    </xf>
    <xf numFmtId="4" fontId="54" fillId="3" borderId="0" xfId="4" applyNumberFormat="1" applyFont="1" applyFill="1" applyAlignment="1">
      <alignment vertical="center"/>
    </xf>
    <xf numFmtId="165" fontId="54" fillId="3" borderId="0" xfId="4" applyNumberFormat="1" applyFont="1" applyFill="1" applyAlignment="1">
      <alignment vertical="center"/>
    </xf>
    <xf numFmtId="4" fontId="54" fillId="0" borderId="0" xfId="4" applyNumberFormat="1" applyFont="1" applyAlignment="1">
      <alignment vertical="center"/>
    </xf>
    <xf numFmtId="9" fontId="54" fillId="0" borderId="0" xfId="4" applyNumberFormat="1" applyFont="1" applyAlignment="1">
      <alignment vertical="center"/>
    </xf>
    <xf numFmtId="165" fontId="54" fillId="0" borderId="0" xfId="4" applyNumberFormat="1" applyFont="1" applyAlignment="1">
      <alignment vertical="center"/>
    </xf>
    <xf numFmtId="168" fontId="54" fillId="0" borderId="0" xfId="4" applyNumberFormat="1" applyFont="1" applyAlignment="1">
      <alignment vertical="center"/>
    </xf>
    <xf numFmtId="10" fontId="54" fillId="0" borderId="0" xfId="5" applyNumberFormat="1" applyFont="1" applyAlignment="1">
      <alignment vertical="center"/>
    </xf>
    <xf numFmtId="0" fontId="54" fillId="3" borderId="0" xfId="4" applyFont="1" applyFill="1" applyAlignment="1">
      <alignment vertical="center"/>
    </xf>
    <xf numFmtId="4" fontId="54" fillId="0" borderId="0" xfId="4" applyNumberFormat="1" applyFont="1" applyFill="1" applyAlignment="1">
      <alignment vertical="center"/>
    </xf>
    <xf numFmtId="165" fontId="54" fillId="0" borderId="0" xfId="5" applyNumberFormat="1" applyFont="1" applyFill="1" applyAlignment="1">
      <alignment vertical="center"/>
    </xf>
    <xf numFmtId="0" fontId="174" fillId="11" borderId="24" xfId="4" applyFont="1" applyFill="1" applyBorder="1" applyAlignment="1">
      <alignment vertical="center"/>
    </xf>
    <xf numFmtId="10" fontId="174" fillId="11" borderId="25" xfId="5" applyNumberFormat="1" applyFont="1" applyFill="1" applyBorder="1" applyAlignment="1">
      <alignment vertical="center"/>
    </xf>
    <xf numFmtId="0" fontId="174" fillId="11" borderId="26" xfId="4" applyFont="1" applyFill="1" applyBorder="1" applyAlignment="1">
      <alignment vertical="center"/>
    </xf>
    <xf numFmtId="4" fontId="174" fillId="11" borderId="27" xfId="4" applyNumberFormat="1" applyFont="1" applyFill="1" applyBorder="1" applyAlignment="1">
      <alignment vertical="center"/>
    </xf>
    <xf numFmtId="0" fontId="174" fillId="12" borderId="4" xfId="4" applyFont="1" applyFill="1" applyBorder="1" applyAlignment="1">
      <alignment vertical="center"/>
    </xf>
    <xf numFmtId="10" fontId="174" fillId="12" borderId="6" xfId="5" applyNumberFormat="1" applyFont="1" applyFill="1" applyBorder="1" applyAlignment="1">
      <alignment vertical="center"/>
    </xf>
    <xf numFmtId="0" fontId="174" fillId="13" borderId="24" xfId="4" applyFont="1" applyFill="1" applyBorder="1" applyAlignment="1">
      <alignment vertical="center"/>
    </xf>
    <xf numFmtId="10" fontId="174" fillId="13" borderId="25" xfId="5" applyNumberFormat="1" applyFont="1" applyFill="1" applyBorder="1" applyAlignment="1">
      <alignment vertical="center"/>
    </xf>
    <xf numFmtId="0" fontId="174" fillId="13" borderId="26" xfId="4" applyFont="1" applyFill="1" applyBorder="1" applyAlignment="1">
      <alignment vertical="center"/>
    </xf>
    <xf numFmtId="10" fontId="174" fillId="13" borderId="27" xfId="5" applyNumberFormat="1" applyFont="1" applyFill="1" applyBorder="1" applyAlignment="1">
      <alignment vertical="center"/>
    </xf>
    <xf numFmtId="166" fontId="54" fillId="3" borderId="0" xfId="4" applyNumberFormat="1" applyFont="1" applyFill="1" applyAlignment="1">
      <alignment vertical="center"/>
    </xf>
    <xf numFmtId="0" fontId="53" fillId="0" borderId="0" xfId="4" applyFont="1" applyAlignment="1">
      <alignment vertical="center"/>
    </xf>
    <xf numFmtId="0" fontId="54" fillId="3" borderId="25" xfId="4" applyFont="1" applyFill="1" applyBorder="1" applyAlignment="1">
      <alignment vertical="center"/>
    </xf>
    <xf numFmtId="0" fontId="174" fillId="0" borderId="24" xfId="4" applyFont="1" applyBorder="1" applyAlignment="1">
      <alignment vertical="center"/>
    </xf>
    <xf numFmtId="0" fontId="174" fillId="0" borderId="26" xfId="4" applyFont="1" applyBorder="1" applyAlignment="1">
      <alignment vertical="center"/>
    </xf>
    <xf numFmtId="165" fontId="54" fillId="0" borderId="27" xfId="1" applyNumberFormat="1" applyFont="1" applyBorder="1" applyAlignment="1">
      <alignment vertical="center"/>
    </xf>
    <xf numFmtId="4" fontId="54" fillId="3" borderId="25" xfId="4" applyNumberFormat="1" applyFont="1" applyFill="1" applyBorder="1" applyAlignment="1">
      <alignment vertical="center"/>
    </xf>
    <xf numFmtId="4" fontId="54" fillId="0" borderId="27" xfId="4" applyNumberFormat="1" applyFont="1" applyBorder="1" applyAlignment="1">
      <alignment vertical="center"/>
    </xf>
    <xf numFmtId="165" fontId="54" fillId="0" borderId="0" xfId="1" applyNumberFormat="1" applyFont="1" applyAlignment="1">
      <alignment vertical="center"/>
    </xf>
    <xf numFmtId="4" fontId="54" fillId="0" borderId="0" xfId="4" applyNumberFormat="1" applyFont="1" applyBorder="1" applyAlignment="1">
      <alignment vertical="center"/>
    </xf>
    <xf numFmtId="0" fontId="52" fillId="0" borderId="0" xfId="4" applyFont="1" applyAlignment="1">
      <alignment vertical="center"/>
    </xf>
    <xf numFmtId="4" fontId="54" fillId="0" borderId="0" xfId="1" applyNumberFormat="1" applyFont="1" applyAlignment="1">
      <alignment vertical="center"/>
    </xf>
    <xf numFmtId="4" fontId="52" fillId="0" borderId="0" xfId="4" applyNumberFormat="1" applyFont="1" applyAlignment="1">
      <alignment vertical="center"/>
    </xf>
    <xf numFmtId="165" fontId="54" fillId="3" borderId="0" xfId="1" applyNumberFormat="1" applyFont="1" applyFill="1" applyAlignment="1">
      <alignment vertical="center"/>
    </xf>
    <xf numFmtId="0" fontId="174" fillId="0" borderId="0" xfId="4" applyFont="1" applyBorder="1" applyAlignment="1">
      <alignment vertical="center"/>
    </xf>
    <xf numFmtId="165" fontId="51" fillId="3" borderId="0" xfId="4" applyNumberFormat="1" applyFont="1" applyFill="1" applyAlignment="1">
      <alignment vertical="center"/>
    </xf>
    <xf numFmtId="0" fontId="50" fillId="0" borderId="0" xfId="0" applyFont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50" fillId="0" borderId="0" xfId="0" applyFont="1"/>
    <xf numFmtId="0" fontId="50" fillId="0" borderId="0" xfId="0" applyFont="1" applyFill="1" applyAlignment="1">
      <alignment vertical="center"/>
    </xf>
    <xf numFmtId="4" fontId="50" fillId="0" borderId="0" xfId="0" applyNumberFormat="1" applyFont="1" applyFill="1" applyAlignment="1">
      <alignment vertical="center"/>
    </xf>
    <xf numFmtId="0" fontId="50" fillId="0" borderId="0" xfId="0" applyFont="1" applyAlignment="1">
      <alignment horizontal="center" vertical="center"/>
    </xf>
    <xf numFmtId="0" fontId="173" fillId="0" borderId="0" xfId="0" applyFont="1" applyFill="1" applyBorder="1" applyAlignment="1">
      <alignment vertical="center"/>
    </xf>
    <xf numFmtId="0" fontId="172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5" fillId="0" borderId="0" xfId="0" applyFont="1" applyFill="1" applyBorder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6" fillId="0" borderId="0" xfId="0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3" fillId="0" borderId="0" xfId="0" applyNumberFormat="1" applyFont="1" applyFill="1" applyBorder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Fill="1" applyBorder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173" fillId="0" borderId="0" xfId="0" applyFont="1" applyAlignment="1">
      <alignment horizontal="center" vertical="center" wrapText="1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16" fontId="174" fillId="0" borderId="0" xfId="0" applyNumberFormat="1" applyFont="1" applyFill="1" applyAlignment="1">
      <alignment horizontal="center" vertical="center"/>
    </xf>
    <xf numFmtId="4" fontId="173" fillId="0" borderId="0" xfId="0" applyNumberFormat="1" applyFont="1" applyFill="1" applyAlignment="1">
      <alignment horizontal="center" vertical="center"/>
    </xf>
    <xf numFmtId="0" fontId="173" fillId="0" borderId="0" xfId="0" applyFont="1" applyFill="1" applyAlignment="1">
      <alignment horizontal="center" vertical="center"/>
    </xf>
    <xf numFmtId="0" fontId="48" fillId="0" borderId="0" xfId="4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173" fillId="3" borderId="0" xfId="0" applyFont="1" applyFill="1"/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14" fontId="45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4" fontId="45" fillId="0" borderId="0" xfId="0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center"/>
    </xf>
    <xf numFmtId="165" fontId="45" fillId="0" borderId="0" xfId="1" applyNumberFormat="1" applyFont="1" applyAlignment="1">
      <alignment horizontal="center" vertical="center"/>
    </xf>
    <xf numFmtId="0" fontId="174" fillId="0" borderId="0" xfId="0" applyFont="1"/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center"/>
    </xf>
    <xf numFmtId="4" fontId="42" fillId="0" borderId="0" xfId="0" applyNumberFormat="1" applyFont="1" applyAlignment="1">
      <alignment horizontal="center" vertical="center"/>
    </xf>
    <xf numFmtId="3" fontId="61" fillId="0" borderId="0" xfId="0" applyNumberFormat="1" applyFont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4" fontId="39" fillId="0" borderId="0" xfId="0" applyNumberFormat="1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horizontal="center" vertical="center"/>
    </xf>
    <xf numFmtId="4" fontId="174" fillId="0" borderId="0" xfId="0" applyNumberFormat="1" applyFont="1" applyFill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185" fillId="15" borderId="1" xfId="0" applyFont="1" applyFill="1" applyBorder="1" applyAlignment="1">
      <alignment horizontal="center" vertical="center" wrapText="1"/>
    </xf>
    <xf numFmtId="0" fontId="185" fillId="15" borderId="1" xfId="0" applyFont="1" applyFill="1" applyBorder="1" applyAlignment="1">
      <alignment vertical="center" wrapText="1"/>
    </xf>
    <xf numFmtId="22" fontId="185" fillId="15" borderId="1" xfId="0" applyNumberFormat="1" applyFont="1" applyFill="1" applyBorder="1" applyAlignment="1">
      <alignment horizontal="center" vertical="center" wrapText="1"/>
    </xf>
    <xf numFmtId="8" fontId="186" fillId="15" borderId="1" xfId="0" applyNumberFormat="1" applyFont="1" applyFill="1" applyBorder="1" applyAlignment="1">
      <alignment horizontal="right" vertical="center" wrapText="1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horizontal="center" vertical="center"/>
    </xf>
    <xf numFmtId="165" fontId="35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4" fillId="0" borderId="0" xfId="0" applyFont="1" applyAlignment="1">
      <alignment horizontal="center" vertical="center"/>
    </xf>
    <xf numFmtId="4" fontId="34" fillId="0" borderId="0" xfId="0" applyNumberFormat="1" applyFont="1" applyAlignment="1">
      <alignment horizontal="center" vertical="center"/>
    </xf>
    <xf numFmtId="14" fontId="34" fillId="0" borderId="0" xfId="0" applyNumberFormat="1" applyFont="1" applyAlignment="1">
      <alignment horizontal="center" vertical="center"/>
    </xf>
    <xf numFmtId="164" fontId="34" fillId="0" borderId="0" xfId="0" applyNumberFormat="1" applyFont="1" applyAlignment="1">
      <alignment horizontal="center" vertical="center"/>
    </xf>
    <xf numFmtId="165" fontId="34" fillId="0" borderId="0" xfId="1" applyNumberFormat="1" applyFont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14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4" fontId="33" fillId="0" borderId="0" xfId="0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165" fontId="33" fillId="0" borderId="0" xfId="1" applyNumberFormat="1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14" fontId="31" fillId="0" borderId="0" xfId="0" applyNumberFormat="1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164" fontId="31" fillId="0" borderId="0" xfId="0" applyNumberFormat="1" applyFont="1" applyFill="1" applyBorder="1" applyAlignment="1">
      <alignment horizontal="center" vertical="center"/>
    </xf>
    <xf numFmtId="4" fontId="31" fillId="0" borderId="0" xfId="0" applyNumberFormat="1" applyFont="1" applyFill="1" applyBorder="1" applyAlignment="1">
      <alignment horizontal="center" vertical="center"/>
    </xf>
    <xf numFmtId="165" fontId="31" fillId="0" borderId="0" xfId="1" applyNumberFormat="1" applyFont="1" applyFill="1" applyBorder="1" applyAlignment="1">
      <alignment horizontal="center" vertical="center"/>
    </xf>
    <xf numFmtId="14" fontId="30" fillId="0" borderId="0" xfId="0" applyNumberFormat="1" applyFont="1" applyBorder="1" applyAlignment="1">
      <alignment horizontal="center" vertical="center"/>
    </xf>
    <xf numFmtId="164" fontId="30" fillId="0" borderId="0" xfId="0" applyNumberFormat="1" applyFont="1" applyBorder="1" applyAlignment="1">
      <alignment horizontal="center" vertical="center"/>
    </xf>
    <xf numFmtId="4" fontId="30" fillId="0" borderId="0" xfId="0" applyNumberFormat="1" applyFont="1" applyBorder="1" applyAlignment="1">
      <alignment horizontal="center" vertical="center"/>
    </xf>
    <xf numFmtId="165" fontId="30" fillId="0" borderId="0" xfId="1" applyNumberFormat="1" applyFont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165" fontId="26" fillId="0" borderId="0" xfId="1" applyNumberFormat="1" applyFont="1" applyAlignment="1">
      <alignment horizontal="center" vertical="center"/>
    </xf>
    <xf numFmtId="4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horizontal="center" vertical="center"/>
    </xf>
    <xf numFmtId="165" fontId="26" fillId="0" borderId="0" xfId="0" applyNumberFormat="1" applyFont="1" applyAlignment="1">
      <alignment horizontal="center" vertical="center"/>
    </xf>
    <xf numFmtId="4" fontId="26" fillId="0" borderId="0" xfId="1" applyNumberFormat="1" applyFont="1" applyAlignment="1">
      <alignment horizontal="center" vertical="center"/>
    </xf>
    <xf numFmtId="4" fontId="26" fillId="0" borderId="0" xfId="0" applyNumberFormat="1" applyFont="1" applyAlignment="1">
      <alignment horizontal="center" vertical="top"/>
    </xf>
    <xf numFmtId="0" fontId="25" fillId="0" borderId="0" xfId="0" applyFont="1" applyAlignment="1">
      <alignment horizontal="center" vertical="center"/>
    </xf>
    <xf numFmtId="165" fontId="26" fillId="3" borderId="0" xfId="1" applyNumberFormat="1" applyFont="1" applyFill="1" applyAlignment="1">
      <alignment horizontal="center" vertical="center"/>
    </xf>
    <xf numFmtId="3" fontId="26" fillId="0" borderId="0" xfId="1" applyNumberFormat="1" applyFont="1" applyAlignment="1">
      <alignment horizontal="center"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4" fillId="0" borderId="0" xfId="0" applyFont="1"/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4" fontId="22" fillId="0" borderId="0" xfId="0" applyNumberFormat="1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/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3" fontId="21" fillId="0" borderId="0" xfId="0" applyNumberFormat="1" applyFont="1" applyBorder="1" applyAlignment="1">
      <alignment vertical="center"/>
    </xf>
    <xf numFmtId="4" fontId="21" fillId="0" borderId="0" xfId="0" applyNumberFormat="1" applyFont="1" applyAlignment="1">
      <alignment vertical="center"/>
    </xf>
    <xf numFmtId="4" fontId="21" fillId="0" borderId="0" xfId="0" applyNumberFormat="1" applyFont="1" applyAlignment="1">
      <alignment horizontal="center" vertical="center"/>
    </xf>
    <xf numFmtId="0" fontId="174" fillId="3" borderId="0" xfId="0" applyFont="1" applyFill="1" applyAlignment="1">
      <alignment horizontal="center" vertical="center" wrapText="1"/>
    </xf>
    <xf numFmtId="0" fontId="174" fillId="0" borderId="0" xfId="0" applyFont="1" applyAlignment="1">
      <alignment horizontal="center" vertical="top" wrapText="1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20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4" fontId="16" fillId="0" borderId="0" xfId="0" applyNumberFormat="1" applyFont="1" applyFill="1" applyAlignment="1">
      <alignment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4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4" fillId="0" borderId="4" xfId="4" applyFont="1" applyBorder="1" applyAlignment="1">
      <alignment horizontal="center" vertical="center"/>
    </xf>
    <xf numFmtId="0" fontId="174" fillId="0" borderId="6" xfId="4" applyFont="1" applyBorder="1" applyAlignment="1">
      <alignment horizontal="center" vertical="center"/>
    </xf>
    <xf numFmtId="0" fontId="184" fillId="14" borderId="4" xfId="4" applyFont="1" applyFill="1" applyBorder="1" applyAlignment="1">
      <alignment horizontal="center" vertical="center"/>
    </xf>
    <xf numFmtId="0" fontId="184" fillId="14" borderId="6" xfId="4" applyFont="1" applyFill="1" applyBorder="1" applyAlignment="1">
      <alignment horizontal="center" vertical="center"/>
    </xf>
    <xf numFmtId="0" fontId="174" fillId="0" borderId="2" xfId="0" applyFont="1" applyBorder="1" applyAlignment="1">
      <alignment horizontal="center" vertical="center"/>
    </xf>
    <xf numFmtId="0" fontId="174" fillId="0" borderId="0" xfId="0" applyFont="1" applyBorder="1" applyAlignment="1">
      <alignment horizontal="center" vertical="center"/>
    </xf>
    <xf numFmtId="0" fontId="174" fillId="0" borderId="3" xfId="0" applyFont="1" applyBorder="1" applyAlignment="1">
      <alignment horizontal="center" vertical="center"/>
    </xf>
    <xf numFmtId="0" fontId="152" fillId="0" borderId="13" xfId="0" applyFont="1" applyBorder="1" applyAlignment="1">
      <alignment horizontal="center" vertical="center"/>
    </xf>
    <xf numFmtId="0" fontId="172" fillId="0" borderId="0" xfId="0" applyFont="1" applyBorder="1" applyAlignment="1">
      <alignment horizontal="center" vertical="center"/>
    </xf>
    <xf numFmtId="0" fontId="172" fillId="0" borderId="14" xfId="0" applyFont="1" applyBorder="1" applyAlignment="1">
      <alignment horizontal="center" vertical="center"/>
    </xf>
    <xf numFmtId="0" fontId="152" fillId="0" borderId="0" xfId="0" applyFont="1" applyBorder="1" applyAlignment="1">
      <alignment horizontal="center" vertical="center"/>
    </xf>
    <xf numFmtId="0" fontId="152" fillId="0" borderId="14" xfId="0" applyFont="1" applyBorder="1" applyAlignment="1">
      <alignment horizontal="center" vertical="center"/>
    </xf>
    <xf numFmtId="8" fontId="187" fillId="15" borderId="1" xfId="0" applyNumberFormat="1" applyFont="1" applyFill="1" applyBorder="1" applyAlignment="1">
      <alignment horizontal="right" vertical="center" wrapText="1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 vertical="center" indent="1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2457"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2.41248043981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2.412481597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2.41248275463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2.41248391203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2.412484953704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2.412485995374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2.41248715277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2.4124887731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2.41248877314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2.412489236114" createdVersion="6" refreshedVersion="6" minRefreshableVersion="3" recordCount="3634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7T23:58:22" count="3288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39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Z"/>
        <m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Lay 2x2" u="1"/>
        <s v="Over 3,5" u="1"/>
        <s v="Valida" u="1"/>
        <s v="LG Favorito" u="1"/>
        <s v="LG Casa Botbet" u="1"/>
        <s v="LG Casa Punter" u="1"/>
        <s v="Pessoal" u="1"/>
        <s v="Scalping Under 2,5" u="1"/>
        <s v="Ambos" u="1"/>
      </sharedItems>
    </cacheField>
    <cacheField name="Odd" numFmtId="0">
      <sharedItems containsString="0" containsBlank="1" containsNumber="1" minValue="1.03" maxValue="704" count="38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08T00:00:00" count="234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99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</sharedItems>
    </cacheField>
    <cacheField name="Visitante" numFmtId="3">
      <sharedItems count="1189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2.412491319446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2.41247881944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2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2.41247939814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34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106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2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0">
        <item x="4"/>
        <item x="10"/>
        <item m="1" x="35"/>
        <item x="9"/>
        <item m="1" x="37"/>
        <item x="1"/>
        <item x="3"/>
        <item x="8"/>
        <item x="2"/>
        <item x="0"/>
        <item x="6"/>
        <item m="1" x="38"/>
        <item x="7"/>
        <item x="5"/>
        <item m="1" x="33"/>
        <item x="11"/>
        <item x="12"/>
        <item x="13"/>
        <item x="14"/>
        <item m="1" x="34"/>
        <item x="16"/>
        <item x="17"/>
        <item x="18"/>
        <item m="1" x="36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89"/>
        <item x="36"/>
        <item x="54"/>
        <item x="55"/>
        <item x="44"/>
        <item x="25"/>
        <item m="1" x="93"/>
        <item x="30"/>
        <item m="1" x="94"/>
        <item m="1" x="92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0"/>
        <item x="80"/>
        <item x="43"/>
        <item x="88"/>
        <item x="87"/>
        <item x="38"/>
        <item m="1" x="95"/>
        <item x="86"/>
        <item x="78"/>
        <item x="41"/>
        <item m="1" x="96"/>
        <item x="33"/>
        <item x="35"/>
        <item x="70"/>
        <item x="42"/>
        <item x="19"/>
        <item x="28"/>
        <item x="10"/>
        <item x="17"/>
        <item x="81"/>
        <item m="1" x="91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2456">
      <pivotArea outline="0" collapsedLevelsAreSubtotals="1" fieldPosition="0"/>
    </format>
    <format dxfId="245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245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2453">
      <pivotArea type="all" dataOnly="0" outline="0" fieldPosition="0"/>
    </format>
    <format dxfId="2452">
      <pivotArea outline="0" collapsedLevelsAreSubtotals="1" fieldPosition="0"/>
    </format>
    <format dxfId="2451">
      <pivotArea field="7" type="button" dataOnly="0" labelOnly="1" outline="0" axis="axisRow" fieldPosition="0"/>
    </format>
    <format dxfId="2450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2449">
      <pivotArea dataOnly="0" labelOnly="1" grandRow="1" outline="0" fieldPosition="0"/>
    </format>
    <format dxfId="244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244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4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45">
      <pivotArea type="all" dataOnly="0" outline="0" fieldPosition="0"/>
    </format>
    <format dxfId="2444">
      <pivotArea outline="0" collapsedLevelsAreSubtotals="1" fieldPosition="0"/>
    </format>
    <format dxfId="2443">
      <pivotArea field="7" type="button" dataOnly="0" labelOnly="1" outline="0" axis="axisRow" fieldPosition="0"/>
    </format>
    <format dxfId="2442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2441">
      <pivotArea dataOnly="0" labelOnly="1" grandRow="1" outline="0" fieldPosition="0"/>
    </format>
    <format dxfId="244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2439">
      <pivotArea type="all" dataOnly="0" outline="0" fieldPosition="0"/>
    </format>
    <format dxfId="2438">
      <pivotArea outline="0" collapsedLevelsAreSubtotals="1" fieldPosition="0"/>
    </format>
    <format dxfId="2437">
      <pivotArea field="7" type="button" dataOnly="0" labelOnly="1" outline="0" axis="axisRow" fieldPosition="0"/>
    </format>
    <format dxfId="2436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2435">
      <pivotArea dataOnly="0" labelOnly="1" grandRow="1" outline="0" fieldPosition="0"/>
    </format>
    <format dxfId="243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2433">
      <pivotArea dataOnly="0" labelOnly="1" fieldPosition="0">
        <references count="1">
          <reference field="7" count="1">
            <x v="39"/>
          </reference>
        </references>
      </pivotArea>
    </format>
    <format dxfId="2432">
      <pivotArea dataOnly="0" labelOnly="1" fieldPosition="0">
        <references count="1">
          <reference field="7" count="1">
            <x v="77"/>
          </reference>
        </references>
      </pivotArea>
    </format>
    <format dxfId="2431">
      <pivotArea dataOnly="0" labelOnly="1" fieldPosition="0">
        <references count="1">
          <reference field="7" count="1">
            <x v="39"/>
          </reference>
        </references>
      </pivotArea>
    </format>
    <format dxfId="2430">
      <pivotArea dataOnly="0" labelOnly="1" fieldPosition="0">
        <references count="1">
          <reference field="7" count="1">
            <x v="77"/>
          </reference>
        </references>
      </pivotArea>
    </format>
    <format dxfId="2429">
      <pivotArea dataOnly="0" labelOnly="1" fieldPosition="0">
        <references count="1">
          <reference field="7" count="1">
            <x v="13"/>
          </reference>
        </references>
      </pivotArea>
    </format>
    <format dxfId="2428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2427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2426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2425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2424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2423">
      <pivotArea dataOnly="0" labelOnly="1" fieldPosition="0">
        <references count="1">
          <reference field="7" count="1">
            <x v="35"/>
          </reference>
        </references>
      </pivotArea>
    </format>
    <format dxfId="2422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2421">
      <pivotArea dataOnly="0" labelOnly="1" fieldPosition="0">
        <references count="1">
          <reference field="7" count="1">
            <x v="48"/>
          </reference>
        </references>
      </pivotArea>
    </format>
    <format dxfId="2420">
      <pivotArea dataOnly="0" labelOnly="1" fieldPosition="0">
        <references count="1">
          <reference field="7" count="1">
            <x v="84"/>
          </reference>
        </references>
      </pivotArea>
    </format>
    <format dxfId="2419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2418">
      <pivotArea dataOnly="0" labelOnly="1" fieldPosition="0">
        <references count="1">
          <reference field="7" count="1">
            <x v="26"/>
          </reference>
        </references>
      </pivotArea>
    </format>
    <format dxfId="2417">
      <pivotArea dataOnly="0" labelOnly="1" fieldPosition="0">
        <references count="1">
          <reference field="7" count="1">
            <x v="42"/>
          </reference>
        </references>
      </pivotArea>
    </format>
    <format dxfId="2416">
      <pivotArea dataOnly="0" labelOnly="1" fieldPosition="0">
        <references count="1">
          <reference field="7" count="1">
            <x v="48"/>
          </reference>
        </references>
      </pivotArea>
    </format>
    <format dxfId="2415">
      <pivotArea dataOnly="0" labelOnly="1" fieldPosition="0">
        <references count="1">
          <reference field="7" count="1">
            <x v="57"/>
          </reference>
        </references>
      </pivotArea>
    </format>
    <format dxfId="2414">
      <pivotArea dataOnly="0" labelOnly="1" fieldPosition="0">
        <references count="1">
          <reference field="7" count="1">
            <x v="81"/>
          </reference>
        </references>
      </pivotArea>
    </format>
    <format dxfId="2413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2412">
      <pivotArea dataOnly="0" labelOnly="1" fieldPosition="0">
        <references count="1">
          <reference field="7" count="1">
            <x v="85"/>
          </reference>
        </references>
      </pivotArea>
    </format>
    <format dxfId="2411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2410">
      <pivotArea dataOnly="0" labelOnly="1" fieldPosition="0">
        <references count="1">
          <reference field="7" count="1">
            <x v="40"/>
          </reference>
        </references>
      </pivotArea>
    </format>
    <format dxfId="2409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24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0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0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106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4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1"/>
        <item m="1" x="95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0"/>
        <item x="85"/>
        <item x="86"/>
        <item x="84"/>
        <item m="1" x="89"/>
        <item m="1" x="92"/>
        <item m="1" x="96"/>
        <item x="87"/>
        <item x="88"/>
        <item t="default"/>
      </items>
    </pivotField>
    <pivotField dataField="1" showAll="0" avgSubtotal="1">
      <items count="38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5"/>
        <item m="1" x="386"/>
        <item m="1" x="387"/>
        <item x="72"/>
        <item t="avg"/>
      </items>
    </pivotField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2289">
      <pivotArea type="all" dataOnly="0" outline="0" fieldPosition="0"/>
    </format>
    <format dxfId="2288">
      <pivotArea field="7" type="button" dataOnly="0" labelOnly="1" outline="0"/>
    </format>
    <format dxfId="2287">
      <pivotArea dataOnly="0" labelOnly="1" grandRow="1" outline="0" fieldPosition="0"/>
    </format>
    <format dxfId="2286">
      <pivotArea type="all" dataOnly="0" outline="0" fieldPosition="0"/>
    </format>
    <format dxfId="2285">
      <pivotArea field="7" type="button" dataOnly="0" labelOnly="1" outline="0"/>
    </format>
    <format dxfId="2284">
      <pivotArea dataOnly="0" labelOnly="1" grandRow="1" outline="0" fieldPosition="0"/>
    </format>
    <format dxfId="2283">
      <pivotArea type="all" dataOnly="0" outline="0" fieldPosition="0"/>
    </format>
    <format dxfId="2282">
      <pivotArea outline="0" collapsedLevelsAreSubtotals="1" fieldPosition="0"/>
    </format>
    <format dxfId="2281">
      <pivotArea field="7" type="button" dataOnly="0" labelOnly="1" outline="0"/>
    </format>
    <format dxfId="2280">
      <pivotArea dataOnly="0" labelOnly="1" outline="0" axis="axisValues" fieldPosition="0"/>
    </format>
    <format dxfId="2279">
      <pivotArea dataOnly="0" labelOnly="1" grandRow="1" outline="0" fieldPosition="0"/>
    </format>
    <format dxfId="2278">
      <pivotArea dataOnly="0" labelOnly="1" outline="0" axis="axisValues" fieldPosition="0"/>
    </format>
    <format dxfId="2277">
      <pivotArea type="all" dataOnly="0" outline="0" fieldPosition="0"/>
    </format>
    <format dxfId="2276">
      <pivotArea outline="0" collapsedLevelsAreSubtotals="1" fieldPosition="0"/>
    </format>
    <format dxfId="2275">
      <pivotArea field="7" type="button" dataOnly="0" labelOnly="1" outline="0"/>
    </format>
    <format dxfId="2274">
      <pivotArea dataOnly="0" labelOnly="1" outline="0" axis="axisValues" fieldPosition="0"/>
    </format>
    <format dxfId="2273">
      <pivotArea dataOnly="0" labelOnly="1" grandRow="1" outline="0" fieldPosition="0"/>
    </format>
    <format dxfId="2272">
      <pivotArea dataOnly="0" labelOnly="1" outline="0" axis="axisValues" fieldPosition="0"/>
    </format>
    <format dxfId="2271">
      <pivotArea type="all" dataOnly="0" outline="0" fieldPosition="0"/>
    </format>
    <format dxfId="2270">
      <pivotArea outline="0" collapsedLevelsAreSubtotals="1" fieldPosition="0"/>
    </format>
    <format dxfId="2269">
      <pivotArea field="7" type="button" dataOnly="0" labelOnly="1" outline="0"/>
    </format>
    <format dxfId="2268">
      <pivotArea dataOnly="0" labelOnly="1" outline="0" axis="axisValues" fieldPosition="0"/>
    </format>
    <format dxfId="2267">
      <pivotArea dataOnly="0" labelOnly="1" grandRow="1" outline="0" fieldPosition="0"/>
    </format>
    <format dxfId="2266">
      <pivotArea dataOnly="0" labelOnly="1" outline="0" axis="axisValues" fieldPosition="0"/>
    </format>
    <format dxfId="2265">
      <pivotArea type="all" dataOnly="0" outline="0" fieldPosition="0"/>
    </format>
    <format dxfId="2264">
      <pivotArea outline="0" collapsedLevelsAreSubtotals="1" fieldPosition="0"/>
    </format>
    <format dxfId="2263">
      <pivotArea field="7" type="button" dataOnly="0" labelOnly="1" outline="0"/>
    </format>
    <format dxfId="2262">
      <pivotArea dataOnly="0" labelOnly="1" outline="0" axis="axisValues" fieldPosition="0"/>
    </format>
    <format dxfId="2261">
      <pivotArea dataOnly="0" labelOnly="1" grandRow="1" outline="0" fieldPosition="0"/>
    </format>
    <format dxfId="2260">
      <pivotArea dataOnly="0" labelOnly="1" outline="0" axis="axisValues" fieldPosition="0"/>
    </format>
    <format dxfId="2259">
      <pivotArea type="all" dataOnly="0" outline="0" fieldPosition="0"/>
    </format>
    <format dxfId="2258">
      <pivotArea outline="0" collapsedLevelsAreSubtotals="1" fieldPosition="0"/>
    </format>
    <format dxfId="2257">
      <pivotArea field="7" type="button" dataOnly="0" labelOnly="1" outline="0"/>
    </format>
    <format dxfId="2256">
      <pivotArea dataOnly="0" labelOnly="1" outline="0" axis="axisValues" fieldPosition="0"/>
    </format>
    <format dxfId="2255">
      <pivotArea dataOnly="0" labelOnly="1" grandRow="1" outline="0" fieldPosition="0"/>
    </format>
    <format dxfId="2254">
      <pivotArea dataOnly="0" labelOnly="1" outline="0" axis="axisValues" fieldPosition="0"/>
    </format>
    <format dxfId="2253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106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4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1"/>
        <item h="1" m="1" x="95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0"/>
        <item h="1" x="85"/>
        <item h="1" x="86"/>
        <item h="1" x="84"/>
        <item h="1" m="1" x="89"/>
        <item h="1" m="1" x="92"/>
        <item h="1" m="1" x="96"/>
        <item h="1" x="87"/>
        <item h="1" x="88"/>
        <item t="default"/>
      </items>
    </pivotField>
    <pivotField multipleItemSelectionAllowed="1" showAll="0" avgSubtotal="1">
      <items count="38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5"/>
        <item m="1" x="386"/>
        <item m="1" x="387"/>
        <item x="72"/>
        <item t="avg"/>
      </items>
    </pivotField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328">
      <pivotArea type="all" dataOnly="0" outline="0" fieldPosition="0"/>
    </format>
    <format dxfId="2327">
      <pivotArea field="7" type="button" dataOnly="0" labelOnly="1" outline="0" axis="axisRow" fieldPosition="0"/>
    </format>
    <format dxfId="2326">
      <pivotArea dataOnly="0" labelOnly="1" grandRow="1" outline="0" fieldPosition="0"/>
    </format>
    <format dxfId="2325">
      <pivotArea type="all" dataOnly="0" outline="0" fieldPosition="0"/>
    </format>
    <format dxfId="2324">
      <pivotArea field="7" type="button" dataOnly="0" labelOnly="1" outline="0" axis="axisRow" fieldPosition="0"/>
    </format>
    <format dxfId="2323">
      <pivotArea dataOnly="0" labelOnly="1" grandRow="1" outline="0" fieldPosition="0"/>
    </format>
    <format dxfId="2322">
      <pivotArea type="all" dataOnly="0" outline="0" fieldPosition="0"/>
    </format>
    <format dxfId="2321">
      <pivotArea outline="0" collapsedLevelsAreSubtotals="1" fieldPosition="0"/>
    </format>
    <format dxfId="2320">
      <pivotArea field="7" type="button" dataOnly="0" labelOnly="1" outline="0" axis="axisRow" fieldPosition="0"/>
    </format>
    <format dxfId="2319">
      <pivotArea dataOnly="0" labelOnly="1" outline="0" axis="axisValues" fieldPosition="0"/>
    </format>
    <format dxfId="2318">
      <pivotArea dataOnly="0" labelOnly="1" grandRow="1" outline="0" fieldPosition="0"/>
    </format>
    <format dxfId="2317">
      <pivotArea dataOnly="0" labelOnly="1" outline="0" axis="axisValues" fieldPosition="0"/>
    </format>
    <format dxfId="2316">
      <pivotArea type="all" dataOnly="0" outline="0" fieldPosition="0"/>
    </format>
    <format dxfId="2315">
      <pivotArea outline="0" collapsedLevelsAreSubtotals="1" fieldPosition="0"/>
    </format>
    <format dxfId="2314">
      <pivotArea field="7" type="button" dataOnly="0" labelOnly="1" outline="0" axis="axisRow" fieldPosition="0"/>
    </format>
    <format dxfId="2313">
      <pivotArea dataOnly="0" labelOnly="1" outline="0" axis="axisValues" fieldPosition="0"/>
    </format>
    <format dxfId="2312">
      <pivotArea dataOnly="0" labelOnly="1" grandRow="1" outline="0" fieldPosition="0"/>
    </format>
    <format dxfId="2311">
      <pivotArea dataOnly="0" labelOnly="1" outline="0" axis="axisValues" fieldPosition="0"/>
    </format>
    <format dxfId="2310">
      <pivotArea type="all" dataOnly="0" outline="0" fieldPosition="0"/>
    </format>
    <format dxfId="2309">
      <pivotArea outline="0" collapsedLevelsAreSubtotals="1" fieldPosition="0"/>
    </format>
    <format dxfId="2308">
      <pivotArea field="7" type="button" dataOnly="0" labelOnly="1" outline="0" axis="axisRow" fieldPosition="0"/>
    </format>
    <format dxfId="2307">
      <pivotArea dataOnly="0" labelOnly="1" outline="0" axis="axisValues" fieldPosition="0"/>
    </format>
    <format dxfId="2306">
      <pivotArea dataOnly="0" labelOnly="1" grandRow="1" outline="0" fieldPosition="0"/>
    </format>
    <format dxfId="2305">
      <pivotArea dataOnly="0" labelOnly="1" outline="0" axis="axisValues" fieldPosition="0"/>
    </format>
    <format dxfId="2304">
      <pivotArea type="all" dataOnly="0" outline="0" fieldPosition="0"/>
    </format>
    <format dxfId="2303">
      <pivotArea outline="0" collapsedLevelsAreSubtotals="1" fieldPosition="0"/>
    </format>
    <format dxfId="2302">
      <pivotArea field="7" type="button" dataOnly="0" labelOnly="1" outline="0" axis="axisRow" fieldPosition="0"/>
    </format>
    <format dxfId="2301">
      <pivotArea dataOnly="0" labelOnly="1" outline="0" axis="axisValues" fieldPosition="0"/>
    </format>
    <format dxfId="2300">
      <pivotArea dataOnly="0" labelOnly="1" grandRow="1" outline="0" fieldPosition="0"/>
    </format>
    <format dxfId="2299">
      <pivotArea dataOnly="0" labelOnly="1" outline="0" axis="axisValues" fieldPosition="0"/>
    </format>
    <format dxfId="2298">
      <pivotArea type="all" dataOnly="0" outline="0" fieldPosition="0"/>
    </format>
    <format dxfId="2297">
      <pivotArea outline="0" collapsedLevelsAreSubtotals="1" fieldPosition="0"/>
    </format>
    <format dxfId="2296">
      <pivotArea field="7" type="button" dataOnly="0" labelOnly="1" outline="0" axis="axisRow" fieldPosition="0"/>
    </format>
    <format dxfId="2295">
      <pivotArea dataOnly="0" labelOnly="1" outline="0" axis="axisValues" fieldPosition="0"/>
    </format>
    <format dxfId="2294">
      <pivotArea dataOnly="0" labelOnly="1" grandRow="1" outline="0" fieldPosition="0"/>
    </format>
    <format dxfId="2293">
      <pivotArea dataOnly="0" labelOnly="1" outline="0" axis="axisValues" fieldPosition="0"/>
    </format>
    <format dxfId="2292">
      <pivotArea outline="0" collapsedLevelsAreSubtotals="1" fieldPosition="0"/>
    </format>
    <format dxfId="229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29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106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4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1"/>
        <item m="1" x="95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0"/>
        <item x="85"/>
        <item h="1" x="86"/>
        <item h="1" x="84"/>
        <item h="1" m="1" x="89"/>
        <item h="1" m="1" x="92"/>
        <item h="1" m="1" x="96"/>
        <item h="1" x="87"/>
        <item h="1" x="88"/>
        <item t="default"/>
      </items>
    </pivotField>
    <pivotField multipleItemSelectionAllowed="1" showAll="0" avgSubtotal="1">
      <items count="38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5"/>
        <item m="1" x="386"/>
        <item m="1" x="387"/>
        <item x="72"/>
        <item t="avg"/>
      </items>
    </pivotField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367">
      <pivotArea type="all" dataOnly="0" outline="0" fieldPosition="0"/>
    </format>
    <format dxfId="2366">
      <pivotArea field="7" type="button" dataOnly="0" labelOnly="1" outline="0" axis="axisRow" fieldPosition="0"/>
    </format>
    <format dxfId="2365">
      <pivotArea dataOnly="0" labelOnly="1" grandRow="1" outline="0" fieldPosition="0"/>
    </format>
    <format dxfId="2364">
      <pivotArea type="all" dataOnly="0" outline="0" fieldPosition="0"/>
    </format>
    <format dxfId="2363">
      <pivotArea field="7" type="button" dataOnly="0" labelOnly="1" outline="0" axis="axisRow" fieldPosition="0"/>
    </format>
    <format dxfId="2362">
      <pivotArea dataOnly="0" labelOnly="1" grandRow="1" outline="0" fieldPosition="0"/>
    </format>
    <format dxfId="2361">
      <pivotArea type="all" dataOnly="0" outline="0" fieldPosition="0"/>
    </format>
    <format dxfId="2360">
      <pivotArea outline="0" collapsedLevelsAreSubtotals="1" fieldPosition="0"/>
    </format>
    <format dxfId="2359">
      <pivotArea field="7" type="button" dataOnly="0" labelOnly="1" outline="0" axis="axisRow" fieldPosition="0"/>
    </format>
    <format dxfId="2358">
      <pivotArea dataOnly="0" labelOnly="1" outline="0" axis="axisValues" fieldPosition="0"/>
    </format>
    <format dxfId="2357">
      <pivotArea dataOnly="0" labelOnly="1" grandRow="1" outline="0" fieldPosition="0"/>
    </format>
    <format dxfId="2356">
      <pivotArea dataOnly="0" labelOnly="1" outline="0" axis="axisValues" fieldPosition="0"/>
    </format>
    <format dxfId="2355">
      <pivotArea type="all" dataOnly="0" outline="0" fieldPosition="0"/>
    </format>
    <format dxfId="2354">
      <pivotArea outline="0" collapsedLevelsAreSubtotals="1" fieldPosition="0"/>
    </format>
    <format dxfId="2353">
      <pivotArea field="7" type="button" dataOnly="0" labelOnly="1" outline="0" axis="axisRow" fieldPosition="0"/>
    </format>
    <format dxfId="2352">
      <pivotArea dataOnly="0" labelOnly="1" outline="0" axis="axisValues" fieldPosition="0"/>
    </format>
    <format dxfId="2351">
      <pivotArea dataOnly="0" labelOnly="1" grandRow="1" outline="0" fieldPosition="0"/>
    </format>
    <format dxfId="2350">
      <pivotArea dataOnly="0" labelOnly="1" outline="0" axis="axisValues" fieldPosition="0"/>
    </format>
    <format dxfId="2349">
      <pivotArea type="all" dataOnly="0" outline="0" fieldPosition="0"/>
    </format>
    <format dxfId="2348">
      <pivotArea outline="0" collapsedLevelsAreSubtotals="1" fieldPosition="0"/>
    </format>
    <format dxfId="2347">
      <pivotArea field="7" type="button" dataOnly="0" labelOnly="1" outline="0" axis="axisRow" fieldPosition="0"/>
    </format>
    <format dxfId="2346">
      <pivotArea dataOnly="0" labelOnly="1" outline="0" axis="axisValues" fieldPosition="0"/>
    </format>
    <format dxfId="2345">
      <pivotArea dataOnly="0" labelOnly="1" grandRow="1" outline="0" fieldPosition="0"/>
    </format>
    <format dxfId="2344">
      <pivotArea dataOnly="0" labelOnly="1" outline="0" axis="axisValues" fieldPosition="0"/>
    </format>
    <format dxfId="2343">
      <pivotArea type="all" dataOnly="0" outline="0" fieldPosition="0"/>
    </format>
    <format dxfId="2342">
      <pivotArea outline="0" collapsedLevelsAreSubtotals="1" fieldPosition="0"/>
    </format>
    <format dxfId="2341">
      <pivotArea field="7" type="button" dataOnly="0" labelOnly="1" outline="0" axis="axisRow" fieldPosition="0"/>
    </format>
    <format dxfId="2340">
      <pivotArea dataOnly="0" labelOnly="1" outline="0" axis="axisValues" fieldPosition="0"/>
    </format>
    <format dxfId="2339">
      <pivotArea dataOnly="0" labelOnly="1" grandRow="1" outline="0" fieldPosition="0"/>
    </format>
    <format dxfId="2338">
      <pivotArea dataOnly="0" labelOnly="1" outline="0" axis="axisValues" fieldPosition="0"/>
    </format>
    <format dxfId="2337">
      <pivotArea type="all" dataOnly="0" outline="0" fieldPosition="0"/>
    </format>
    <format dxfId="2336">
      <pivotArea outline="0" collapsedLevelsAreSubtotals="1" fieldPosition="0"/>
    </format>
    <format dxfId="2335">
      <pivotArea field="7" type="button" dataOnly="0" labelOnly="1" outline="0" axis="axisRow" fieldPosition="0"/>
    </format>
    <format dxfId="2334">
      <pivotArea dataOnly="0" labelOnly="1" outline="0" axis="axisValues" fieldPosition="0"/>
    </format>
    <format dxfId="2333">
      <pivotArea dataOnly="0" labelOnly="1" grandRow="1" outline="0" fieldPosition="0"/>
    </format>
    <format dxfId="2332">
      <pivotArea dataOnly="0" labelOnly="1" outline="0" axis="axisValues" fieldPosition="0"/>
    </format>
    <format dxfId="2331">
      <pivotArea outline="0" collapsedLevelsAreSubtotals="1" fieldPosition="0"/>
    </format>
    <format dxfId="23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32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106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4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1"/>
        <item m="1" x="95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0"/>
        <item x="85"/>
        <item x="86"/>
        <item x="84"/>
        <item m="1" x="89"/>
        <item m="1" x="92"/>
        <item m="1" x="96"/>
        <item x="87"/>
        <item x="88"/>
        <item t="default"/>
      </items>
    </pivotField>
    <pivotField axis="axisRow" showAll="0" avgSubtotal="1">
      <items count="38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5"/>
        <item m="1" x="386"/>
        <item m="1" x="387"/>
        <item x="72"/>
        <item x="381"/>
        <item x="382"/>
        <item x="383"/>
        <item x="384"/>
        <item t="avg"/>
      </items>
    </pivotField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406">
      <pivotArea type="all" dataOnly="0" outline="0" fieldPosition="0"/>
    </format>
    <format dxfId="2405">
      <pivotArea field="7" type="button" dataOnly="0" labelOnly="1" outline="0"/>
    </format>
    <format dxfId="2404">
      <pivotArea dataOnly="0" labelOnly="1" grandRow="1" outline="0" fieldPosition="0"/>
    </format>
    <format dxfId="2403">
      <pivotArea type="all" dataOnly="0" outline="0" fieldPosition="0"/>
    </format>
    <format dxfId="2402">
      <pivotArea field="7" type="button" dataOnly="0" labelOnly="1" outline="0"/>
    </format>
    <format dxfId="2401">
      <pivotArea dataOnly="0" labelOnly="1" grandRow="1" outline="0" fieldPosition="0"/>
    </format>
    <format dxfId="2400">
      <pivotArea type="all" dataOnly="0" outline="0" fieldPosition="0"/>
    </format>
    <format dxfId="2399">
      <pivotArea outline="0" collapsedLevelsAreSubtotals="1" fieldPosition="0"/>
    </format>
    <format dxfId="2398">
      <pivotArea field="7" type="button" dataOnly="0" labelOnly="1" outline="0"/>
    </format>
    <format dxfId="2397">
      <pivotArea dataOnly="0" labelOnly="1" outline="0" axis="axisValues" fieldPosition="0"/>
    </format>
    <format dxfId="2396">
      <pivotArea dataOnly="0" labelOnly="1" grandRow="1" outline="0" fieldPosition="0"/>
    </format>
    <format dxfId="2395">
      <pivotArea dataOnly="0" labelOnly="1" outline="0" axis="axisValues" fieldPosition="0"/>
    </format>
    <format dxfId="2394">
      <pivotArea type="all" dataOnly="0" outline="0" fieldPosition="0"/>
    </format>
    <format dxfId="2393">
      <pivotArea outline="0" collapsedLevelsAreSubtotals="1" fieldPosition="0"/>
    </format>
    <format dxfId="2392">
      <pivotArea field="7" type="button" dataOnly="0" labelOnly="1" outline="0"/>
    </format>
    <format dxfId="2391">
      <pivotArea dataOnly="0" labelOnly="1" outline="0" axis="axisValues" fieldPosition="0"/>
    </format>
    <format dxfId="2390">
      <pivotArea dataOnly="0" labelOnly="1" grandRow="1" outline="0" fieldPosition="0"/>
    </format>
    <format dxfId="2389">
      <pivotArea dataOnly="0" labelOnly="1" outline="0" axis="axisValues" fieldPosition="0"/>
    </format>
    <format dxfId="2388">
      <pivotArea type="all" dataOnly="0" outline="0" fieldPosition="0"/>
    </format>
    <format dxfId="2387">
      <pivotArea outline="0" collapsedLevelsAreSubtotals="1" fieldPosition="0"/>
    </format>
    <format dxfId="2386">
      <pivotArea field="7" type="button" dataOnly="0" labelOnly="1" outline="0"/>
    </format>
    <format dxfId="2385">
      <pivotArea dataOnly="0" labelOnly="1" outline="0" axis="axisValues" fieldPosition="0"/>
    </format>
    <format dxfId="2384">
      <pivotArea dataOnly="0" labelOnly="1" grandRow="1" outline="0" fieldPosition="0"/>
    </format>
    <format dxfId="2383">
      <pivotArea dataOnly="0" labelOnly="1" outline="0" axis="axisValues" fieldPosition="0"/>
    </format>
    <format dxfId="2382">
      <pivotArea type="all" dataOnly="0" outline="0" fieldPosition="0"/>
    </format>
    <format dxfId="2381">
      <pivotArea outline="0" collapsedLevelsAreSubtotals="1" fieldPosition="0"/>
    </format>
    <format dxfId="2380">
      <pivotArea field="7" type="button" dataOnly="0" labelOnly="1" outline="0"/>
    </format>
    <format dxfId="2379">
      <pivotArea dataOnly="0" labelOnly="1" outline="0" axis="axisValues" fieldPosition="0"/>
    </format>
    <format dxfId="2378">
      <pivotArea dataOnly="0" labelOnly="1" grandRow="1" outline="0" fieldPosition="0"/>
    </format>
    <format dxfId="2377">
      <pivotArea dataOnly="0" labelOnly="1" outline="0" axis="axisValues" fieldPosition="0"/>
    </format>
    <format dxfId="2376">
      <pivotArea type="all" dataOnly="0" outline="0" fieldPosition="0"/>
    </format>
    <format dxfId="2375">
      <pivotArea outline="0" collapsedLevelsAreSubtotals="1" fieldPosition="0"/>
    </format>
    <format dxfId="2374">
      <pivotArea field="7" type="button" dataOnly="0" labelOnly="1" outline="0"/>
    </format>
    <format dxfId="2373">
      <pivotArea dataOnly="0" labelOnly="1" outline="0" axis="axisValues" fieldPosition="0"/>
    </format>
    <format dxfId="2372">
      <pivotArea dataOnly="0" labelOnly="1" grandRow="1" outline="0" fieldPosition="0"/>
    </format>
    <format dxfId="2371">
      <pivotArea dataOnly="0" labelOnly="1" outline="0" axis="axisValues" fieldPosition="0"/>
    </format>
    <format dxfId="2370">
      <pivotArea outline="0" collapsedLevelsAreSubtotals="1" fieldPosition="0"/>
    </format>
    <format dxfId="236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36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2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106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4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1"/>
        <item h="1" m="1" x="95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0"/>
        <item h="1" x="85"/>
        <item h="1" x="86"/>
        <item h="1" x="84"/>
        <item h="1" m="1" x="89"/>
        <item h="1" m="1" x="92"/>
        <item h="1" m="1" x="96"/>
        <item h="1" x="87"/>
        <item h="1" x="88"/>
        <item t="default"/>
      </items>
    </pivotField>
    <pivotField showAll="0"/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2137">
      <pivotArea type="all" dataOnly="0" outline="0" fieldPosition="0"/>
    </format>
    <format dxfId="2136">
      <pivotArea field="7" type="button" dataOnly="0" labelOnly="1" outline="0" axis="axisPage" fieldPosition="0"/>
    </format>
    <format dxfId="2135">
      <pivotArea dataOnly="0" labelOnly="1" grandRow="1" outline="0" fieldPosition="0"/>
    </format>
    <format dxfId="2134">
      <pivotArea type="all" dataOnly="0" outline="0" fieldPosition="0"/>
    </format>
    <format dxfId="2133">
      <pivotArea field="7" type="button" dataOnly="0" labelOnly="1" outline="0" axis="axisPage" fieldPosition="0"/>
    </format>
    <format dxfId="2132">
      <pivotArea dataOnly="0" labelOnly="1" grandRow="1" outline="0" fieldPosition="0"/>
    </format>
    <format dxfId="2131">
      <pivotArea type="all" dataOnly="0" outline="0" fieldPosition="0"/>
    </format>
    <format dxfId="2130">
      <pivotArea outline="0" collapsedLevelsAreSubtotals="1" fieldPosition="0"/>
    </format>
    <format dxfId="2129">
      <pivotArea field="7" type="button" dataOnly="0" labelOnly="1" outline="0" axis="axisPage" fieldPosition="0"/>
    </format>
    <format dxfId="2128">
      <pivotArea dataOnly="0" labelOnly="1" outline="0" axis="axisValues" fieldPosition="0"/>
    </format>
    <format dxfId="2127">
      <pivotArea dataOnly="0" labelOnly="1" grandRow="1" outline="0" fieldPosition="0"/>
    </format>
    <format dxfId="2126">
      <pivotArea dataOnly="0" labelOnly="1" outline="0" axis="axisValues" fieldPosition="0"/>
    </format>
    <format dxfId="2125">
      <pivotArea type="all" dataOnly="0" outline="0" fieldPosition="0"/>
    </format>
    <format dxfId="2124">
      <pivotArea outline="0" collapsedLevelsAreSubtotals="1" fieldPosition="0"/>
    </format>
    <format dxfId="2123">
      <pivotArea field="7" type="button" dataOnly="0" labelOnly="1" outline="0" axis="axisPage" fieldPosition="0"/>
    </format>
    <format dxfId="2122">
      <pivotArea dataOnly="0" labelOnly="1" outline="0" axis="axisValues" fieldPosition="0"/>
    </format>
    <format dxfId="2121">
      <pivotArea dataOnly="0" labelOnly="1" grandRow="1" outline="0" fieldPosition="0"/>
    </format>
    <format dxfId="2120">
      <pivotArea dataOnly="0" labelOnly="1" outline="0" axis="axisValues" fieldPosition="0"/>
    </format>
    <format dxfId="2119">
      <pivotArea type="all" dataOnly="0" outline="0" fieldPosition="0"/>
    </format>
    <format dxfId="2118">
      <pivotArea outline="0" collapsedLevelsAreSubtotals="1" fieldPosition="0"/>
    </format>
    <format dxfId="2117">
      <pivotArea field="7" type="button" dataOnly="0" labelOnly="1" outline="0" axis="axisPage" fieldPosition="0"/>
    </format>
    <format dxfId="2116">
      <pivotArea dataOnly="0" labelOnly="1" outline="0" axis="axisValues" fieldPosition="0"/>
    </format>
    <format dxfId="2115">
      <pivotArea dataOnly="0" labelOnly="1" grandRow="1" outline="0" fieldPosition="0"/>
    </format>
    <format dxfId="2114">
      <pivotArea dataOnly="0" labelOnly="1" outline="0" axis="axisValues" fieldPosition="0"/>
    </format>
    <format dxfId="2113">
      <pivotArea type="all" dataOnly="0" outline="0" fieldPosition="0"/>
    </format>
    <format dxfId="2112">
      <pivotArea outline="0" collapsedLevelsAreSubtotals="1" fieldPosition="0"/>
    </format>
    <format dxfId="2111">
      <pivotArea field="7" type="button" dataOnly="0" labelOnly="1" outline="0" axis="axisPage" fieldPosition="0"/>
    </format>
    <format dxfId="2110">
      <pivotArea dataOnly="0" labelOnly="1" outline="0" axis="axisValues" fieldPosition="0"/>
    </format>
    <format dxfId="2109">
      <pivotArea dataOnly="0" labelOnly="1" grandRow="1" outline="0" fieldPosition="0"/>
    </format>
    <format dxfId="2108">
      <pivotArea dataOnly="0" labelOnly="1" outline="0" axis="axisValues" fieldPosition="0"/>
    </format>
    <format dxfId="2107">
      <pivotArea type="all" dataOnly="0" outline="0" fieldPosition="0"/>
    </format>
    <format dxfId="2106">
      <pivotArea outline="0" collapsedLevelsAreSubtotals="1" fieldPosition="0"/>
    </format>
    <format dxfId="2105">
      <pivotArea field="7" type="button" dataOnly="0" labelOnly="1" outline="0" axis="axisPage" fieldPosition="0"/>
    </format>
    <format dxfId="2104">
      <pivotArea dataOnly="0" labelOnly="1" outline="0" axis="axisValues" fieldPosition="0"/>
    </format>
    <format dxfId="2103">
      <pivotArea dataOnly="0" labelOnly="1" grandRow="1" outline="0" fieldPosition="0"/>
    </format>
    <format dxfId="2102">
      <pivotArea dataOnly="0" labelOnly="1" outline="0" axis="axisValues" fieldPosition="0"/>
    </format>
    <format dxfId="2101">
      <pivotArea outline="0" collapsedLevelsAreSubtotals="1" fieldPosition="0"/>
    </format>
    <format dxfId="21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09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106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4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1"/>
        <item h="1" m="1" x="95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0"/>
        <item h="1" x="85"/>
        <item h="1" x="86"/>
        <item h="1" x="84"/>
        <item h="1" m="1" x="89"/>
        <item h="1" m="1" x="92"/>
        <item h="1" m="1" x="96"/>
        <item h="1" x="87"/>
        <item h="1" x="88"/>
        <item t="default"/>
      </items>
    </pivotField>
    <pivotField axis="axisRow" showAll="0">
      <items count="38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5"/>
        <item m="1" x="386"/>
        <item m="1" x="387"/>
        <item x="72"/>
        <item x="381"/>
        <item x="382"/>
        <item x="383"/>
        <item x="384"/>
        <item t="default"/>
      </items>
    </pivotField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190">
        <item x="132"/>
        <item x="136"/>
        <item x="146"/>
        <item x="187"/>
        <item x="320"/>
        <item x="291"/>
        <item x="24"/>
        <item m="1" x="1083"/>
        <item x="411"/>
        <item x="88"/>
        <item m="1" x="1095"/>
        <item x="240"/>
        <item x="327"/>
        <item x="222"/>
        <item x="382"/>
        <item m="1" x="1125"/>
        <item x="181"/>
        <item x="311"/>
        <item x="163"/>
        <item m="1" x="1181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1"/>
        <item x="208"/>
        <item x="491"/>
        <item x="315"/>
        <item x="269"/>
        <item x="419"/>
        <item x="303"/>
        <item m="1" x="1094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2"/>
        <item x="489"/>
        <item x="62"/>
        <item m="1" x="1127"/>
        <item x="395"/>
        <item x="335"/>
        <item m="1" x="1086"/>
        <item x="357"/>
        <item x="458"/>
        <item x="354"/>
        <item x="121"/>
        <item m="1" x="1112"/>
        <item x="481"/>
        <item x="387"/>
        <item x="50"/>
        <item m="1" x="1169"/>
        <item m="1" x="1180"/>
        <item x="242"/>
        <item x="299"/>
        <item x="349"/>
        <item x="465"/>
        <item x="422"/>
        <item x="205"/>
        <item m="1" x="1148"/>
        <item x="430"/>
        <item x="168"/>
        <item x="124"/>
        <item m="1" x="1150"/>
        <item x="502"/>
        <item x="383"/>
        <item x="57"/>
        <item m="1" x="1185"/>
        <item x="343"/>
        <item x="76"/>
        <item m="1" x="1081"/>
        <item x="197"/>
        <item x="437"/>
        <item x="160"/>
        <item x="233"/>
        <item x="432"/>
        <item x="413"/>
        <item m="1" x="1093"/>
        <item x="441"/>
        <item m="1" x="1103"/>
        <item m="1" x="1110"/>
        <item x="232"/>
        <item x="153"/>
        <item x="179"/>
        <item x="494"/>
        <item x="397"/>
        <item x="347"/>
        <item x="319"/>
        <item x="500"/>
        <item x="49"/>
        <item m="1" x="1128"/>
        <item x="135"/>
        <item x="296"/>
        <item x="77"/>
        <item m="1" x="1115"/>
        <item x="353"/>
        <item x="159"/>
        <item x="238"/>
        <item x="447"/>
        <item x="307"/>
        <item x="44"/>
        <item m="1" x="1080"/>
        <item m="1" x="1162"/>
        <item x="128"/>
        <item x="495"/>
        <item x="479"/>
        <item x="375"/>
        <item x="492"/>
        <item x="97"/>
        <item m="1" x="1119"/>
        <item x="194"/>
        <item x="96"/>
        <item m="1" x="1104"/>
        <item x="166"/>
        <item x="212"/>
        <item x="318"/>
        <item x="46"/>
        <item m="1" x="1106"/>
        <item x="368"/>
        <item x="287"/>
        <item x="267"/>
        <item x="421"/>
        <item m="1" x="1142"/>
        <item x="348"/>
        <item m="1" x="1160"/>
        <item x="471"/>
        <item x="482"/>
        <item x="182"/>
        <item x="406"/>
        <item x="192"/>
        <item x="34"/>
        <item m="1" x="1188"/>
        <item x="237"/>
        <item x="472"/>
        <item x="200"/>
        <item x="175"/>
        <item x="423"/>
        <item x="201"/>
        <item x="378"/>
        <item x="150"/>
        <item m="1" x="1170"/>
        <item x="292"/>
        <item x="466"/>
        <item x="490"/>
        <item x="352"/>
        <item x="455"/>
        <item x="191"/>
        <item x="329"/>
        <item x="443"/>
        <item m="1" x="1092"/>
        <item x="314"/>
        <item x="80"/>
        <item m="1" x="1082"/>
        <item x="344"/>
        <item m="1" x="1071"/>
        <item x="424"/>
        <item x="418"/>
        <item x="277"/>
        <item x="172"/>
        <item x="451"/>
        <item x="258"/>
        <item m="1" x="1124"/>
        <item x="157"/>
        <item x="10"/>
        <item m="1" x="1088"/>
        <item x="133"/>
        <item x="253"/>
        <item x="12"/>
        <item m="1" x="1179"/>
        <item x="412"/>
        <item x="202"/>
        <item x="322"/>
        <item x="81"/>
        <item m="1" x="1123"/>
        <item x="450"/>
        <item x="74"/>
        <item m="1" x="1101"/>
        <item x="363"/>
        <item x="473"/>
        <item x="401"/>
        <item x="338"/>
        <item x="438"/>
        <item x="20"/>
        <item m="1" x="1133"/>
        <item m="1" x="1177"/>
        <item x="130"/>
        <item m="1" x="1139"/>
        <item x="374"/>
        <item x="316"/>
        <item x="117"/>
        <item m="1" x="1153"/>
        <item m="1" x="1166"/>
        <item m="1" x="1070"/>
        <item x="270"/>
        <item x="461"/>
        <item x="147"/>
        <item x="284"/>
        <item x="230"/>
        <item x="27"/>
        <item m="1" x="1161"/>
        <item m="1" x="1098"/>
        <item x="294"/>
        <item m="1" x="1143"/>
        <item x="19"/>
        <item m="1" x="1096"/>
        <item x="38"/>
        <item m="1" x="1059"/>
        <item m="1" x="1131"/>
        <item x="170"/>
        <item m="1" x="1154"/>
        <item x="165"/>
        <item x="420"/>
        <item x="313"/>
        <item x="0"/>
        <item m="1" x="1111"/>
        <item x="389"/>
        <item x="193"/>
        <item x="188"/>
        <item x="355"/>
        <item x="256"/>
        <item x="22"/>
        <item m="1" x="1146"/>
        <item x="405"/>
        <item x="370"/>
        <item x="99"/>
        <item m="1" x="1134"/>
        <item m="1" x="1172"/>
        <item x="345"/>
        <item x="376"/>
        <item x="498"/>
        <item x="386"/>
        <item x="8"/>
        <item m="1" x="1085"/>
        <item x="323"/>
        <item x="402"/>
        <item x="250"/>
        <item x="98"/>
        <item m="1" x="1186"/>
        <item m="1" x="1062"/>
        <item m="1" x="1063"/>
        <item x="144"/>
        <item x="506"/>
        <item m="1" x="1102"/>
        <item x="388"/>
        <item x="504"/>
        <item x="346"/>
        <item m="1" x="1114"/>
        <item x="436"/>
        <item x="40"/>
        <item m="1" x="1130"/>
        <item x="72"/>
        <item m="1" x="1079"/>
        <item x="274"/>
        <item x="361"/>
        <item x="84"/>
        <item m="1" x="1105"/>
        <item x="484"/>
        <item m="1" x="1117"/>
        <item x="350"/>
        <item x="310"/>
        <item m="1" x="1072"/>
        <item x="131"/>
        <item x="360"/>
        <item x="483"/>
        <item x="380"/>
        <item m="1" x="1157"/>
        <item x="477"/>
        <item m="1" x="1064"/>
        <item m="1" x="1084"/>
        <item x="167"/>
        <item x="243"/>
        <item x="453"/>
        <item x="334"/>
        <item x="444"/>
        <item x="51"/>
        <item m="1" x="1100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8"/>
        <item x="63"/>
        <item m="1" x="1066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9"/>
        <item x="474"/>
        <item x="286"/>
        <item x="1"/>
        <item m="1" x="1178"/>
        <item x="152"/>
        <item x="224"/>
        <item x="213"/>
        <item x="272"/>
        <item x="190"/>
        <item x="486"/>
        <item x="109"/>
        <item m="1" x="1091"/>
        <item x="324"/>
        <item x="273"/>
        <item x="196"/>
        <item x="367"/>
        <item x="69"/>
        <item m="1" x="1113"/>
        <item x="425"/>
        <item m="1" x="1147"/>
        <item x="433"/>
        <item x="306"/>
        <item x="356"/>
        <item x="151"/>
        <item x="110"/>
        <item m="1" x="1116"/>
        <item x="340"/>
        <item x="138"/>
        <item x="156"/>
        <item x="234"/>
        <item x="478"/>
        <item x="177"/>
        <item m="1" x="1163"/>
        <item x="221"/>
        <item x="220"/>
        <item x="104"/>
        <item m="1" x="1167"/>
        <item x="261"/>
        <item x="236"/>
        <item x="456"/>
        <item x="381"/>
        <item x="434"/>
        <item x="67"/>
        <item m="1" x="1107"/>
        <item x="328"/>
        <item x="262"/>
        <item x="468"/>
        <item m="1" x="1155"/>
        <item x="85"/>
        <item m="1" x="1068"/>
        <item x="297"/>
        <item x="365"/>
        <item x="290"/>
        <item x="373"/>
        <item x="416"/>
        <item x="463"/>
        <item x="149"/>
        <item x="115"/>
        <item m="1" x="1087"/>
        <item x="223"/>
        <item x="440"/>
        <item x="459"/>
        <item x="158"/>
        <item x="216"/>
        <item x="275"/>
        <item m="1" x="1164"/>
        <item x="333"/>
        <item x="71"/>
        <item m="1" x="1158"/>
        <item x="5"/>
        <item m="1" x="1073"/>
        <item m="1" x="1141"/>
        <item x="137"/>
        <item x="399"/>
        <item m="1" x="1182"/>
        <item x="113"/>
        <item m="1" x="1174"/>
        <item x="499"/>
        <item m="1" x="1099"/>
        <item x="231"/>
        <item x="120"/>
        <item m="1" x="1121"/>
        <item x="56"/>
        <item m="1" x="1067"/>
        <item x="271"/>
        <item x="176"/>
        <item x="326"/>
        <item x="409"/>
        <item x="249"/>
        <item x="364"/>
        <item m="1" x="1145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9"/>
        <item m="1" x="1137"/>
        <item x="259"/>
        <item x="195"/>
        <item m="1" x="1168"/>
        <item x="155"/>
        <item x="225"/>
        <item x="428"/>
        <item x="125"/>
        <item m="1" x="1173"/>
        <item x="385"/>
        <item x="129"/>
        <item x="330"/>
        <item x="228"/>
        <item x="247"/>
        <item x="414"/>
        <item x="283"/>
        <item x="457"/>
        <item x="281"/>
        <item m="1" x="1140"/>
        <item x="255"/>
        <item m="1" x="1076"/>
        <item x="321"/>
        <item x="199"/>
        <item x="476"/>
        <item x="366"/>
        <item x="265"/>
        <item x="429"/>
        <item x="342"/>
        <item x="148"/>
        <item x="11"/>
        <item m="1" x="1060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5"/>
        <item x="173"/>
        <item m="1" x="1165"/>
        <item x="134"/>
        <item m="1" x="1171"/>
        <item x="407"/>
        <item x="442"/>
        <item x="305"/>
        <item m="1" x="1175"/>
        <item m="1" x="1187"/>
        <item m="1" x="1183"/>
        <item x="408"/>
        <item x="90"/>
        <item m="1" x="1108"/>
        <item x="141"/>
        <item x="227"/>
        <item x="209"/>
        <item x="3"/>
        <item m="1" x="1075"/>
        <item m="1" x="1065"/>
        <item x="293"/>
        <item x="112"/>
        <item m="1" x="1109"/>
        <item m="1" x="1144"/>
        <item x="180"/>
        <item x="369"/>
        <item x="186"/>
        <item x="13"/>
        <item m="1" x="1078"/>
        <item x="107"/>
        <item m="1" x="1152"/>
        <item x="384"/>
        <item x="226"/>
        <item x="118"/>
        <item m="1" x="1156"/>
        <item m="1" x="1074"/>
        <item m="1" x="1149"/>
        <item x="52"/>
        <item m="1" x="1159"/>
        <item x="43"/>
        <item m="1" x="1089"/>
        <item x="204"/>
        <item x="206"/>
        <item x="211"/>
        <item x="341"/>
        <item x="426"/>
        <item x="454"/>
        <item m="1" x="1090"/>
        <item x="439"/>
        <item x="4"/>
        <item m="1" x="1097"/>
        <item x="312"/>
        <item x="254"/>
        <item x="214"/>
        <item m="1" x="1120"/>
        <item x="235"/>
        <item x="449"/>
        <item x="415"/>
        <item x="25"/>
        <item m="1" x="1061"/>
        <item x="203"/>
        <item x="207"/>
        <item x="164"/>
        <item x="300"/>
        <item x="140"/>
        <item x="339"/>
        <item x="391"/>
        <item m="1" x="1118"/>
        <item x="452"/>
        <item x="251"/>
        <item x="403"/>
        <item x="260"/>
        <item x="446"/>
        <item x="288"/>
        <item x="503"/>
        <item x="241"/>
        <item x="301"/>
        <item m="1" x="1136"/>
        <item x="371"/>
        <item x="257"/>
        <item x="210"/>
        <item m="1" x="1077"/>
        <item x="266"/>
        <item x="445"/>
        <item x="58"/>
        <item m="1" x="1132"/>
        <item x="161"/>
        <item x="248"/>
        <item x="470"/>
        <item x="14"/>
        <item m="1" x="1126"/>
        <item x="47"/>
        <item m="1" x="1184"/>
        <item x="448"/>
        <item x="404"/>
        <item x="48"/>
        <item m="1" x="1176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2184">
      <pivotArea type="all" dataOnly="0" outline="0" fieldPosition="0"/>
    </format>
    <format dxfId="2183">
      <pivotArea field="7" type="button" dataOnly="0" labelOnly="1" outline="0"/>
    </format>
    <format dxfId="2182">
      <pivotArea dataOnly="0" labelOnly="1" grandRow="1" outline="0" fieldPosition="0"/>
    </format>
    <format dxfId="2181">
      <pivotArea type="all" dataOnly="0" outline="0" fieldPosition="0"/>
    </format>
    <format dxfId="2180">
      <pivotArea field="7" type="button" dataOnly="0" labelOnly="1" outline="0"/>
    </format>
    <format dxfId="2179">
      <pivotArea dataOnly="0" labelOnly="1" grandRow="1" outline="0" fieldPosition="0"/>
    </format>
    <format dxfId="2178">
      <pivotArea type="all" dataOnly="0" outline="0" fieldPosition="0"/>
    </format>
    <format dxfId="2177">
      <pivotArea outline="0" collapsedLevelsAreSubtotals="1" fieldPosition="0"/>
    </format>
    <format dxfId="2176">
      <pivotArea field="7" type="button" dataOnly="0" labelOnly="1" outline="0"/>
    </format>
    <format dxfId="2175">
      <pivotArea dataOnly="0" labelOnly="1" outline="0" axis="axisValues" fieldPosition="0"/>
    </format>
    <format dxfId="2174">
      <pivotArea dataOnly="0" labelOnly="1" grandRow="1" outline="0" fieldPosition="0"/>
    </format>
    <format dxfId="2173">
      <pivotArea dataOnly="0" labelOnly="1" outline="0" axis="axisValues" fieldPosition="0"/>
    </format>
    <format dxfId="2172">
      <pivotArea type="all" dataOnly="0" outline="0" fieldPosition="0"/>
    </format>
    <format dxfId="2171">
      <pivotArea outline="0" collapsedLevelsAreSubtotals="1" fieldPosition="0"/>
    </format>
    <format dxfId="2170">
      <pivotArea field="7" type="button" dataOnly="0" labelOnly="1" outline="0"/>
    </format>
    <format dxfId="2169">
      <pivotArea dataOnly="0" labelOnly="1" outline="0" axis="axisValues" fieldPosition="0"/>
    </format>
    <format dxfId="2168">
      <pivotArea dataOnly="0" labelOnly="1" grandRow="1" outline="0" fieldPosition="0"/>
    </format>
    <format dxfId="2167">
      <pivotArea dataOnly="0" labelOnly="1" outline="0" axis="axisValues" fieldPosition="0"/>
    </format>
    <format dxfId="2166">
      <pivotArea type="all" dataOnly="0" outline="0" fieldPosition="0"/>
    </format>
    <format dxfId="2165">
      <pivotArea outline="0" collapsedLevelsAreSubtotals="1" fieldPosition="0"/>
    </format>
    <format dxfId="2164">
      <pivotArea field="7" type="button" dataOnly="0" labelOnly="1" outline="0"/>
    </format>
    <format dxfId="2163">
      <pivotArea dataOnly="0" labelOnly="1" outline="0" axis="axisValues" fieldPosition="0"/>
    </format>
    <format dxfId="2162">
      <pivotArea dataOnly="0" labelOnly="1" grandRow="1" outline="0" fieldPosition="0"/>
    </format>
    <format dxfId="2161">
      <pivotArea dataOnly="0" labelOnly="1" outline="0" axis="axisValues" fieldPosition="0"/>
    </format>
    <format dxfId="2160">
      <pivotArea type="all" dataOnly="0" outline="0" fieldPosition="0"/>
    </format>
    <format dxfId="2159">
      <pivotArea outline="0" collapsedLevelsAreSubtotals="1" fieldPosition="0"/>
    </format>
    <format dxfId="2158">
      <pivotArea field="7" type="button" dataOnly="0" labelOnly="1" outline="0"/>
    </format>
    <format dxfId="2157">
      <pivotArea dataOnly="0" labelOnly="1" outline="0" axis="axisValues" fieldPosition="0"/>
    </format>
    <format dxfId="2156">
      <pivotArea dataOnly="0" labelOnly="1" grandRow="1" outline="0" fieldPosition="0"/>
    </format>
    <format dxfId="2155">
      <pivotArea dataOnly="0" labelOnly="1" outline="0" axis="axisValues" fieldPosition="0"/>
    </format>
    <format dxfId="2154">
      <pivotArea type="all" dataOnly="0" outline="0" fieldPosition="0"/>
    </format>
    <format dxfId="2153">
      <pivotArea outline="0" collapsedLevelsAreSubtotals="1" fieldPosition="0"/>
    </format>
    <format dxfId="2152">
      <pivotArea field="7" type="button" dataOnly="0" labelOnly="1" outline="0"/>
    </format>
    <format dxfId="2151">
      <pivotArea dataOnly="0" labelOnly="1" outline="0" axis="axisValues" fieldPosition="0"/>
    </format>
    <format dxfId="2150">
      <pivotArea dataOnly="0" labelOnly="1" grandRow="1" outline="0" fieldPosition="0"/>
    </format>
    <format dxfId="2149">
      <pivotArea dataOnly="0" labelOnly="1" outline="0" axis="axisValues" fieldPosition="0"/>
    </format>
    <format dxfId="2148">
      <pivotArea outline="0" collapsedLevelsAreSubtotals="1" fieldPosition="0"/>
    </format>
    <format dxfId="2147">
      <pivotArea type="all" dataOnly="0" outline="0" fieldPosition="0"/>
    </format>
    <format dxfId="2146">
      <pivotArea outline="0" collapsedLevelsAreSubtotals="1" fieldPosition="0"/>
    </format>
    <format dxfId="2145">
      <pivotArea type="origin" dataOnly="0" labelOnly="1" outline="0" fieldPosition="0"/>
    </format>
    <format dxfId="2144">
      <pivotArea field="7" type="button" dataOnly="0" labelOnly="1" outline="0"/>
    </format>
    <format dxfId="2143">
      <pivotArea field="-2" type="button" dataOnly="0" labelOnly="1" outline="0" axis="axisCol" fieldPosition="0"/>
    </format>
    <format dxfId="2142">
      <pivotArea type="topRight" dataOnly="0" labelOnly="1" outline="0" fieldPosition="0"/>
    </format>
    <format dxfId="2141">
      <pivotArea field="16" type="button" dataOnly="0" labelOnly="1" outline="0"/>
    </format>
    <format dxfId="2140">
      <pivotArea dataOnly="0" labelOnly="1" grandRow="1" outline="0" fieldPosition="0"/>
    </format>
    <format dxfId="213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213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106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4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1"/>
        <item h="1" m="1" x="95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0"/>
        <item h="1" x="85"/>
        <item h="1" x="86"/>
        <item h="1" x="84"/>
        <item h="1" m="1" x="89"/>
        <item h="1" m="1" x="92"/>
        <item h="1" m="1" x="96"/>
        <item h="1" x="87"/>
        <item h="1" x="88"/>
        <item t="default"/>
      </items>
    </pivotField>
    <pivotField dataField="1" showAll="0"/>
    <pivotField numFmtId="4" showAll="0"/>
    <pivotField numFmtId="14" showAll="0">
      <items count="2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190">
        <item x="132"/>
        <item x="136"/>
        <item x="146"/>
        <item x="187"/>
        <item x="320"/>
        <item x="291"/>
        <item x="24"/>
        <item m="1" x="1083"/>
        <item x="411"/>
        <item x="88"/>
        <item m="1" x="1095"/>
        <item x="240"/>
        <item x="327"/>
        <item x="222"/>
        <item x="382"/>
        <item m="1" x="1125"/>
        <item x="181"/>
        <item x="311"/>
        <item x="163"/>
        <item m="1" x="1181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1"/>
        <item x="208"/>
        <item x="491"/>
        <item x="315"/>
        <item x="269"/>
        <item x="419"/>
        <item x="303"/>
        <item m="1" x="1094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2"/>
        <item x="489"/>
        <item x="62"/>
        <item m="1" x="1127"/>
        <item x="395"/>
        <item x="335"/>
        <item m="1" x="1086"/>
        <item x="357"/>
        <item x="458"/>
        <item x="354"/>
        <item x="121"/>
        <item m="1" x="1112"/>
        <item x="481"/>
        <item x="387"/>
        <item x="50"/>
        <item m="1" x="1169"/>
        <item m="1" x="1180"/>
        <item x="242"/>
        <item x="299"/>
        <item x="349"/>
        <item x="465"/>
        <item x="422"/>
        <item x="205"/>
        <item m="1" x="1148"/>
        <item x="430"/>
        <item x="168"/>
        <item x="124"/>
        <item m="1" x="1150"/>
        <item x="502"/>
        <item x="383"/>
        <item x="57"/>
        <item m="1" x="1185"/>
        <item x="343"/>
        <item x="76"/>
        <item m="1" x="1081"/>
        <item x="197"/>
        <item x="437"/>
        <item x="160"/>
        <item x="233"/>
        <item x="432"/>
        <item x="413"/>
        <item m="1" x="1093"/>
        <item x="441"/>
        <item m="1" x="1103"/>
        <item m="1" x="1110"/>
        <item x="232"/>
        <item x="153"/>
        <item x="179"/>
        <item x="494"/>
        <item x="397"/>
        <item x="347"/>
        <item x="319"/>
        <item x="500"/>
        <item x="49"/>
        <item m="1" x="1128"/>
        <item x="135"/>
        <item x="296"/>
        <item x="77"/>
        <item m="1" x="1115"/>
        <item x="353"/>
        <item x="159"/>
        <item x="238"/>
        <item x="447"/>
        <item x="307"/>
        <item x="44"/>
        <item m="1" x="1080"/>
        <item m="1" x="1162"/>
        <item x="128"/>
        <item x="495"/>
        <item x="479"/>
        <item x="375"/>
        <item x="492"/>
        <item x="97"/>
        <item m="1" x="1119"/>
        <item x="194"/>
        <item x="96"/>
        <item m="1" x="1104"/>
        <item x="166"/>
        <item x="212"/>
        <item x="318"/>
        <item x="46"/>
        <item m="1" x="1106"/>
        <item x="368"/>
        <item x="287"/>
        <item x="267"/>
        <item x="421"/>
        <item m="1" x="1142"/>
        <item x="348"/>
        <item m="1" x="1160"/>
        <item x="471"/>
        <item x="482"/>
        <item x="182"/>
        <item x="406"/>
        <item x="192"/>
        <item x="34"/>
        <item m="1" x="1188"/>
        <item x="237"/>
        <item x="472"/>
        <item x="200"/>
        <item x="175"/>
        <item x="423"/>
        <item x="201"/>
        <item x="378"/>
        <item x="150"/>
        <item m="1" x="1170"/>
        <item x="292"/>
        <item x="466"/>
        <item x="490"/>
        <item x="352"/>
        <item x="455"/>
        <item x="191"/>
        <item x="329"/>
        <item x="443"/>
        <item m="1" x="1092"/>
        <item x="314"/>
        <item x="80"/>
        <item m="1" x="1082"/>
        <item x="344"/>
        <item m="1" x="1071"/>
        <item x="424"/>
        <item x="418"/>
        <item x="277"/>
        <item x="172"/>
        <item x="451"/>
        <item x="258"/>
        <item m="1" x="1124"/>
        <item x="157"/>
        <item x="10"/>
        <item m="1" x="1088"/>
        <item x="133"/>
        <item x="253"/>
        <item x="12"/>
        <item m="1" x="1179"/>
        <item x="412"/>
        <item x="202"/>
        <item x="322"/>
        <item x="81"/>
        <item m="1" x="1123"/>
        <item x="450"/>
        <item x="74"/>
        <item m="1" x="1101"/>
        <item x="363"/>
        <item x="473"/>
        <item x="401"/>
        <item x="338"/>
        <item x="438"/>
        <item x="20"/>
        <item m="1" x="1133"/>
        <item m="1" x="1177"/>
        <item x="130"/>
        <item m="1" x="1139"/>
        <item x="374"/>
        <item x="316"/>
        <item x="117"/>
        <item m="1" x="1153"/>
        <item m="1" x="1166"/>
        <item m="1" x="1070"/>
        <item x="270"/>
        <item x="461"/>
        <item x="147"/>
        <item x="284"/>
        <item x="230"/>
        <item x="27"/>
        <item m="1" x="1161"/>
        <item m="1" x="1098"/>
        <item x="294"/>
        <item m="1" x="1143"/>
        <item x="19"/>
        <item m="1" x="1096"/>
        <item x="38"/>
        <item m="1" x="1059"/>
        <item m="1" x="1131"/>
        <item x="170"/>
        <item m="1" x="1154"/>
        <item x="165"/>
        <item x="420"/>
        <item x="313"/>
        <item x="0"/>
        <item m="1" x="1111"/>
        <item x="389"/>
        <item x="193"/>
        <item x="188"/>
        <item x="355"/>
        <item x="256"/>
        <item x="22"/>
        <item m="1" x="1146"/>
        <item x="405"/>
        <item x="370"/>
        <item x="99"/>
        <item m="1" x="1134"/>
        <item m="1" x="1172"/>
        <item x="345"/>
        <item x="376"/>
        <item x="498"/>
        <item x="386"/>
        <item x="8"/>
        <item m="1" x="1085"/>
        <item x="323"/>
        <item x="402"/>
        <item x="250"/>
        <item x="98"/>
        <item m="1" x="1186"/>
        <item m="1" x="1062"/>
        <item m="1" x="1063"/>
        <item x="144"/>
        <item x="506"/>
        <item m="1" x="1102"/>
        <item x="388"/>
        <item x="504"/>
        <item x="346"/>
        <item m="1" x="1114"/>
        <item x="436"/>
        <item x="40"/>
        <item m="1" x="1130"/>
        <item x="72"/>
        <item m="1" x="1079"/>
        <item x="274"/>
        <item x="361"/>
        <item x="84"/>
        <item m="1" x="1105"/>
        <item x="484"/>
        <item m="1" x="1117"/>
        <item x="350"/>
        <item x="310"/>
        <item m="1" x="1072"/>
        <item x="131"/>
        <item x="360"/>
        <item x="483"/>
        <item x="380"/>
        <item m="1" x="1157"/>
        <item x="477"/>
        <item m="1" x="1064"/>
        <item m="1" x="1084"/>
        <item x="167"/>
        <item x="243"/>
        <item x="453"/>
        <item x="334"/>
        <item x="444"/>
        <item x="51"/>
        <item m="1" x="1100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8"/>
        <item x="63"/>
        <item m="1" x="1066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9"/>
        <item x="474"/>
        <item x="286"/>
        <item x="1"/>
        <item m="1" x="1178"/>
        <item x="152"/>
        <item x="224"/>
        <item x="213"/>
        <item x="272"/>
        <item x="190"/>
        <item x="486"/>
        <item x="109"/>
        <item m="1" x="1091"/>
        <item x="324"/>
        <item x="273"/>
        <item x="196"/>
        <item x="367"/>
        <item x="69"/>
        <item m="1" x="1113"/>
        <item x="425"/>
        <item m="1" x="1147"/>
        <item x="433"/>
        <item x="306"/>
        <item x="356"/>
        <item x="151"/>
        <item x="110"/>
        <item m="1" x="1116"/>
        <item x="340"/>
        <item x="138"/>
        <item x="156"/>
        <item x="234"/>
        <item x="478"/>
        <item x="177"/>
        <item m="1" x="1163"/>
        <item x="221"/>
        <item x="220"/>
        <item x="104"/>
        <item m="1" x="1167"/>
        <item x="261"/>
        <item x="236"/>
        <item x="456"/>
        <item x="381"/>
        <item x="434"/>
        <item x="67"/>
        <item m="1" x="1107"/>
        <item x="328"/>
        <item x="262"/>
        <item x="468"/>
        <item m="1" x="1155"/>
        <item x="85"/>
        <item m="1" x="1068"/>
        <item x="297"/>
        <item x="365"/>
        <item x="290"/>
        <item x="373"/>
        <item x="416"/>
        <item x="463"/>
        <item x="149"/>
        <item x="115"/>
        <item m="1" x="1087"/>
        <item x="223"/>
        <item x="440"/>
        <item x="459"/>
        <item x="158"/>
        <item x="216"/>
        <item x="275"/>
        <item m="1" x="1164"/>
        <item x="333"/>
        <item x="71"/>
        <item m="1" x="1158"/>
        <item x="5"/>
        <item m="1" x="1073"/>
        <item m="1" x="1141"/>
        <item x="137"/>
        <item x="399"/>
        <item m="1" x="1182"/>
        <item x="113"/>
        <item m="1" x="1174"/>
        <item x="499"/>
        <item m="1" x="1099"/>
        <item x="231"/>
        <item x="120"/>
        <item m="1" x="1121"/>
        <item x="56"/>
        <item m="1" x="1067"/>
        <item x="271"/>
        <item x="176"/>
        <item x="326"/>
        <item x="409"/>
        <item x="249"/>
        <item x="364"/>
        <item m="1" x="1145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9"/>
        <item m="1" x="1137"/>
        <item x="259"/>
        <item x="195"/>
        <item m="1" x="1168"/>
        <item x="155"/>
        <item x="225"/>
        <item x="428"/>
        <item x="125"/>
        <item m="1" x="1173"/>
        <item x="385"/>
        <item x="129"/>
        <item x="330"/>
        <item x="228"/>
        <item x="247"/>
        <item x="414"/>
        <item x="283"/>
        <item x="457"/>
        <item x="281"/>
        <item m="1" x="1140"/>
        <item x="255"/>
        <item m="1" x="1076"/>
        <item x="321"/>
        <item x="199"/>
        <item x="476"/>
        <item x="366"/>
        <item x="265"/>
        <item x="429"/>
        <item x="342"/>
        <item x="148"/>
        <item x="11"/>
        <item m="1" x="1060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5"/>
        <item x="173"/>
        <item m="1" x="1165"/>
        <item x="134"/>
        <item m="1" x="1171"/>
        <item x="407"/>
        <item x="442"/>
        <item x="305"/>
        <item m="1" x="1175"/>
        <item m="1" x="1187"/>
        <item m="1" x="1183"/>
        <item x="408"/>
        <item x="90"/>
        <item m="1" x="1108"/>
        <item x="141"/>
        <item x="227"/>
        <item x="209"/>
        <item x="3"/>
        <item m="1" x="1075"/>
        <item m="1" x="1065"/>
        <item x="293"/>
        <item x="112"/>
        <item m="1" x="1109"/>
        <item m="1" x="1144"/>
        <item x="180"/>
        <item x="369"/>
        <item x="186"/>
        <item x="13"/>
        <item m="1" x="1078"/>
        <item x="107"/>
        <item m="1" x="1152"/>
        <item x="384"/>
        <item x="226"/>
        <item x="118"/>
        <item m="1" x="1156"/>
        <item m="1" x="1074"/>
        <item m="1" x="1149"/>
        <item x="52"/>
        <item m="1" x="1159"/>
        <item x="43"/>
        <item m="1" x="1089"/>
        <item x="204"/>
        <item x="206"/>
        <item x="211"/>
        <item x="341"/>
        <item x="426"/>
        <item x="454"/>
        <item m="1" x="1090"/>
        <item x="439"/>
        <item x="4"/>
        <item m="1" x="1097"/>
        <item x="312"/>
        <item x="254"/>
        <item x="214"/>
        <item m="1" x="1120"/>
        <item x="235"/>
        <item x="449"/>
        <item x="415"/>
        <item x="25"/>
        <item m="1" x="1061"/>
        <item x="203"/>
        <item x="207"/>
        <item x="164"/>
        <item x="300"/>
        <item x="140"/>
        <item x="339"/>
        <item x="391"/>
        <item m="1" x="1118"/>
        <item x="452"/>
        <item x="251"/>
        <item x="403"/>
        <item x="260"/>
        <item x="446"/>
        <item x="288"/>
        <item x="503"/>
        <item x="241"/>
        <item x="301"/>
        <item m="1" x="1136"/>
        <item x="371"/>
        <item x="257"/>
        <item x="210"/>
        <item m="1" x="1077"/>
        <item x="266"/>
        <item x="445"/>
        <item x="58"/>
        <item m="1" x="1132"/>
        <item x="161"/>
        <item x="248"/>
        <item x="470"/>
        <item x="14"/>
        <item m="1" x="1126"/>
        <item x="47"/>
        <item m="1" x="1184"/>
        <item x="448"/>
        <item x="404"/>
        <item x="48"/>
        <item m="1" x="1176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2252">
      <pivotArea type="all" dataOnly="0" outline="0" fieldPosition="0"/>
    </format>
    <format dxfId="2251">
      <pivotArea field="7" type="button" dataOnly="0" labelOnly="1" outline="0" axis="axisCol" fieldPosition="0"/>
    </format>
    <format dxfId="2250">
      <pivotArea dataOnly="0" labelOnly="1" grandRow="1" outline="0" fieldPosition="0"/>
    </format>
    <format dxfId="2249">
      <pivotArea type="all" dataOnly="0" outline="0" fieldPosition="0"/>
    </format>
    <format dxfId="2248">
      <pivotArea field="7" type="button" dataOnly="0" labelOnly="1" outline="0" axis="axisCol" fieldPosition="0"/>
    </format>
    <format dxfId="2247">
      <pivotArea dataOnly="0" labelOnly="1" grandRow="1" outline="0" fieldPosition="0"/>
    </format>
    <format dxfId="2246">
      <pivotArea type="all" dataOnly="0" outline="0" fieldPosition="0"/>
    </format>
    <format dxfId="2245">
      <pivotArea outline="0" collapsedLevelsAreSubtotals="1" fieldPosition="0"/>
    </format>
    <format dxfId="2244">
      <pivotArea field="7" type="button" dataOnly="0" labelOnly="1" outline="0" axis="axisCol" fieldPosition="0"/>
    </format>
    <format dxfId="2243">
      <pivotArea dataOnly="0" labelOnly="1" outline="0" axis="axisValues" fieldPosition="0"/>
    </format>
    <format dxfId="2242">
      <pivotArea dataOnly="0" labelOnly="1" grandRow="1" outline="0" fieldPosition="0"/>
    </format>
    <format dxfId="2241">
      <pivotArea dataOnly="0" labelOnly="1" outline="0" axis="axisValues" fieldPosition="0"/>
    </format>
    <format dxfId="2240">
      <pivotArea type="all" dataOnly="0" outline="0" fieldPosition="0"/>
    </format>
    <format dxfId="2239">
      <pivotArea outline="0" collapsedLevelsAreSubtotals="1" fieldPosition="0"/>
    </format>
    <format dxfId="2238">
      <pivotArea field="7" type="button" dataOnly="0" labelOnly="1" outline="0" axis="axisCol" fieldPosition="0"/>
    </format>
    <format dxfId="2237">
      <pivotArea dataOnly="0" labelOnly="1" outline="0" axis="axisValues" fieldPosition="0"/>
    </format>
    <format dxfId="2236">
      <pivotArea dataOnly="0" labelOnly="1" grandRow="1" outline="0" fieldPosition="0"/>
    </format>
    <format dxfId="2235">
      <pivotArea dataOnly="0" labelOnly="1" outline="0" axis="axisValues" fieldPosition="0"/>
    </format>
    <format dxfId="2234">
      <pivotArea type="all" dataOnly="0" outline="0" fieldPosition="0"/>
    </format>
    <format dxfId="2233">
      <pivotArea outline="0" collapsedLevelsAreSubtotals="1" fieldPosition="0"/>
    </format>
    <format dxfId="2232">
      <pivotArea field="7" type="button" dataOnly="0" labelOnly="1" outline="0" axis="axisCol" fieldPosition="0"/>
    </format>
    <format dxfId="2231">
      <pivotArea dataOnly="0" labelOnly="1" outline="0" axis="axisValues" fieldPosition="0"/>
    </format>
    <format dxfId="2230">
      <pivotArea dataOnly="0" labelOnly="1" grandRow="1" outline="0" fieldPosition="0"/>
    </format>
    <format dxfId="2229">
      <pivotArea dataOnly="0" labelOnly="1" outline="0" axis="axisValues" fieldPosition="0"/>
    </format>
    <format dxfId="2228">
      <pivotArea type="all" dataOnly="0" outline="0" fieldPosition="0"/>
    </format>
    <format dxfId="2227">
      <pivotArea outline="0" collapsedLevelsAreSubtotals="1" fieldPosition="0"/>
    </format>
    <format dxfId="2226">
      <pivotArea field="7" type="button" dataOnly="0" labelOnly="1" outline="0" axis="axisCol" fieldPosition="0"/>
    </format>
    <format dxfId="2225">
      <pivotArea dataOnly="0" labelOnly="1" outline="0" axis="axisValues" fieldPosition="0"/>
    </format>
    <format dxfId="2224">
      <pivotArea dataOnly="0" labelOnly="1" grandRow="1" outline="0" fieldPosition="0"/>
    </format>
    <format dxfId="2223">
      <pivotArea dataOnly="0" labelOnly="1" outline="0" axis="axisValues" fieldPosition="0"/>
    </format>
    <format dxfId="2222">
      <pivotArea type="all" dataOnly="0" outline="0" fieldPosition="0"/>
    </format>
    <format dxfId="2221">
      <pivotArea outline="0" collapsedLevelsAreSubtotals="1" fieldPosition="0"/>
    </format>
    <format dxfId="2220">
      <pivotArea field="7" type="button" dataOnly="0" labelOnly="1" outline="0" axis="axisCol" fieldPosition="0"/>
    </format>
    <format dxfId="2219">
      <pivotArea dataOnly="0" labelOnly="1" outline="0" axis="axisValues" fieldPosition="0"/>
    </format>
    <format dxfId="2218">
      <pivotArea dataOnly="0" labelOnly="1" grandRow="1" outline="0" fieldPosition="0"/>
    </format>
    <format dxfId="2217">
      <pivotArea dataOnly="0" labelOnly="1" outline="0" axis="axisValues" fieldPosition="0"/>
    </format>
    <format dxfId="2216">
      <pivotArea outline="0" collapsedLevelsAreSubtotals="1" fieldPosition="0"/>
    </format>
    <format dxfId="221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221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221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221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221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2210">
      <pivotArea dataOnly="0" labelOnly="1" fieldPosition="0">
        <references count="1">
          <reference field="16" count="1">
            <x v="352"/>
          </reference>
        </references>
      </pivotArea>
    </format>
    <format dxfId="220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2208">
      <pivotArea dataOnly="0" labelOnly="1" fieldPosition="0">
        <references count="1">
          <reference field="16" count="1">
            <x v="433"/>
          </reference>
        </references>
      </pivotArea>
    </format>
    <format dxfId="220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2206">
      <pivotArea dataOnly="0" labelOnly="1" fieldPosition="0">
        <references count="1">
          <reference field="16" count="1">
            <x v="448"/>
          </reference>
        </references>
      </pivotArea>
    </format>
    <format dxfId="220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2204">
      <pivotArea dataOnly="0" labelOnly="1" fieldPosition="0">
        <references count="1">
          <reference field="16" count="1">
            <x v="104"/>
          </reference>
        </references>
      </pivotArea>
    </format>
    <format dxfId="220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2202">
      <pivotArea dataOnly="0" labelOnly="1" fieldPosition="0">
        <references count="1">
          <reference field="16" count="1">
            <x v="68"/>
          </reference>
        </references>
      </pivotArea>
    </format>
    <format dxfId="220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2200">
      <pivotArea dataOnly="0" labelOnly="1" fieldPosition="0">
        <references count="1">
          <reference field="16" count="1">
            <x v="409"/>
          </reference>
        </references>
      </pivotArea>
    </format>
    <format dxfId="219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219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219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2196">
      <pivotArea type="all" dataOnly="0" outline="0" fieldPosition="0"/>
    </format>
    <format dxfId="2195">
      <pivotArea outline="0" collapsedLevelsAreSubtotals="1" fieldPosition="0"/>
    </format>
    <format dxfId="2194">
      <pivotArea type="origin" dataOnly="0" labelOnly="1" outline="0" fieldPosition="0"/>
    </format>
    <format dxfId="2193">
      <pivotArea field="7" type="button" dataOnly="0" labelOnly="1" outline="0" axis="axisCol" fieldPosition="0"/>
    </format>
    <format dxfId="2192">
      <pivotArea field="-2" type="button" dataOnly="0" labelOnly="1" outline="0" axis="axisCol" fieldPosition="1"/>
    </format>
    <format dxfId="2191">
      <pivotArea type="topRight" dataOnly="0" labelOnly="1" outline="0" fieldPosition="0"/>
    </format>
    <format dxfId="2190">
      <pivotArea field="16" type="button" dataOnly="0" labelOnly="1" outline="0" axis="axisRow" fieldPosition="0"/>
    </format>
    <format dxfId="218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2188">
      <pivotArea dataOnly="0" labelOnly="1" grandRow="1" outline="0" fieldPosition="0"/>
    </format>
    <format dxfId="2187">
      <pivotArea dataOnly="0" labelOnly="1" fieldPosition="0">
        <references count="1">
          <reference field="7" count="0"/>
        </references>
      </pivotArea>
    </format>
    <format dxfId="21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21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7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967">
      <pivotArea outline="0" collapsedLevelsAreSubtotals="1" fieldPosition="0"/>
    </format>
    <format dxfId="1966">
      <pivotArea type="all" dataOnly="0" outline="0" fieldPosition="0"/>
    </format>
    <format dxfId="1965">
      <pivotArea outline="0" collapsedLevelsAreSubtotals="1" fieldPosition="0"/>
    </format>
    <format dxfId="1964">
      <pivotArea field="1" type="button" dataOnly="0" labelOnly="1" outline="0" axis="axisRow" fieldPosition="0"/>
    </format>
    <format dxfId="1963">
      <pivotArea dataOnly="0" labelOnly="1" outline="0" axis="axisValues" fieldPosition="0"/>
    </format>
    <format dxfId="1962">
      <pivotArea dataOnly="0" labelOnly="1" fieldPosition="0">
        <references count="1">
          <reference field="1" count="0"/>
        </references>
      </pivotArea>
    </format>
    <format dxfId="1961">
      <pivotArea dataOnly="0" labelOnly="1" grandRow="1" outline="0" fieldPosition="0"/>
    </format>
    <format dxfId="1960">
      <pivotArea dataOnly="0" labelOnly="1" outline="0" axis="axisValues" fieldPosition="0"/>
    </format>
    <format dxfId="1959">
      <pivotArea type="all" dataOnly="0" outline="0" fieldPosition="0"/>
    </format>
    <format dxfId="1958">
      <pivotArea outline="0" collapsedLevelsAreSubtotals="1" fieldPosition="0"/>
    </format>
    <format dxfId="1957">
      <pivotArea field="1" type="button" dataOnly="0" labelOnly="1" outline="0" axis="axisRow" fieldPosition="0"/>
    </format>
    <format dxfId="1956">
      <pivotArea dataOnly="0" labelOnly="1" outline="0" axis="axisValues" fieldPosition="0"/>
    </format>
    <format dxfId="1955">
      <pivotArea dataOnly="0" labelOnly="1" fieldPosition="0">
        <references count="1">
          <reference field="1" count="0"/>
        </references>
      </pivotArea>
    </format>
    <format dxfId="1954">
      <pivotArea dataOnly="0" labelOnly="1" grandRow="1" outline="0" fieldPosition="0"/>
    </format>
    <format dxfId="1953">
      <pivotArea dataOnly="0" labelOnly="1" outline="0" axis="axisValues" fieldPosition="0"/>
    </format>
    <format dxfId="1952">
      <pivotArea type="all" dataOnly="0" outline="0" fieldPosition="0"/>
    </format>
    <format dxfId="1951">
      <pivotArea outline="0" collapsedLevelsAreSubtotals="1" fieldPosition="0"/>
    </format>
    <format dxfId="1950">
      <pivotArea field="1" type="button" dataOnly="0" labelOnly="1" outline="0" axis="axisRow" fieldPosition="0"/>
    </format>
    <format dxfId="1949">
      <pivotArea dataOnly="0" labelOnly="1" outline="0" axis="axisValues" fieldPosition="0"/>
    </format>
    <format dxfId="1948">
      <pivotArea dataOnly="0" labelOnly="1" fieldPosition="0">
        <references count="1">
          <reference field="1" count="0"/>
        </references>
      </pivotArea>
    </format>
    <format dxfId="1947">
      <pivotArea dataOnly="0" labelOnly="1" grandRow="1" outline="0" fieldPosition="0"/>
    </format>
    <format dxfId="1946">
      <pivotArea dataOnly="0" labelOnly="1" outline="0" axis="axisValues" fieldPosition="0"/>
    </format>
    <format dxfId="1945">
      <pivotArea type="all" dataOnly="0" outline="0" fieldPosition="0"/>
    </format>
    <format dxfId="1944">
      <pivotArea outline="0" collapsedLevelsAreSubtotals="1" fieldPosition="0"/>
    </format>
    <format dxfId="1943">
      <pivotArea field="1" type="button" dataOnly="0" labelOnly="1" outline="0" axis="axisRow" fieldPosition="0"/>
    </format>
    <format dxfId="1942">
      <pivotArea dataOnly="0" labelOnly="1" outline="0" axis="axisValues" fieldPosition="0"/>
    </format>
    <format dxfId="1941">
      <pivotArea dataOnly="0" labelOnly="1" fieldPosition="0">
        <references count="1">
          <reference field="1" count="0"/>
        </references>
      </pivotArea>
    </format>
    <format dxfId="1940">
      <pivotArea dataOnly="0" labelOnly="1" grandRow="1" outline="0" fieldPosition="0"/>
    </format>
    <format dxfId="1939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7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2001">
      <pivotArea outline="0" collapsedLevelsAreSubtotals="1" fieldPosition="0"/>
    </format>
    <format dxfId="2000">
      <pivotArea type="all" dataOnly="0" outline="0" fieldPosition="0"/>
    </format>
    <format dxfId="1999">
      <pivotArea outline="0" collapsedLevelsAreSubtotals="1" fieldPosition="0"/>
    </format>
    <format dxfId="1998">
      <pivotArea dataOnly="0" labelOnly="1" outline="0" axis="axisValues" fieldPosition="0"/>
    </format>
    <format dxfId="1997">
      <pivotArea dataOnly="0" labelOnly="1" grandRow="1" outline="0" fieldPosition="0"/>
    </format>
    <format dxfId="1996">
      <pivotArea dataOnly="0" labelOnly="1" outline="0" axis="axisValues" fieldPosition="0"/>
    </format>
    <format dxfId="1995">
      <pivotArea type="all" dataOnly="0" outline="0" fieldPosition="0"/>
    </format>
    <format dxfId="1994">
      <pivotArea outline="0" collapsedLevelsAreSubtotals="1" fieldPosition="0"/>
    </format>
    <format dxfId="1993">
      <pivotArea dataOnly="0" labelOnly="1" outline="0" axis="axisValues" fieldPosition="0"/>
    </format>
    <format dxfId="1992">
      <pivotArea dataOnly="0" labelOnly="1" grandRow="1" outline="0" fieldPosition="0"/>
    </format>
    <format dxfId="1991">
      <pivotArea dataOnly="0" labelOnly="1" outline="0" axis="axisValues" fieldPosition="0"/>
    </format>
    <format dxfId="1990">
      <pivotArea outline="0" collapsedLevelsAreSubtotals="1" fieldPosition="0"/>
    </format>
    <format dxfId="1989">
      <pivotArea outline="0" collapsedLevelsAreSubtotals="1" fieldPosition="0"/>
    </format>
    <format dxfId="1988">
      <pivotArea outline="0" collapsedLevelsAreSubtotals="1" fieldPosition="0"/>
    </format>
    <format dxfId="19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85">
      <pivotArea type="all" dataOnly="0" outline="0" fieldPosition="0"/>
    </format>
    <format dxfId="1984">
      <pivotArea outline="0" collapsedLevelsAreSubtotals="1" fieldPosition="0"/>
    </format>
    <format dxfId="1983">
      <pivotArea field="0" type="button" dataOnly="0" labelOnly="1" outline="0" axis="axisRow" fieldPosition="0"/>
    </format>
    <format dxfId="1982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981">
      <pivotArea dataOnly="0" labelOnly="1" grandRow="1" outline="0" fieldPosition="0"/>
    </format>
    <format dxfId="1980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979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978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9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76">
      <pivotArea type="all" dataOnly="0" outline="0" fieldPosition="0"/>
    </format>
    <format dxfId="1975">
      <pivotArea outline="0" collapsedLevelsAreSubtotals="1" fieldPosition="0"/>
    </format>
    <format dxfId="1974">
      <pivotArea field="0" type="button" dataOnly="0" labelOnly="1" outline="0" axis="axisRow" fieldPosition="0"/>
    </format>
    <format dxfId="1973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972">
      <pivotArea dataOnly="0" labelOnly="1" grandRow="1" outline="0" fieldPosition="0"/>
    </format>
    <format dxfId="1971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970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969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9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81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2026">
      <pivotArea outline="0" collapsedLevelsAreSubtotals="1" fieldPosition="0"/>
    </format>
    <format dxfId="2025">
      <pivotArea type="all" dataOnly="0" outline="0" fieldPosition="0"/>
    </format>
    <format dxfId="2024">
      <pivotArea outline="0" collapsedLevelsAreSubtotals="1" fieldPosition="0"/>
    </format>
    <format dxfId="2023">
      <pivotArea dataOnly="0" labelOnly="1" outline="0" axis="axisValues" fieldPosition="0"/>
    </format>
    <format dxfId="2022">
      <pivotArea dataOnly="0" labelOnly="1" grandRow="1" outline="0" fieldPosition="0"/>
    </format>
    <format dxfId="2021">
      <pivotArea dataOnly="0" labelOnly="1" outline="0" axis="axisValues" fieldPosition="0"/>
    </format>
    <format dxfId="2020">
      <pivotArea type="all" dataOnly="0" outline="0" fieldPosition="0"/>
    </format>
    <format dxfId="2019">
      <pivotArea outline="0" collapsedLevelsAreSubtotals="1" fieldPosition="0"/>
    </format>
    <format dxfId="2018">
      <pivotArea dataOnly="0" labelOnly="1" outline="0" axis="axisValues" fieldPosition="0"/>
    </format>
    <format dxfId="2017">
      <pivotArea dataOnly="0" labelOnly="1" grandRow="1" outline="0" fieldPosition="0"/>
    </format>
    <format dxfId="2016">
      <pivotArea dataOnly="0" labelOnly="1" outline="0" axis="axisValues" fieldPosition="0"/>
    </format>
    <format dxfId="2015">
      <pivotArea type="all" dataOnly="0" outline="0" fieldPosition="0"/>
    </format>
    <format dxfId="2014">
      <pivotArea outline="0" collapsedLevelsAreSubtotals="1" fieldPosition="0"/>
    </format>
    <format dxfId="2013">
      <pivotArea field="1" type="button" dataOnly="0" labelOnly="1" outline="0" axis="axisRow" fieldPosition="0"/>
    </format>
    <format dxfId="2012">
      <pivotArea dataOnly="0" labelOnly="1" outline="0" axis="axisValues" fieldPosition="0"/>
    </format>
    <format dxfId="2011">
      <pivotArea dataOnly="0" labelOnly="1" fieldPosition="0">
        <references count="1">
          <reference field="1" count="0"/>
        </references>
      </pivotArea>
    </format>
    <format dxfId="2010">
      <pivotArea dataOnly="0" labelOnly="1" grandRow="1" outline="0" fieldPosition="0"/>
    </format>
    <format dxfId="2009">
      <pivotArea dataOnly="0" labelOnly="1" outline="0" axis="axisValues" fieldPosition="0"/>
    </format>
    <format dxfId="2008">
      <pivotArea type="all" dataOnly="0" outline="0" fieldPosition="0"/>
    </format>
    <format dxfId="2007">
      <pivotArea outline="0" collapsedLevelsAreSubtotals="1" fieldPosition="0"/>
    </format>
    <format dxfId="2006">
      <pivotArea field="1" type="button" dataOnly="0" labelOnly="1" outline="0" axis="axisRow" fieldPosition="0"/>
    </format>
    <format dxfId="2005">
      <pivotArea dataOnly="0" labelOnly="1" outline="0" axis="axisValues" fieldPosition="0"/>
    </format>
    <format dxfId="2004">
      <pivotArea dataOnly="0" labelOnly="1" fieldPosition="0">
        <references count="1">
          <reference field="1" count="0"/>
        </references>
      </pivotArea>
    </format>
    <format dxfId="2003">
      <pivotArea dataOnly="0" labelOnly="1" grandRow="1" outline="0" fieldPosition="0"/>
    </format>
    <format dxfId="200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6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2043">
      <pivotArea outline="0" collapsedLevelsAreSubtotals="1" fieldPosition="0"/>
    </format>
    <format dxfId="2042">
      <pivotArea type="all" dataOnly="0" outline="0" fieldPosition="0"/>
    </format>
    <format dxfId="2041">
      <pivotArea outline="0" collapsedLevelsAreSubtotals="1" fieldPosition="0"/>
    </format>
    <format dxfId="2040">
      <pivotArea field="0" type="button" dataOnly="0" labelOnly="1" outline="0" axis="axisRow" fieldPosition="0"/>
    </format>
    <format dxfId="2039">
      <pivotArea dataOnly="0" labelOnly="1" outline="0" axis="axisValues" fieldPosition="0"/>
    </format>
    <format dxfId="2038">
      <pivotArea dataOnly="0" labelOnly="1" fieldPosition="0">
        <references count="1">
          <reference field="0" count="0"/>
        </references>
      </pivotArea>
    </format>
    <format dxfId="2037">
      <pivotArea dataOnly="0" labelOnly="1" grandRow="1" outline="0" fieldPosition="0"/>
    </format>
    <format dxfId="2036">
      <pivotArea dataOnly="0" labelOnly="1" fieldPosition="0">
        <references count="2">
          <reference field="0" count="0" selected="0"/>
          <reference field="2" count="0"/>
        </references>
      </pivotArea>
    </format>
    <format dxfId="2035">
      <pivotArea dataOnly="0" labelOnly="1" outline="0" axis="axisValues" fieldPosition="0"/>
    </format>
    <format dxfId="2034">
      <pivotArea type="all" dataOnly="0" outline="0" fieldPosition="0"/>
    </format>
    <format dxfId="2033">
      <pivotArea outline="0" collapsedLevelsAreSubtotals="1" fieldPosition="0"/>
    </format>
    <format dxfId="2032">
      <pivotArea field="0" type="button" dataOnly="0" labelOnly="1" outline="0" axis="axisRow" fieldPosition="0"/>
    </format>
    <format dxfId="2031">
      <pivotArea dataOnly="0" labelOnly="1" outline="0" axis="axisValues" fieldPosition="0"/>
    </format>
    <format dxfId="2030">
      <pivotArea dataOnly="0" labelOnly="1" fieldPosition="0">
        <references count="1">
          <reference field="0" count="0"/>
        </references>
      </pivotArea>
    </format>
    <format dxfId="2029">
      <pivotArea dataOnly="0" labelOnly="1" grandRow="1" outline="0" fieldPosition="0"/>
    </format>
    <format dxfId="2028">
      <pivotArea dataOnly="0" labelOnly="1" fieldPosition="0">
        <references count="2">
          <reference field="0" count="0" selected="0"/>
          <reference field="2" count="0"/>
        </references>
      </pivotArea>
    </format>
    <format dxfId="202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75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2068">
      <pivotArea outline="0" collapsedLevelsAreSubtotals="1" fieldPosition="0"/>
    </format>
    <format dxfId="2067">
      <pivotArea type="all" dataOnly="0" outline="0" fieldPosition="0"/>
    </format>
    <format dxfId="2066">
      <pivotArea outline="0" collapsedLevelsAreSubtotals="1" fieldPosition="0"/>
    </format>
    <format dxfId="2065">
      <pivotArea dataOnly="0" labelOnly="1" outline="0" axis="axisValues" fieldPosition="0"/>
    </format>
    <format dxfId="2064">
      <pivotArea dataOnly="0" labelOnly="1" grandRow="1" outline="0" fieldPosition="0"/>
    </format>
    <format dxfId="2063">
      <pivotArea dataOnly="0" labelOnly="1" outline="0" axis="axisValues" fieldPosition="0"/>
    </format>
    <format dxfId="2062">
      <pivotArea type="all" dataOnly="0" outline="0" fieldPosition="0"/>
    </format>
    <format dxfId="2061">
      <pivotArea outline="0" collapsedLevelsAreSubtotals="1" fieldPosition="0"/>
    </format>
    <format dxfId="2060">
      <pivotArea dataOnly="0" labelOnly="1" outline="0" axis="axisValues" fieldPosition="0"/>
    </format>
    <format dxfId="2059">
      <pivotArea dataOnly="0" labelOnly="1" grandRow="1" outline="0" fieldPosition="0"/>
    </format>
    <format dxfId="2058">
      <pivotArea dataOnly="0" labelOnly="1" outline="0" axis="axisValues" fieldPosition="0"/>
    </format>
    <format dxfId="2057">
      <pivotArea type="all" dataOnly="0" outline="0" fieldPosition="0"/>
    </format>
    <format dxfId="2056">
      <pivotArea outline="0" collapsedLevelsAreSubtotals="1" fieldPosition="0"/>
    </format>
    <format dxfId="2055">
      <pivotArea field="1" type="button" dataOnly="0" labelOnly="1" outline="0" axis="axisRow" fieldPosition="0"/>
    </format>
    <format dxfId="2054">
      <pivotArea dataOnly="0" labelOnly="1" outline="0" axis="axisValues" fieldPosition="0"/>
    </format>
    <format dxfId="2053">
      <pivotArea dataOnly="0" labelOnly="1" fieldPosition="0">
        <references count="1">
          <reference field="1" count="0"/>
        </references>
      </pivotArea>
    </format>
    <format dxfId="2052">
      <pivotArea dataOnly="0" labelOnly="1" grandRow="1" outline="0" fieldPosition="0"/>
    </format>
    <format dxfId="2051">
      <pivotArea dataOnly="0" labelOnly="1" outline="0" axis="axisValues" fieldPosition="0"/>
    </format>
    <format dxfId="2050">
      <pivotArea type="all" dataOnly="0" outline="0" fieldPosition="0"/>
    </format>
    <format dxfId="2049">
      <pivotArea outline="0" collapsedLevelsAreSubtotals="1" fieldPosition="0"/>
    </format>
    <format dxfId="2048">
      <pivotArea field="1" type="button" dataOnly="0" labelOnly="1" outline="0" axis="axisRow" fieldPosition="0"/>
    </format>
    <format dxfId="2047">
      <pivotArea dataOnly="0" labelOnly="1" outline="0" axis="axisValues" fieldPosition="0"/>
    </format>
    <format dxfId="2046">
      <pivotArea dataOnly="0" labelOnly="1" fieldPosition="0">
        <references count="1">
          <reference field="1" count="0"/>
        </references>
      </pivotArea>
    </format>
    <format dxfId="2045">
      <pivotArea dataOnly="0" labelOnly="1" grandRow="1" outline="0" fieldPosition="0"/>
    </format>
    <format dxfId="204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69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2083">
      <pivotArea outline="0" collapsedLevelsAreSubtotals="1" fieldPosition="0"/>
    </format>
    <format dxfId="2082">
      <pivotArea type="all" dataOnly="0" outline="0" fieldPosition="0"/>
    </format>
    <format dxfId="2081">
      <pivotArea outline="0" collapsedLevelsAreSubtotals="1" fieldPosition="0"/>
    </format>
    <format dxfId="2080">
      <pivotArea field="1" type="button" dataOnly="0" labelOnly="1" outline="0" axis="axisRow" fieldPosition="0"/>
    </format>
    <format dxfId="2079">
      <pivotArea dataOnly="0" labelOnly="1" outline="0" axis="axisValues" fieldPosition="0"/>
    </format>
    <format dxfId="2078">
      <pivotArea dataOnly="0" labelOnly="1" fieldPosition="0">
        <references count="1">
          <reference field="1" count="0"/>
        </references>
      </pivotArea>
    </format>
    <format dxfId="2077">
      <pivotArea dataOnly="0" labelOnly="1" grandRow="1" outline="0" fieldPosition="0"/>
    </format>
    <format dxfId="2076">
      <pivotArea dataOnly="0" labelOnly="1" outline="0" axis="axisValues" fieldPosition="0"/>
    </format>
    <format dxfId="2075">
      <pivotArea type="all" dataOnly="0" outline="0" fieldPosition="0"/>
    </format>
    <format dxfId="2074">
      <pivotArea outline="0" collapsedLevelsAreSubtotals="1" fieldPosition="0"/>
    </format>
    <format dxfId="2073">
      <pivotArea field="1" type="button" dataOnly="0" labelOnly="1" outline="0" axis="axisRow" fieldPosition="0"/>
    </format>
    <format dxfId="2072">
      <pivotArea dataOnly="0" labelOnly="1" outline="0" axis="axisValues" fieldPosition="0"/>
    </format>
    <format dxfId="2071">
      <pivotArea dataOnly="0" labelOnly="1" fieldPosition="0">
        <references count="1">
          <reference field="1" count="0"/>
        </references>
      </pivotArea>
    </format>
    <format dxfId="2070">
      <pivotArea dataOnly="0" labelOnly="1" grandRow="1" outline="0" fieldPosition="0"/>
    </format>
    <format dxfId="206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8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2098">
      <pivotArea outline="0" collapsedLevelsAreSubtotals="1" fieldPosition="0"/>
    </format>
    <format dxfId="2097">
      <pivotArea type="all" dataOnly="0" outline="0" fieldPosition="0"/>
    </format>
    <format dxfId="2096">
      <pivotArea outline="0" collapsedLevelsAreSubtotals="1" fieldPosition="0"/>
    </format>
    <format dxfId="2095">
      <pivotArea field="0" type="button" dataOnly="0" labelOnly="1" outline="0" axis="axisRow" fieldPosition="0"/>
    </format>
    <format dxfId="2094">
      <pivotArea dataOnly="0" labelOnly="1" outline="0" axis="axisValues" fieldPosition="0"/>
    </format>
    <format dxfId="2093">
      <pivotArea dataOnly="0" labelOnly="1" fieldPosition="0">
        <references count="1">
          <reference field="0" count="0"/>
        </references>
      </pivotArea>
    </format>
    <format dxfId="2092">
      <pivotArea dataOnly="0" labelOnly="1" grandRow="1" outline="0" fieldPosition="0"/>
    </format>
    <format dxfId="2091">
      <pivotArea dataOnly="0" labelOnly="1" outline="0" axis="axisValues" fieldPosition="0"/>
    </format>
    <format dxfId="2090">
      <pivotArea type="all" dataOnly="0" outline="0" fieldPosition="0"/>
    </format>
    <format dxfId="2089">
      <pivotArea outline="0" collapsedLevelsAreSubtotals="1" fieldPosition="0"/>
    </format>
    <format dxfId="2088">
      <pivotArea field="0" type="button" dataOnly="0" labelOnly="1" outline="0" axis="axisRow" fieldPosition="0"/>
    </format>
    <format dxfId="2087">
      <pivotArea dataOnly="0" labelOnly="1" outline="0" axis="axisValues" fieldPosition="0"/>
    </format>
    <format dxfId="2086">
      <pivotArea dataOnly="0" labelOnly="1" fieldPosition="0">
        <references count="1">
          <reference field="0" count="0"/>
        </references>
      </pivotArea>
    </format>
    <format dxfId="2085">
      <pivotArea dataOnly="0" labelOnly="1" grandRow="1" outline="0" fieldPosition="0"/>
    </format>
    <format dxfId="2084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6" cacheId="9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749">
      <pivotArea type="all" dataOnly="0" outline="0" fieldPosition="0"/>
    </format>
    <format dxfId="1748">
      <pivotArea outline="0" collapsedLevelsAreSubtotals="1" fieldPosition="0"/>
    </format>
    <format dxfId="1747">
      <pivotArea field="3" type="button" dataOnly="0" labelOnly="1" outline="0"/>
    </format>
    <format dxfId="1746">
      <pivotArea dataOnly="0" labelOnly="1" outline="0" axis="axisValues" fieldPosition="0"/>
    </format>
    <format dxfId="1745">
      <pivotArea dataOnly="0" labelOnly="1" grandRow="1" outline="0" fieldPosition="0"/>
    </format>
    <format dxfId="1744">
      <pivotArea dataOnly="0" labelOnly="1" outline="0" axis="axisValues" fieldPosition="0"/>
    </format>
    <format dxfId="1743">
      <pivotArea type="all" dataOnly="0" outline="0" fieldPosition="0"/>
    </format>
    <format dxfId="1742">
      <pivotArea outline="0" collapsedLevelsAreSubtotals="1" fieldPosition="0"/>
    </format>
    <format dxfId="1741">
      <pivotArea field="3" type="button" dataOnly="0" labelOnly="1" outline="0"/>
    </format>
    <format dxfId="1740">
      <pivotArea dataOnly="0" labelOnly="1" outline="0" axis="axisValues" fieldPosition="0"/>
    </format>
    <format dxfId="1739">
      <pivotArea dataOnly="0" labelOnly="1" grandRow="1" outline="0" fieldPosition="0"/>
    </format>
    <format dxfId="1738">
      <pivotArea dataOnly="0" labelOnly="1" outline="0" axis="axisValues" fieldPosition="0"/>
    </format>
    <format dxfId="1737">
      <pivotArea outline="0" collapsedLevelsAreSubtotals="1" fieldPosition="0"/>
    </format>
    <format dxfId="1736">
      <pivotArea type="all" dataOnly="0" outline="0" fieldPosition="0"/>
    </format>
    <format dxfId="1735">
      <pivotArea outline="0" collapsedLevelsAreSubtotals="1" fieldPosition="0"/>
    </format>
    <format dxfId="1734">
      <pivotArea field="3" type="button" dataOnly="0" labelOnly="1" outline="0"/>
    </format>
    <format dxfId="1733">
      <pivotArea dataOnly="0" labelOnly="1" outline="0" axis="axisValues" fieldPosition="0"/>
    </format>
    <format dxfId="1732">
      <pivotArea dataOnly="0" labelOnly="1" grandRow="1" outline="0" fieldPosition="0"/>
    </format>
    <format dxfId="1731">
      <pivotArea dataOnly="0" labelOnly="1" outline="0" axis="axisValues" fieldPosition="0"/>
    </format>
    <format dxfId="173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2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28">
      <pivotArea type="all" dataOnly="0" outline="0" fieldPosition="0"/>
    </format>
    <format dxfId="1727">
      <pivotArea outline="0" collapsedLevelsAreSubtotals="1" fieldPosition="0"/>
    </format>
    <format dxfId="1726">
      <pivotArea field="10" type="button" dataOnly="0" labelOnly="1" outline="0" axis="axisRow" fieldPosition="0"/>
    </format>
    <format dxfId="1725">
      <pivotArea dataOnly="0" labelOnly="1" fieldPosition="0">
        <references count="1">
          <reference field="10" count="0"/>
        </references>
      </pivotArea>
    </format>
    <format dxfId="1724">
      <pivotArea dataOnly="0" labelOnly="1" grandRow="1" outline="0" fieldPosition="0"/>
    </format>
    <format dxfId="17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2">
      <pivotArea type="all" dataOnly="0" outline="0" fieldPosition="0"/>
    </format>
    <format dxfId="1721">
      <pivotArea outline="0" collapsedLevelsAreSubtotals="1" fieldPosition="0"/>
    </format>
    <format dxfId="1720">
      <pivotArea field="10" type="button" dataOnly="0" labelOnly="1" outline="0" axis="axisRow" fieldPosition="0"/>
    </format>
    <format dxfId="1719">
      <pivotArea dataOnly="0" labelOnly="1" fieldPosition="0">
        <references count="1">
          <reference field="10" count="0"/>
        </references>
      </pivotArea>
    </format>
    <format dxfId="1718">
      <pivotArea dataOnly="0" labelOnly="1" grandRow="1" outline="0" fieldPosition="0"/>
    </format>
    <format dxfId="17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4" cacheId="9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782">
      <pivotArea type="all" dataOnly="0" outline="0" fieldPosition="0"/>
    </format>
    <format dxfId="1781">
      <pivotArea outline="0" collapsedLevelsAreSubtotals="1" fieldPosition="0"/>
    </format>
    <format dxfId="1780">
      <pivotArea field="3" type="button" dataOnly="0" labelOnly="1" outline="0"/>
    </format>
    <format dxfId="1779">
      <pivotArea dataOnly="0" labelOnly="1" outline="0" axis="axisValues" fieldPosition="0"/>
    </format>
    <format dxfId="1778">
      <pivotArea dataOnly="0" labelOnly="1" grandRow="1" outline="0" fieldPosition="0"/>
    </format>
    <format dxfId="1777">
      <pivotArea dataOnly="0" labelOnly="1" outline="0" axis="axisValues" fieldPosition="0"/>
    </format>
    <format dxfId="1776">
      <pivotArea type="all" dataOnly="0" outline="0" fieldPosition="0"/>
    </format>
    <format dxfId="1775">
      <pivotArea outline="0" collapsedLevelsAreSubtotals="1" fieldPosition="0"/>
    </format>
    <format dxfId="1774">
      <pivotArea field="3" type="button" dataOnly="0" labelOnly="1" outline="0"/>
    </format>
    <format dxfId="1773">
      <pivotArea dataOnly="0" labelOnly="1" outline="0" axis="axisValues" fieldPosition="0"/>
    </format>
    <format dxfId="1772">
      <pivotArea dataOnly="0" labelOnly="1" grandRow="1" outline="0" fieldPosition="0"/>
    </format>
    <format dxfId="1771">
      <pivotArea dataOnly="0" labelOnly="1" outline="0" axis="axisValues" fieldPosition="0"/>
    </format>
    <format dxfId="1770">
      <pivotArea outline="0" collapsedLevelsAreSubtotals="1" fieldPosition="0"/>
    </format>
    <format dxfId="1769">
      <pivotArea type="all" dataOnly="0" outline="0" fieldPosition="0"/>
    </format>
    <format dxfId="1768">
      <pivotArea outline="0" collapsedLevelsAreSubtotals="1" fieldPosition="0"/>
    </format>
    <format dxfId="1767">
      <pivotArea field="3" type="button" dataOnly="0" labelOnly="1" outline="0"/>
    </format>
    <format dxfId="1766">
      <pivotArea dataOnly="0" labelOnly="1" outline="0" axis="axisValues" fieldPosition="0"/>
    </format>
    <format dxfId="1765">
      <pivotArea dataOnly="0" labelOnly="1" grandRow="1" outline="0" fieldPosition="0"/>
    </format>
    <format dxfId="1764">
      <pivotArea dataOnly="0" labelOnly="1" outline="0" axis="axisValues" fieldPosition="0"/>
    </format>
    <format dxfId="176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6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61">
      <pivotArea type="all" dataOnly="0" outline="0" fieldPosition="0"/>
    </format>
    <format dxfId="1760">
      <pivotArea outline="0" collapsedLevelsAreSubtotals="1" fieldPosition="0"/>
    </format>
    <format dxfId="1759">
      <pivotArea field="9" type="button" dataOnly="0" labelOnly="1" outline="0" axis="axisRow" fieldPosition="0"/>
    </format>
    <format dxfId="1758">
      <pivotArea dataOnly="0" labelOnly="1" fieldPosition="0">
        <references count="1">
          <reference field="9" count="0"/>
        </references>
      </pivotArea>
    </format>
    <format dxfId="1757">
      <pivotArea dataOnly="0" labelOnly="1" grandRow="1" outline="0" fieldPosition="0"/>
    </format>
    <format dxfId="17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5">
      <pivotArea type="all" dataOnly="0" outline="0" fieldPosition="0"/>
    </format>
    <format dxfId="1754">
      <pivotArea outline="0" collapsedLevelsAreSubtotals="1" fieldPosition="0"/>
    </format>
    <format dxfId="1753">
      <pivotArea field="9" type="button" dataOnly="0" labelOnly="1" outline="0" axis="axisRow" fieldPosition="0"/>
    </format>
    <format dxfId="1752">
      <pivotArea dataOnly="0" labelOnly="1" fieldPosition="0">
        <references count="1">
          <reference field="9" count="0"/>
        </references>
      </pivotArea>
    </format>
    <format dxfId="1751">
      <pivotArea dataOnly="0" labelOnly="1" grandRow="1" outline="0" fieldPosition="0"/>
    </format>
    <format dxfId="17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3" cacheId="8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815">
      <pivotArea type="all" dataOnly="0" outline="0" fieldPosition="0"/>
    </format>
    <format dxfId="1814">
      <pivotArea outline="0" collapsedLevelsAreSubtotals="1" fieldPosition="0"/>
    </format>
    <format dxfId="1813">
      <pivotArea field="3" type="button" dataOnly="0" labelOnly="1" outline="0"/>
    </format>
    <format dxfId="1812">
      <pivotArea dataOnly="0" labelOnly="1" outline="0" axis="axisValues" fieldPosition="0"/>
    </format>
    <format dxfId="1811">
      <pivotArea dataOnly="0" labelOnly="1" grandRow="1" outline="0" fieldPosition="0"/>
    </format>
    <format dxfId="1810">
      <pivotArea dataOnly="0" labelOnly="1" outline="0" axis="axisValues" fieldPosition="0"/>
    </format>
    <format dxfId="1809">
      <pivotArea type="all" dataOnly="0" outline="0" fieldPosition="0"/>
    </format>
    <format dxfId="1808">
      <pivotArea outline="0" collapsedLevelsAreSubtotals="1" fieldPosition="0"/>
    </format>
    <format dxfId="1807">
      <pivotArea field="3" type="button" dataOnly="0" labelOnly="1" outline="0"/>
    </format>
    <format dxfId="1806">
      <pivotArea dataOnly="0" labelOnly="1" outline="0" axis="axisValues" fieldPosition="0"/>
    </format>
    <format dxfId="1805">
      <pivotArea dataOnly="0" labelOnly="1" grandRow="1" outline="0" fieldPosition="0"/>
    </format>
    <format dxfId="1804">
      <pivotArea dataOnly="0" labelOnly="1" outline="0" axis="axisValues" fieldPosition="0"/>
    </format>
    <format dxfId="1803">
      <pivotArea outline="0" collapsedLevelsAreSubtotals="1" fieldPosition="0"/>
    </format>
    <format dxfId="1802">
      <pivotArea type="all" dataOnly="0" outline="0" fieldPosition="0"/>
    </format>
    <format dxfId="1801">
      <pivotArea outline="0" collapsedLevelsAreSubtotals="1" fieldPosition="0"/>
    </format>
    <format dxfId="1800">
      <pivotArea field="3" type="button" dataOnly="0" labelOnly="1" outline="0"/>
    </format>
    <format dxfId="1799">
      <pivotArea dataOnly="0" labelOnly="1" outline="0" axis="axisValues" fieldPosition="0"/>
    </format>
    <format dxfId="1798">
      <pivotArea dataOnly="0" labelOnly="1" grandRow="1" outline="0" fieldPosition="0"/>
    </format>
    <format dxfId="1797">
      <pivotArea dataOnly="0" labelOnly="1" outline="0" axis="axisValues" fieldPosition="0"/>
    </format>
    <format dxfId="17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4">
      <pivotArea type="all" dataOnly="0" outline="0" fieldPosition="0"/>
    </format>
    <format dxfId="1793">
      <pivotArea outline="0" collapsedLevelsAreSubtotals="1" fieldPosition="0"/>
    </format>
    <format dxfId="1792">
      <pivotArea field="7" type="button" dataOnly="0" labelOnly="1" outline="0" axis="axisRow" fieldPosition="0"/>
    </format>
    <format dxfId="1791">
      <pivotArea dataOnly="0" labelOnly="1" fieldPosition="0">
        <references count="1">
          <reference field="7" count="0"/>
        </references>
      </pivotArea>
    </format>
    <format dxfId="1790">
      <pivotArea dataOnly="0" labelOnly="1" grandRow="1" outline="0" fieldPosition="0"/>
    </format>
    <format dxfId="17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8">
      <pivotArea type="all" dataOnly="0" outline="0" fieldPosition="0"/>
    </format>
    <format dxfId="1787">
      <pivotArea outline="0" collapsedLevelsAreSubtotals="1" fieldPosition="0"/>
    </format>
    <format dxfId="1786">
      <pivotArea field="7" type="button" dataOnly="0" labelOnly="1" outline="0" axis="axisRow" fieldPosition="0"/>
    </format>
    <format dxfId="1785">
      <pivotArea dataOnly="0" labelOnly="1" fieldPosition="0">
        <references count="1">
          <reference field="7" count="0"/>
        </references>
      </pivotArea>
    </format>
    <format dxfId="1784">
      <pivotArea dataOnly="0" labelOnly="1" grandRow="1" outline="0" fieldPosition="0"/>
    </format>
    <format dxfId="17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2" cacheId="9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852">
      <pivotArea type="all" dataOnly="0" outline="0" fieldPosition="0"/>
    </format>
    <format dxfId="1851">
      <pivotArea outline="0" collapsedLevelsAreSubtotals="1" fieldPosition="0"/>
    </format>
    <format dxfId="1850">
      <pivotArea field="3" type="button" dataOnly="0" labelOnly="1" outline="0" axis="axisRow" fieldPosition="1"/>
    </format>
    <format dxfId="1849">
      <pivotArea dataOnly="0" labelOnly="1" outline="0" axis="axisValues" fieldPosition="0"/>
    </format>
    <format dxfId="1848">
      <pivotArea dataOnly="0" labelOnly="1" grandRow="1" outline="0" fieldPosition="0"/>
    </format>
    <format dxfId="1847">
      <pivotArea dataOnly="0" labelOnly="1" outline="0" axis="axisValues" fieldPosition="0"/>
    </format>
    <format dxfId="1846">
      <pivotArea type="all" dataOnly="0" outline="0" fieldPosition="0"/>
    </format>
    <format dxfId="1845">
      <pivotArea outline="0" collapsedLevelsAreSubtotals="1" fieldPosition="0"/>
    </format>
    <format dxfId="1844">
      <pivotArea field="3" type="button" dataOnly="0" labelOnly="1" outline="0" axis="axisRow" fieldPosition="1"/>
    </format>
    <format dxfId="1843">
      <pivotArea dataOnly="0" labelOnly="1" outline="0" axis="axisValues" fieldPosition="0"/>
    </format>
    <format dxfId="1842">
      <pivotArea dataOnly="0" labelOnly="1" grandRow="1" outline="0" fieldPosition="0"/>
    </format>
    <format dxfId="1841">
      <pivotArea dataOnly="0" labelOnly="1" outline="0" axis="axisValues" fieldPosition="0"/>
    </format>
    <format dxfId="1840">
      <pivotArea outline="0" collapsedLevelsAreSubtotals="1" fieldPosition="0"/>
    </format>
    <format dxfId="1839">
      <pivotArea type="all" dataOnly="0" outline="0" fieldPosition="0"/>
    </format>
    <format dxfId="1838">
      <pivotArea outline="0" collapsedLevelsAreSubtotals="1" fieldPosition="0"/>
    </format>
    <format dxfId="1837">
      <pivotArea field="3" type="button" dataOnly="0" labelOnly="1" outline="0" axis="axisRow" fieldPosition="1"/>
    </format>
    <format dxfId="1836">
      <pivotArea dataOnly="0" labelOnly="1" outline="0" axis="axisValues" fieldPosition="0"/>
    </format>
    <format dxfId="1835">
      <pivotArea dataOnly="0" labelOnly="1" grandRow="1" outline="0" fieldPosition="0"/>
    </format>
    <format dxfId="1834">
      <pivotArea dataOnly="0" labelOnly="1" outline="0" axis="axisValues" fieldPosition="0"/>
    </format>
    <format dxfId="1833">
      <pivotArea type="all" dataOnly="0" outline="0" fieldPosition="0"/>
    </format>
    <format dxfId="1832">
      <pivotArea outline="0" collapsedLevelsAreSubtotals="1" fieldPosition="0"/>
    </format>
    <format dxfId="1831">
      <pivotArea field="7" type="button" dataOnly="0" labelOnly="1" outline="0" axis="axisRow" fieldPosition="0"/>
    </format>
    <format dxfId="1830">
      <pivotArea dataOnly="0" labelOnly="1" outline="0" axis="axisValues" fieldPosition="0"/>
    </format>
    <format dxfId="1829">
      <pivotArea dataOnly="0" labelOnly="1" fieldPosition="0">
        <references count="1">
          <reference field="7" count="0"/>
        </references>
      </pivotArea>
    </format>
    <format dxfId="1828">
      <pivotArea dataOnly="0" labelOnly="1" grandRow="1" outline="0" fieldPosition="0"/>
    </format>
    <format dxfId="182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82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825">
      <pivotArea dataOnly="0" labelOnly="1" outline="0" axis="axisValues" fieldPosition="0"/>
    </format>
    <format dxfId="1824">
      <pivotArea type="all" dataOnly="0" outline="0" fieldPosition="0"/>
    </format>
    <format dxfId="1823">
      <pivotArea outline="0" collapsedLevelsAreSubtotals="1" fieldPosition="0"/>
    </format>
    <format dxfId="1822">
      <pivotArea field="7" type="button" dataOnly="0" labelOnly="1" outline="0" axis="axisRow" fieldPosition="0"/>
    </format>
    <format dxfId="1821">
      <pivotArea dataOnly="0" labelOnly="1" outline="0" axis="axisValues" fieldPosition="0"/>
    </format>
    <format dxfId="1820">
      <pivotArea dataOnly="0" labelOnly="1" fieldPosition="0">
        <references count="1">
          <reference field="7" count="0"/>
        </references>
      </pivotArea>
    </format>
    <format dxfId="1819">
      <pivotArea dataOnly="0" labelOnly="1" grandRow="1" outline="0" fieldPosition="0"/>
    </format>
    <format dxfId="181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81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8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9" cacheId="9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885">
      <pivotArea type="all" dataOnly="0" outline="0" fieldPosition="0"/>
    </format>
    <format dxfId="1884">
      <pivotArea outline="0" collapsedLevelsAreSubtotals="1" fieldPosition="0"/>
    </format>
    <format dxfId="1883">
      <pivotArea field="3" type="button" dataOnly="0" labelOnly="1" outline="0"/>
    </format>
    <format dxfId="1882">
      <pivotArea dataOnly="0" labelOnly="1" outline="0" axis="axisValues" fieldPosition="0"/>
    </format>
    <format dxfId="1881">
      <pivotArea dataOnly="0" labelOnly="1" grandRow="1" outline="0" fieldPosition="0"/>
    </format>
    <format dxfId="1880">
      <pivotArea dataOnly="0" labelOnly="1" outline="0" axis="axisValues" fieldPosition="0"/>
    </format>
    <format dxfId="1879">
      <pivotArea type="all" dataOnly="0" outline="0" fieldPosition="0"/>
    </format>
    <format dxfId="1878">
      <pivotArea outline="0" collapsedLevelsAreSubtotals="1" fieldPosition="0"/>
    </format>
    <format dxfId="1877">
      <pivotArea field="3" type="button" dataOnly="0" labelOnly="1" outline="0"/>
    </format>
    <format dxfId="1876">
      <pivotArea dataOnly="0" labelOnly="1" outline="0" axis="axisValues" fieldPosition="0"/>
    </format>
    <format dxfId="1875">
      <pivotArea dataOnly="0" labelOnly="1" grandRow="1" outline="0" fieldPosition="0"/>
    </format>
    <format dxfId="1874">
      <pivotArea dataOnly="0" labelOnly="1" outline="0" axis="axisValues" fieldPosition="0"/>
    </format>
    <format dxfId="1873">
      <pivotArea outline="0" collapsedLevelsAreSubtotals="1" fieldPosition="0"/>
    </format>
    <format dxfId="1872">
      <pivotArea type="all" dataOnly="0" outline="0" fieldPosition="0"/>
    </format>
    <format dxfId="1871">
      <pivotArea outline="0" collapsedLevelsAreSubtotals="1" fieldPosition="0"/>
    </format>
    <format dxfId="1870">
      <pivotArea field="3" type="button" dataOnly="0" labelOnly="1" outline="0"/>
    </format>
    <format dxfId="1869">
      <pivotArea dataOnly="0" labelOnly="1" outline="0" axis="axisValues" fieldPosition="0"/>
    </format>
    <format dxfId="1868">
      <pivotArea dataOnly="0" labelOnly="1" grandRow="1" outline="0" fieldPosition="0"/>
    </format>
    <format dxfId="1867">
      <pivotArea dataOnly="0" labelOnly="1" outline="0" axis="axisValues" fieldPosition="0"/>
    </format>
    <format dxfId="18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64">
      <pivotArea type="all" dataOnly="0" outline="0" fieldPosition="0"/>
    </format>
    <format dxfId="1863">
      <pivotArea outline="0" collapsedLevelsAreSubtotals="1" fieldPosition="0"/>
    </format>
    <format dxfId="1862">
      <pivotArea field="7" type="button" dataOnly="0" labelOnly="1" outline="0" axis="axisPage" fieldPosition="0"/>
    </format>
    <format dxfId="1861">
      <pivotArea dataOnly="0" labelOnly="1" fieldPosition="0">
        <references count="1">
          <reference field="7" count="0"/>
        </references>
      </pivotArea>
    </format>
    <format dxfId="1860">
      <pivotArea dataOnly="0" labelOnly="1" grandRow="1" outline="0" fieldPosition="0"/>
    </format>
    <format dxfId="18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8">
      <pivotArea type="all" dataOnly="0" outline="0" fieldPosition="0"/>
    </format>
    <format dxfId="1857">
      <pivotArea outline="0" collapsedLevelsAreSubtotals="1" fieldPosition="0"/>
    </format>
    <format dxfId="1856">
      <pivotArea field="7" type="button" dataOnly="0" labelOnly="1" outline="0" axis="axisPage" fieldPosition="0"/>
    </format>
    <format dxfId="1855">
      <pivotArea dataOnly="0" labelOnly="1" fieldPosition="0">
        <references count="1">
          <reference field="7" count="0"/>
        </references>
      </pivotArea>
    </format>
    <format dxfId="1854">
      <pivotArea dataOnly="0" labelOnly="1" grandRow="1" outline="0" fieldPosition="0"/>
    </format>
    <format dxfId="18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7" cacheId="9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18">
      <pivotArea type="all" dataOnly="0" outline="0" fieldPosition="0"/>
    </format>
    <format dxfId="1917">
      <pivotArea outline="0" collapsedLevelsAreSubtotals="1" fieldPosition="0"/>
    </format>
    <format dxfId="1916">
      <pivotArea field="3" type="button" dataOnly="0" labelOnly="1" outline="0"/>
    </format>
    <format dxfId="1915">
      <pivotArea dataOnly="0" labelOnly="1" outline="0" axis="axisValues" fieldPosition="0"/>
    </format>
    <format dxfId="1914">
      <pivotArea dataOnly="0" labelOnly="1" grandRow="1" outline="0" fieldPosition="0"/>
    </format>
    <format dxfId="1913">
      <pivotArea dataOnly="0" labelOnly="1" outline="0" axis="axisValues" fieldPosition="0"/>
    </format>
    <format dxfId="1912">
      <pivotArea type="all" dataOnly="0" outline="0" fieldPosition="0"/>
    </format>
    <format dxfId="1911">
      <pivotArea outline="0" collapsedLevelsAreSubtotals="1" fieldPosition="0"/>
    </format>
    <format dxfId="1910">
      <pivotArea field="3" type="button" dataOnly="0" labelOnly="1" outline="0"/>
    </format>
    <format dxfId="1909">
      <pivotArea dataOnly="0" labelOnly="1" outline="0" axis="axisValues" fieldPosition="0"/>
    </format>
    <format dxfId="1908">
      <pivotArea dataOnly="0" labelOnly="1" grandRow="1" outline="0" fieldPosition="0"/>
    </format>
    <format dxfId="1907">
      <pivotArea dataOnly="0" labelOnly="1" outline="0" axis="axisValues" fieldPosition="0"/>
    </format>
    <format dxfId="1906">
      <pivotArea outline="0" collapsedLevelsAreSubtotals="1" fieldPosition="0"/>
    </format>
    <format dxfId="1905">
      <pivotArea type="all" dataOnly="0" outline="0" fieldPosition="0"/>
    </format>
    <format dxfId="1904">
      <pivotArea outline="0" collapsedLevelsAreSubtotals="1" fieldPosition="0"/>
    </format>
    <format dxfId="1903">
      <pivotArea field="3" type="button" dataOnly="0" labelOnly="1" outline="0"/>
    </format>
    <format dxfId="1902">
      <pivotArea dataOnly="0" labelOnly="1" outline="0" axis="axisValues" fieldPosition="0"/>
    </format>
    <format dxfId="1901">
      <pivotArea dataOnly="0" labelOnly="1" grandRow="1" outline="0" fieldPosition="0"/>
    </format>
    <format dxfId="1900">
      <pivotArea dataOnly="0" labelOnly="1" outline="0" axis="axisValues" fieldPosition="0"/>
    </format>
    <format dxfId="189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9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97">
      <pivotArea type="all" dataOnly="0" outline="0" fieldPosition="0"/>
    </format>
    <format dxfId="1896">
      <pivotArea outline="0" collapsedLevelsAreSubtotals="1" fieldPosition="0"/>
    </format>
    <format dxfId="1895">
      <pivotArea field="6" type="button" dataOnly="0" labelOnly="1" outline="0" axis="axisRow" fieldPosition="0"/>
    </format>
    <format dxfId="1894">
      <pivotArea dataOnly="0" labelOnly="1" fieldPosition="0">
        <references count="1">
          <reference field="6" count="0"/>
        </references>
      </pivotArea>
    </format>
    <format dxfId="1893">
      <pivotArea dataOnly="0" labelOnly="1" grandRow="1" outline="0" fieldPosition="0"/>
    </format>
    <format dxfId="18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91">
      <pivotArea type="all" dataOnly="0" outline="0" fieldPosition="0"/>
    </format>
    <format dxfId="1890">
      <pivotArea outline="0" collapsedLevelsAreSubtotals="1" fieldPosition="0"/>
    </format>
    <format dxfId="1889">
      <pivotArea field="6" type="button" dataOnly="0" labelOnly="1" outline="0" axis="axisRow" fieldPosition="0"/>
    </format>
    <format dxfId="1888">
      <pivotArea dataOnly="0" labelOnly="1" fieldPosition="0">
        <references count="1">
          <reference field="6" count="0"/>
        </references>
      </pivotArea>
    </format>
    <format dxfId="1887">
      <pivotArea dataOnly="0" labelOnly="1" grandRow="1" outline="0" fieldPosition="0"/>
    </format>
    <format dxfId="18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1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617">
      <pivotArea outline="0" collapsedLevelsAreSubtotals="1" fieldPosition="0"/>
    </format>
    <format dxfId="1616">
      <pivotArea type="all" dataOnly="0" outline="0" fieldPosition="0"/>
    </format>
    <format dxfId="1615">
      <pivotArea outline="0" collapsedLevelsAreSubtotals="1" fieldPosition="0"/>
    </format>
    <format dxfId="1614">
      <pivotArea field="1" type="button" dataOnly="0" labelOnly="1" outline="0" axis="axisRow" fieldPosition="0"/>
    </format>
    <format dxfId="1613">
      <pivotArea dataOnly="0" labelOnly="1" outline="0" axis="axisValues" fieldPosition="0"/>
    </format>
    <format dxfId="161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11">
      <pivotArea dataOnly="0" labelOnly="1" grandRow="1" outline="0" fieldPosition="0"/>
    </format>
    <format dxfId="1610">
      <pivotArea dataOnly="0" labelOnly="1" outline="0" axis="axisValues" fieldPosition="0"/>
    </format>
    <format dxfId="1609">
      <pivotArea type="all" dataOnly="0" outline="0" fieldPosition="0"/>
    </format>
    <format dxfId="1608">
      <pivotArea outline="0" collapsedLevelsAreSubtotals="1" fieldPosition="0"/>
    </format>
    <format dxfId="1607">
      <pivotArea field="1" type="button" dataOnly="0" labelOnly="1" outline="0" axis="axisRow" fieldPosition="0"/>
    </format>
    <format dxfId="1606">
      <pivotArea dataOnly="0" labelOnly="1" outline="0" axis="axisValues" fieldPosition="0"/>
    </format>
    <format dxfId="160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04">
      <pivotArea dataOnly="0" labelOnly="1" grandRow="1" outline="0" fieldPosition="0"/>
    </format>
    <format dxfId="1603">
      <pivotArea dataOnly="0" labelOnly="1" outline="0" axis="axisValues" fieldPosition="0"/>
    </format>
    <format dxfId="1602">
      <pivotArea type="all" dataOnly="0" outline="0" fieldPosition="0"/>
    </format>
    <format dxfId="1601">
      <pivotArea outline="0" collapsedLevelsAreSubtotals="1" fieldPosition="0"/>
    </format>
    <format dxfId="1600">
      <pivotArea field="1" type="button" dataOnly="0" labelOnly="1" outline="0" axis="axisRow" fieldPosition="0"/>
    </format>
    <format dxfId="1599">
      <pivotArea dataOnly="0" labelOnly="1" outline="0" axis="axisValues" fieldPosition="0"/>
    </format>
    <format dxfId="159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597">
      <pivotArea dataOnly="0" labelOnly="1" grandRow="1" outline="0" fieldPosition="0"/>
    </format>
    <format dxfId="1596">
      <pivotArea dataOnly="0" labelOnly="1" outline="0" axis="axisValues" fieldPosition="0"/>
    </format>
    <format dxfId="1595">
      <pivotArea type="all" dataOnly="0" outline="0" fieldPosition="0"/>
    </format>
    <format dxfId="1594">
      <pivotArea outline="0" collapsedLevelsAreSubtotals="1" fieldPosition="0"/>
    </format>
    <format dxfId="1593">
      <pivotArea field="1" type="button" dataOnly="0" labelOnly="1" outline="0" axis="axisRow" fieldPosition="0"/>
    </format>
    <format dxfId="1592">
      <pivotArea dataOnly="0" labelOnly="1" outline="0" axis="axisValues" fieldPosition="0"/>
    </format>
    <format dxfId="159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590">
      <pivotArea dataOnly="0" labelOnly="1" grandRow="1" outline="0" fieldPosition="0"/>
    </format>
    <format dxfId="158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1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1659">
      <pivotArea outline="0" collapsedLevelsAreSubtotals="1" fieldPosition="0"/>
    </format>
    <format dxfId="1658">
      <pivotArea outline="0" collapsedLevelsAreSubtotals="1" fieldPosition="0"/>
    </format>
    <format dxfId="165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53">
      <pivotArea type="all" dataOnly="0" outline="0" fieldPosition="0"/>
    </format>
    <format dxfId="1652">
      <pivotArea outline="0" collapsedLevelsAreSubtotals="1" fieldPosition="0"/>
    </format>
    <format dxfId="1651">
      <pivotArea field="1" type="button" dataOnly="0" labelOnly="1" outline="0" axis="axisRow" fieldPosition="0"/>
    </format>
    <format dxfId="165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49">
      <pivotArea dataOnly="0" labelOnly="1" grandRow="1" outline="0" fieldPosition="0"/>
    </format>
    <format dxfId="16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47">
      <pivotArea type="all" dataOnly="0" outline="0" fieldPosition="0"/>
    </format>
    <format dxfId="1646">
      <pivotArea outline="0" collapsedLevelsAreSubtotals="1" fieldPosition="0"/>
    </format>
    <format dxfId="1645">
      <pivotArea field="1" type="button" dataOnly="0" labelOnly="1" outline="0" axis="axisRow" fieldPosition="0"/>
    </format>
    <format dxfId="164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43">
      <pivotArea dataOnly="0" labelOnly="1" grandRow="1" outline="0" fieldPosition="0"/>
    </format>
    <format dxfId="16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41">
      <pivotArea type="all" dataOnly="0" outline="0" fieldPosition="0"/>
    </format>
    <format dxfId="1640">
      <pivotArea outline="0" collapsedLevelsAreSubtotals="1" fieldPosition="0"/>
    </format>
    <format dxfId="1639">
      <pivotArea field="1" type="button" dataOnly="0" labelOnly="1" outline="0" axis="axisRow" fieldPosition="0"/>
    </format>
    <format dxfId="16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37">
      <pivotArea dataOnly="0" labelOnly="1" grandRow="1" outline="0" fieldPosition="0"/>
    </format>
    <format dxfId="16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5">
      <pivotArea type="all" dataOnly="0" outline="0" fieldPosition="0"/>
    </format>
    <format dxfId="1634">
      <pivotArea outline="0" collapsedLevelsAreSubtotals="1" fieldPosition="0"/>
    </format>
    <format dxfId="1633">
      <pivotArea field="1" type="button" dataOnly="0" labelOnly="1" outline="0" axis="axisRow" fieldPosition="0"/>
    </format>
    <format dxfId="16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31">
      <pivotArea dataOnly="0" labelOnly="1" grandRow="1" outline="0" fieldPosition="0"/>
    </format>
    <format dxfId="16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29">
      <pivotArea type="all" dataOnly="0" outline="0" fieldPosition="0"/>
    </format>
    <format dxfId="1628">
      <pivotArea outline="0" collapsedLevelsAreSubtotals="1" fieldPosition="0"/>
    </format>
    <format dxfId="1627">
      <pivotArea field="1" type="button" dataOnly="0" labelOnly="1" outline="0" axis="axisRow" fieldPosition="0"/>
    </format>
    <format dxfId="16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25">
      <pivotArea dataOnly="0" labelOnly="1" grandRow="1" outline="0" fieldPosition="0"/>
    </format>
    <format dxfId="16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23">
      <pivotArea type="all" dataOnly="0" outline="0" fieldPosition="0"/>
    </format>
    <format dxfId="1622">
      <pivotArea outline="0" collapsedLevelsAreSubtotals="1" fieldPosition="0"/>
    </format>
    <format dxfId="1621">
      <pivotArea field="1" type="button" dataOnly="0" labelOnly="1" outline="0" axis="axisRow" fieldPosition="0"/>
    </format>
    <format dxfId="16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19">
      <pivotArea dataOnly="0" labelOnly="1" grandRow="1" outline="0" fieldPosition="0"/>
    </format>
    <format dxfId="16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29">
      <levels count="2">
        <level uniqueName="[base].[Método].[(All)]" sourceCaption="(All)" count="0"/>
        <level uniqueName="[base].[Método].[Método]" sourceCaption="Método" count="33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Z]" c="Over Limite LZ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39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5" nd="1"/>
        <i x="34" nd="1"/>
        <i x="37" nd="1"/>
        <i x="30" nd="1"/>
        <i x="0" nd="1"/>
        <i x="32" nd="1"/>
        <i x="31" nd="1"/>
        <i x="38" nd="1"/>
        <i x="7" nd="1"/>
        <i x="36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8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5" s="1" nd="1"/>
        <i x="386" s="1" nd="1"/>
        <i x="38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39">
        <i x="28"/>
        <i x="1" s="1"/>
        <i x="15"/>
        <i x="2"/>
        <i x="19"/>
        <i x="4" nd="1"/>
        <i x="13" nd="1"/>
        <i x="22" nd="1"/>
        <i x="10" nd="1"/>
        <i x="35" nd="1"/>
        <i x="34" nd="1"/>
        <i x="16" nd="1"/>
        <i x="9" nd="1"/>
        <i x="37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14" nd="1"/>
        <i x="6" nd="1"/>
        <i x="20" nd="1"/>
        <i x="31" nd="1"/>
        <i x="38" nd="1"/>
        <i x="21" nd="1"/>
        <i x="7" nd="1"/>
        <i x="5" nd="1"/>
        <i x="29" nd="1"/>
        <i x="36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89" nd="1"/>
        <i x="36" nd="1"/>
        <i x="54" nd="1"/>
        <i x="55" nd="1"/>
        <i x="44" nd="1"/>
        <i x="93" nd="1"/>
        <i x="94" nd="1"/>
        <i x="92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0" nd="1"/>
        <i x="80" nd="1"/>
        <i x="43" nd="1"/>
        <i x="88" nd="1"/>
        <i x="87" nd="1"/>
        <i x="38" nd="1"/>
        <i x="95" nd="1"/>
        <i x="86" nd="1"/>
        <i x="78" nd="1"/>
        <i x="41" nd="1"/>
        <i x="96" nd="1"/>
        <i x="33" nd="1"/>
        <i x="35" nd="1"/>
        <i x="70" nd="1"/>
        <i x="42" nd="1"/>
        <i x="19" nd="1"/>
        <i x="28" nd="1"/>
        <i x="10" nd="1"/>
        <i x="17" nd="1"/>
        <i x="81" nd="1"/>
        <i x="91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36" totalsRowShown="0" headerRowDxfId="1938" dataDxfId="1937">
  <autoFilter ref="B2:S3636"/>
  <sortState ref="B3:R3093">
    <sortCondition ref="D3:D3093"/>
  </sortState>
  <tableColumns count="18">
    <tableColumn id="1" name="Evento / Mercado" dataDxfId="1936"/>
    <tableColumn id="17" name="Exchange" dataDxfId="1935"/>
    <tableColumn id="3" name="Data de liquidação" dataDxfId="1934"/>
    <tableColumn id="4" name="L/P Líquido" dataDxfId="1933"/>
    <tableColumn id="5" name="Comissão%" dataDxfId="1932"/>
    <tableColumn id="6" name="L/P Bruto" dataDxfId="1931">
      <calculatedColumnFormula>IF(E3&gt;0,E3/(1-F3),E3)</calculatedColumnFormula>
    </tableColumn>
    <tableColumn id="2" name="Método" dataDxfId="1930"/>
    <tableColumn id="7" name="Placar" dataDxfId="1929"/>
    <tableColumn id="8" name="Odd" dataDxfId="1928"/>
    <tableColumn id="9" name="Stake/Responsabilidade" dataDxfId="1927"/>
    <tableColumn id="10" name="Data" dataDxfId="1926">
      <calculatedColumnFormula>INT(base[[#This Row],[Data de liquidação]])</calculatedColumnFormula>
    </tableColumn>
    <tableColumn id="11" name="ComissãoR$" dataDxfId="1925">
      <calculatedColumnFormula>base[[#This Row],[L/P Bruto]]-base[[#This Row],[L/P Líquido]]</calculatedColumnFormula>
    </tableColumn>
    <tableColumn id="13" name="Stakes" dataDxfId="1924">
      <calculatedColumnFormula>base[[#This Row],[L/P Líquido]]/base[[#This Row],[Stake/Responsabilidade]]</calculatedColumnFormula>
    </tableColumn>
    <tableColumn id="12" name="Resultado_Binario" dataDxfId="1923">
      <calculatedColumnFormula>IF(base[[#This Row],[L/P Líquido]]&gt;0,1,0)</calculatedColumnFormula>
    </tableColumn>
    <tableColumn id="16" name="Campeonato" dataDxfId="1922"/>
    <tableColumn id="14" name="Casa" dataDxfId="1921">
      <calculatedColumnFormula>LEFT(base[[#This Row],[Evento / Mercado]],FIND("vs",base[[#This Row],[Evento / Mercado]])-2)</calculatedColumnFormula>
    </tableColumn>
    <tableColumn id="15" name="Visitante" dataDxfId="192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919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716" dataDxfId="1715">
  <autoFilter ref="B7:P248"/>
  <tableColumns count="15">
    <tableColumn id="1" name="Data" dataDxfId="1714"/>
    <tableColumn id="2" name="Jogo" dataDxfId="1713"/>
    <tableColumn id="3" name="Odd Casa Ataque" dataDxfId="1712"/>
    <tableColumn id="4" name="Stake Casa Ataque" dataDxfId="1711"/>
    <tableColumn id="5" name="Odd Fulltbet" dataDxfId="1710"/>
    <tableColumn id="6" name="Stake Fulltbet" dataDxfId="1709"/>
    <tableColumn id="7" name="Resultado Fulltbet" dataDxfId="1708"/>
    <tableColumn id="8" name="Casa Ataque" dataDxfId="1707"/>
    <tableColumn id="9" name="Lucro Fulltbet" dataDxfId="1706">
      <calculatedColumnFormula>IF(H8="Ganhou",(F8-1)*G8,-G8)</calculatedColumnFormula>
    </tableColumn>
    <tableColumn id="10" name="Lucro Casa Ataque" dataDxfId="1705">
      <calculatedColumnFormula>IF(H8="Perdeu",(D8-1)*E8,-E8)</calculatedColumnFormula>
    </tableColumn>
    <tableColumn id="11" name="Comissão Casa Ataque" dataDxfId="1704">
      <calculatedColumnFormula>IF(H8="Perdeu",-K8*0.028,0)</calculatedColumnFormula>
    </tableColumn>
    <tableColumn id="12" name="Lucro Líquido Casa Ataque" dataDxfId="1703">
      <calculatedColumnFormula>SUM(K8:L8)</calculatedColumnFormula>
    </tableColumn>
    <tableColumn id="13" name="Resultado" dataDxfId="1702">
      <calculatedColumnFormula>SUM(J8:L8)</calculatedColumnFormula>
    </tableColumn>
    <tableColumn id="14" name="ROI" dataDxfId="1701" dataCellStyle="Porcentagem">
      <calculatedColumnFormula>IFERROR(N8/SUM(G8,E8),"")</calculatedColumnFormula>
    </tableColumn>
    <tableColumn id="15" name="Proporção Stakes" dataDxfId="1700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699" dataDxfId="1698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697"/>
    <tableColumn id="14" name="Horário" dataDxfId="1696"/>
    <tableColumn id="2" name="Time 1" dataDxfId="1695"/>
    <tableColumn id="3" name="Time 2" dataDxfId="1694"/>
    <tableColumn id="4" name="Surebet / Simples" dataDxfId="1693"/>
    <tableColumn id="5" name="Casa 1" dataDxfId="1692"/>
    <tableColumn id="6" name="Odd 1" dataDxfId="1691"/>
    <tableColumn id="7" name="Valor Casa 1" dataDxfId="1690"/>
    <tableColumn id="17" name="Resultado Casa 1" dataDxfId="1689"/>
    <tableColumn id="19" name="L/P Casa 1" dataDxfId="1688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687"/>
    <tableColumn id="9" name="Odd 2" dataDxfId="1686"/>
    <tableColumn id="10" name="Valor Casa 2" dataDxfId="1685"/>
    <tableColumn id="18" name="Resultado Casa 2" dataDxfId="1684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683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682"/>
    <tableColumn id="13" name="Lucro Provisório" dataDxfId="1681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680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1679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1678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1677" dataDxfId="1676">
  <autoFilter ref="B5:Q46"/>
  <tableColumns count="16">
    <tableColumn id="1" name="Data" dataDxfId="1675"/>
    <tableColumn id="2" name="Jogo" dataDxfId="1674"/>
    <tableColumn id="3" name="Mercado Casa B" dataDxfId="1673"/>
    <tableColumn id="4" name="Rodada" dataDxfId="1672"/>
    <tableColumn id="5" name="Stake Fullbet" dataDxfId="1671"/>
    <tableColumn id="6" name="Odd Fulltbet" dataDxfId="1670"/>
    <tableColumn id="7" name="Odd Casa B" dataDxfId="1669"/>
    <tableColumn id="8" name="ROI" dataDxfId="1668" dataCellStyle="Porcentagem">
      <calculatedColumnFormula>(G6-1-G6/H6)/(1+G6/H6)</calculatedColumnFormula>
    </tableColumn>
    <tableColumn id="9" name="Stake Casa B Calculada" dataDxfId="1667">
      <calculatedColumnFormula>F6*(G6-1)</calculatedColumnFormula>
    </tableColumn>
    <tableColumn id="10" name="Gestão Casa B" dataDxfId="1666" dataCellStyle="Porcentagem">
      <calculatedColumnFormula>J6/$H$3</calculatedColumnFormula>
    </tableColumn>
    <tableColumn id="11" name="Stake Casa B Real" dataDxfId="1665"/>
    <tableColumn id="12" name="Custo Entrada" dataDxfId="1664"/>
    <tableColumn id="13" name="Resultado Casa B" dataDxfId="1663"/>
    <tableColumn id="14" name="L/P Casa B" dataDxfId="1662">
      <calculatedColumnFormula>IF(N6="Red",-L6,IF(N6="",0,L6*(H6-1)))</calculatedColumnFormula>
    </tableColumn>
    <tableColumn id="15" name="L/P Final" dataDxfId="1661">
      <calculatedColumnFormula>O6-M6</calculatedColumnFormula>
    </tableColumn>
    <tableColumn id="16" name="Divisão" dataDxfId="1660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588" dataDxfId="1587">
  <autoFilter ref="B4:E656"/>
  <tableColumns count="4">
    <tableColumn id="1" name="Data" dataDxfId="1586"/>
    <tableColumn id="2" name="Odd" dataDxfId="1585"/>
    <tableColumn id="3" name="Resultado" dataDxfId="1584"/>
    <tableColumn id="4" name="LP" dataDxfId="1583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3:58:22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54" t="s">
        <v>3</v>
      </c>
      <c r="C2" s="1242" t="s">
        <v>1666</v>
      </c>
    </row>
    <row r="4" spans="2:12" ht="13.2">
      <c r="B4" s="1254" t="s">
        <v>266</v>
      </c>
      <c r="C4" s="1242" t="s">
        <v>4024</v>
      </c>
      <c r="D4" s="1242" t="s">
        <v>1762</v>
      </c>
      <c r="E4" s="1242" t="s">
        <v>386</v>
      </c>
      <c r="F4" s="1242" t="s">
        <v>840</v>
      </c>
      <c r="G4" s="1242" t="s">
        <v>1807</v>
      </c>
      <c r="H4" s="1242" t="s">
        <v>1808</v>
      </c>
      <c r="I4" s="1242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57" t="s">
        <v>2301</v>
      </c>
      <c r="C5" s="1243">
        <v>5</v>
      </c>
      <c r="D5" s="1241">
        <v>48.921465968586389</v>
      </c>
      <c r="E5" s="1241">
        <v>46.720000000000006</v>
      </c>
      <c r="F5" s="1241">
        <v>2.4603333333333333</v>
      </c>
      <c r="G5" s="1241">
        <v>1.516</v>
      </c>
      <c r="H5" s="1256">
        <v>0.49178947368421061</v>
      </c>
      <c r="I5" s="1256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57" t="s">
        <v>2883</v>
      </c>
      <c r="C6" s="1243">
        <v>7</v>
      </c>
      <c r="D6" s="1241">
        <v>-18.287958115183244</v>
      </c>
      <c r="E6" s="1241">
        <v>-18.59</v>
      </c>
      <c r="F6" s="1241">
        <v>-3.718</v>
      </c>
      <c r="G6" s="1241">
        <v>1.7014285714285715</v>
      </c>
      <c r="H6" s="1256">
        <v>-0.53114285714285714</v>
      </c>
      <c r="I6" s="1256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57" t="s">
        <v>2362</v>
      </c>
      <c r="C7" s="1243">
        <v>1</v>
      </c>
      <c r="D7" s="1241">
        <v>-10</v>
      </c>
      <c r="E7" s="1241">
        <v>-10</v>
      </c>
      <c r="F7" s="1241">
        <v>-1</v>
      </c>
      <c r="G7" s="1241">
        <v>1.1100000000000001</v>
      </c>
      <c r="H7" s="1256">
        <v>-1</v>
      </c>
      <c r="I7" s="1256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57" t="s">
        <v>2950</v>
      </c>
      <c r="C8" s="1243">
        <v>4</v>
      </c>
      <c r="D8" s="1241">
        <v>22.806282722513089</v>
      </c>
      <c r="E8" s="1241">
        <v>21.78</v>
      </c>
      <c r="F8" s="1241">
        <v>0.43915373913603906</v>
      </c>
      <c r="G8" s="1241">
        <v>9.8999999999999986</v>
      </c>
      <c r="H8" s="1256">
        <v>0.10962903306991495</v>
      </c>
      <c r="I8" s="1256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57" t="s">
        <v>1718</v>
      </c>
      <c r="C9" s="1243">
        <v>2</v>
      </c>
      <c r="D9" s="1241">
        <v>-14.543246073298429</v>
      </c>
      <c r="E9" s="1241">
        <v>-14.58</v>
      </c>
      <c r="F9" s="1241">
        <v>-0.48584671198874191</v>
      </c>
      <c r="G9" s="1241">
        <v>3.7750000000000004</v>
      </c>
      <c r="H9" s="1256">
        <v>-0.24287856071964017</v>
      </c>
      <c r="I9" s="1256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57" t="s">
        <v>1759</v>
      </c>
      <c r="C10" s="1243">
        <v>3</v>
      </c>
      <c r="D10" s="1241">
        <v>17.204188481675395</v>
      </c>
      <c r="E10" s="1241">
        <v>16.43</v>
      </c>
      <c r="F10" s="1241">
        <v>0.13558903972711889</v>
      </c>
      <c r="G10" s="1241">
        <v>25.193333333333332</v>
      </c>
      <c r="H10" s="1256">
        <v>4.5055668293753091E-2</v>
      </c>
      <c r="I10" s="1256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57" t="s">
        <v>3333</v>
      </c>
      <c r="C11" s="1243">
        <v>2</v>
      </c>
      <c r="D11" s="1241">
        <v>-4</v>
      </c>
      <c r="E11" s="1241">
        <v>-4</v>
      </c>
      <c r="F11" s="1241">
        <v>-2</v>
      </c>
      <c r="G11" s="1241">
        <v>1.665</v>
      </c>
      <c r="H11" s="1256">
        <v>-1</v>
      </c>
      <c r="I11" s="1256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55" t="s">
        <v>267</v>
      </c>
      <c r="C12" s="1243">
        <v>24</v>
      </c>
      <c r="D12" s="1241">
        <v>42.100732984293202</v>
      </c>
      <c r="E12" s="1241">
        <v>37.760000000000012</v>
      </c>
      <c r="F12" s="1241">
        <v>-4.1687705997922508</v>
      </c>
      <c r="G12" s="1241">
        <v>6.1108333333333329</v>
      </c>
      <c r="H12" s="1256">
        <v>4.920767306088409E-2</v>
      </c>
      <c r="I12" s="1256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54" t="s">
        <v>266</v>
      </c>
      <c r="C2" s="1242" t="s">
        <v>1240</v>
      </c>
      <c r="D2" s="1242" t="s">
        <v>386</v>
      </c>
      <c r="E2"/>
      <c r="G2" s="1254" t="s">
        <v>266</v>
      </c>
      <c r="H2" s="1242" t="s">
        <v>1240</v>
      </c>
      <c r="I2" s="1242" t="s">
        <v>386</v>
      </c>
      <c r="J2"/>
      <c r="L2" s="1254" t="s">
        <v>266</v>
      </c>
      <c r="M2" s="1242" t="s">
        <v>1240</v>
      </c>
      <c r="N2" s="1242" t="s">
        <v>386</v>
      </c>
      <c r="O2"/>
    </row>
    <row r="3" spans="2:17" ht="13.8">
      <c r="B3" s="1255" t="s">
        <v>391</v>
      </c>
      <c r="C3" s="1256">
        <v>1</v>
      </c>
      <c r="D3" s="1241">
        <v>220.48314999999999</v>
      </c>
      <c r="E3"/>
      <c r="G3" s="1255">
        <v>5.0999999999999996</v>
      </c>
      <c r="H3" s="1256">
        <v>0</v>
      </c>
      <c r="I3" s="1241">
        <v>-400</v>
      </c>
      <c r="J3"/>
      <c r="L3" s="1255" t="s">
        <v>392</v>
      </c>
      <c r="M3" s="1256">
        <v>0.9017857142857143</v>
      </c>
      <c r="N3" s="1241">
        <v>144.13390000000004</v>
      </c>
      <c r="O3"/>
      <c r="P3" s="1242" t="s">
        <v>4024</v>
      </c>
      <c r="Q3" s="1242" t="s">
        <v>1241</v>
      </c>
    </row>
    <row r="4" spans="2:17" ht="13.8">
      <c r="B4" s="1255" t="s">
        <v>1211</v>
      </c>
      <c r="C4" s="1256">
        <v>1</v>
      </c>
      <c r="D4" s="1241">
        <v>123.47999999999999</v>
      </c>
      <c r="E4"/>
      <c r="G4" s="1255">
        <v>5.4</v>
      </c>
      <c r="H4" s="1256">
        <v>1</v>
      </c>
      <c r="I4" s="1241">
        <v>86.82</v>
      </c>
      <c r="J4"/>
      <c r="L4" s="1255" t="s">
        <v>1488</v>
      </c>
      <c r="M4" s="1256">
        <v>1</v>
      </c>
      <c r="N4" s="1241">
        <v>247.06</v>
      </c>
      <c r="O4"/>
      <c r="P4" s="1241">
        <v>169</v>
      </c>
      <c r="Q4" s="1241">
        <v>12.411985853747945</v>
      </c>
    </row>
    <row r="5" spans="2:17" ht="13.8">
      <c r="B5" s="1255" t="s">
        <v>1201</v>
      </c>
      <c r="C5" s="1256">
        <v>1</v>
      </c>
      <c r="D5" s="1241">
        <v>72.239999999999995</v>
      </c>
      <c r="E5"/>
      <c r="G5" s="1255">
        <v>5.5</v>
      </c>
      <c r="H5" s="1256">
        <v>0.5</v>
      </c>
      <c r="I5" s="1241">
        <v>-45.269900000000007</v>
      </c>
      <c r="J5"/>
      <c r="L5" s="1255" t="s">
        <v>1221</v>
      </c>
      <c r="M5" s="1256">
        <v>1</v>
      </c>
      <c r="N5" s="1241">
        <v>149.66774999999998</v>
      </c>
      <c r="O5"/>
    </row>
    <row r="6" spans="2:17" ht="13.8">
      <c r="B6" s="1255" t="s">
        <v>1749</v>
      </c>
      <c r="C6" s="1256">
        <v>1</v>
      </c>
      <c r="D6" s="1241">
        <v>24.76315</v>
      </c>
      <c r="E6"/>
      <c r="G6" s="1255">
        <v>5.6</v>
      </c>
      <c r="H6" s="1256">
        <v>1</v>
      </c>
      <c r="I6" s="1241">
        <v>86.16</v>
      </c>
      <c r="J6"/>
      <c r="L6" s="1255" t="s">
        <v>1578</v>
      </c>
      <c r="M6" s="1256">
        <v>1</v>
      </c>
      <c r="N6" s="1241">
        <v>131.8965</v>
      </c>
      <c r="O6"/>
    </row>
    <row r="7" spans="2:17" ht="13.8">
      <c r="B7" s="1255" t="s">
        <v>392</v>
      </c>
      <c r="C7" s="1256">
        <v>0.9017857142857143</v>
      </c>
      <c r="D7" s="1241">
        <v>144.13390000000015</v>
      </c>
      <c r="E7"/>
      <c r="G7" s="1255">
        <v>5.8</v>
      </c>
      <c r="H7" s="1256">
        <v>1</v>
      </c>
      <c r="I7" s="1241">
        <v>174.5</v>
      </c>
      <c r="J7"/>
      <c r="L7" s="1255" t="s">
        <v>1235</v>
      </c>
      <c r="M7" s="1256">
        <v>1</v>
      </c>
      <c r="N7" s="1241">
        <v>119.58995</v>
      </c>
      <c r="O7"/>
    </row>
    <row r="8" spans="2:17" ht="13.8">
      <c r="B8" s="1255" t="s">
        <v>1208</v>
      </c>
      <c r="C8" s="1256">
        <v>1</v>
      </c>
      <c r="D8" s="1241">
        <v>420.67650000000003</v>
      </c>
      <c r="E8"/>
      <c r="G8" s="1255">
        <v>6</v>
      </c>
      <c r="H8" s="1256">
        <v>1</v>
      </c>
      <c r="I8" s="1241">
        <v>89.77</v>
      </c>
      <c r="J8"/>
      <c r="L8" s="1255" t="s">
        <v>2229</v>
      </c>
      <c r="M8" s="1256">
        <v>1</v>
      </c>
      <c r="N8" s="1241">
        <v>112.49999999999999</v>
      </c>
      <c r="O8"/>
    </row>
    <row r="9" spans="2:17" ht="13.8">
      <c r="B9" s="1255" t="s">
        <v>1200</v>
      </c>
      <c r="C9" s="1256">
        <v>1</v>
      </c>
      <c r="D9" s="1241">
        <v>367.32550000000003</v>
      </c>
      <c r="E9"/>
      <c r="G9" s="1255">
        <v>6.2</v>
      </c>
      <c r="H9" s="1256">
        <v>0.75</v>
      </c>
      <c r="I9" s="1241">
        <v>-197.98999999999995</v>
      </c>
      <c r="J9"/>
      <c r="L9" s="1255" t="s">
        <v>1550</v>
      </c>
      <c r="M9" s="1256">
        <v>1</v>
      </c>
      <c r="N9" s="1241">
        <v>111.02</v>
      </c>
      <c r="O9"/>
    </row>
    <row r="10" spans="2:17" ht="13.8">
      <c r="B10" s="1255" t="s">
        <v>1202</v>
      </c>
      <c r="C10" s="1256">
        <v>1</v>
      </c>
      <c r="D10" s="1241">
        <v>316.89994999999999</v>
      </c>
      <c r="E10"/>
      <c r="G10" s="1255">
        <v>6.4</v>
      </c>
      <c r="H10" s="1256">
        <v>0.5</v>
      </c>
      <c r="I10" s="1241">
        <v>-327.98</v>
      </c>
      <c r="J10"/>
      <c r="L10" s="1255" t="s">
        <v>1238</v>
      </c>
      <c r="M10" s="1256">
        <v>1</v>
      </c>
      <c r="N10" s="1241">
        <v>109.38</v>
      </c>
      <c r="O10"/>
    </row>
    <row r="11" spans="2:17" ht="13.8">
      <c r="B11" s="1255" t="s">
        <v>1207</v>
      </c>
      <c r="C11" s="1256">
        <v>1</v>
      </c>
      <c r="D11" s="1241">
        <v>223.50985</v>
      </c>
      <c r="E11"/>
      <c r="G11" s="1255">
        <v>6.6</v>
      </c>
      <c r="H11" s="1256">
        <v>0.83333333333333337</v>
      </c>
      <c r="I11" s="1241">
        <v>-7.2000000000000028</v>
      </c>
      <c r="J11"/>
      <c r="L11" s="1255" t="s">
        <v>2232</v>
      </c>
      <c r="M11" s="1256">
        <v>1</v>
      </c>
      <c r="N11" s="1241">
        <v>108.8566</v>
      </c>
      <c r="O11"/>
    </row>
    <row r="12" spans="2:17" ht="13.8">
      <c r="B12" s="1255" t="s">
        <v>3059</v>
      </c>
      <c r="C12" s="1256">
        <v>1</v>
      </c>
      <c r="D12" s="1241">
        <v>220.22000000000003</v>
      </c>
      <c r="E12"/>
      <c r="G12" s="1255">
        <v>6.8</v>
      </c>
      <c r="H12" s="1256">
        <v>0.75</v>
      </c>
      <c r="I12" s="1241">
        <v>-339.84</v>
      </c>
      <c r="J12"/>
      <c r="L12" s="1255" t="s">
        <v>3062</v>
      </c>
      <c r="M12" s="1256">
        <v>1</v>
      </c>
      <c r="N12" s="1241">
        <v>108</v>
      </c>
      <c r="O12"/>
    </row>
    <row r="13" spans="2:17" ht="13.8">
      <c r="B13" s="1255" t="s">
        <v>1370</v>
      </c>
      <c r="C13" s="1256">
        <v>0.92307692307692313</v>
      </c>
      <c r="D13" s="1241">
        <v>212.48695000000001</v>
      </c>
      <c r="E13"/>
      <c r="G13" s="1255">
        <v>7</v>
      </c>
      <c r="H13" s="1256">
        <v>0.75</v>
      </c>
      <c r="I13" s="1241">
        <v>-177.35</v>
      </c>
      <c r="J13"/>
      <c r="L13" s="1255" t="s">
        <v>1227</v>
      </c>
      <c r="M13" s="1256">
        <v>1</v>
      </c>
      <c r="N13" s="1241">
        <v>102.39000000000001</v>
      </c>
      <c r="O13"/>
    </row>
    <row r="14" spans="2:17" ht="13.8">
      <c r="B14" s="1255" t="s">
        <v>3791</v>
      </c>
      <c r="C14" s="1256">
        <v>1</v>
      </c>
      <c r="D14" s="1241">
        <v>209.76999999999998</v>
      </c>
      <c r="E14"/>
      <c r="G14" s="1255">
        <v>7.2</v>
      </c>
      <c r="H14" s="1256">
        <v>1</v>
      </c>
      <c r="I14" s="1241">
        <v>196.4</v>
      </c>
      <c r="J14"/>
      <c r="L14" s="1255" t="s">
        <v>4209</v>
      </c>
      <c r="M14" s="1256">
        <v>1</v>
      </c>
      <c r="N14" s="1241">
        <v>94.92</v>
      </c>
      <c r="O14"/>
    </row>
    <row r="15" spans="2:17" ht="13.8">
      <c r="B15" s="1255" t="s">
        <v>1215</v>
      </c>
      <c r="C15" s="1256">
        <v>1</v>
      </c>
      <c r="D15" s="1241">
        <v>159.94319999999999</v>
      </c>
      <c r="E15"/>
      <c r="G15" s="1255">
        <v>7.4</v>
      </c>
      <c r="H15" s="1256">
        <v>0.8571428571428571</v>
      </c>
      <c r="I15" s="1241">
        <v>-28.910000000000032</v>
      </c>
      <c r="J15"/>
      <c r="L15" s="1255" t="s">
        <v>4140</v>
      </c>
      <c r="M15" s="1256">
        <v>1</v>
      </c>
      <c r="N15" s="1241">
        <v>89.77</v>
      </c>
      <c r="O15"/>
    </row>
    <row r="16" spans="2:17" ht="13.8">
      <c r="B16" s="1255" t="s">
        <v>1204</v>
      </c>
      <c r="C16" s="1256">
        <v>1</v>
      </c>
      <c r="D16" s="1241">
        <v>131.41999999999999</v>
      </c>
      <c r="E16"/>
      <c r="G16" s="1255">
        <v>7.6</v>
      </c>
      <c r="H16" s="1256">
        <v>0.66666666666666663</v>
      </c>
      <c r="I16" s="1241">
        <v>-299.4135</v>
      </c>
      <c r="J16"/>
      <c r="L16" s="1255" t="s">
        <v>1223</v>
      </c>
      <c r="M16" s="1256">
        <v>1</v>
      </c>
      <c r="N16" s="1241">
        <v>88.070099999999996</v>
      </c>
      <c r="O16"/>
    </row>
    <row r="17" spans="2:15" ht="13.8">
      <c r="B17" s="1255" t="s">
        <v>1203</v>
      </c>
      <c r="C17" s="1256">
        <v>1</v>
      </c>
      <c r="D17" s="1241">
        <v>102.08519999999999</v>
      </c>
      <c r="E17"/>
      <c r="G17" s="1255">
        <v>7.8</v>
      </c>
      <c r="H17" s="1256">
        <v>0.8</v>
      </c>
      <c r="I17" s="1241">
        <v>-182.91459999999998</v>
      </c>
      <c r="J17"/>
      <c r="L17" s="1255" t="s">
        <v>1231</v>
      </c>
      <c r="M17" s="1256">
        <v>1</v>
      </c>
      <c r="N17" s="1241">
        <v>78.328550000000007</v>
      </c>
      <c r="O17"/>
    </row>
    <row r="18" spans="2:15" ht="13.8">
      <c r="B18" s="1255" t="s">
        <v>1211</v>
      </c>
      <c r="C18" s="1256">
        <v>1</v>
      </c>
      <c r="D18" s="1241">
        <v>95.843249999999998</v>
      </c>
      <c r="E18"/>
      <c r="G18" s="1255">
        <v>8</v>
      </c>
      <c r="H18" s="1256">
        <v>1</v>
      </c>
      <c r="I18" s="1241">
        <v>103.69695</v>
      </c>
      <c r="J18"/>
      <c r="L18" s="1255" t="s">
        <v>1259</v>
      </c>
      <c r="M18" s="1256">
        <v>1</v>
      </c>
      <c r="N18" s="1241">
        <v>75.16</v>
      </c>
      <c r="O18"/>
    </row>
    <row r="19" spans="2:15" ht="13.8">
      <c r="B19" s="1255" t="s">
        <v>3332</v>
      </c>
      <c r="C19" s="1256">
        <v>1</v>
      </c>
      <c r="D19" s="1241">
        <v>93.771299999999997</v>
      </c>
      <c r="E19"/>
      <c r="G19" s="1255">
        <v>8.1999999999999993</v>
      </c>
      <c r="H19" s="1256">
        <v>1</v>
      </c>
      <c r="I19" s="1241">
        <v>61.941299999999998</v>
      </c>
      <c r="J19"/>
      <c r="L19" s="1255" t="s">
        <v>4180</v>
      </c>
      <c r="M19" s="1256">
        <v>1</v>
      </c>
      <c r="N19" s="1241">
        <v>69.92</v>
      </c>
      <c r="O19"/>
    </row>
    <row r="20" spans="2:15" ht="13.8">
      <c r="B20" s="1255" t="s">
        <v>1219</v>
      </c>
      <c r="C20" s="1256">
        <v>1</v>
      </c>
      <c r="D20" s="1241">
        <v>64.03</v>
      </c>
      <c r="E20"/>
      <c r="G20" s="1255">
        <v>8.4</v>
      </c>
      <c r="H20" s="1256">
        <v>1</v>
      </c>
      <c r="I20" s="1241">
        <v>159.50630000000001</v>
      </c>
      <c r="J20"/>
      <c r="L20" s="1255" t="s">
        <v>4210</v>
      </c>
      <c r="M20" s="1256">
        <v>1</v>
      </c>
      <c r="N20" s="1241">
        <v>68.22</v>
      </c>
      <c r="O20"/>
    </row>
    <row r="21" spans="2:15" ht="13.8">
      <c r="B21" s="1255" t="s">
        <v>2150</v>
      </c>
      <c r="C21" s="1256">
        <v>1</v>
      </c>
      <c r="D21" s="1241">
        <v>61.72</v>
      </c>
      <c r="E21"/>
      <c r="G21" s="1255">
        <v>8.6</v>
      </c>
      <c r="H21" s="1256">
        <v>1</v>
      </c>
      <c r="I21" s="1241">
        <v>202.69</v>
      </c>
      <c r="J21"/>
      <c r="L21" s="1255" t="s">
        <v>4211</v>
      </c>
      <c r="M21" s="1256">
        <v>1</v>
      </c>
      <c r="N21" s="1241">
        <v>67.89</v>
      </c>
      <c r="O21"/>
    </row>
    <row r="22" spans="2:15" ht="13.8">
      <c r="B22" s="1255" t="s">
        <v>3338</v>
      </c>
      <c r="C22" s="1256">
        <v>1</v>
      </c>
      <c r="D22" s="1241">
        <v>58.53</v>
      </c>
      <c r="E22"/>
      <c r="G22" s="1255">
        <v>8.8000000000000007</v>
      </c>
      <c r="H22" s="1256">
        <v>1</v>
      </c>
      <c r="I22" s="1241">
        <v>143.48999999999998</v>
      </c>
      <c r="J22"/>
      <c r="L22" s="1255" t="s">
        <v>4212</v>
      </c>
      <c r="M22" s="1256">
        <v>1</v>
      </c>
      <c r="N22" s="1241">
        <v>67.31</v>
      </c>
      <c r="O22"/>
    </row>
    <row r="23" spans="2:15" ht="13.8">
      <c r="B23" s="1255" t="s">
        <v>2954</v>
      </c>
      <c r="C23" s="1256">
        <v>1</v>
      </c>
      <c r="D23" s="1241">
        <v>51.85</v>
      </c>
      <c r="E23"/>
      <c r="G23" s="1255">
        <v>9</v>
      </c>
      <c r="H23" s="1256">
        <v>1</v>
      </c>
      <c r="I23" s="1241">
        <v>252.14</v>
      </c>
      <c r="J23"/>
      <c r="L23" s="1255" t="s">
        <v>1449</v>
      </c>
      <c r="M23" s="1256">
        <v>1</v>
      </c>
      <c r="N23" s="1241">
        <v>65.740000000000009</v>
      </c>
      <c r="O23"/>
    </row>
    <row r="24" spans="2:15" ht="13.8">
      <c r="B24" s="1255" t="s">
        <v>1209</v>
      </c>
      <c r="C24" s="1256">
        <v>1</v>
      </c>
      <c r="D24" s="1241">
        <v>40.711649999999999</v>
      </c>
      <c r="E24"/>
      <c r="G24" s="1255">
        <v>9.1999999999999993</v>
      </c>
      <c r="H24" s="1256">
        <v>1</v>
      </c>
      <c r="I24" s="1241">
        <v>189.76</v>
      </c>
      <c r="J24"/>
      <c r="L24" s="1255" t="s">
        <v>1497</v>
      </c>
      <c r="M24" s="1256">
        <v>1</v>
      </c>
      <c r="N24" s="1241">
        <v>64.16</v>
      </c>
      <c r="O24"/>
    </row>
    <row r="25" spans="2:15" ht="13.8">
      <c r="B25" s="1255" t="s">
        <v>1603</v>
      </c>
      <c r="C25" s="1256">
        <v>1</v>
      </c>
      <c r="D25" s="1241">
        <v>38.770000000000003</v>
      </c>
      <c r="E25"/>
      <c r="G25" s="1255">
        <v>9.6</v>
      </c>
      <c r="H25" s="1256">
        <v>1</v>
      </c>
      <c r="I25" s="1241">
        <v>83.19</v>
      </c>
      <c r="J25"/>
      <c r="L25" s="1255" t="s">
        <v>1225</v>
      </c>
      <c r="M25" s="1256">
        <v>1</v>
      </c>
      <c r="N25" s="1241">
        <v>64.03</v>
      </c>
      <c r="O25"/>
    </row>
    <row r="26" spans="2:15" ht="13.8">
      <c r="B26" s="1255" t="s">
        <v>3644</v>
      </c>
      <c r="C26" s="1256">
        <v>1</v>
      </c>
      <c r="D26" s="1241">
        <v>37.07</v>
      </c>
      <c r="E26"/>
      <c r="G26" s="1255">
        <v>9.6883567567567574</v>
      </c>
      <c r="H26" s="1256">
        <v>1</v>
      </c>
      <c r="I26" s="1241">
        <v>40.69</v>
      </c>
      <c r="J26"/>
      <c r="L26" s="1255" t="s">
        <v>3391</v>
      </c>
      <c r="M26" s="1256">
        <v>1</v>
      </c>
      <c r="N26" s="1241">
        <v>61.941299999999998</v>
      </c>
      <c r="O26"/>
    </row>
    <row r="27" spans="2:15" ht="13.8">
      <c r="B27" s="1255" t="s">
        <v>1206</v>
      </c>
      <c r="C27" s="1256">
        <v>1</v>
      </c>
      <c r="D27" s="1241">
        <v>36.130000000000003</v>
      </c>
      <c r="E27"/>
      <c r="G27" s="1255">
        <v>9.7999250018749517</v>
      </c>
      <c r="H27" s="1256">
        <v>1</v>
      </c>
      <c r="I27" s="1241">
        <v>43.48</v>
      </c>
      <c r="J27"/>
      <c r="L27" s="1255" t="s">
        <v>1234</v>
      </c>
      <c r="M27" s="1256">
        <v>1</v>
      </c>
      <c r="N27" s="1241">
        <v>61.92</v>
      </c>
      <c r="O27"/>
    </row>
    <row r="28" spans="2:15" ht="13.8">
      <c r="B28" s="1255" t="s">
        <v>1210</v>
      </c>
      <c r="C28" s="1256">
        <v>1</v>
      </c>
      <c r="D28" s="1241">
        <v>35.119999999999997</v>
      </c>
      <c r="E28"/>
      <c r="G28" s="1255">
        <v>9.8000000000000007</v>
      </c>
      <c r="H28" s="1256">
        <v>1</v>
      </c>
      <c r="I28" s="1241">
        <v>79.760000000000005</v>
      </c>
      <c r="J28"/>
      <c r="L28" s="1255" t="s">
        <v>2231</v>
      </c>
      <c r="M28" s="1256">
        <v>1</v>
      </c>
      <c r="N28" s="1241">
        <v>61.72</v>
      </c>
      <c r="O28"/>
    </row>
    <row r="29" spans="2:15" ht="13.8">
      <c r="B29" s="1255" t="s">
        <v>1510</v>
      </c>
      <c r="C29" s="1256">
        <v>1</v>
      </c>
      <c r="D29" s="1241">
        <v>33.85</v>
      </c>
      <c r="E29"/>
      <c r="G29" s="1255">
        <v>10</v>
      </c>
      <c r="H29" s="1256">
        <v>1</v>
      </c>
      <c r="I29" s="1241">
        <v>301.88</v>
      </c>
      <c r="J29"/>
      <c r="L29" s="1255" t="s">
        <v>4213</v>
      </c>
      <c r="M29" s="1256">
        <v>1</v>
      </c>
      <c r="N29" s="1241">
        <v>58.53</v>
      </c>
      <c r="O29"/>
    </row>
    <row r="30" spans="2:15" ht="13.8">
      <c r="B30" s="1255" t="s">
        <v>1198</v>
      </c>
      <c r="C30" s="1256">
        <v>1</v>
      </c>
      <c r="D30" s="1241">
        <v>30.12</v>
      </c>
      <c r="E30"/>
      <c r="G30" s="1255">
        <v>10.247327524770684</v>
      </c>
      <c r="H30" s="1256">
        <v>1</v>
      </c>
      <c r="I30" s="1241">
        <v>44.96</v>
      </c>
      <c r="J30"/>
      <c r="L30" s="1255" t="s">
        <v>1257</v>
      </c>
      <c r="M30" s="1256">
        <v>1</v>
      </c>
      <c r="N30" s="1241">
        <v>57.79</v>
      </c>
      <c r="O30"/>
    </row>
    <row r="31" spans="2:15" ht="13.8">
      <c r="B31" s="1255" t="s">
        <v>3681</v>
      </c>
      <c r="C31" s="1256">
        <v>1</v>
      </c>
      <c r="D31" s="1241">
        <v>25.47</v>
      </c>
      <c r="E31"/>
      <c r="G31" s="1255">
        <v>10.5</v>
      </c>
      <c r="H31" s="1256">
        <v>1</v>
      </c>
      <c r="I31" s="1241">
        <v>178.9367</v>
      </c>
      <c r="J31"/>
      <c r="L31" s="1255" t="s">
        <v>1574</v>
      </c>
      <c r="M31" s="1256">
        <v>1</v>
      </c>
      <c r="N31" s="1241">
        <v>55.779849999999996</v>
      </c>
      <c r="O31"/>
    </row>
    <row r="32" spans="2:15" ht="13.8">
      <c r="B32" s="1255" t="s">
        <v>3331</v>
      </c>
      <c r="C32" s="1256">
        <v>0.5</v>
      </c>
      <c r="D32" s="1241">
        <v>-41.61</v>
      </c>
      <c r="E32"/>
      <c r="G32" s="1255">
        <v>11</v>
      </c>
      <c r="H32" s="1256">
        <v>1</v>
      </c>
      <c r="I32" s="1241">
        <v>150.62</v>
      </c>
      <c r="J32"/>
      <c r="L32" s="1255" t="s">
        <v>1236</v>
      </c>
      <c r="M32" s="1256">
        <v>1</v>
      </c>
      <c r="N32" s="1241">
        <v>55.150549999999996</v>
      </c>
      <c r="O32"/>
    </row>
    <row r="33" spans="2:15" ht="13.8">
      <c r="B33" s="1255" t="s">
        <v>1201</v>
      </c>
      <c r="C33" s="1256">
        <v>0.83333333333333337</v>
      </c>
      <c r="D33" s="1241">
        <v>-157.12369999999999</v>
      </c>
      <c r="E33"/>
      <c r="G33" s="1255">
        <v>11.5</v>
      </c>
      <c r="H33" s="1256">
        <v>1</v>
      </c>
      <c r="I33" s="1241">
        <v>106.15</v>
      </c>
      <c r="J33"/>
      <c r="L33" s="1255" t="s">
        <v>1255</v>
      </c>
      <c r="M33" s="1256">
        <v>1</v>
      </c>
      <c r="N33" s="1241">
        <v>54.873249999999999</v>
      </c>
      <c r="O33"/>
    </row>
    <row r="34" spans="2:15" ht="13.8">
      <c r="B34" s="1255" t="s">
        <v>2032</v>
      </c>
      <c r="C34" s="1256">
        <v>0.8</v>
      </c>
      <c r="D34" s="1241">
        <v>-225.09339999999997</v>
      </c>
      <c r="E34"/>
      <c r="G34" s="1255">
        <v>12</v>
      </c>
      <c r="H34" s="1256">
        <v>0.83333333333333337</v>
      </c>
      <c r="I34" s="1241">
        <v>-251.83</v>
      </c>
      <c r="J34"/>
      <c r="L34" s="1255" t="s">
        <v>1224</v>
      </c>
      <c r="M34" s="1256">
        <v>1</v>
      </c>
      <c r="N34" s="1241">
        <v>54.59</v>
      </c>
      <c r="O34"/>
    </row>
    <row r="35" spans="2:15" ht="13.8">
      <c r="B35" s="1255" t="s">
        <v>2434</v>
      </c>
      <c r="C35" s="1256">
        <v>0.66666666666666663</v>
      </c>
      <c r="D35" s="1241">
        <v>-298.91235000000006</v>
      </c>
      <c r="E35"/>
      <c r="G35" s="1255">
        <v>12.5</v>
      </c>
      <c r="H35" s="1256">
        <v>1</v>
      </c>
      <c r="I35" s="1241">
        <v>276.07319999999999</v>
      </c>
      <c r="J35"/>
      <c r="L35" s="1255" t="s">
        <v>1228</v>
      </c>
      <c r="M35" s="1256">
        <v>1</v>
      </c>
      <c r="N35" s="1241">
        <v>53.365400000000001</v>
      </c>
      <c r="O35"/>
    </row>
    <row r="36" spans="2:15" ht="13.8">
      <c r="B36" s="1255" t="s">
        <v>2819</v>
      </c>
      <c r="C36" s="1256">
        <v>0.75</v>
      </c>
      <c r="D36" s="1241">
        <v>-308.86</v>
      </c>
      <c r="E36"/>
      <c r="G36" s="1255">
        <v>13</v>
      </c>
      <c r="H36" s="1256">
        <v>1</v>
      </c>
      <c r="I36" s="1241">
        <v>95.49</v>
      </c>
      <c r="J36"/>
      <c r="L36" s="1255" t="s">
        <v>2948</v>
      </c>
      <c r="M36" s="1256">
        <v>1</v>
      </c>
      <c r="N36" s="1241">
        <v>52.53</v>
      </c>
      <c r="O36"/>
    </row>
    <row r="37" spans="2:15" ht="13.8">
      <c r="B37" s="1255" t="s">
        <v>3526</v>
      </c>
      <c r="C37" s="1256">
        <v>0.5</v>
      </c>
      <c r="D37" s="1241">
        <v>-368.15000000000003</v>
      </c>
      <c r="E37"/>
      <c r="G37" s="1255">
        <v>13.5</v>
      </c>
      <c r="H37" s="1256">
        <v>1</v>
      </c>
      <c r="I37" s="1241">
        <v>123.22999999999999</v>
      </c>
      <c r="J37"/>
      <c r="L37" s="1255" t="s">
        <v>4214</v>
      </c>
      <c r="M37" s="1256">
        <v>1</v>
      </c>
      <c r="N37" s="1241">
        <v>52.23</v>
      </c>
      <c r="O37"/>
    </row>
    <row r="38" spans="2:15" ht="13.8">
      <c r="B38" s="1255" t="s">
        <v>2090</v>
      </c>
      <c r="C38" s="1256">
        <v>0</v>
      </c>
      <c r="D38" s="1241">
        <v>-379.98</v>
      </c>
      <c r="E38"/>
      <c r="G38" s="1255">
        <v>13.79</v>
      </c>
      <c r="H38" s="1256">
        <v>1</v>
      </c>
      <c r="I38" s="1241">
        <v>27.914649999999998</v>
      </c>
      <c r="J38"/>
      <c r="L38" s="1255" t="s">
        <v>2451</v>
      </c>
      <c r="M38" s="1256">
        <v>1</v>
      </c>
      <c r="N38" s="1241">
        <v>51.85</v>
      </c>
      <c r="O38"/>
    </row>
    <row r="39" spans="2:15" ht="13.8">
      <c r="B39" s="1255" t="s">
        <v>2955</v>
      </c>
      <c r="C39" s="1256">
        <v>0.66666666666666663</v>
      </c>
      <c r="D39" s="1241">
        <v>-431.55</v>
      </c>
      <c r="E39"/>
      <c r="G39" s="1255">
        <v>14</v>
      </c>
      <c r="H39" s="1256">
        <v>0.8571428571428571</v>
      </c>
      <c r="I39" s="1241">
        <v>-198.91000000000003</v>
      </c>
      <c r="J39"/>
      <c r="L39" s="1255" t="s">
        <v>1549</v>
      </c>
      <c r="M39" s="1256">
        <v>1</v>
      </c>
      <c r="N39" s="1241">
        <v>50.94</v>
      </c>
      <c r="O39"/>
    </row>
    <row r="40" spans="2:15" ht="13.8">
      <c r="B40" s="1255" t="s">
        <v>2152</v>
      </c>
      <c r="C40" s="1256">
        <v>0.6</v>
      </c>
      <c r="D40" s="1241">
        <v>-711.91000000000008</v>
      </c>
      <c r="E40"/>
      <c r="G40" s="1255">
        <v>14.5</v>
      </c>
      <c r="H40" s="1256">
        <v>1</v>
      </c>
      <c r="I40" s="1241">
        <v>212.59635</v>
      </c>
      <c r="J40"/>
      <c r="L40" s="1255" t="s">
        <v>415</v>
      </c>
      <c r="M40" s="1256">
        <v>1</v>
      </c>
      <c r="N40" s="1241">
        <v>49.14</v>
      </c>
      <c r="O40"/>
    </row>
    <row r="41" spans="2:15" ht="13.8">
      <c r="B41" s="1255" t="s">
        <v>1368</v>
      </c>
      <c r="C41" s="1256">
        <v>1</v>
      </c>
      <c r="D41" s="1241">
        <v>170.45</v>
      </c>
      <c r="E41"/>
      <c r="G41" s="1255">
        <v>15</v>
      </c>
      <c r="H41" s="1256">
        <v>1</v>
      </c>
      <c r="I41" s="1241">
        <v>28.85</v>
      </c>
      <c r="J41"/>
      <c r="L41" s="1255" t="s">
        <v>3177</v>
      </c>
      <c r="M41" s="1256">
        <v>1</v>
      </c>
      <c r="N41" s="1241">
        <v>47.75</v>
      </c>
      <c r="O41"/>
    </row>
    <row r="42" spans="2:15" ht="13.8">
      <c r="B42" s="1255" t="s">
        <v>1208</v>
      </c>
      <c r="C42" s="1256">
        <v>1</v>
      </c>
      <c r="D42" s="1241">
        <v>69.790000000000006</v>
      </c>
      <c r="E42"/>
      <c r="G42" s="1255">
        <v>15.5</v>
      </c>
      <c r="H42" s="1256">
        <v>1</v>
      </c>
      <c r="I42" s="1241">
        <v>104.87054999999999</v>
      </c>
      <c r="J42"/>
      <c r="L42" s="1255" t="s">
        <v>3176</v>
      </c>
      <c r="M42" s="1256">
        <v>1</v>
      </c>
      <c r="N42" s="1241">
        <v>44</v>
      </c>
      <c r="O42"/>
    </row>
    <row r="43" spans="2:15" ht="13.8">
      <c r="B43" s="1255" t="s">
        <v>1202</v>
      </c>
      <c r="C43" s="1256">
        <v>1</v>
      </c>
      <c r="D43" s="1241">
        <v>63.93</v>
      </c>
      <c r="E43"/>
      <c r="G43" s="1255">
        <v>16</v>
      </c>
      <c r="H43" s="1256">
        <v>1</v>
      </c>
      <c r="I43" s="1241">
        <v>101.23984999999999</v>
      </c>
      <c r="J43"/>
      <c r="L43" s="1255" t="s">
        <v>3923</v>
      </c>
      <c r="M43" s="1256">
        <v>1</v>
      </c>
      <c r="N43" s="1241">
        <v>43.48</v>
      </c>
      <c r="O43"/>
    </row>
    <row r="44" spans="2:15" ht="13.8">
      <c r="B44" s="1255" t="s">
        <v>1370</v>
      </c>
      <c r="C44" s="1256">
        <v>1</v>
      </c>
      <c r="D44" s="1241">
        <v>36.729999999999997</v>
      </c>
      <c r="E44"/>
      <c r="G44" s="1255">
        <v>16.5</v>
      </c>
      <c r="H44" s="1256">
        <v>1</v>
      </c>
      <c r="I44" s="1241">
        <v>165.96424999999999</v>
      </c>
      <c r="J44"/>
      <c r="L44" s="1255" t="s">
        <v>1232</v>
      </c>
      <c r="M44" s="1256">
        <v>1</v>
      </c>
      <c r="N44" s="1241">
        <v>41.71</v>
      </c>
      <c r="O44"/>
    </row>
    <row r="45" spans="2:15" ht="13.8">
      <c r="B45" s="1255" t="s">
        <v>1594</v>
      </c>
      <c r="C45" s="1256">
        <v>1</v>
      </c>
      <c r="D45" s="1241">
        <v>410.88000000000005</v>
      </c>
      <c r="E45"/>
      <c r="G45" s="1255">
        <v>17</v>
      </c>
      <c r="H45" s="1256">
        <v>1</v>
      </c>
      <c r="I45" s="1241">
        <v>44.69</v>
      </c>
      <c r="J45"/>
      <c r="L45" s="1255" t="s">
        <v>1559</v>
      </c>
      <c r="M45" s="1256">
        <v>1</v>
      </c>
      <c r="N45" s="1241">
        <v>40.97</v>
      </c>
      <c r="O45"/>
    </row>
    <row r="46" spans="2:15" ht="13.8">
      <c r="B46" s="1255" t="s">
        <v>1370</v>
      </c>
      <c r="C46" s="1256">
        <v>1</v>
      </c>
      <c r="D46" s="1241">
        <v>240.29000000000002</v>
      </c>
      <c r="E46"/>
      <c r="G46" s="1255">
        <v>17.5</v>
      </c>
      <c r="H46" s="1256">
        <v>0</v>
      </c>
      <c r="I46" s="1241">
        <v>-72.17</v>
      </c>
      <c r="J46"/>
      <c r="L46" s="1255" t="s">
        <v>1719</v>
      </c>
      <c r="M46" s="1256">
        <v>1</v>
      </c>
      <c r="N46" s="1241">
        <v>40.711649999999999</v>
      </c>
      <c r="O46"/>
    </row>
    <row r="47" spans="2:15" ht="13.8">
      <c r="B47" s="1255" t="s">
        <v>1212</v>
      </c>
      <c r="C47" s="1256">
        <v>1</v>
      </c>
      <c r="D47" s="1241">
        <v>63.59</v>
      </c>
      <c r="E47"/>
      <c r="G47" s="1255">
        <v>18.5</v>
      </c>
      <c r="H47" s="1256">
        <v>1</v>
      </c>
      <c r="I47" s="1241">
        <v>27.02</v>
      </c>
      <c r="J47"/>
      <c r="L47" s="1255" t="s">
        <v>1573</v>
      </c>
      <c r="M47" s="1256">
        <v>1</v>
      </c>
      <c r="N47" s="1241">
        <v>40.69</v>
      </c>
      <c r="O47"/>
    </row>
    <row r="48" spans="2:15" ht="13.8">
      <c r="B48" s="1255" t="s">
        <v>1201</v>
      </c>
      <c r="C48" s="1256">
        <v>1</v>
      </c>
      <c r="D48" s="1241">
        <v>40.32</v>
      </c>
      <c r="E48"/>
      <c r="G48" s="1255">
        <v>19</v>
      </c>
      <c r="H48" s="1256">
        <v>1</v>
      </c>
      <c r="I48" s="1241">
        <v>41.379999999999995</v>
      </c>
      <c r="J48"/>
      <c r="L48" s="1255" t="s">
        <v>3025</v>
      </c>
      <c r="M48" s="1256">
        <v>1</v>
      </c>
      <c r="N48" s="1241">
        <v>40.32</v>
      </c>
      <c r="O48"/>
    </row>
    <row r="49" spans="2:15" ht="13.8">
      <c r="B49" s="1255" t="s">
        <v>2032</v>
      </c>
      <c r="C49" s="1256">
        <v>1</v>
      </c>
      <c r="D49" s="1241">
        <v>36.29</v>
      </c>
      <c r="E49"/>
      <c r="G49" s="1255">
        <v>21</v>
      </c>
      <c r="H49" s="1256">
        <v>1</v>
      </c>
      <c r="I49" s="1241">
        <v>78.550000000000011</v>
      </c>
      <c r="J49"/>
      <c r="L49" s="1255" t="s">
        <v>3175</v>
      </c>
      <c r="M49" s="1256">
        <v>1</v>
      </c>
      <c r="N49" s="1241">
        <v>40.32</v>
      </c>
      <c r="O49"/>
    </row>
    <row r="50" spans="2:15" ht="13.8">
      <c r="B50" s="1255" t="s">
        <v>1208</v>
      </c>
      <c r="C50" s="1256">
        <v>1</v>
      </c>
      <c r="D50" s="1241">
        <v>30.39</v>
      </c>
      <c r="E50"/>
      <c r="G50" s="1255">
        <v>22</v>
      </c>
      <c r="H50" s="1256">
        <v>1</v>
      </c>
      <c r="I50" s="1241">
        <v>37.39</v>
      </c>
      <c r="J50"/>
      <c r="L50" s="1255" t="s">
        <v>1761</v>
      </c>
      <c r="M50" s="1256">
        <v>1</v>
      </c>
      <c r="N50" s="1241">
        <v>39.79</v>
      </c>
      <c r="O50"/>
    </row>
    <row r="51" spans="2:15" ht="13.8">
      <c r="B51" s="1255" t="s">
        <v>3393</v>
      </c>
      <c r="C51" s="1256">
        <v>0.94594594594594594</v>
      </c>
      <c r="D51" s="1241">
        <v>781.99139999999989</v>
      </c>
      <c r="E51"/>
      <c r="G51" s="1255">
        <v>23</v>
      </c>
      <c r="H51" s="1256">
        <v>1</v>
      </c>
      <c r="I51" s="1241">
        <v>16.61</v>
      </c>
      <c r="J51"/>
      <c r="L51" s="1255" t="s">
        <v>1604</v>
      </c>
      <c r="M51" s="1256">
        <v>1</v>
      </c>
      <c r="N51" s="1241">
        <v>38.770000000000003</v>
      </c>
      <c r="O51"/>
    </row>
    <row r="52" spans="2:15" ht="13.8">
      <c r="B52" s="1255" t="s">
        <v>3331</v>
      </c>
      <c r="C52" s="1256">
        <v>0.94594594594594594</v>
      </c>
      <c r="D52" s="1241">
        <v>781.99139999999989</v>
      </c>
      <c r="E52"/>
      <c r="G52" s="1255">
        <v>25</v>
      </c>
      <c r="H52" s="1256">
        <v>1</v>
      </c>
      <c r="I52" s="1241">
        <v>31.32</v>
      </c>
      <c r="J52"/>
      <c r="L52" s="1255" t="s">
        <v>1222</v>
      </c>
      <c r="M52" s="1256">
        <v>1</v>
      </c>
      <c r="N52" s="1241">
        <v>38.520000000000003</v>
      </c>
      <c r="O52"/>
    </row>
    <row r="53" spans="2:15" ht="13.8">
      <c r="B53" s="1255" t="s">
        <v>3792</v>
      </c>
      <c r="C53" s="1256">
        <v>1</v>
      </c>
      <c r="D53" s="1241">
        <v>28.3</v>
      </c>
      <c r="E53"/>
      <c r="G53" s="1255">
        <v>26</v>
      </c>
      <c r="H53" s="1256">
        <v>1</v>
      </c>
      <c r="I53" s="1241">
        <v>30.56</v>
      </c>
      <c r="J53"/>
      <c r="L53" s="1255" t="s">
        <v>3723</v>
      </c>
      <c r="M53" s="1256">
        <v>1</v>
      </c>
      <c r="N53" s="1241">
        <v>37.07</v>
      </c>
      <c r="O53"/>
    </row>
    <row r="54" spans="2:15" ht="13.8">
      <c r="B54" s="1255" t="s">
        <v>3791</v>
      </c>
      <c r="C54" s="1256">
        <v>1</v>
      </c>
      <c r="D54" s="1241">
        <v>28.3</v>
      </c>
      <c r="G54" s="1255">
        <v>28</v>
      </c>
      <c r="H54" s="1256">
        <v>1</v>
      </c>
      <c r="I54" s="1241">
        <v>14.14</v>
      </c>
      <c r="J54"/>
      <c r="L54" s="1255" t="s">
        <v>1260</v>
      </c>
      <c r="M54" s="1256">
        <v>1</v>
      </c>
      <c r="N54" s="1241">
        <v>36.29</v>
      </c>
      <c r="O54"/>
    </row>
    <row r="55" spans="2:15" ht="13.8">
      <c r="B55" s="1255" t="s">
        <v>267</v>
      </c>
      <c r="C55" s="1256">
        <v>0.92307692307692313</v>
      </c>
      <c r="D55" s="1241">
        <v>1756.2384499999991</v>
      </c>
      <c r="G55" s="1255">
        <v>30</v>
      </c>
      <c r="H55" s="1256">
        <v>1</v>
      </c>
      <c r="I55" s="1241">
        <v>13.17</v>
      </c>
      <c r="J55"/>
      <c r="L55" s="1255" t="s">
        <v>2230</v>
      </c>
      <c r="M55" s="1256">
        <v>1</v>
      </c>
      <c r="N55" s="1241">
        <v>36.130000000000003</v>
      </c>
      <c r="O55"/>
    </row>
    <row r="56" spans="2:15" ht="13.8">
      <c r="D56"/>
      <c r="G56" s="1255">
        <v>34</v>
      </c>
      <c r="H56" s="1256">
        <v>1</v>
      </c>
      <c r="I56" s="1241">
        <v>11</v>
      </c>
      <c r="J56"/>
      <c r="L56" s="1255" t="s">
        <v>1511</v>
      </c>
      <c r="M56" s="1256">
        <v>1</v>
      </c>
      <c r="N56" s="1241">
        <v>33.85</v>
      </c>
      <c r="O56"/>
    </row>
    <row r="57" spans="2:15" ht="13.8">
      <c r="D57"/>
      <c r="G57" s="1255">
        <v>38</v>
      </c>
      <c r="H57" s="1256">
        <v>1</v>
      </c>
      <c r="I57" s="1241">
        <v>10.323550000000001</v>
      </c>
      <c r="J57"/>
      <c r="L57" s="1255" t="s">
        <v>3527</v>
      </c>
      <c r="M57" s="1256">
        <v>1</v>
      </c>
      <c r="N57" s="1241">
        <v>31.83</v>
      </c>
      <c r="O57"/>
    </row>
    <row r="58" spans="2:15" ht="13.8">
      <c r="C58"/>
      <c r="D58"/>
      <c r="E58"/>
      <c r="G58" s="1255">
        <v>44</v>
      </c>
      <c r="H58" s="1256">
        <v>1</v>
      </c>
      <c r="I58" s="1241">
        <v>9.3000000000000007</v>
      </c>
      <c r="J58"/>
      <c r="L58" s="1255" t="s">
        <v>3390</v>
      </c>
      <c r="M58" s="1256">
        <v>1</v>
      </c>
      <c r="N58" s="1241">
        <v>31.83</v>
      </c>
      <c r="O58"/>
    </row>
    <row r="59" spans="2:15" ht="13.8">
      <c r="C59"/>
      <c r="D59"/>
      <c r="E59"/>
      <c r="G59" s="1255">
        <v>50</v>
      </c>
      <c r="H59" s="1256">
        <v>1</v>
      </c>
      <c r="I59" s="1241">
        <v>7.7927999999999997</v>
      </c>
      <c r="J59"/>
      <c r="L59" s="1255" t="s">
        <v>2478</v>
      </c>
      <c r="M59" s="1256">
        <v>1</v>
      </c>
      <c r="N59" s="1241">
        <v>31.553199999999997</v>
      </c>
      <c r="O59"/>
    </row>
    <row r="60" spans="2:15" ht="13.8">
      <c r="B60"/>
      <c r="C60"/>
      <c r="D60"/>
      <c r="E60"/>
      <c r="G60" s="1255" t="s">
        <v>267</v>
      </c>
      <c r="H60" s="1256">
        <v>0.92307692307692313</v>
      </c>
      <c r="I60" s="1241">
        <v>1756.2384499999994</v>
      </c>
      <c r="J60"/>
      <c r="L60" s="1255" t="s">
        <v>3651</v>
      </c>
      <c r="M60" s="1256">
        <v>1</v>
      </c>
      <c r="N60" s="1241">
        <v>30.56</v>
      </c>
      <c r="O60"/>
    </row>
    <row r="61" spans="2:15" ht="13.8">
      <c r="B61"/>
      <c r="C61"/>
      <c r="D61"/>
      <c r="E61"/>
      <c r="G61"/>
      <c r="H61"/>
      <c r="I61"/>
      <c r="J61"/>
      <c r="L61" s="1255" t="s">
        <v>1750</v>
      </c>
      <c r="M61" s="1256">
        <v>1</v>
      </c>
      <c r="N61" s="1241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55" t="s">
        <v>3924</v>
      </c>
      <c r="M62" s="1256">
        <v>1</v>
      </c>
      <c r="N62" s="1241">
        <v>24.64</v>
      </c>
      <c r="O62"/>
    </row>
    <row r="63" spans="2:15" ht="13.8">
      <c r="B63"/>
      <c r="C63"/>
      <c r="D63"/>
      <c r="E63"/>
      <c r="G63"/>
      <c r="H63"/>
      <c r="I63"/>
      <c r="J63"/>
      <c r="L63" s="1255" t="s">
        <v>1447</v>
      </c>
      <c r="M63" s="1256">
        <v>1</v>
      </c>
      <c r="N63" s="1241">
        <v>23.34</v>
      </c>
      <c r="O63"/>
    </row>
    <row r="64" spans="2:15" ht="13.8">
      <c r="B64"/>
      <c r="C64"/>
      <c r="D64"/>
      <c r="E64"/>
      <c r="G64"/>
      <c r="H64"/>
      <c r="I64"/>
      <c r="J64"/>
      <c r="L64" s="1255" t="s">
        <v>3925</v>
      </c>
      <c r="M64" s="1256">
        <v>1</v>
      </c>
      <c r="N64" s="1241">
        <v>16.61</v>
      </c>
      <c r="O64"/>
    </row>
    <row r="65" spans="2:15" ht="13.8">
      <c r="B65"/>
      <c r="C65"/>
      <c r="D65"/>
      <c r="E65"/>
      <c r="G65"/>
      <c r="H65"/>
      <c r="I65"/>
      <c r="J65"/>
      <c r="L65" s="1255" t="s">
        <v>2332</v>
      </c>
      <c r="M65" s="1256">
        <v>1</v>
      </c>
      <c r="N65" s="1241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55" t="s">
        <v>3724</v>
      </c>
      <c r="M66" s="1256">
        <v>0</v>
      </c>
      <c r="N66" s="1241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55" t="s">
        <v>1399</v>
      </c>
      <c r="M67" s="1256">
        <v>0.83333333333333337</v>
      </c>
      <c r="N67" s="1241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55" t="s">
        <v>4215</v>
      </c>
      <c r="M68" s="1256">
        <v>0.5</v>
      </c>
      <c r="N68" s="1241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55" t="s">
        <v>1258</v>
      </c>
      <c r="M69" s="1256">
        <v>0</v>
      </c>
      <c r="N69" s="1241">
        <v>-350</v>
      </c>
      <c r="O69"/>
    </row>
    <row r="70" spans="2:15" ht="13.8">
      <c r="B70"/>
      <c r="C70"/>
      <c r="D70"/>
      <c r="E70"/>
      <c r="G70"/>
      <c r="H70"/>
      <c r="I70"/>
      <c r="J70"/>
      <c r="L70" s="1255" t="s">
        <v>4216</v>
      </c>
      <c r="M70" s="1256">
        <v>0</v>
      </c>
      <c r="N70" s="1241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55" t="s">
        <v>3335</v>
      </c>
      <c r="M71" s="1256">
        <v>0</v>
      </c>
      <c r="N71" s="1241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55" t="s">
        <v>4217</v>
      </c>
      <c r="M72" s="1256">
        <v>0</v>
      </c>
      <c r="N72" s="1241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55" t="s">
        <v>4218</v>
      </c>
      <c r="M73" s="1256">
        <v>0</v>
      </c>
      <c r="N73" s="1241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55" t="s">
        <v>2949</v>
      </c>
      <c r="M74" s="1256">
        <v>0</v>
      </c>
      <c r="N74" s="1241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55" t="s">
        <v>3645</v>
      </c>
      <c r="M75" s="1256">
        <v>0.66666666666666663</v>
      </c>
      <c r="N75" s="1241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55" t="s">
        <v>4168</v>
      </c>
      <c r="M76" s="1256">
        <v>0</v>
      </c>
      <c r="N76" s="1241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55" t="s">
        <v>1594</v>
      </c>
      <c r="M77" s="1256">
        <v>1</v>
      </c>
      <c r="N77" s="1241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55" t="s">
        <v>1550</v>
      </c>
      <c r="M78" s="1256">
        <v>1</v>
      </c>
      <c r="N78" s="1241">
        <v>78.84</v>
      </c>
      <c r="O78"/>
    </row>
    <row r="79" spans="2:15" ht="13.8">
      <c r="B79"/>
      <c r="C79"/>
      <c r="D79"/>
      <c r="E79"/>
      <c r="G79"/>
      <c r="H79"/>
      <c r="I79"/>
      <c r="J79"/>
      <c r="L79" s="1255" t="s">
        <v>4180</v>
      </c>
      <c r="M79" s="1256">
        <v>1</v>
      </c>
      <c r="N79" s="1241">
        <v>73.94</v>
      </c>
      <c r="O79"/>
    </row>
    <row r="80" spans="2:15" ht="13.8">
      <c r="B80"/>
      <c r="C80"/>
      <c r="D80"/>
      <c r="E80"/>
      <c r="G80"/>
      <c r="H80"/>
      <c r="I80"/>
      <c r="J80"/>
      <c r="L80" s="1255" t="s">
        <v>3024</v>
      </c>
      <c r="M80" s="1256">
        <v>1</v>
      </c>
      <c r="N80" s="1241">
        <v>44.96</v>
      </c>
      <c r="O80"/>
    </row>
    <row r="81" spans="2:15" ht="13.8">
      <c r="B81"/>
      <c r="C81"/>
      <c r="D81"/>
      <c r="E81"/>
      <c r="G81"/>
      <c r="H81"/>
      <c r="I81"/>
      <c r="J81"/>
      <c r="L81" s="1255" t="s">
        <v>1449</v>
      </c>
      <c r="M81" s="1256">
        <v>1</v>
      </c>
      <c r="N81" s="1241">
        <v>42.55</v>
      </c>
      <c r="O81"/>
    </row>
    <row r="82" spans="2:15" ht="13.8">
      <c r="B82"/>
      <c r="C82"/>
      <c r="D82"/>
      <c r="E82"/>
      <c r="G82"/>
      <c r="H82"/>
      <c r="I82"/>
      <c r="J82"/>
      <c r="L82" s="1255" t="s">
        <v>2653</v>
      </c>
      <c r="M82" s="1256">
        <v>1</v>
      </c>
      <c r="N82" s="1241">
        <v>40.32</v>
      </c>
      <c r="O82"/>
    </row>
    <row r="83" spans="2:15" ht="13.8">
      <c r="B83"/>
      <c r="C83"/>
      <c r="G83"/>
      <c r="H83"/>
      <c r="I83"/>
      <c r="J83"/>
      <c r="L83" s="1255" t="s">
        <v>3129</v>
      </c>
      <c r="M83" s="1256">
        <v>1</v>
      </c>
      <c r="N83" s="1241">
        <v>36.29</v>
      </c>
      <c r="O83"/>
    </row>
    <row r="84" spans="2:15" ht="13.8">
      <c r="B84"/>
      <c r="C84"/>
      <c r="G84"/>
      <c r="H84"/>
      <c r="I84"/>
      <c r="J84"/>
      <c r="L84" s="1255" t="s">
        <v>2652</v>
      </c>
      <c r="M84" s="1256">
        <v>1</v>
      </c>
      <c r="N84" s="1241">
        <v>34.56</v>
      </c>
      <c r="O84"/>
    </row>
    <row r="85" spans="2:15" ht="13.8">
      <c r="B85"/>
      <c r="C85"/>
      <c r="G85"/>
      <c r="H85"/>
      <c r="I85"/>
      <c r="J85"/>
      <c r="L85" s="1255" t="s">
        <v>1259</v>
      </c>
      <c r="M85" s="1256">
        <v>1</v>
      </c>
      <c r="N85" s="1241">
        <v>30.39</v>
      </c>
      <c r="O85"/>
    </row>
    <row r="86" spans="2:15" ht="13.8">
      <c r="B86"/>
      <c r="C86"/>
      <c r="G86"/>
      <c r="H86"/>
      <c r="I86"/>
      <c r="J86"/>
      <c r="L86" s="1255" t="s">
        <v>2651</v>
      </c>
      <c r="M86" s="1256">
        <v>1</v>
      </c>
      <c r="N86" s="1241">
        <v>29.03</v>
      </c>
      <c r="O86"/>
    </row>
    <row r="87" spans="2:15" ht="13.8">
      <c r="B87"/>
      <c r="C87"/>
      <c r="G87"/>
      <c r="H87"/>
      <c r="I87"/>
      <c r="J87"/>
      <c r="L87" s="1255" t="s">
        <v>267</v>
      </c>
      <c r="M87" s="1256">
        <v>0.9098360655737705</v>
      </c>
      <c r="N87" s="1241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54" t="s">
        <v>72</v>
      </c>
      <c r="C2" s="1242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54" t="s">
        <v>266</v>
      </c>
      <c r="C4" s="1242" t="s">
        <v>1240</v>
      </c>
      <c r="D4" s="1242" t="s">
        <v>840</v>
      </c>
      <c r="E4"/>
      <c r="G4" s="1238"/>
      <c r="H4" s="1238" t="s">
        <v>500</v>
      </c>
      <c r="I4" s="1238"/>
      <c r="J4" s="1238"/>
      <c r="K4"/>
      <c r="L4" s="1238" t="s">
        <v>266</v>
      </c>
      <c r="M4" s="1238" t="s">
        <v>4024</v>
      </c>
      <c r="N4" s="1238" t="s">
        <v>840</v>
      </c>
      <c r="O4"/>
    </row>
    <row r="5" spans="2:128" ht="13.8">
      <c r="B5" s="1255" t="s">
        <v>1200</v>
      </c>
      <c r="C5" s="1256">
        <v>0.83333333333333337</v>
      </c>
      <c r="D5" s="1241">
        <v>-0.16503172726249163</v>
      </c>
      <c r="E5"/>
      <c r="G5" s="1238"/>
      <c r="H5" s="1238" t="s">
        <v>627</v>
      </c>
      <c r="I5" s="1238"/>
      <c r="J5" s="1238"/>
      <c r="K5"/>
      <c r="L5" s="1258">
        <v>9.8000000000000007</v>
      </c>
      <c r="M5" s="1240">
        <v>1</v>
      </c>
      <c r="N5" s="1240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55" t="s">
        <v>1212</v>
      </c>
      <c r="C6" s="1256">
        <v>0.83333333333333337</v>
      </c>
      <c r="D6" s="1241">
        <v>0.17565935333952246</v>
      </c>
      <c r="E6"/>
      <c r="G6" s="1238" t="s">
        <v>266</v>
      </c>
      <c r="H6" s="1238" t="s">
        <v>1241</v>
      </c>
      <c r="I6" s="1238" t="s">
        <v>1240</v>
      </c>
      <c r="J6" s="1238" t="s">
        <v>840</v>
      </c>
      <c r="K6"/>
      <c r="L6" s="1258">
        <v>11</v>
      </c>
      <c r="M6" s="1240">
        <v>2</v>
      </c>
      <c r="N6" s="1240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55" t="s">
        <v>1213</v>
      </c>
      <c r="C7" s="1256">
        <v>1</v>
      </c>
      <c r="D7" s="1241">
        <v>4.3413892445582587E-2</v>
      </c>
      <c r="E7"/>
      <c r="G7" s="1257" t="s">
        <v>4160</v>
      </c>
      <c r="H7" s="1240">
        <v>17</v>
      </c>
      <c r="I7" s="1259">
        <v>1</v>
      </c>
      <c r="J7" s="1240">
        <v>5.9701492537313432E-2</v>
      </c>
      <c r="K7"/>
      <c r="L7" s="1258">
        <v>12.5</v>
      </c>
      <c r="M7" s="1240">
        <v>1</v>
      </c>
      <c r="N7" s="1240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55" t="s">
        <v>1211</v>
      </c>
      <c r="C8" s="1256">
        <v>0.8</v>
      </c>
      <c r="D8" s="1241">
        <v>0.1299090077896633</v>
      </c>
      <c r="E8"/>
      <c r="G8" s="1257" t="s">
        <v>4161</v>
      </c>
      <c r="H8" s="1240">
        <v>21</v>
      </c>
      <c r="I8" s="1259">
        <v>0.5</v>
      </c>
      <c r="J8" s="1240">
        <v>-0.4312185606521009</v>
      </c>
      <c r="K8"/>
      <c r="L8" s="1258">
        <v>13.5</v>
      </c>
      <c r="M8" s="1240">
        <v>2</v>
      </c>
      <c r="N8" s="1240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55" t="s">
        <v>1210</v>
      </c>
      <c r="C9" s="1256">
        <v>1</v>
      </c>
      <c r="D9" s="1241">
        <v>0.17917192370800383</v>
      </c>
      <c r="E9"/>
      <c r="G9" s="1257" t="s">
        <v>4162</v>
      </c>
      <c r="H9" s="1240">
        <v>15</v>
      </c>
      <c r="I9" s="1259">
        <v>1</v>
      </c>
      <c r="J9" s="1240">
        <v>6.8214285714285713E-2</v>
      </c>
      <c r="K9"/>
      <c r="L9" s="1258">
        <v>14</v>
      </c>
      <c r="M9" s="1240">
        <v>3</v>
      </c>
      <c r="N9" s="1240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55" t="s">
        <v>1220</v>
      </c>
      <c r="C10" s="1256">
        <v>0.5</v>
      </c>
      <c r="D10" s="1241">
        <v>-4.3495555649665681E-2</v>
      </c>
      <c r="E10"/>
      <c r="G10" s="1257" t="s">
        <v>4163</v>
      </c>
      <c r="H10" s="1240">
        <v>21</v>
      </c>
      <c r="I10" s="1259">
        <v>1</v>
      </c>
      <c r="J10" s="1240">
        <v>4.7750000000000001E-2</v>
      </c>
      <c r="K10"/>
      <c r="L10" s="1258">
        <v>14.5</v>
      </c>
      <c r="M10" s="1240">
        <v>1</v>
      </c>
      <c r="N10" s="1240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55" t="s">
        <v>1219</v>
      </c>
      <c r="C11" s="1256">
        <v>1</v>
      </c>
      <c r="D11" s="1241">
        <v>3.6742363665440585E-2</v>
      </c>
      <c r="E11"/>
      <c r="G11" s="1257" t="s">
        <v>1255</v>
      </c>
      <c r="H11" s="1240">
        <v>21</v>
      </c>
      <c r="I11" s="1259">
        <v>1</v>
      </c>
      <c r="J11" s="1240">
        <v>4.7750000000000001E-2</v>
      </c>
      <c r="K11"/>
      <c r="L11" s="1258">
        <v>15</v>
      </c>
      <c r="M11" s="1240">
        <v>1</v>
      </c>
      <c r="N11" s="1240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55" t="s">
        <v>1202</v>
      </c>
      <c r="C12" s="1256">
        <v>0.75</v>
      </c>
      <c r="D12" s="1241">
        <v>-0.23308441012304315</v>
      </c>
      <c r="E12"/>
      <c r="G12" s="1257" t="s">
        <v>4164</v>
      </c>
      <c r="H12" s="1240">
        <v>20.5</v>
      </c>
      <c r="I12" s="1259">
        <v>1</v>
      </c>
      <c r="J12" s="1240">
        <v>9.7988376226910895E-2</v>
      </c>
      <c r="K12"/>
      <c r="L12" s="1258">
        <v>15.5</v>
      </c>
      <c r="M12" s="1240">
        <v>3</v>
      </c>
      <c r="N12" s="1240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55" t="s">
        <v>1215</v>
      </c>
      <c r="C13" s="1256">
        <v>1</v>
      </c>
      <c r="D13" s="1241">
        <v>0.11792173913043479</v>
      </c>
      <c r="E13"/>
      <c r="G13" s="1257" t="s">
        <v>4165</v>
      </c>
      <c r="H13" s="1240">
        <v>25</v>
      </c>
      <c r="I13" s="1259">
        <v>1</v>
      </c>
      <c r="J13" s="1240">
        <v>3.9799999999999995E-2</v>
      </c>
      <c r="K13"/>
      <c r="L13" s="1258">
        <v>16</v>
      </c>
      <c r="M13" s="1240">
        <v>2</v>
      </c>
      <c r="N13" s="1240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55" t="s">
        <v>1208</v>
      </c>
      <c r="C14" s="1256">
        <v>1</v>
      </c>
      <c r="D14" s="1241">
        <v>0.41019433426617496</v>
      </c>
      <c r="E14"/>
      <c r="G14" s="1257" t="s">
        <v>4166</v>
      </c>
      <c r="H14" s="1240">
        <v>24</v>
      </c>
      <c r="I14" s="1259">
        <v>1</v>
      </c>
      <c r="J14" s="1240">
        <v>4.1521739130434776E-2</v>
      </c>
      <c r="K14"/>
      <c r="L14" s="1258">
        <v>16.34048426150121</v>
      </c>
      <c r="M14" s="1240">
        <v>1</v>
      </c>
      <c r="N14" s="1240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55" t="s">
        <v>1205</v>
      </c>
      <c r="C15" s="1256">
        <v>1</v>
      </c>
      <c r="D15" s="1241">
        <v>0.10644694094218135</v>
      </c>
      <c r="E15"/>
      <c r="G15" s="1257" t="s">
        <v>1222</v>
      </c>
      <c r="H15" s="1240">
        <v>15.5</v>
      </c>
      <c r="I15" s="1259">
        <v>1</v>
      </c>
      <c r="J15" s="1240">
        <v>6.5845267621409714E-2</v>
      </c>
      <c r="K15"/>
      <c r="L15" s="1258">
        <v>16.5</v>
      </c>
      <c r="M15" s="1240">
        <v>2</v>
      </c>
      <c r="N15" s="1240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55" t="s">
        <v>1198</v>
      </c>
      <c r="C16" s="1256">
        <v>0.66666666666666663</v>
      </c>
      <c r="D16" s="1241">
        <v>-0.89945680977695719</v>
      </c>
      <c r="E16"/>
      <c r="G16" s="1257" t="s">
        <v>4167</v>
      </c>
      <c r="H16" s="1240">
        <v>25</v>
      </c>
      <c r="I16" s="1259">
        <v>1</v>
      </c>
      <c r="J16" s="1240">
        <v>3.9799999999999995E-2</v>
      </c>
      <c r="K16"/>
      <c r="L16" s="1258">
        <v>17</v>
      </c>
      <c r="M16" s="1240">
        <v>5</v>
      </c>
      <c r="N16" s="1240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55" t="s">
        <v>1201</v>
      </c>
      <c r="C17" s="1256">
        <v>0.75</v>
      </c>
      <c r="D17" s="1241">
        <v>-0.81564678159958859</v>
      </c>
      <c r="E17"/>
      <c r="G17" s="1257" t="s">
        <v>4168</v>
      </c>
      <c r="H17" s="1240">
        <v>23</v>
      </c>
      <c r="I17" s="1259">
        <v>1</v>
      </c>
      <c r="J17" s="1240">
        <v>4.3407679277244489E-2</v>
      </c>
      <c r="K17"/>
      <c r="L17" s="1258">
        <v>17.5</v>
      </c>
      <c r="M17" s="1240">
        <v>1</v>
      </c>
      <c r="N17" s="1240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55" t="s">
        <v>1206</v>
      </c>
      <c r="C18" s="1256">
        <v>1</v>
      </c>
      <c r="D18" s="1241">
        <v>5.4540605414055206E-2</v>
      </c>
      <c r="E18"/>
      <c r="G18" s="1257" t="s">
        <v>4169</v>
      </c>
      <c r="H18" s="1240">
        <v>18</v>
      </c>
      <c r="I18" s="1259">
        <v>1</v>
      </c>
      <c r="J18" s="1240">
        <v>5.6176470588235293E-2</v>
      </c>
      <c r="K18"/>
      <c r="L18" s="1258">
        <v>18</v>
      </c>
      <c r="M18" s="1240">
        <v>3</v>
      </c>
      <c r="N18" s="1240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55" t="s">
        <v>1217</v>
      </c>
      <c r="C19" s="1256">
        <v>1</v>
      </c>
      <c r="D19" s="1241">
        <v>3.9799999999999995E-2</v>
      </c>
      <c r="E19"/>
      <c r="G19" s="1257" t="s">
        <v>2653</v>
      </c>
      <c r="H19" s="1240">
        <v>13.5</v>
      </c>
      <c r="I19" s="1259">
        <v>0</v>
      </c>
      <c r="J19" s="1240">
        <v>-1</v>
      </c>
      <c r="K19"/>
      <c r="L19" s="1258">
        <v>18.5</v>
      </c>
      <c r="M19" s="1240">
        <v>4</v>
      </c>
      <c r="N19" s="1240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55" t="s">
        <v>1207</v>
      </c>
      <c r="C20" s="1256">
        <v>1</v>
      </c>
      <c r="D20" s="1241">
        <v>0.19436153593531094</v>
      </c>
      <c r="E20"/>
      <c r="G20" s="1257" t="s">
        <v>4170</v>
      </c>
      <c r="H20" s="1240">
        <v>17</v>
      </c>
      <c r="I20" s="1259">
        <v>0</v>
      </c>
      <c r="J20" s="1240">
        <v>-0.10888515674984005</v>
      </c>
      <c r="K20"/>
      <c r="L20" s="1258">
        <v>19</v>
      </c>
      <c r="M20" s="1240">
        <v>3</v>
      </c>
      <c r="N20" s="1240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55" t="s">
        <v>1203</v>
      </c>
      <c r="C21" s="1256">
        <v>1</v>
      </c>
      <c r="D21" s="1241">
        <v>3.9799999999999995E-2</v>
      </c>
      <c r="E21"/>
      <c r="G21" s="1257" t="s">
        <v>4171</v>
      </c>
      <c r="H21" s="1240">
        <v>13.5</v>
      </c>
      <c r="I21" s="1259">
        <v>1</v>
      </c>
      <c r="J21" s="1240">
        <v>7.640000000000001E-2</v>
      </c>
      <c r="K21"/>
      <c r="L21" s="1258">
        <v>20</v>
      </c>
      <c r="M21" s="1240">
        <v>8</v>
      </c>
      <c r="N21" s="1240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55" t="s">
        <v>1204</v>
      </c>
      <c r="C22" s="1256">
        <v>1</v>
      </c>
      <c r="D22" s="1241">
        <v>4.401381229706746E-2</v>
      </c>
      <c r="E22"/>
      <c r="G22" s="1257" t="s">
        <v>4172</v>
      </c>
      <c r="H22" s="1240">
        <v>22.726846363964338</v>
      </c>
      <c r="I22" s="1259">
        <v>1</v>
      </c>
      <c r="J22" s="1240">
        <v>4.401381229706746E-2</v>
      </c>
      <c r="K22"/>
      <c r="L22" s="1258">
        <v>21</v>
      </c>
      <c r="M22" s="1240">
        <v>6</v>
      </c>
      <c r="N22" s="1240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55" t="s">
        <v>3791</v>
      </c>
      <c r="C23" s="1256">
        <v>1</v>
      </c>
      <c r="D23" s="1241">
        <v>0.46019246377718226</v>
      </c>
      <c r="E23"/>
      <c r="G23" s="1257" t="s">
        <v>1226</v>
      </c>
      <c r="H23" s="1240">
        <v>20.25</v>
      </c>
      <c r="I23" s="1259">
        <v>1</v>
      </c>
      <c r="J23" s="1240">
        <v>0.10128793864734323</v>
      </c>
      <c r="K23"/>
      <c r="L23" s="1258">
        <v>22</v>
      </c>
      <c r="M23" s="1240">
        <v>3</v>
      </c>
      <c r="N23" s="1240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55" t="s">
        <v>1370</v>
      </c>
      <c r="C24" s="1256">
        <v>1</v>
      </c>
      <c r="D24" s="1241">
        <v>0.4075710443647545</v>
      </c>
      <c r="E24"/>
      <c r="G24" s="1257" t="s">
        <v>4173</v>
      </c>
      <c r="H24" s="1240">
        <v>28</v>
      </c>
      <c r="I24" s="1259">
        <v>0</v>
      </c>
      <c r="J24" s="1240">
        <v>-6.6680378445084329E-2</v>
      </c>
      <c r="K24"/>
      <c r="L24" s="1258">
        <v>22.726846363964338</v>
      </c>
      <c r="M24" s="1240">
        <v>1</v>
      </c>
      <c r="N24" s="1240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55" t="s">
        <v>1451</v>
      </c>
      <c r="C25" s="1256">
        <v>1</v>
      </c>
      <c r="D25" s="1241">
        <v>6.3669403688248749E-2</v>
      </c>
      <c r="E25"/>
      <c r="G25" s="1257" t="s">
        <v>4174</v>
      </c>
      <c r="H25" s="1240">
        <v>23</v>
      </c>
      <c r="I25" s="1259">
        <v>1</v>
      </c>
      <c r="J25" s="1240">
        <v>4.3413892445582587E-2</v>
      </c>
      <c r="K25"/>
      <c r="L25" s="1258">
        <v>23</v>
      </c>
      <c r="M25" s="1240">
        <v>8</v>
      </c>
      <c r="N25" s="1240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55" t="s">
        <v>2953</v>
      </c>
      <c r="C26" s="1256">
        <v>1</v>
      </c>
      <c r="D26" s="1241">
        <v>4.7750000000000001E-2</v>
      </c>
      <c r="E26"/>
      <c r="G26" s="1257" t="s">
        <v>4175</v>
      </c>
      <c r="H26" s="1240">
        <v>18</v>
      </c>
      <c r="I26" s="1259">
        <v>1</v>
      </c>
      <c r="J26" s="1240">
        <v>5.6186926084189473E-2</v>
      </c>
      <c r="K26"/>
      <c r="L26" s="1258">
        <v>24</v>
      </c>
      <c r="M26" s="1240">
        <v>4</v>
      </c>
      <c r="N26" s="1240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55" t="s">
        <v>267</v>
      </c>
      <c r="C27" s="1256">
        <v>0.89610389610389607</v>
      </c>
      <c r="D27" s="1241">
        <v>0.39444313635187678</v>
      </c>
      <c r="E27"/>
      <c r="G27" s="1257" t="s">
        <v>1229</v>
      </c>
      <c r="H27" s="1240">
        <v>20</v>
      </c>
      <c r="I27" s="1259">
        <v>1</v>
      </c>
      <c r="J27" s="1240">
        <v>5.0260014857991885E-2</v>
      </c>
      <c r="K27"/>
      <c r="L27" s="1258">
        <v>25</v>
      </c>
      <c r="M27" s="1240">
        <v>4</v>
      </c>
      <c r="N27" s="1240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57" t="s">
        <v>4176</v>
      </c>
      <c r="H28" s="1240">
        <v>14</v>
      </c>
      <c r="I28" s="1259">
        <v>1</v>
      </c>
      <c r="J28" s="1240">
        <v>7.3456872417011057E-2</v>
      </c>
      <c r="K28"/>
      <c r="L28" s="1258">
        <v>26</v>
      </c>
      <c r="M28" s="1240">
        <v>1</v>
      </c>
      <c r="N28" s="1240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57" t="s">
        <v>4177</v>
      </c>
      <c r="H29" s="1240">
        <v>18</v>
      </c>
      <c r="I29" s="1259">
        <v>1</v>
      </c>
      <c r="J29" s="1240">
        <v>5.6184268404846645E-2</v>
      </c>
      <c r="K29"/>
      <c r="L29" s="1258">
        <v>27</v>
      </c>
      <c r="M29" s="1240">
        <v>2</v>
      </c>
      <c r="N29" s="1240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57" t="s">
        <v>4178</v>
      </c>
      <c r="H30" s="1240">
        <v>23</v>
      </c>
      <c r="I30" s="1259">
        <v>1</v>
      </c>
      <c r="J30" s="1240">
        <v>4.3409090909090911E-2</v>
      </c>
      <c r="K30"/>
      <c r="L30" s="1258">
        <v>27.5</v>
      </c>
      <c r="M30" s="1240">
        <v>1</v>
      </c>
      <c r="N30" s="1240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57" t="s">
        <v>4179</v>
      </c>
      <c r="H31" s="1240">
        <v>27</v>
      </c>
      <c r="I31" s="1259">
        <v>0</v>
      </c>
      <c r="J31" s="1240">
        <v>-0.40886221737285566</v>
      </c>
      <c r="K31"/>
      <c r="L31" s="1258">
        <v>28</v>
      </c>
      <c r="M31" s="1240">
        <v>1</v>
      </c>
      <c r="N31" s="1240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57" t="s">
        <v>4180</v>
      </c>
      <c r="H32" s="1240">
        <v>16.34048426150121</v>
      </c>
      <c r="I32" s="1259">
        <v>1</v>
      </c>
      <c r="J32" s="1240">
        <v>6.2348668280871669E-2</v>
      </c>
      <c r="K32"/>
      <c r="L32" s="1258">
        <v>29</v>
      </c>
      <c r="M32" s="1240">
        <v>2</v>
      </c>
      <c r="N32" s="1240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57" t="s">
        <v>4181</v>
      </c>
      <c r="H33" s="1240">
        <v>29</v>
      </c>
      <c r="I33" s="1259">
        <v>1</v>
      </c>
      <c r="J33" s="1240">
        <v>3.4107142857142857E-2</v>
      </c>
      <c r="K33"/>
      <c r="L33" s="1258">
        <v>30</v>
      </c>
      <c r="M33" s="1240">
        <v>1</v>
      </c>
      <c r="N33" s="1240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57" t="s">
        <v>4182</v>
      </c>
      <c r="H34" s="1240">
        <v>27</v>
      </c>
      <c r="I34" s="1259">
        <v>1</v>
      </c>
      <c r="J34" s="1240">
        <v>3.6742363665440585E-2</v>
      </c>
      <c r="K34"/>
      <c r="L34" s="1257" t="s">
        <v>267</v>
      </c>
      <c r="M34" s="1240">
        <v>77</v>
      </c>
      <c r="N34" s="1240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57" t="s">
        <v>4183</v>
      </c>
      <c r="H35" s="1240">
        <v>22</v>
      </c>
      <c r="I35" s="1259">
        <v>1</v>
      </c>
      <c r="J35" s="1240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57" t="s">
        <v>4184</v>
      </c>
      <c r="H36" s="1240">
        <v>15</v>
      </c>
      <c r="I36" s="1259">
        <v>1</v>
      </c>
      <c r="J36" s="1240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57" t="s">
        <v>1256</v>
      </c>
      <c r="H37" s="1240">
        <v>21</v>
      </c>
      <c r="I37" s="1259">
        <v>1</v>
      </c>
      <c r="J37" s="1240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57" t="s">
        <v>1258</v>
      </c>
      <c r="H38" s="1240">
        <v>19</v>
      </c>
      <c r="I38" s="1259">
        <v>1</v>
      </c>
      <c r="J38" s="1240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57" t="s">
        <v>4185</v>
      </c>
      <c r="H39" s="1240">
        <v>23</v>
      </c>
      <c r="I39" s="1259">
        <v>1</v>
      </c>
      <c r="J39" s="1240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57" t="s">
        <v>4186</v>
      </c>
      <c r="H40" s="1240">
        <v>9.8000000000000007</v>
      </c>
      <c r="I40" s="1259">
        <v>0</v>
      </c>
      <c r="J40" s="1240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57" t="s">
        <v>4187</v>
      </c>
      <c r="H41" s="1240">
        <v>29</v>
      </c>
      <c r="I41" s="1259">
        <v>1</v>
      </c>
      <c r="J41" s="1240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57" t="s">
        <v>4188</v>
      </c>
      <c r="H42" s="1240">
        <v>18.5</v>
      </c>
      <c r="I42" s="1259">
        <v>1</v>
      </c>
      <c r="J42" s="1240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57" t="s">
        <v>4189</v>
      </c>
      <c r="H43" s="1240">
        <v>17</v>
      </c>
      <c r="I43" s="1259">
        <v>1</v>
      </c>
      <c r="J43" s="1240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57" t="s">
        <v>4190</v>
      </c>
      <c r="H44" s="1240">
        <v>24</v>
      </c>
      <c r="I44" s="1259">
        <v>1</v>
      </c>
      <c r="J44" s="1240">
        <v>4.1521739130434776E-2</v>
      </c>
      <c r="K44"/>
      <c r="L44"/>
      <c r="M44"/>
      <c r="N44"/>
      <c r="O44"/>
    </row>
    <row r="45" spans="2:64" ht="13.8">
      <c r="G45" s="1257" t="s">
        <v>4191</v>
      </c>
      <c r="H45" s="1240">
        <v>14.5</v>
      </c>
      <c r="I45" s="1259">
        <v>1</v>
      </c>
      <c r="J45" s="1240">
        <v>7.0754339652827777E-2</v>
      </c>
      <c r="K45"/>
      <c r="L45"/>
      <c r="M45"/>
      <c r="N45"/>
      <c r="O45"/>
    </row>
    <row r="46" spans="2:64" ht="13.8">
      <c r="G46" s="1257" t="s">
        <v>4192</v>
      </c>
      <c r="H46" s="1240">
        <v>16.5</v>
      </c>
      <c r="I46" s="1259">
        <v>1</v>
      </c>
      <c r="J46" s="1240">
        <v>6.1614376687893845E-2</v>
      </c>
      <c r="K46"/>
      <c r="L46"/>
      <c r="M46"/>
      <c r="N46"/>
      <c r="O46"/>
    </row>
    <row r="47" spans="2:64" ht="13.8">
      <c r="G47" s="1257" t="s">
        <v>4193</v>
      </c>
      <c r="H47" s="1240">
        <v>23</v>
      </c>
      <c r="I47" s="1259">
        <v>1</v>
      </c>
      <c r="J47" s="1240">
        <v>4.3388429752066117E-2</v>
      </c>
      <c r="K47"/>
      <c r="L47"/>
      <c r="M47"/>
      <c r="N47"/>
      <c r="O47"/>
    </row>
    <row r="48" spans="2:64" ht="13.8">
      <c r="G48" s="1257" t="s">
        <v>4194</v>
      </c>
      <c r="H48" s="1240">
        <v>15.5</v>
      </c>
      <c r="I48" s="1259">
        <v>1</v>
      </c>
      <c r="J48" s="1240">
        <v>0.14577195648696209</v>
      </c>
      <c r="K48"/>
      <c r="L48"/>
      <c r="M48"/>
      <c r="N48"/>
      <c r="O48"/>
    </row>
    <row r="49" spans="7:15" ht="13.8">
      <c r="G49" s="1257" t="s">
        <v>4195</v>
      </c>
      <c r="H49" s="1240">
        <v>19</v>
      </c>
      <c r="I49" s="1259">
        <v>0</v>
      </c>
      <c r="J49" s="1240">
        <v>-9.9672026237900974E-2</v>
      </c>
      <c r="K49"/>
      <c r="L49"/>
      <c r="M49"/>
      <c r="N49"/>
      <c r="O49"/>
    </row>
    <row r="50" spans="7:15" ht="13.8">
      <c r="G50" s="1257" t="s">
        <v>4196</v>
      </c>
      <c r="H50" s="1240">
        <v>24</v>
      </c>
      <c r="I50" s="1259">
        <v>1</v>
      </c>
      <c r="J50" s="1240">
        <v>4.1518339266429345E-2</v>
      </c>
      <c r="K50"/>
      <c r="L50"/>
      <c r="M50"/>
      <c r="N50"/>
      <c r="O50"/>
    </row>
    <row r="51" spans="7:15" ht="13.8">
      <c r="G51" s="1257" t="s">
        <v>4197</v>
      </c>
      <c r="H51" s="1240">
        <v>18.5</v>
      </c>
      <c r="I51" s="1259">
        <v>1</v>
      </c>
      <c r="J51" s="1240">
        <v>5.4569609281237504E-2</v>
      </c>
      <c r="K51"/>
      <c r="L51"/>
      <c r="M51"/>
      <c r="N51"/>
      <c r="O51"/>
    </row>
    <row r="52" spans="7:15" ht="13.8">
      <c r="G52" s="1257" t="s">
        <v>1260</v>
      </c>
      <c r="H52" s="1240">
        <v>19.25</v>
      </c>
      <c r="I52" s="1259">
        <v>1</v>
      </c>
      <c r="J52" s="1240">
        <v>0.10482464441028588</v>
      </c>
      <c r="K52"/>
      <c r="L52"/>
      <c r="M52"/>
      <c r="N52"/>
      <c r="O52"/>
    </row>
    <row r="53" spans="7:15" ht="13.8">
      <c r="G53" s="1257" t="s">
        <v>3178</v>
      </c>
      <c r="H53" s="1240">
        <v>17</v>
      </c>
      <c r="I53" s="1259">
        <v>1</v>
      </c>
      <c r="J53" s="1240">
        <v>5.9694364851957969E-2</v>
      </c>
      <c r="K53"/>
      <c r="L53"/>
      <c r="M53"/>
      <c r="N53"/>
      <c r="O53"/>
    </row>
    <row r="54" spans="7:15" ht="13.8">
      <c r="G54" s="1257" t="s">
        <v>1238</v>
      </c>
      <c r="H54" s="1240">
        <v>18.5</v>
      </c>
      <c r="I54" s="1259">
        <v>1</v>
      </c>
      <c r="J54" s="1240">
        <v>5.4569609281237504E-2</v>
      </c>
      <c r="K54"/>
      <c r="L54"/>
      <c r="M54"/>
      <c r="N54"/>
      <c r="O54"/>
    </row>
    <row r="55" spans="7:15" ht="13.8">
      <c r="G55" s="1257" t="s">
        <v>4198</v>
      </c>
      <c r="H55" s="1240">
        <v>23</v>
      </c>
      <c r="I55" s="1259">
        <v>1</v>
      </c>
      <c r="J55" s="1240">
        <v>4.3413892445582587E-2</v>
      </c>
      <c r="K55"/>
      <c r="L55"/>
      <c r="M55"/>
      <c r="N55"/>
      <c r="O55"/>
    </row>
    <row r="56" spans="7:15" ht="13.8">
      <c r="G56" s="1257" t="s">
        <v>4199</v>
      </c>
      <c r="H56" s="1240">
        <v>11</v>
      </c>
      <c r="I56" s="1259">
        <v>1</v>
      </c>
      <c r="J56" s="1240">
        <v>5.2939182452642064E-2</v>
      </c>
      <c r="K56"/>
      <c r="L56"/>
      <c r="M56"/>
      <c r="N56"/>
      <c r="O56"/>
    </row>
    <row r="57" spans="7:15" ht="13.8">
      <c r="G57" s="1257" t="s">
        <v>1448</v>
      </c>
      <c r="H57" s="1240">
        <v>15.5</v>
      </c>
      <c r="I57" s="1259">
        <v>0</v>
      </c>
      <c r="J57" s="1240">
        <v>-0.99997368767267469</v>
      </c>
      <c r="K57"/>
      <c r="L57"/>
      <c r="M57"/>
      <c r="N57"/>
      <c r="O57"/>
    </row>
    <row r="58" spans="7:15" ht="13.8">
      <c r="G58" s="1257" t="s">
        <v>4200</v>
      </c>
      <c r="H58" s="1240">
        <v>16.5</v>
      </c>
      <c r="I58" s="1259">
        <v>1</v>
      </c>
      <c r="J58" s="1240">
        <v>6.1611374407582936E-2</v>
      </c>
      <c r="K58"/>
      <c r="L58"/>
      <c r="M58"/>
      <c r="N58"/>
      <c r="O58"/>
    </row>
    <row r="59" spans="7:15" ht="13.8">
      <c r="G59" s="1257" t="s">
        <v>4201</v>
      </c>
      <c r="H59" s="1240">
        <v>20</v>
      </c>
      <c r="I59" s="1259">
        <v>1</v>
      </c>
      <c r="J59" s="1240">
        <v>5.0263157894736843E-2</v>
      </c>
      <c r="K59"/>
      <c r="L59"/>
      <c r="M59"/>
      <c r="N59"/>
      <c r="O59"/>
    </row>
    <row r="60" spans="7:15" ht="13.8">
      <c r="G60" s="1257" t="s">
        <v>4202</v>
      </c>
      <c r="H60" s="1240">
        <v>20</v>
      </c>
      <c r="I60" s="1259">
        <v>1</v>
      </c>
      <c r="J60" s="1240">
        <v>5.0253720000980558E-2</v>
      </c>
      <c r="K60"/>
      <c r="L60"/>
      <c r="M60"/>
      <c r="N60"/>
      <c r="O60"/>
    </row>
    <row r="61" spans="7:15" ht="13.8">
      <c r="G61" s="1257" t="s">
        <v>4203</v>
      </c>
      <c r="H61" s="1240">
        <v>21</v>
      </c>
      <c r="I61" s="1259">
        <v>1</v>
      </c>
      <c r="J61" s="1240">
        <v>4.7741935483870963E-2</v>
      </c>
      <c r="L61"/>
      <c r="M61"/>
      <c r="N61"/>
      <c r="O61"/>
    </row>
    <row r="62" spans="7:15" ht="13.8">
      <c r="G62" s="1257" t="s">
        <v>4204</v>
      </c>
      <c r="H62" s="1240">
        <v>12.5</v>
      </c>
      <c r="I62" s="1259">
        <v>1</v>
      </c>
      <c r="J62" s="1240">
        <v>8.3051776093507446E-2</v>
      </c>
      <c r="L62"/>
      <c r="M62"/>
      <c r="N62"/>
      <c r="O62"/>
    </row>
    <row r="63" spans="7:15" ht="13.8">
      <c r="G63" s="1257" t="s">
        <v>3645</v>
      </c>
      <c r="H63" s="1240">
        <v>17</v>
      </c>
      <c r="I63" s="1259">
        <v>1</v>
      </c>
      <c r="J63" s="1240">
        <v>5.9687499999999998E-2</v>
      </c>
      <c r="L63"/>
      <c r="M63"/>
      <c r="N63"/>
      <c r="O63"/>
    </row>
    <row r="64" spans="7:15" ht="13.8">
      <c r="G64" s="1257" t="s">
        <v>4285</v>
      </c>
      <c r="H64" s="1240">
        <v>30</v>
      </c>
      <c r="I64" s="1259">
        <v>1</v>
      </c>
      <c r="J64" s="1240">
        <v>3.2940552784404442E-2</v>
      </c>
      <c r="L64"/>
      <c r="M64"/>
      <c r="N64"/>
      <c r="O64"/>
    </row>
    <row r="65" spans="7:15" ht="13.8">
      <c r="G65" s="1257" t="s">
        <v>4205</v>
      </c>
      <c r="H65" s="1240">
        <v>15.5</v>
      </c>
      <c r="I65" s="1259">
        <v>1</v>
      </c>
      <c r="J65" s="1240">
        <v>6.5847131135488055E-2</v>
      </c>
      <c r="L65"/>
      <c r="M65"/>
      <c r="N65"/>
      <c r="O65"/>
    </row>
    <row r="66" spans="7:15" ht="13.8">
      <c r="G66" s="1257" t="s">
        <v>4206</v>
      </c>
      <c r="H66" s="1240">
        <v>22</v>
      </c>
      <c r="I66" s="1259">
        <v>1</v>
      </c>
      <c r="J66" s="1240">
        <v>4.5486354093771872E-2</v>
      </c>
      <c r="L66"/>
      <c r="M66"/>
      <c r="N66"/>
      <c r="O66"/>
    </row>
    <row r="67" spans="7:15" ht="13.8">
      <c r="G67" s="1257" t="s">
        <v>4207</v>
      </c>
      <c r="H67" s="1240">
        <v>16</v>
      </c>
      <c r="I67" s="1259">
        <v>1</v>
      </c>
      <c r="J67" s="1240">
        <v>6.3669403688248749E-2</v>
      </c>
      <c r="L67"/>
      <c r="M67"/>
      <c r="N67"/>
      <c r="O67"/>
    </row>
    <row r="68" spans="7:15" ht="13.8">
      <c r="G68" s="1257" t="s">
        <v>4313</v>
      </c>
      <c r="H68" s="1240">
        <v>14</v>
      </c>
      <c r="I68" s="1259">
        <v>1</v>
      </c>
      <c r="J68" s="1240">
        <v>7.3455049894840474E-2</v>
      </c>
      <c r="L68"/>
      <c r="M68"/>
      <c r="N68"/>
      <c r="O68"/>
    </row>
    <row r="69" spans="7:15" ht="13.8">
      <c r="G69" s="1257" t="s">
        <v>4208</v>
      </c>
      <c r="H69" s="1240">
        <v>27.5</v>
      </c>
      <c r="I69" s="1259">
        <v>1</v>
      </c>
      <c r="J69" s="1240">
        <v>4.7750000000000001E-2</v>
      </c>
      <c r="L69"/>
      <c r="M69"/>
      <c r="N69"/>
    </row>
    <row r="70" spans="7:15" ht="13.8">
      <c r="G70" s="1257" t="s">
        <v>4249</v>
      </c>
      <c r="H70" s="1240">
        <v>21</v>
      </c>
      <c r="I70" s="1259">
        <v>1</v>
      </c>
      <c r="J70" s="1240">
        <v>4.7759036144578312E-2</v>
      </c>
      <c r="L70"/>
      <c r="M70"/>
      <c r="N70"/>
    </row>
    <row r="71" spans="7:15" ht="13.8">
      <c r="G71" s="1257" t="s">
        <v>4250</v>
      </c>
      <c r="H71" s="1240">
        <v>20</v>
      </c>
      <c r="I71" s="1259">
        <v>1</v>
      </c>
      <c r="J71" s="1240">
        <v>5.026990553306343E-2</v>
      </c>
      <c r="L71"/>
      <c r="M71"/>
      <c r="N71"/>
    </row>
    <row r="72" spans="7:15" ht="13.8">
      <c r="G72" s="1257" t="s">
        <v>4228</v>
      </c>
      <c r="H72" s="1240">
        <v>23</v>
      </c>
      <c r="I72" s="1259">
        <v>1</v>
      </c>
      <c r="J72" s="1240">
        <v>4.3404340434043405E-2</v>
      </c>
      <c r="L72"/>
      <c r="M72"/>
      <c r="N72"/>
    </row>
    <row r="73" spans="7:15" ht="13.8">
      <c r="G73" s="1257" t="s">
        <v>4251</v>
      </c>
      <c r="H73" s="1240">
        <v>26</v>
      </c>
      <c r="I73" s="1259">
        <v>1</v>
      </c>
      <c r="J73" s="1240">
        <v>3.8200000000000005E-2</v>
      </c>
      <c r="L73"/>
      <c r="M73"/>
      <c r="N73"/>
    </row>
    <row r="74" spans="7:15" ht="13.8">
      <c r="G74" s="1257" t="s">
        <v>4292</v>
      </c>
      <c r="H74" s="1240">
        <v>25</v>
      </c>
      <c r="I74" s="1259">
        <v>1</v>
      </c>
      <c r="J74" s="1240">
        <v>3.9783296130952384E-2</v>
      </c>
      <c r="L74"/>
      <c r="M74"/>
      <c r="N74"/>
    </row>
    <row r="75" spans="7:15" ht="13.8">
      <c r="G75" s="1257" t="s">
        <v>4275</v>
      </c>
      <c r="H75" s="1240">
        <v>25</v>
      </c>
      <c r="I75" s="1259">
        <v>1</v>
      </c>
      <c r="J75" s="1240">
        <v>3.9798460144927536E-2</v>
      </c>
      <c r="L75"/>
      <c r="M75"/>
      <c r="N75"/>
    </row>
    <row r="76" spans="7:15" ht="13.8">
      <c r="G76" s="1257" t="s">
        <v>4274</v>
      </c>
      <c r="H76" s="1240">
        <v>24</v>
      </c>
      <c r="I76" s="1259">
        <v>1</v>
      </c>
      <c r="J76" s="1240">
        <v>4.1521524104416632E-2</v>
      </c>
      <c r="L76"/>
      <c r="M76"/>
      <c r="N76"/>
    </row>
    <row r="77" spans="7:15" ht="13.8">
      <c r="G77" s="1257" t="s">
        <v>4276</v>
      </c>
      <c r="H77" s="1240">
        <v>19</v>
      </c>
      <c r="I77" s="1259">
        <v>1</v>
      </c>
      <c r="J77" s="1240">
        <v>5.3060298605955618E-2</v>
      </c>
      <c r="L77"/>
      <c r="M77"/>
      <c r="N77"/>
    </row>
    <row r="78" spans="7:15" ht="13.8">
      <c r="G78" s="1257" t="s">
        <v>267</v>
      </c>
      <c r="H78" s="1240">
        <v>19.952822475655395</v>
      </c>
      <c r="I78" s="1259">
        <v>0.89610389610389607</v>
      </c>
      <c r="J78" s="1240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1"/>
  <sheetViews>
    <sheetView showGridLines="0" tabSelected="1" zoomScale="80" zoomScaleNormal="80" workbookViewId="0">
      <pane xSplit="2" ySplit="3" topLeftCell="C249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2" sqref="AM25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4291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E12" sqref="E12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44" t="s">
        <v>266</v>
      </c>
      <c r="C2" s="1245" t="s">
        <v>386</v>
      </c>
      <c r="E2" s="1244" t="s">
        <v>266</v>
      </c>
      <c r="F2" s="1245" t="s">
        <v>386</v>
      </c>
      <c r="G2" s="713"/>
      <c r="H2" s="1244" t="s">
        <v>266</v>
      </c>
      <c r="I2" s="1245" t="s">
        <v>386</v>
      </c>
      <c r="J2" s="713"/>
      <c r="K2" s="1244" t="s">
        <v>266</v>
      </c>
      <c r="L2" s="1245" t="s">
        <v>386</v>
      </c>
      <c r="M2" s="713"/>
      <c r="N2" s="1244" t="s">
        <v>266</v>
      </c>
      <c r="O2" s="1245" t="s">
        <v>386</v>
      </c>
      <c r="P2" s="713"/>
      <c r="Q2" s="1244" t="s">
        <v>465</v>
      </c>
      <c r="R2" s="1245" t="s">
        <v>464</v>
      </c>
      <c r="S2" s="1245" t="s">
        <v>156</v>
      </c>
      <c r="T2" s="1245" t="s">
        <v>255</v>
      </c>
      <c r="U2" s="713"/>
      <c r="V2" s="1244" t="s">
        <v>266</v>
      </c>
      <c r="W2" s="1245" t="s">
        <v>386</v>
      </c>
    </row>
    <row r="3" spans="2:23" ht="13.2">
      <c r="B3" s="1246" t="s">
        <v>3271</v>
      </c>
      <c r="C3" s="1247">
        <v>542.94060000000002</v>
      </c>
      <c r="E3" s="1248">
        <v>46204</v>
      </c>
      <c r="F3" s="1247">
        <v>8.9599999999999973</v>
      </c>
      <c r="G3" s="713"/>
      <c r="H3" s="1246" t="s">
        <v>3662</v>
      </c>
      <c r="I3" s="1247">
        <v>540.82715000000121</v>
      </c>
      <c r="J3" s="713"/>
      <c r="K3" s="1246" t="s">
        <v>3662</v>
      </c>
      <c r="L3" s="1247">
        <v>540.82715000000121</v>
      </c>
      <c r="M3" s="713"/>
      <c r="N3" s="1246" t="s">
        <v>3662</v>
      </c>
      <c r="O3" s="1247">
        <v>540.82715000000121</v>
      </c>
      <c r="P3" s="713"/>
      <c r="Q3" s="1246" t="s">
        <v>74</v>
      </c>
      <c r="R3" s="1247">
        <v>401.42245000000008</v>
      </c>
      <c r="S3" s="1250">
        <v>1</v>
      </c>
      <c r="T3" s="1247">
        <v>17.033333333333335</v>
      </c>
      <c r="U3" s="713"/>
      <c r="V3" s="1246" t="s">
        <v>627</v>
      </c>
      <c r="W3" s="1247">
        <v>966.17275000000018</v>
      </c>
    </row>
    <row r="4" spans="2:23" ht="13.2">
      <c r="B4" s="1246" t="s">
        <v>3334</v>
      </c>
      <c r="C4" s="1247">
        <v>540.80250000000012</v>
      </c>
      <c r="E4" s="1248">
        <v>46205</v>
      </c>
      <c r="F4" s="1247">
        <v>151.97</v>
      </c>
      <c r="G4" s="713"/>
      <c r="H4" s="1246" t="s">
        <v>267</v>
      </c>
      <c r="I4" s="1247">
        <v>540.82715000000121</v>
      </c>
      <c r="J4" s="713"/>
      <c r="K4" s="1246" t="s">
        <v>267</v>
      </c>
      <c r="L4" s="1247">
        <v>540.82715000000121</v>
      </c>
      <c r="M4" s="713"/>
      <c r="N4" s="1249" t="s">
        <v>3791</v>
      </c>
      <c r="O4" s="1247">
        <v>-445.83000000000004</v>
      </c>
      <c r="P4" s="713"/>
      <c r="Q4" s="1249" t="s">
        <v>693</v>
      </c>
      <c r="R4" s="1247">
        <v>302.65244999999999</v>
      </c>
      <c r="S4" s="1250">
        <v>1</v>
      </c>
      <c r="T4" s="1247">
        <v>14.8</v>
      </c>
      <c r="U4" s="713"/>
      <c r="V4" s="1246" t="s">
        <v>3254</v>
      </c>
      <c r="W4" s="1247">
        <v>489.20999999999941</v>
      </c>
    </row>
    <row r="5" spans="2:23" ht="13.8">
      <c r="B5" s="1246" t="s">
        <v>74</v>
      </c>
      <c r="C5" s="1247">
        <v>401.42245000000008</v>
      </c>
      <c r="E5" s="1248">
        <v>46206</v>
      </c>
      <c r="F5" s="1247">
        <v>359.24</v>
      </c>
      <c r="G5" s="713"/>
      <c r="H5"/>
      <c r="I5"/>
      <c r="J5" s="713"/>
      <c r="K5"/>
      <c r="L5"/>
      <c r="M5" s="713"/>
      <c r="N5" s="1249" t="s">
        <v>75</v>
      </c>
      <c r="O5" s="1247">
        <v>-76.100000000000009</v>
      </c>
      <c r="P5" s="713"/>
      <c r="Q5" s="1249" t="s">
        <v>627</v>
      </c>
      <c r="R5" s="1247">
        <v>17.36</v>
      </c>
      <c r="S5" s="1250">
        <v>1</v>
      </c>
      <c r="T5" s="1247">
        <v>23</v>
      </c>
      <c r="U5" s="713"/>
      <c r="V5" s="1246" t="s">
        <v>694</v>
      </c>
      <c r="W5" s="1247">
        <v>344.90035</v>
      </c>
    </row>
    <row r="6" spans="2:23" ht="13.8">
      <c r="B6" s="1246" t="s">
        <v>3330</v>
      </c>
      <c r="C6" s="1247">
        <v>358.90999999999985</v>
      </c>
      <c r="E6" s="1248">
        <v>46207</v>
      </c>
      <c r="F6" s="1247">
        <v>811.24</v>
      </c>
      <c r="G6" s="713"/>
      <c r="H6"/>
      <c r="I6"/>
      <c r="J6" s="713"/>
      <c r="K6"/>
      <c r="L6"/>
      <c r="M6" s="713"/>
      <c r="N6" s="1249" t="s">
        <v>13</v>
      </c>
      <c r="O6" s="1247">
        <v>82.90000000000002</v>
      </c>
      <c r="P6" s="713"/>
      <c r="Q6" s="1249" t="s">
        <v>694</v>
      </c>
      <c r="R6" s="1247">
        <v>81.41</v>
      </c>
      <c r="S6" s="1250">
        <v>1</v>
      </c>
      <c r="T6" s="1247">
        <v>21.125</v>
      </c>
      <c r="U6" s="713"/>
      <c r="V6" s="1246" t="s">
        <v>693</v>
      </c>
      <c r="W6" s="1247">
        <v>302.65244999999999</v>
      </c>
    </row>
    <row r="7" spans="2:23" ht="13.8">
      <c r="B7" s="1246" t="s">
        <v>3868</v>
      </c>
      <c r="C7" s="1247">
        <v>133.67000000000002</v>
      </c>
      <c r="E7" s="1248">
        <v>46208</v>
      </c>
      <c r="F7" s="1247">
        <v>447.78620000000001</v>
      </c>
      <c r="G7" s="713"/>
      <c r="H7"/>
      <c r="I7"/>
      <c r="J7" s="713"/>
      <c r="K7"/>
      <c r="L7"/>
      <c r="M7" s="713"/>
      <c r="N7" s="1249" t="s">
        <v>693</v>
      </c>
      <c r="O7" s="1247">
        <v>302.65244999999999</v>
      </c>
      <c r="P7" s="713"/>
      <c r="Q7" s="1246" t="s">
        <v>179</v>
      </c>
      <c r="R7" s="1247">
        <v>-472.1</v>
      </c>
      <c r="S7" s="1250">
        <v>0.77272727272727271</v>
      </c>
      <c r="T7" s="1247">
        <v>12.770933697583372</v>
      </c>
      <c r="U7" s="713"/>
      <c r="V7" s="1246" t="s">
        <v>3567</v>
      </c>
      <c r="W7" s="1247">
        <v>266.67</v>
      </c>
    </row>
    <row r="8" spans="2:23" ht="13.8">
      <c r="B8" s="1246" t="s">
        <v>3333</v>
      </c>
      <c r="C8" s="1247">
        <v>76.600000000000009</v>
      </c>
      <c r="E8" s="1248">
        <v>46209</v>
      </c>
      <c r="F8" s="1247">
        <v>530.38620000000003</v>
      </c>
      <c r="G8" s="713"/>
      <c r="H8"/>
      <c r="I8"/>
      <c r="J8" s="713"/>
      <c r="K8"/>
      <c r="L8"/>
      <c r="M8" s="713"/>
      <c r="N8" s="1249" t="s">
        <v>627</v>
      </c>
      <c r="O8" s="1247">
        <v>966.17275000000018</v>
      </c>
      <c r="P8" s="713"/>
      <c r="Q8" s="1249" t="s">
        <v>391</v>
      </c>
      <c r="R8" s="1247">
        <v>36.08</v>
      </c>
      <c r="S8" s="1250">
        <v>1</v>
      </c>
      <c r="T8" s="1247">
        <v>10</v>
      </c>
      <c r="U8" s="713"/>
      <c r="V8" s="1246" t="s">
        <v>1759</v>
      </c>
      <c r="W8" s="1247">
        <v>88.024000000000015</v>
      </c>
    </row>
    <row r="9" spans="2:23" ht="13.8">
      <c r="B9" s="1246" t="s">
        <v>314</v>
      </c>
      <c r="C9" s="1247">
        <v>59.400000000000006</v>
      </c>
      <c r="E9" s="1248">
        <v>46210</v>
      </c>
      <c r="F9" s="1247">
        <v>581.73620000000005</v>
      </c>
      <c r="G9" s="713"/>
      <c r="H9"/>
      <c r="I9"/>
      <c r="J9" s="713"/>
      <c r="K9"/>
      <c r="L9"/>
      <c r="M9" s="713"/>
      <c r="N9" s="1249" t="s">
        <v>3388</v>
      </c>
      <c r="O9" s="1247">
        <v>-6.2999999999999829</v>
      </c>
      <c r="P9" s="713"/>
      <c r="Q9" s="1249" t="s">
        <v>3792</v>
      </c>
      <c r="R9" s="1247">
        <v>28.3</v>
      </c>
      <c r="S9" s="1250">
        <v>1</v>
      </c>
      <c r="T9" s="1247">
        <v>14.5</v>
      </c>
      <c r="U9" s="713"/>
      <c r="V9" s="1246" t="s">
        <v>13</v>
      </c>
      <c r="W9" s="1247">
        <v>82.90000000000002</v>
      </c>
    </row>
    <row r="10" spans="2:23" ht="13.8">
      <c r="B10" s="1246" t="s">
        <v>3661</v>
      </c>
      <c r="C10" s="1247">
        <v>6.3999999999999844</v>
      </c>
      <c r="E10" s="1248">
        <v>46211</v>
      </c>
      <c r="F10" s="1247">
        <v>427.96620000000007</v>
      </c>
      <c r="G10" s="713"/>
      <c r="H10"/>
      <c r="I10"/>
      <c r="J10" s="713"/>
      <c r="K10"/>
      <c r="L10"/>
      <c r="M10" s="713"/>
      <c r="N10" s="1249" t="s">
        <v>694</v>
      </c>
      <c r="O10" s="1247">
        <v>344.90035</v>
      </c>
      <c r="P10" s="713"/>
      <c r="Q10" s="1249" t="s">
        <v>3393</v>
      </c>
      <c r="R10" s="1247">
        <v>-443.78999999999996</v>
      </c>
      <c r="S10" s="1250">
        <v>0.66666666666666663</v>
      </c>
      <c r="T10" s="1247">
        <v>15.35</v>
      </c>
      <c r="U10" s="713"/>
      <c r="V10" s="1246" t="s">
        <v>349</v>
      </c>
      <c r="W10" s="1247">
        <v>59.400000000000006</v>
      </c>
    </row>
    <row r="11" spans="2:23" ht="13.8">
      <c r="B11" s="1246" t="s">
        <v>3631</v>
      </c>
      <c r="C11" s="1247">
        <v>3.5600000000000014</v>
      </c>
      <c r="E11" s="1248">
        <v>46212</v>
      </c>
      <c r="F11" s="1247">
        <v>536.34620000000007</v>
      </c>
      <c r="G11" s="713"/>
      <c r="H11"/>
      <c r="I11"/>
      <c r="J11" s="713"/>
      <c r="K11"/>
      <c r="L11"/>
      <c r="M11" s="713"/>
      <c r="N11" s="1249" t="s">
        <v>3254</v>
      </c>
      <c r="O11" s="1247">
        <v>489.20999999999941</v>
      </c>
      <c r="P11" s="713"/>
      <c r="Q11" s="1249" t="s">
        <v>392</v>
      </c>
      <c r="R11" s="1247">
        <v>-92.69</v>
      </c>
      <c r="S11" s="1250">
        <v>0.7857142857142857</v>
      </c>
      <c r="T11" s="1247">
        <v>11.740038667631014</v>
      </c>
      <c r="U11" s="713"/>
      <c r="V11" s="1246" t="s">
        <v>3569</v>
      </c>
      <c r="W11" s="1247">
        <v>49.19</v>
      </c>
    </row>
    <row r="12" spans="2:23" ht="13.8">
      <c r="B12" s="1246" t="s">
        <v>3817</v>
      </c>
      <c r="C12" s="1247">
        <v>-30.89</v>
      </c>
      <c r="E12" s="1248">
        <v>46213</v>
      </c>
      <c r="F12" s="1247">
        <v>622.38620000000003</v>
      </c>
      <c r="G12" s="713"/>
      <c r="H12"/>
      <c r="I12"/>
      <c r="J12" s="713"/>
      <c r="K12"/>
      <c r="L12"/>
      <c r="M12" s="713"/>
      <c r="N12" s="1249" t="s">
        <v>3210</v>
      </c>
      <c r="O12" s="1247">
        <v>-100</v>
      </c>
      <c r="P12" s="713"/>
      <c r="Q12" s="1246" t="s">
        <v>314</v>
      </c>
      <c r="R12" s="1247">
        <v>59.400000000000006</v>
      </c>
      <c r="S12" s="1250">
        <v>0.5714285714285714</v>
      </c>
      <c r="T12" s="1247">
        <v>1.8485714285714285</v>
      </c>
      <c r="U12" s="713"/>
      <c r="V12" s="1246" t="s">
        <v>315</v>
      </c>
      <c r="W12" s="1247">
        <v>47.75</v>
      </c>
    </row>
    <row r="13" spans="2:23" ht="13.2">
      <c r="B13" s="1246" t="s">
        <v>3411</v>
      </c>
      <c r="C13" s="1247">
        <v>-51.85</v>
      </c>
      <c r="E13" s="1248">
        <v>46214</v>
      </c>
      <c r="F13" s="1247">
        <v>686.93619999999999</v>
      </c>
      <c r="G13" s="713"/>
      <c r="H13" s="713"/>
      <c r="I13" s="713"/>
      <c r="J13" s="713"/>
      <c r="K13" s="713"/>
      <c r="L13" s="713"/>
      <c r="M13" s="713"/>
      <c r="N13" s="1249" t="s">
        <v>3211</v>
      </c>
      <c r="O13" s="1247">
        <v>-67.789999999999992</v>
      </c>
      <c r="P13" s="713"/>
      <c r="Q13" s="1249" t="s">
        <v>349</v>
      </c>
      <c r="R13" s="1247">
        <v>59.400000000000006</v>
      </c>
      <c r="S13" s="1250">
        <v>0.5714285714285714</v>
      </c>
      <c r="T13" s="1247">
        <v>1.8485714285714285</v>
      </c>
      <c r="U13" s="713"/>
      <c r="V13" s="1246" t="s">
        <v>1781</v>
      </c>
      <c r="W13" s="1247">
        <v>47.75</v>
      </c>
    </row>
    <row r="14" spans="2:23" ht="13.2">
      <c r="B14" s="1246" t="s">
        <v>1666</v>
      </c>
      <c r="C14" s="1247">
        <v>-113.37839999999994</v>
      </c>
      <c r="E14" s="1248">
        <v>46215</v>
      </c>
      <c r="F14" s="1247">
        <v>1018.5762</v>
      </c>
      <c r="G14" s="713"/>
      <c r="H14" s="713"/>
      <c r="I14" s="713"/>
      <c r="J14" s="713"/>
      <c r="K14" s="713"/>
      <c r="L14" s="713"/>
      <c r="M14" s="713"/>
      <c r="N14" s="1249" t="s">
        <v>2301</v>
      </c>
      <c r="O14" s="1247">
        <v>43.545750000000005</v>
      </c>
      <c r="P14" s="713"/>
      <c r="Q14" s="1246" t="s">
        <v>267</v>
      </c>
      <c r="R14" s="1247">
        <v>-11.277549999999991</v>
      </c>
      <c r="S14" s="1250">
        <v>0.81818181818181823</v>
      </c>
      <c r="T14" s="1247">
        <v>12.486375939700777</v>
      </c>
      <c r="U14" s="713"/>
      <c r="V14" s="1246" t="s">
        <v>2301</v>
      </c>
      <c r="W14" s="1247">
        <v>43.545750000000005</v>
      </c>
    </row>
    <row r="15" spans="2:23" ht="13.8">
      <c r="B15" s="1246" t="s">
        <v>3253</v>
      </c>
      <c r="C15" s="1247">
        <v>-132.01999999999978</v>
      </c>
      <c r="E15" s="1248">
        <v>46216</v>
      </c>
      <c r="F15" s="1247">
        <v>1074.9061999999999</v>
      </c>
      <c r="G15" s="713"/>
      <c r="H15" s="713"/>
      <c r="I15" s="713"/>
      <c r="J15" s="713"/>
      <c r="K15" s="713"/>
      <c r="L15" s="713"/>
      <c r="M15" s="713"/>
      <c r="N15" s="1249" t="s">
        <v>2564</v>
      </c>
      <c r="O15" s="1247">
        <v>2.9294500000000001</v>
      </c>
      <c r="P15" s="713"/>
      <c r="Q15"/>
      <c r="R15"/>
      <c r="S15"/>
      <c r="T15"/>
      <c r="U15" s="713"/>
      <c r="V15" s="1246" t="s">
        <v>4154</v>
      </c>
      <c r="W15" s="1247">
        <v>37.729999999999997</v>
      </c>
    </row>
    <row r="16" spans="2:23" ht="13.8">
      <c r="B16" s="1246" t="s">
        <v>3209</v>
      </c>
      <c r="C16" s="1247">
        <v>-167.79</v>
      </c>
      <c r="E16" s="1248">
        <v>46217</v>
      </c>
      <c r="F16" s="1247">
        <v>1126.3162</v>
      </c>
      <c r="G16" s="713"/>
      <c r="H16" s="713"/>
      <c r="I16" s="713"/>
      <c r="J16" s="713"/>
      <c r="K16" s="713"/>
      <c r="L16" s="713"/>
      <c r="M16" s="713"/>
      <c r="N16" s="1249" t="s">
        <v>3568</v>
      </c>
      <c r="O16" s="1247">
        <v>5.46</v>
      </c>
      <c r="P16" s="713"/>
      <c r="Q16"/>
      <c r="R16"/>
      <c r="S16"/>
      <c r="T16"/>
      <c r="U16" s="713"/>
      <c r="V16" s="1246" t="s">
        <v>391</v>
      </c>
      <c r="W16" s="1247">
        <v>36.08</v>
      </c>
    </row>
    <row r="17" spans="2:23" ht="13.8">
      <c r="B17" s="1246" t="s">
        <v>3581</v>
      </c>
      <c r="C17" s="1247">
        <v>-196.35</v>
      </c>
      <c r="E17" s="1248">
        <v>46218</v>
      </c>
      <c r="F17" s="1247">
        <v>1094.9861999999998</v>
      </c>
      <c r="G17" s="713"/>
      <c r="H17" s="713"/>
      <c r="I17" s="713"/>
      <c r="J17" s="713"/>
      <c r="K17" s="713"/>
      <c r="L17" s="713"/>
      <c r="M17" s="713"/>
      <c r="N17" s="1249" t="s">
        <v>1758</v>
      </c>
      <c r="O17" s="1247">
        <v>-2</v>
      </c>
      <c r="P17" s="713"/>
      <c r="Q17"/>
      <c r="R17"/>
      <c r="S17"/>
      <c r="T17"/>
      <c r="U17" s="713"/>
      <c r="V17" s="1246" t="s">
        <v>3792</v>
      </c>
      <c r="W17" s="1247">
        <v>28.3</v>
      </c>
    </row>
    <row r="18" spans="2:23" ht="13.8">
      <c r="B18" s="1246" t="s">
        <v>3922</v>
      </c>
      <c r="C18" s="1247">
        <v>-208.82</v>
      </c>
      <c r="E18" s="1248">
        <v>46219</v>
      </c>
      <c r="F18" s="1247">
        <v>1216.1061999999997</v>
      </c>
      <c r="G18" s="713"/>
      <c r="H18" s="713"/>
      <c r="I18" s="713"/>
      <c r="J18" s="713"/>
      <c r="K18" s="713"/>
      <c r="L18" s="713"/>
      <c r="M18" s="713"/>
      <c r="N18" s="1249" t="s">
        <v>349</v>
      </c>
      <c r="O18" s="1247">
        <v>59.400000000000006</v>
      </c>
      <c r="P18" s="713"/>
      <c r="Q18"/>
      <c r="R18"/>
      <c r="S18"/>
      <c r="T18"/>
      <c r="U18" s="713"/>
      <c r="V18" s="1246" t="s">
        <v>3802</v>
      </c>
      <c r="W18" s="1247">
        <v>21.23</v>
      </c>
    </row>
    <row r="19" spans="2:23" ht="13.8">
      <c r="B19" s="1246" t="s">
        <v>3921</v>
      </c>
      <c r="C19" s="1247">
        <v>-209.68</v>
      </c>
      <c r="E19" s="1248">
        <v>46220</v>
      </c>
      <c r="F19" s="1247">
        <v>1516.5406999999996</v>
      </c>
      <c r="G19" s="713"/>
      <c r="H19" s="713"/>
      <c r="I19" s="713"/>
      <c r="J19" s="713"/>
      <c r="K19" s="713"/>
      <c r="L19" s="713"/>
      <c r="M19" s="713"/>
      <c r="N19" s="1249" t="s">
        <v>2883</v>
      </c>
      <c r="O19" s="1247">
        <v>3.2367500000000007</v>
      </c>
      <c r="P19" s="713"/>
      <c r="Q19"/>
      <c r="R19"/>
      <c r="S19"/>
      <c r="T19"/>
      <c r="U19" s="713"/>
      <c r="V19" s="1246" t="s">
        <v>3566</v>
      </c>
      <c r="W19" s="1247">
        <v>16.360000000000042</v>
      </c>
    </row>
    <row r="20" spans="2:23" ht="13.8">
      <c r="B20" s="1246" t="s">
        <v>179</v>
      </c>
      <c r="C20" s="1247">
        <v>-472.1</v>
      </c>
      <c r="E20" s="1248">
        <v>46221</v>
      </c>
      <c r="F20" s="1247">
        <v>1310.8406999999995</v>
      </c>
      <c r="H20" s="713"/>
      <c r="I20" s="713"/>
      <c r="K20" s="713"/>
      <c r="N20" s="1249" t="s">
        <v>2362</v>
      </c>
      <c r="O20" s="1247">
        <v>5.22</v>
      </c>
      <c r="Q20"/>
      <c r="R20"/>
      <c r="S20"/>
      <c r="T20"/>
      <c r="V20" s="1246" t="s">
        <v>1558</v>
      </c>
      <c r="W20" s="1247">
        <v>9.6900000000000084</v>
      </c>
    </row>
    <row r="21" spans="2:23" ht="13.8">
      <c r="B21" s="1246" t="s">
        <v>267</v>
      </c>
      <c r="C21" s="1247">
        <v>540.82715000000121</v>
      </c>
      <c r="E21" s="1248">
        <v>46222</v>
      </c>
      <c r="F21" s="1247">
        <v>1592.5050999999994</v>
      </c>
      <c r="H21" s="713"/>
      <c r="I21" s="713"/>
      <c r="K21" s="713"/>
      <c r="N21" s="1249" t="s">
        <v>3830</v>
      </c>
      <c r="O21" s="1247">
        <v>-51.85</v>
      </c>
      <c r="Q21"/>
      <c r="R21"/>
      <c r="S21"/>
      <c r="T21"/>
      <c r="V21" s="1246" t="s">
        <v>3568</v>
      </c>
      <c r="W21" s="1247">
        <v>5.46</v>
      </c>
    </row>
    <row r="22" spans="2:23" ht="13.8">
      <c r="B22"/>
      <c r="C22"/>
      <c r="E22" s="1248">
        <v>46223</v>
      </c>
      <c r="F22" s="1247">
        <v>1657.8187499999995</v>
      </c>
      <c r="H22" s="713"/>
      <c r="I22" s="713"/>
      <c r="K22" s="713"/>
      <c r="N22" s="1249" t="s">
        <v>391</v>
      </c>
      <c r="O22" s="1247">
        <v>36.08</v>
      </c>
      <c r="Q22"/>
      <c r="R22"/>
      <c r="S22"/>
      <c r="T22"/>
      <c r="V22" s="1246" t="s">
        <v>2362</v>
      </c>
      <c r="W22" s="1247">
        <v>5.22</v>
      </c>
    </row>
    <row r="23" spans="2:23" ht="13.8">
      <c r="B23"/>
      <c r="C23"/>
      <c r="E23" s="1248">
        <v>46224</v>
      </c>
      <c r="F23" s="1247">
        <v>1596.9544999999994</v>
      </c>
      <c r="H23" s="713"/>
      <c r="I23" s="713"/>
      <c r="K23" s="713"/>
      <c r="N23" s="1249" t="s">
        <v>1665</v>
      </c>
      <c r="O23" s="1247">
        <v>-10</v>
      </c>
      <c r="Q23"/>
      <c r="R23"/>
      <c r="S23"/>
      <c r="T23"/>
      <c r="V23" s="1246" t="s">
        <v>2883</v>
      </c>
      <c r="W23" s="1247">
        <v>3.2367500000000007</v>
      </c>
    </row>
    <row r="24" spans="2:23" ht="13.8">
      <c r="B24"/>
      <c r="C24"/>
      <c r="E24" s="1248">
        <v>46225</v>
      </c>
      <c r="F24" s="1247">
        <v>1725.3244999999993</v>
      </c>
      <c r="H24" s="713"/>
      <c r="I24" s="713"/>
      <c r="K24" s="713"/>
      <c r="N24" s="1249" t="s">
        <v>2363</v>
      </c>
      <c r="O24" s="1247">
        <v>-4</v>
      </c>
      <c r="Q24"/>
      <c r="R24"/>
      <c r="S24"/>
      <c r="T24"/>
      <c r="V24" s="1246" t="s">
        <v>2564</v>
      </c>
      <c r="W24" s="1247">
        <v>2.9294500000000001</v>
      </c>
    </row>
    <row r="25" spans="2:23" ht="13.8">
      <c r="B25"/>
      <c r="C25"/>
      <c r="E25" s="1248">
        <v>46226</v>
      </c>
      <c r="F25" s="1247">
        <v>1257.8044999999993</v>
      </c>
      <c r="H25" s="713"/>
      <c r="I25" s="713"/>
      <c r="K25" s="713"/>
      <c r="N25" s="1249" t="s">
        <v>1558</v>
      </c>
      <c r="O25" s="1247">
        <v>9.6900000000000084</v>
      </c>
      <c r="Q25"/>
      <c r="R25"/>
      <c r="S25"/>
      <c r="T25"/>
      <c r="V25" s="1246" t="s">
        <v>1718</v>
      </c>
      <c r="W25" s="1247">
        <v>2.7504</v>
      </c>
    </row>
    <row r="26" spans="2:23" ht="13.8">
      <c r="B26"/>
      <c r="C26"/>
      <c r="E26" s="1248">
        <v>46227</v>
      </c>
      <c r="F26" s="1247">
        <v>1410.6325499999994</v>
      </c>
      <c r="H26" s="713"/>
      <c r="I26" s="713"/>
      <c r="K26" s="713"/>
      <c r="N26" s="1249" t="s">
        <v>2951</v>
      </c>
      <c r="O26" s="1247">
        <v>-44.69</v>
      </c>
      <c r="Q26"/>
      <c r="R26"/>
      <c r="S26"/>
      <c r="T26"/>
      <c r="V26" s="1246" t="s">
        <v>3333</v>
      </c>
      <c r="W26" s="1247">
        <v>2.0699999999999998</v>
      </c>
    </row>
    <row r="27" spans="2:23" ht="13.8">
      <c r="B27"/>
      <c r="C27"/>
      <c r="E27" s="1248">
        <v>46228</v>
      </c>
      <c r="F27" s="1247">
        <v>1086.1525499999993</v>
      </c>
      <c r="H27" s="713"/>
      <c r="I27" s="713"/>
      <c r="K27" s="713"/>
      <c r="N27" s="1249" t="s">
        <v>2950</v>
      </c>
      <c r="O27" s="1247">
        <v>-19.214749999999995</v>
      </c>
      <c r="Q27"/>
      <c r="R27"/>
      <c r="S27"/>
      <c r="T27"/>
      <c r="V27" s="1246" t="s">
        <v>2331</v>
      </c>
      <c r="W27" s="1247">
        <v>2.0099999999999998</v>
      </c>
    </row>
    <row r="28" spans="2:23" ht="13.8">
      <c r="B28"/>
      <c r="C28"/>
      <c r="E28" s="1248">
        <v>46229</v>
      </c>
      <c r="F28" s="1247">
        <v>682.97714999999926</v>
      </c>
      <c r="H28" s="713"/>
      <c r="I28" s="713"/>
      <c r="N28" s="1249" t="s">
        <v>2952</v>
      </c>
      <c r="O28" s="1247">
        <v>0.71</v>
      </c>
      <c r="Q28"/>
      <c r="R28"/>
      <c r="S28"/>
      <c r="T28"/>
      <c r="V28" s="1246" t="s">
        <v>2952</v>
      </c>
      <c r="W28" s="1247">
        <v>0.71</v>
      </c>
    </row>
    <row r="29" spans="2:23" ht="13.8">
      <c r="B29"/>
      <c r="C29"/>
      <c r="E29" s="1248">
        <v>46230</v>
      </c>
      <c r="F29" s="1247">
        <v>680.02714999999921</v>
      </c>
      <c r="H29" s="713"/>
      <c r="I29" s="713"/>
      <c r="N29" s="1249" t="s">
        <v>3792</v>
      </c>
      <c r="O29" s="1247">
        <v>28.3</v>
      </c>
      <c r="Q29" s="713"/>
      <c r="R29" s="713"/>
      <c r="S29" s="713"/>
      <c r="T29" s="713"/>
      <c r="V29" s="1246" t="s">
        <v>1795</v>
      </c>
      <c r="W29" s="1247">
        <v>-2</v>
      </c>
    </row>
    <row r="30" spans="2:23" ht="13.8">
      <c r="B30"/>
      <c r="C30"/>
      <c r="E30" s="1248">
        <v>46231</v>
      </c>
      <c r="F30" s="1247">
        <v>734.21714999999926</v>
      </c>
      <c r="H30" s="713"/>
      <c r="I30" s="713"/>
      <c r="N30" s="1249" t="s">
        <v>1715</v>
      </c>
      <c r="O30" s="1247">
        <v>-128.77000000000001</v>
      </c>
      <c r="Q30" s="713"/>
      <c r="R30" s="713"/>
      <c r="S30" s="713"/>
      <c r="T30" s="713"/>
      <c r="V30" s="1246" t="s">
        <v>1758</v>
      </c>
      <c r="W30" s="1247">
        <v>-2</v>
      </c>
    </row>
    <row r="31" spans="2:23" ht="13.8">
      <c r="B31"/>
      <c r="C31"/>
      <c r="E31" s="1248">
        <v>46232</v>
      </c>
      <c r="F31" s="1247">
        <v>684.4271499999993</v>
      </c>
      <c r="H31" s="713"/>
      <c r="I31" s="713"/>
      <c r="N31" s="1249" t="s">
        <v>1555</v>
      </c>
      <c r="O31" s="1247">
        <v>-621.2299999999999</v>
      </c>
      <c r="V31" s="1246" t="s">
        <v>2363</v>
      </c>
      <c r="W31" s="1247">
        <v>-4</v>
      </c>
    </row>
    <row r="32" spans="2:23" ht="13.8">
      <c r="B32"/>
      <c r="C32"/>
      <c r="E32" s="1248">
        <v>46233</v>
      </c>
      <c r="F32" s="1247">
        <v>711.59714999999926</v>
      </c>
      <c r="H32" s="713"/>
      <c r="I32" s="713"/>
      <c r="N32" s="1249" t="s">
        <v>1718</v>
      </c>
      <c r="O32" s="1247">
        <v>2.7504</v>
      </c>
      <c r="V32" s="1246" t="s">
        <v>3388</v>
      </c>
      <c r="W32" s="1247">
        <v>-6.2999999999999829</v>
      </c>
    </row>
    <row r="33" spans="5:23" ht="13.2">
      <c r="E33" s="1248">
        <v>46234</v>
      </c>
      <c r="F33" s="1247">
        <v>540.82714999999916</v>
      </c>
      <c r="H33" s="713"/>
      <c r="I33" s="713"/>
      <c r="N33" s="1249" t="s">
        <v>3393</v>
      </c>
      <c r="O33" s="1247">
        <v>-435.7</v>
      </c>
      <c r="V33" s="1246" t="s">
        <v>1665</v>
      </c>
      <c r="W33" s="1247">
        <v>-10</v>
      </c>
    </row>
    <row r="34" spans="5:23" ht="13.2">
      <c r="E34" s="1246" t="s">
        <v>267</v>
      </c>
      <c r="F34" s="1247"/>
      <c r="H34" s="713"/>
      <c r="I34" s="713"/>
      <c r="N34" s="1249" t="s">
        <v>1781</v>
      </c>
      <c r="O34" s="1247">
        <v>47.75</v>
      </c>
      <c r="V34" s="1246" t="s">
        <v>2950</v>
      </c>
      <c r="W34" s="1247">
        <v>-19.214749999999995</v>
      </c>
    </row>
    <row r="35" spans="5:23" ht="13.8">
      <c r="E35"/>
      <c r="F35"/>
      <c r="H35" s="713"/>
      <c r="I35" s="713"/>
      <c r="N35" s="1249" t="s">
        <v>411</v>
      </c>
      <c r="O35" s="1247">
        <v>-215.75</v>
      </c>
      <c r="V35" s="1246" t="s">
        <v>4159</v>
      </c>
      <c r="W35" s="1247">
        <v>-32.620000000000005</v>
      </c>
    </row>
    <row r="36" spans="5:23" ht="13.8">
      <c r="E36"/>
      <c r="F36"/>
      <c r="N36" s="1249" t="s">
        <v>315</v>
      </c>
      <c r="O36" s="1247">
        <v>47.75</v>
      </c>
      <c r="V36" s="1246" t="s">
        <v>2951</v>
      </c>
      <c r="W36" s="1247">
        <v>-44.69</v>
      </c>
    </row>
    <row r="37" spans="5:23" ht="13.8">
      <c r="E37"/>
      <c r="F37"/>
      <c r="N37" s="1249" t="s">
        <v>1795</v>
      </c>
      <c r="O37" s="1247">
        <v>-2</v>
      </c>
      <c r="V37" s="1246" t="s">
        <v>3830</v>
      </c>
      <c r="W37" s="1247">
        <v>-51.85</v>
      </c>
    </row>
    <row r="38" spans="5:23" ht="13.8">
      <c r="E38"/>
      <c r="F38"/>
      <c r="N38" s="1249" t="s">
        <v>4159</v>
      </c>
      <c r="O38" s="1247">
        <v>-32.620000000000005</v>
      </c>
      <c r="V38" s="1246" t="s">
        <v>1777</v>
      </c>
      <c r="W38" s="1247">
        <v>-62.89</v>
      </c>
    </row>
    <row r="39" spans="5:23" ht="13.8">
      <c r="E39"/>
      <c r="F39"/>
      <c r="N39" s="1249" t="s">
        <v>4154</v>
      </c>
      <c r="O39" s="1247">
        <v>37.729999999999997</v>
      </c>
      <c r="V39" s="1246" t="s">
        <v>3211</v>
      </c>
      <c r="W39" s="1247">
        <v>-67.789999999999992</v>
      </c>
    </row>
    <row r="40" spans="5:23" ht="13.8">
      <c r="E40"/>
      <c r="F40"/>
      <c r="N40" s="1249" t="s">
        <v>1759</v>
      </c>
      <c r="O40" s="1247">
        <v>88.024000000000015</v>
      </c>
      <c r="V40" s="1246" t="s">
        <v>75</v>
      </c>
      <c r="W40" s="1247">
        <v>-76.100000000000009</v>
      </c>
    </row>
    <row r="41" spans="5:23" ht="13.8">
      <c r="E41"/>
      <c r="F41"/>
      <c r="N41" s="1249" t="s">
        <v>3802</v>
      </c>
      <c r="O41" s="1247">
        <v>21.23</v>
      </c>
      <c r="V41" s="1246" t="s">
        <v>392</v>
      </c>
      <c r="W41" s="1247">
        <v>-94.379999999999967</v>
      </c>
    </row>
    <row r="42" spans="5:23" ht="13.8">
      <c r="E42"/>
      <c r="F42"/>
      <c r="N42" s="1249" t="s">
        <v>3569</v>
      </c>
      <c r="O42" s="1247">
        <v>49.19</v>
      </c>
      <c r="V42" s="1246" t="s">
        <v>3210</v>
      </c>
      <c r="W42" s="1247">
        <v>-100</v>
      </c>
    </row>
    <row r="43" spans="5:23" ht="13.8">
      <c r="E43"/>
      <c r="F43"/>
      <c r="N43" s="1249" t="s">
        <v>1777</v>
      </c>
      <c r="O43" s="1247">
        <v>-62.89</v>
      </c>
      <c r="V43" s="1246" t="s">
        <v>1715</v>
      </c>
      <c r="W43" s="1247">
        <v>-128.77000000000001</v>
      </c>
    </row>
    <row r="44" spans="5:23" ht="13.8">
      <c r="E44"/>
      <c r="F44"/>
      <c r="N44" s="1249" t="s">
        <v>3333</v>
      </c>
      <c r="O44" s="1247">
        <v>2.0699999999999998</v>
      </c>
      <c r="V44" s="1246" t="s">
        <v>411</v>
      </c>
      <c r="W44" s="1247">
        <v>-215.75</v>
      </c>
    </row>
    <row r="45" spans="5:23" ht="13.8">
      <c r="E45"/>
      <c r="F45"/>
      <c r="N45" s="1249" t="s">
        <v>3566</v>
      </c>
      <c r="O45" s="1247">
        <v>16.360000000000042</v>
      </c>
      <c r="V45" s="1246" t="s">
        <v>3393</v>
      </c>
      <c r="W45" s="1247">
        <v>-435.7</v>
      </c>
    </row>
    <row r="46" spans="5:23" ht="13.8">
      <c r="E46"/>
      <c r="F46"/>
      <c r="N46" s="1249" t="s">
        <v>3567</v>
      </c>
      <c r="O46" s="1247">
        <v>266.67</v>
      </c>
      <c r="V46" s="1246" t="s">
        <v>3791</v>
      </c>
      <c r="W46" s="1247">
        <v>-445.83000000000004</v>
      </c>
    </row>
    <row r="47" spans="5:23" ht="13.8">
      <c r="E47"/>
      <c r="F47"/>
      <c r="N47" s="1249" t="s">
        <v>392</v>
      </c>
      <c r="O47" s="1247">
        <v>-94.379999999999967</v>
      </c>
      <c r="V47" s="1246" t="s">
        <v>1555</v>
      </c>
      <c r="W47" s="1247">
        <v>-621.2299999999999</v>
      </c>
    </row>
    <row r="48" spans="5:23" ht="13.8">
      <c r="E48"/>
      <c r="F48"/>
      <c r="N48" s="1249" t="s">
        <v>2331</v>
      </c>
      <c r="O48" s="1247">
        <v>2.0099999999999998</v>
      </c>
      <c r="V48" s="1246" t="s">
        <v>267</v>
      </c>
      <c r="W48" s="1247">
        <v>540.82715000000121</v>
      </c>
    </row>
    <row r="49" spans="5:23" ht="13.8">
      <c r="E49"/>
      <c r="F49"/>
      <c r="N49" s="1246" t="s">
        <v>267</v>
      </c>
      <c r="O49" s="1247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36"/>
  <sheetViews>
    <sheetView showGridLines="0" zoomScale="60" zoomScaleNormal="60" workbookViewId="0">
      <pane ySplit="2" topLeftCell="A3593" activePane="bottomLeft" state="frozen"/>
      <selection pane="bottomLeft" activeCell="K3637" sqref="K3637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926" t="s">
        <v>3568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926" t="s">
        <v>3568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926" t="s">
        <v>3568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926" t="s">
        <v>3568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926" t="s">
        <v>3567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926" t="s">
        <v>3567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926" t="s">
        <v>3567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926" t="s">
        <v>3568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926" t="s">
        <v>3568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926" t="s">
        <v>3568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926" t="s">
        <v>3568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926" t="s">
        <v>3568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926" t="s">
        <v>3567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926" t="s">
        <v>3567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939" t="s">
        <v>3567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939" t="s">
        <v>3567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939" t="s">
        <v>3567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939" t="s">
        <v>3567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939" t="s">
        <v>3567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939" t="s">
        <v>3567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957" t="s">
        <v>3567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963" t="s">
        <v>3567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973" t="s">
        <v>3567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973" t="s">
        <v>3567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979" t="s">
        <v>3567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981" t="s">
        <v>3567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981" t="s">
        <v>3567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981" t="s">
        <v>3567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993" t="s">
        <v>3567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026" t="s">
        <v>3567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026" t="s">
        <v>3567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026" t="s">
        <v>3567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026" t="s">
        <v>3567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026" t="s">
        <v>3567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037" t="s">
        <v>3567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082" t="s">
        <v>3567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082" t="s">
        <v>3567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082" t="s">
        <v>3567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082" t="s">
        <v>3567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082" t="s">
        <v>3567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082" t="s">
        <v>3567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088" t="s">
        <v>3567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115" t="s">
        <v>3567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115" t="s">
        <v>3567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134" t="s">
        <v>3567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148" t="s">
        <v>3567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148" t="s">
        <v>3567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148" t="s">
        <v>3567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148" t="s">
        <v>3567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151" t="s">
        <v>3567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161" t="s">
        <v>3567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161" t="s">
        <v>3567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161" t="s">
        <v>3567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173" t="s">
        <v>3568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186" t="s">
        <v>3567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190" t="s">
        <v>3567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190" t="s">
        <v>3567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190" t="s">
        <v>3567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190" t="s">
        <v>3567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198" t="s">
        <v>3567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17" t="s">
        <v>3567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17" t="s">
        <v>3567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16" t="s">
        <v>4291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>
      <c r="B3617" s="1219" t="s">
        <v>4295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16" t="s">
        <v>4291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customHeight="1">
      <c r="B3618" s="1219" t="s">
        <v>4294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customHeight="1">
      <c r="B3619" s="1219" t="s">
        <v>4293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16" t="s">
        <v>4291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customHeight="1">
      <c r="B3620" s="1238" t="s">
        <v>4312</v>
      </c>
      <c r="C3620" s="935" t="s">
        <v>3556</v>
      </c>
      <c r="D3620" s="1239">
        <v>46241.641215277778</v>
      </c>
      <c r="E3620" s="1240">
        <v>9.9499999999999993</v>
      </c>
      <c r="F3620" s="654">
        <v>4.4999999999999998E-2</v>
      </c>
      <c r="G3620" s="1241">
        <f t="shared" ref="G3620:G3636" si="119">IF(E3620&gt;0,E3620/(1-F3620),E3620)</f>
        <v>10.418848167539267</v>
      </c>
      <c r="H3620" s="1222" t="s">
        <v>1666</v>
      </c>
      <c r="I3620" s="1242" t="s">
        <v>2301</v>
      </c>
      <c r="J3620" s="1241">
        <v>1.52</v>
      </c>
      <c r="K3620" s="1241">
        <v>20</v>
      </c>
      <c r="L3620" s="1239">
        <f>INT(base[[#This Row],[Data de liquidação]])</f>
        <v>46241</v>
      </c>
      <c r="M3620" s="1241">
        <f>base[[#This Row],[L/P Bruto]]-base[[#This Row],[L/P Líquido]]</f>
        <v>0.46884816753926728</v>
      </c>
      <c r="N3620" s="1241">
        <f>base[[#This Row],[L/P Líquido]]/base[[#This Row],[Stake/Responsabilidade]]</f>
        <v>0.49749999999999994</v>
      </c>
      <c r="O3620" s="1243">
        <f>IF(base[[#This Row],[L/P Líquido]]&gt;0,1,0)</f>
        <v>1</v>
      </c>
      <c r="P3620" s="1243"/>
      <c r="Q3620" s="1243" t="str">
        <f>LEFT(base[[#This Row],[Evento / Mercado]],FIND("vs",base[[#This Row],[Evento / Mercado]])-2)</f>
        <v>FC Zbrojovka Brno</v>
      </c>
      <c r="R3620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43" t="str">
        <f>LEFT(base[[#This Row],[Evento / Mercado]],FIND("/",base[[#This Row],[Evento / Mercado]])-2)</f>
        <v>FC Zbrojovka Brno vs FC Slovan Liberec</v>
      </c>
    </row>
    <row r="3621" spans="2:19" ht="15" customHeight="1">
      <c r="B3621" s="1238" t="s">
        <v>4311</v>
      </c>
      <c r="C3621" s="935" t="s">
        <v>3556</v>
      </c>
      <c r="D3621" s="1239">
        <v>46241.662094907406</v>
      </c>
      <c r="E3621" s="1240">
        <v>50.93</v>
      </c>
      <c r="F3621" s="654">
        <v>4.4999999999999998E-2</v>
      </c>
      <c r="G3621" s="1241">
        <f t="shared" si="119"/>
        <v>53.329842931937172</v>
      </c>
      <c r="H3621" s="1216" t="s">
        <v>179</v>
      </c>
      <c r="I3621" s="1217" t="s">
        <v>392</v>
      </c>
      <c r="J3621" s="1241">
        <v>10</v>
      </c>
      <c r="K3621" s="1241">
        <v>479.97</v>
      </c>
      <c r="L3621" s="1239">
        <f>INT(base[[#This Row],[Data de liquidação]])</f>
        <v>46241</v>
      </c>
      <c r="M3621" s="1241">
        <f>base[[#This Row],[L/P Bruto]]-base[[#This Row],[L/P Líquido]]</f>
        <v>2.3998429319371724</v>
      </c>
      <c r="N3621" s="1241">
        <f>base[[#This Row],[L/P Líquido]]/base[[#This Row],[Stake/Responsabilidade]]</f>
        <v>0.10611079859157864</v>
      </c>
      <c r="O3621" s="1243">
        <f>IF(base[[#This Row],[L/P Líquido]]&gt;0,1,0)</f>
        <v>1</v>
      </c>
      <c r="P3621" s="1243"/>
      <c r="Q3621" s="1243" t="str">
        <f>LEFT(base[[#This Row],[Evento / Mercado]],FIND("vs",base[[#This Row],[Evento / Mercado]])-2)</f>
        <v>Östersunds FK</v>
      </c>
      <c r="R3621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43" t="str">
        <f>LEFT(base[[#This Row],[Evento / Mercado]],FIND("/",base[[#This Row],[Evento / Mercado]])-2)</f>
        <v>Östersunds FK vs GIF Sundsvall</v>
      </c>
    </row>
    <row r="3622" spans="2:19" ht="15" customHeight="1">
      <c r="B3622" s="1238" t="s">
        <v>4310</v>
      </c>
      <c r="C3622" s="935" t="s">
        <v>3556</v>
      </c>
      <c r="D3622" s="1239">
        <v>46241.662349537037</v>
      </c>
      <c r="E3622" s="1240">
        <v>-73.45</v>
      </c>
      <c r="F3622" s="654">
        <v>4.4999999999999998E-2</v>
      </c>
      <c r="G3622" s="1241">
        <f t="shared" si="119"/>
        <v>-73.45</v>
      </c>
      <c r="H3622" s="1241" t="s">
        <v>3868</v>
      </c>
      <c r="I3622" s="1242" t="s">
        <v>627</v>
      </c>
      <c r="J3622" s="1241">
        <v>15</v>
      </c>
      <c r="K3622" s="1241">
        <v>600.04</v>
      </c>
      <c r="L3622" s="1239">
        <f>INT(base[[#This Row],[Data de liquidação]])</f>
        <v>46241</v>
      </c>
      <c r="M3622" s="1241">
        <f>base[[#This Row],[L/P Bruto]]-base[[#This Row],[L/P Líquido]]</f>
        <v>0</v>
      </c>
      <c r="N3622" s="1241">
        <f>base[[#This Row],[L/P Líquido]]/base[[#This Row],[Stake/Responsabilidade]]</f>
        <v>-0.12240850609959338</v>
      </c>
      <c r="O3622" s="1243">
        <f>IF(base[[#This Row],[L/P Líquido]]&gt;0,1,0)</f>
        <v>0</v>
      </c>
      <c r="P3622" s="1243"/>
      <c r="Q3622" s="1243" t="str">
        <f>LEFT(base[[#This Row],[Evento / Mercado]],FIND("vs",base[[#This Row],[Evento / Mercado]])-2)</f>
        <v>Sandefjord Fotball</v>
      </c>
      <c r="R3622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43" t="str">
        <f>LEFT(base[[#This Row],[Evento / Mercado]],FIND("/",base[[#This Row],[Evento / Mercado]])-2)</f>
        <v>Sandefjord Fotball vs KFUM Oslo</v>
      </c>
    </row>
    <row r="3623" spans="2:19" ht="15" customHeight="1">
      <c r="B3623" s="1238" t="s">
        <v>4309</v>
      </c>
      <c r="C3623" s="935" t="s">
        <v>3556</v>
      </c>
      <c r="D3623" s="1239">
        <v>46241.681550925925</v>
      </c>
      <c r="E3623" s="1240">
        <v>33.700000000000003</v>
      </c>
      <c r="F3623" s="654">
        <v>4.4999999999999998E-2</v>
      </c>
      <c r="G3623" s="1241">
        <f t="shared" si="119"/>
        <v>35.287958115183251</v>
      </c>
      <c r="H3623" s="1241" t="s">
        <v>3868</v>
      </c>
      <c r="I3623" s="1242" t="s">
        <v>627</v>
      </c>
      <c r="J3623" s="1241">
        <v>18</v>
      </c>
      <c r="K3623" s="1241">
        <v>599.92999999999995</v>
      </c>
      <c r="L3623" s="1239">
        <f>INT(base[[#This Row],[Data de liquidação]])</f>
        <v>46241</v>
      </c>
      <c r="M3623" s="1241">
        <f>base[[#This Row],[L/P Bruto]]-base[[#This Row],[L/P Líquido]]</f>
        <v>1.5879581151832483</v>
      </c>
      <c r="N3623" s="1241">
        <f>base[[#This Row],[L/P Líquido]]/base[[#This Row],[Stake/Responsabilidade]]</f>
        <v>5.6173220209024398E-2</v>
      </c>
      <c r="O3623" s="1243">
        <f>IF(base[[#This Row],[L/P Líquido]]&gt;0,1,0)</f>
        <v>1</v>
      </c>
      <c r="P3623" s="1243"/>
      <c r="Q3623" s="1243" t="str">
        <f>LEFT(base[[#This Row],[Evento / Mercado]],FIND("vs",base[[#This Row],[Evento / Mercado]])-2)</f>
        <v>SCR Altach</v>
      </c>
      <c r="R3623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43" t="str">
        <f>LEFT(base[[#This Row],[Evento / Mercado]],FIND("/",base[[#This Row],[Evento / Mercado]])-2)</f>
        <v>SCR Altach vs WSG Tirol</v>
      </c>
    </row>
    <row r="3624" spans="2:19" ht="15" customHeight="1">
      <c r="B3624" s="1238" t="s">
        <v>4308</v>
      </c>
      <c r="C3624" s="935" t="s">
        <v>3556</v>
      </c>
      <c r="D3624" s="1239">
        <v>46241.706157407411</v>
      </c>
      <c r="E3624" s="1240">
        <v>-20</v>
      </c>
      <c r="F3624" s="654">
        <v>4.4999999999999998E-2</v>
      </c>
      <c r="G3624" s="1241">
        <f t="shared" si="119"/>
        <v>-20</v>
      </c>
      <c r="H3624" s="1222" t="s">
        <v>1666</v>
      </c>
      <c r="I3624" s="1242" t="s">
        <v>2301</v>
      </c>
      <c r="J3624" s="1241">
        <v>1.54</v>
      </c>
      <c r="K3624" s="1241">
        <v>20</v>
      </c>
      <c r="L3624" s="1239">
        <f>INT(base[[#This Row],[Data de liquidação]])</f>
        <v>46241</v>
      </c>
      <c r="M3624" s="1241">
        <f>base[[#This Row],[L/P Bruto]]-base[[#This Row],[L/P Líquido]]</f>
        <v>0</v>
      </c>
      <c r="N3624" s="1241">
        <f>base[[#This Row],[L/P Líquido]]/base[[#This Row],[Stake/Responsabilidade]]</f>
        <v>-1</v>
      </c>
      <c r="O3624" s="1243">
        <f>IF(base[[#This Row],[L/P Líquido]]&gt;0,1,0)</f>
        <v>0</v>
      </c>
      <c r="P3624" s="1243"/>
      <c r="Q3624" s="1243" t="str">
        <f>LEFT(base[[#This Row],[Evento / Mercado]],FIND("vs",base[[#This Row],[Evento / Mercado]])-2)</f>
        <v>AFC UTA Arad</v>
      </c>
      <c r="R3624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43" t="str">
        <f>LEFT(base[[#This Row],[Evento / Mercado]],FIND("/",base[[#This Row],[Evento / Mercado]])-2)</f>
        <v>AFC UTA Arad vs Rapid Bucuresti</v>
      </c>
    </row>
    <row r="3625" spans="2:19" ht="15" customHeight="1">
      <c r="B3625" s="1238" t="s">
        <v>4307</v>
      </c>
      <c r="C3625" s="935" t="s">
        <v>3556</v>
      </c>
      <c r="D3625" s="1239">
        <v>46241.727002314816</v>
      </c>
      <c r="E3625" s="1240">
        <v>-120</v>
      </c>
      <c r="F3625" s="654">
        <v>4.4999999999999998E-2</v>
      </c>
      <c r="G3625" s="1241">
        <f t="shared" si="119"/>
        <v>-120</v>
      </c>
      <c r="H3625" s="1241" t="s">
        <v>314</v>
      </c>
      <c r="I3625" s="1242" t="s">
        <v>349</v>
      </c>
      <c r="J3625" s="1241">
        <v>1.63</v>
      </c>
      <c r="K3625" s="1241">
        <v>120</v>
      </c>
      <c r="L3625" s="1239">
        <f>INT(base[[#This Row],[Data de liquidação]])</f>
        <v>46241</v>
      </c>
      <c r="M3625" s="1241">
        <f>base[[#This Row],[L/P Bruto]]-base[[#This Row],[L/P Líquido]]</f>
        <v>0</v>
      </c>
      <c r="N3625" s="1241">
        <f>base[[#This Row],[L/P Líquido]]/base[[#This Row],[Stake/Responsabilidade]]</f>
        <v>-1</v>
      </c>
      <c r="O3625" s="1243">
        <f>IF(base[[#This Row],[L/P Líquido]]&gt;0,1,0)</f>
        <v>0</v>
      </c>
      <c r="P3625" s="1243"/>
      <c r="Q3625" s="1243" t="str">
        <f>LEFT(base[[#This Row],[Evento / Mercado]],FIND("vs",base[[#This Row],[Evento / Mercado]])-2)</f>
        <v>VfL Bochum</v>
      </c>
      <c r="R3625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43" t="str">
        <f>LEFT(base[[#This Row],[Evento / Mercado]],FIND("/",base[[#This Row],[Evento / Mercado]])-2)</f>
        <v>VfL Bochum vs Hertha BSC</v>
      </c>
    </row>
    <row r="3626" spans="2:19" ht="15" customHeight="1">
      <c r="B3626" s="1238" t="s">
        <v>4306</v>
      </c>
      <c r="C3626" s="935" t="s">
        <v>3556</v>
      </c>
      <c r="D3626" s="1239">
        <v>46241.733715277776</v>
      </c>
      <c r="E3626" s="1240">
        <v>32.83</v>
      </c>
      <c r="F3626" s="654">
        <v>4.4999999999999998E-2</v>
      </c>
      <c r="G3626" s="1241">
        <f t="shared" si="119"/>
        <v>34.376963350785338</v>
      </c>
      <c r="H3626" s="1241" t="s">
        <v>74</v>
      </c>
      <c r="I3626" s="1242" t="s">
        <v>627</v>
      </c>
      <c r="J3626" s="1241">
        <v>14</v>
      </c>
      <c r="K3626" s="1241">
        <v>446.94</v>
      </c>
      <c r="L3626" s="1239">
        <f>INT(base[[#This Row],[Data de liquidação]])</f>
        <v>46241</v>
      </c>
      <c r="M3626" s="1241">
        <f>base[[#This Row],[L/P Bruto]]-base[[#This Row],[L/P Líquido]]</f>
        <v>1.5469633507853402</v>
      </c>
      <c r="N3626" s="1241">
        <f>base[[#This Row],[L/P Líquido]]/base[[#This Row],[Stake/Responsabilidade]]</f>
        <v>7.3455049894840474E-2</v>
      </c>
      <c r="O3626" s="1243">
        <f>IF(base[[#This Row],[L/P Líquido]]&gt;0,1,0)</f>
        <v>1</v>
      </c>
      <c r="P3626" s="1243"/>
      <c r="Q3626" s="1243" t="str">
        <f>LEFT(base[[#This Row],[Evento / Mercado]],FIND("vs",base[[#This Row],[Evento / Mercado]])-2)</f>
        <v>Galway United</v>
      </c>
      <c r="R3626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43" t="str">
        <f>LEFT(base[[#This Row],[Evento / Mercado]],FIND("/",base[[#This Row],[Evento / Mercado]])-2)</f>
        <v>Galway United vs Drogheda United</v>
      </c>
    </row>
    <row r="3627" spans="2:19" ht="15" customHeight="1">
      <c r="B3627" s="1238" t="s">
        <v>4305</v>
      </c>
      <c r="C3627" s="935" t="s">
        <v>3556</v>
      </c>
      <c r="D3627" s="1239">
        <v>46241.784282407411</v>
      </c>
      <c r="E3627" s="1240">
        <v>5.73</v>
      </c>
      <c r="F3627" s="654">
        <v>4.4999999999999998E-2</v>
      </c>
      <c r="G3627" s="1241">
        <f t="shared" si="119"/>
        <v>6.0000000000000009</v>
      </c>
      <c r="H3627" s="1216" t="s">
        <v>4291</v>
      </c>
      <c r="I3627" s="1242" t="s">
        <v>13</v>
      </c>
      <c r="J3627" s="1241">
        <v>1.3</v>
      </c>
      <c r="K3627" s="1241">
        <v>20</v>
      </c>
      <c r="L3627" s="1239">
        <f>INT(base[[#This Row],[Data de liquidação]])</f>
        <v>46241</v>
      </c>
      <c r="M3627" s="1241">
        <f>base[[#This Row],[L/P Bruto]]-base[[#This Row],[L/P Líquido]]</f>
        <v>0.27000000000000046</v>
      </c>
      <c r="N3627" s="1241">
        <f>base[[#This Row],[L/P Líquido]]/base[[#This Row],[Stake/Responsabilidade]]</f>
        <v>0.28650000000000003</v>
      </c>
      <c r="O3627" s="1243">
        <f>IF(base[[#This Row],[L/P Líquido]]&gt;0,1,0)</f>
        <v>1</v>
      </c>
      <c r="P3627" s="1243"/>
      <c r="Q3627" s="1243" t="str">
        <f>LEFT(base[[#This Row],[Evento / Mercado]],FIND("vs",base[[#This Row],[Evento / Mercado]])-2)</f>
        <v>Comerciantes Unidos</v>
      </c>
      <c r="R3627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43" t="str">
        <f>LEFT(base[[#This Row],[Evento / Mercado]],FIND("/",base[[#This Row],[Evento / Mercado]])-2)</f>
        <v>Comerciantes Unidos vs Cusco FC</v>
      </c>
    </row>
    <row r="3628" spans="2:19" ht="15" customHeight="1">
      <c r="B3628" s="1238" t="s">
        <v>4304</v>
      </c>
      <c r="C3628" s="935" t="s">
        <v>3556</v>
      </c>
      <c r="D3628" s="1239">
        <v>46241.793634259258</v>
      </c>
      <c r="E3628" s="1240">
        <v>1.57</v>
      </c>
      <c r="F3628" s="654">
        <v>4.4999999999999998E-2</v>
      </c>
      <c r="G3628" s="1241">
        <f t="shared" si="119"/>
        <v>1.6439790575916231</v>
      </c>
      <c r="H3628" s="1241" t="s">
        <v>1666</v>
      </c>
      <c r="I3628" s="1242" t="s">
        <v>3333</v>
      </c>
      <c r="J3628" s="1241">
        <v>1.82</v>
      </c>
      <c r="K3628" s="1241">
        <v>2</v>
      </c>
      <c r="L3628" s="1239">
        <f>INT(base[[#This Row],[Data de liquidação]])</f>
        <v>46241</v>
      </c>
      <c r="M3628" s="1241">
        <f>base[[#This Row],[L/P Bruto]]-base[[#This Row],[L/P Líquido]]</f>
        <v>7.3979057591623043E-2</v>
      </c>
      <c r="N3628" s="1241">
        <f>base[[#This Row],[L/P Líquido]]/base[[#This Row],[Stake/Responsabilidade]]</f>
        <v>0.78500000000000003</v>
      </c>
      <c r="O3628" s="1243">
        <f>IF(base[[#This Row],[L/P Líquido]]&gt;0,1,0)</f>
        <v>1</v>
      </c>
      <c r="P3628" s="1243"/>
      <c r="Q3628" s="1243" t="str">
        <f>LEFT(base[[#This Row],[Evento / Mercado]],FIND("vs",base[[#This Row],[Evento / Mercado]])-2)</f>
        <v>Comerciantes Unidos</v>
      </c>
      <c r="R3628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43" t="str">
        <f>LEFT(base[[#This Row],[Evento / Mercado]],FIND("/",base[[#This Row],[Evento / Mercado]])-2)</f>
        <v>Comerciantes Unidos vs Cusco FC</v>
      </c>
    </row>
    <row r="3629" spans="2:19" ht="15" customHeight="1">
      <c r="B3629" s="1238" t="s">
        <v>4303</v>
      </c>
      <c r="C3629" s="935" t="s">
        <v>3556</v>
      </c>
      <c r="D3629" s="1239">
        <v>46241.841284722221</v>
      </c>
      <c r="E3629" s="1240">
        <v>-463.05</v>
      </c>
      <c r="F3629" s="654">
        <v>4.4999999999999998E-2</v>
      </c>
      <c r="G3629" s="1241">
        <f t="shared" si="119"/>
        <v>-463.05</v>
      </c>
      <c r="H3629" s="1241" t="s">
        <v>3334</v>
      </c>
      <c r="I3629" s="1242" t="s">
        <v>627</v>
      </c>
      <c r="J3629" s="1241">
        <v>50</v>
      </c>
      <c r="K3629" s="1241">
        <v>463.05</v>
      </c>
      <c r="L3629" s="1239">
        <f>INT(base[[#This Row],[Data de liquidação]])</f>
        <v>46241</v>
      </c>
      <c r="M3629" s="1241">
        <f>base[[#This Row],[L/P Bruto]]-base[[#This Row],[L/P Líquido]]</f>
        <v>0</v>
      </c>
      <c r="N3629" s="1241">
        <f>base[[#This Row],[L/P Líquido]]/base[[#This Row],[Stake/Responsabilidade]]</f>
        <v>-1</v>
      </c>
      <c r="O3629" s="1243">
        <f>IF(base[[#This Row],[L/P Líquido]]&gt;0,1,0)</f>
        <v>0</v>
      </c>
      <c r="P3629" s="1243"/>
      <c r="Q3629" s="1243" t="str">
        <f>LEFT(base[[#This Row],[Evento / Mercado]],FIND("vs",base[[#This Row],[Evento / Mercado]])-2)</f>
        <v>Academia de Balompie Boliviano</v>
      </c>
      <c r="R3629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43" t="str">
        <f>LEFT(base[[#This Row],[Evento / Mercado]],FIND("/",base[[#This Row],[Evento / Mercado]])-2)</f>
        <v>Academia de Balompie Boliviano vs Guabira</v>
      </c>
    </row>
    <row r="3630" spans="2:19" ht="15" customHeight="1">
      <c r="B3630" s="1238" t="s">
        <v>4302</v>
      </c>
      <c r="C3630" s="935" t="s">
        <v>3556</v>
      </c>
      <c r="D3630" s="1239">
        <v>46241.867604166669</v>
      </c>
      <c r="E3630" s="1240">
        <v>6.69</v>
      </c>
      <c r="F3630" s="654">
        <v>4.4999999999999998E-2</v>
      </c>
      <c r="G3630" s="1241">
        <f t="shared" si="119"/>
        <v>7.0052356020942419</v>
      </c>
      <c r="H3630" s="1216" t="s">
        <v>4291</v>
      </c>
      <c r="I3630" s="1217" t="s">
        <v>75</v>
      </c>
      <c r="J3630" s="1241">
        <v>1.35</v>
      </c>
      <c r="K3630" s="1241">
        <v>20</v>
      </c>
      <c r="L3630" s="1239">
        <f>INT(base[[#This Row],[Data de liquidação]])</f>
        <v>46241</v>
      </c>
      <c r="M3630" s="1241">
        <f>base[[#This Row],[L/P Bruto]]-base[[#This Row],[L/P Líquido]]</f>
        <v>0.31523560209424151</v>
      </c>
      <c r="N3630" s="1241">
        <f>base[[#This Row],[L/P Líquido]]/base[[#This Row],[Stake/Responsabilidade]]</f>
        <v>0.33450000000000002</v>
      </c>
      <c r="O3630" s="1243">
        <f>IF(base[[#This Row],[L/P Líquido]]&gt;0,1,0)</f>
        <v>1</v>
      </c>
      <c r="P3630" s="1243"/>
      <c r="Q3630" s="1243" t="str">
        <f>LEFT(base[[#This Row],[Evento / Mercado]],FIND("vs",base[[#This Row],[Evento / Mercado]])-2)</f>
        <v>Rosario Central</v>
      </c>
      <c r="R3630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43" t="str">
        <f>LEFT(base[[#This Row],[Evento / Mercado]],FIND("/",base[[#This Row],[Evento / Mercado]])-2)</f>
        <v>Rosario Central vs Aldosivi</v>
      </c>
    </row>
    <row r="3631" spans="2:19" ht="15" customHeight="1">
      <c r="B3631" s="1238" t="s">
        <v>4301</v>
      </c>
      <c r="C3631" s="935" t="s">
        <v>3556</v>
      </c>
      <c r="D3631" s="1239">
        <v>46241.897881944446</v>
      </c>
      <c r="E3631" s="1240">
        <v>94.36</v>
      </c>
      <c r="F3631" s="654">
        <v>4.4999999999999998E-2</v>
      </c>
      <c r="G3631" s="1241">
        <f t="shared" si="119"/>
        <v>98.806282722513089</v>
      </c>
      <c r="H3631" s="1241" t="s">
        <v>3330</v>
      </c>
      <c r="I3631" s="1242" t="s">
        <v>3567</v>
      </c>
      <c r="J3631" s="1241">
        <f>(4.9+1.95)/2</f>
        <v>3.4250000000000003</v>
      </c>
      <c r="K3631" s="1241">
        <v>250</v>
      </c>
      <c r="L3631" s="1239">
        <f>INT(base[[#This Row],[Data de liquidação]])</f>
        <v>46241</v>
      </c>
      <c r="M3631" s="1241">
        <f>base[[#This Row],[L/P Bruto]]-base[[#This Row],[L/P Líquido]]</f>
        <v>4.4462827225130894</v>
      </c>
      <c r="N3631" s="1241">
        <f>base[[#This Row],[L/P Líquido]]/base[[#This Row],[Stake/Responsabilidade]]</f>
        <v>0.37744</v>
      </c>
      <c r="O3631" s="1243">
        <f>IF(base[[#This Row],[L/P Líquido]]&gt;0,1,0)</f>
        <v>1</v>
      </c>
      <c r="P3631" s="1243"/>
      <c r="Q3631" s="1243" t="str">
        <f>LEFT(base[[#This Row],[Evento / Mercado]],FIND("vs",base[[#This Row],[Evento / Mercado]])-2)</f>
        <v>Operário Ferroviário</v>
      </c>
      <c r="R3631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43" t="str">
        <f>LEFT(base[[#This Row],[Evento / Mercado]],FIND("/",base[[#This Row],[Evento / Mercado]])-2)</f>
        <v>Operário Ferroviário vs São Bernardo FC</v>
      </c>
    </row>
    <row r="3632" spans="2:19" ht="15" customHeight="1">
      <c r="B3632" s="1238" t="s">
        <v>4300</v>
      </c>
      <c r="C3632" s="935" t="s">
        <v>3556</v>
      </c>
      <c r="D3632" s="1239">
        <v>46241.969155092593</v>
      </c>
      <c r="E3632" s="1240">
        <v>7.64</v>
      </c>
      <c r="F3632" s="654">
        <v>4.4999999999999998E-2</v>
      </c>
      <c r="G3632" s="1241">
        <f t="shared" si="119"/>
        <v>8</v>
      </c>
      <c r="H3632" s="1216" t="s">
        <v>4291</v>
      </c>
      <c r="I3632" s="1217" t="s">
        <v>75</v>
      </c>
      <c r="J3632" s="1241">
        <v>1.4</v>
      </c>
      <c r="K3632" s="1241">
        <v>20</v>
      </c>
      <c r="L3632" s="1239">
        <f>INT(base[[#This Row],[Data de liquidação]])</f>
        <v>46241</v>
      </c>
      <c r="M3632" s="1241">
        <f>base[[#This Row],[L/P Bruto]]-base[[#This Row],[L/P Líquido]]</f>
        <v>0.36000000000000032</v>
      </c>
      <c r="N3632" s="1241">
        <f>base[[#This Row],[L/P Líquido]]/base[[#This Row],[Stake/Responsabilidade]]</f>
        <v>0.38200000000000001</v>
      </c>
      <c r="O3632" s="1243">
        <f>IF(base[[#This Row],[L/P Líquido]]&gt;0,1,0)</f>
        <v>1</v>
      </c>
      <c r="P3632" s="1243"/>
      <c r="Q3632" s="1243" t="str">
        <f>LEFT(base[[#This Row],[Evento / Mercado]],FIND("vs",base[[#This Row],[Evento / Mercado]])-2)</f>
        <v>Independiente Rivadavia</v>
      </c>
      <c r="R3632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43" t="str">
        <f>LEFT(base[[#This Row],[Evento / Mercado]],FIND("/",base[[#This Row],[Evento / Mercado]])-2)</f>
        <v>Independiente Rivadavia vs Estudiantes Río Cuarto</v>
      </c>
    </row>
    <row r="3633" spans="2:19" ht="15" customHeight="1">
      <c r="B3633" s="1238" t="s">
        <v>4299</v>
      </c>
      <c r="C3633" s="935" t="s">
        <v>3556</v>
      </c>
      <c r="D3633" s="1239">
        <v>46241.976354166669</v>
      </c>
      <c r="E3633" s="1240">
        <v>9.8000000000000007</v>
      </c>
      <c r="F3633" s="654">
        <v>4.4999999999999998E-2</v>
      </c>
      <c r="G3633" s="1241">
        <f t="shared" si="119"/>
        <v>10.261780104712043</v>
      </c>
      <c r="H3633" s="1241" t="s">
        <v>3334</v>
      </c>
      <c r="I3633" s="1242" t="s">
        <v>627</v>
      </c>
      <c r="J3633" s="1241">
        <v>40</v>
      </c>
      <c r="K3633" s="1241">
        <v>400.14</v>
      </c>
      <c r="L3633" s="1239">
        <f>INT(base[[#This Row],[Data de liquidação]])</f>
        <v>46241</v>
      </c>
      <c r="M3633" s="1241">
        <f>base[[#This Row],[L/P Bruto]]-base[[#This Row],[L/P Líquido]]</f>
        <v>0.46178010471204267</v>
      </c>
      <c r="N3633" s="1241">
        <f>base[[#This Row],[L/P Líquido]]/base[[#This Row],[Stake/Responsabilidade]]</f>
        <v>2.4491428000199933E-2</v>
      </c>
      <c r="O3633" s="1243">
        <f>IF(base[[#This Row],[L/P Líquido]]&gt;0,1,0)</f>
        <v>1</v>
      </c>
      <c r="P3633" s="1243"/>
      <c r="Q3633" s="1243" t="str">
        <f>LEFT(base[[#This Row],[Evento / Mercado]],FIND("vs",base[[#This Row],[Evento / Mercado]])-2)</f>
        <v>Universidad Católica</v>
      </c>
      <c r="R3633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43" t="str">
        <f>LEFT(base[[#This Row],[Evento / Mercado]],FIND("/",base[[#This Row],[Evento / Mercado]])-2)</f>
        <v>Universidad Católica vs Cobresal</v>
      </c>
    </row>
    <row r="3634" spans="2:19" ht="15" customHeight="1">
      <c r="B3634" s="1238" t="s">
        <v>4298</v>
      </c>
      <c r="C3634" s="935" t="s">
        <v>3556</v>
      </c>
      <c r="D3634" s="1239">
        <v>46241.976527777777</v>
      </c>
      <c r="E3634" s="1240">
        <v>50.62</v>
      </c>
      <c r="F3634" s="654">
        <v>4.4999999999999998E-2</v>
      </c>
      <c r="G3634" s="1241">
        <f t="shared" si="119"/>
        <v>53.005235602094238</v>
      </c>
      <c r="H3634" s="1216" t="s">
        <v>179</v>
      </c>
      <c r="I3634" s="1217" t="s">
        <v>392</v>
      </c>
      <c r="J3634" s="1241">
        <v>11</v>
      </c>
      <c r="K3634" s="1241">
        <v>530</v>
      </c>
      <c r="L3634" s="1239">
        <f>INT(base[[#This Row],[Data de liquidação]])</f>
        <v>46241</v>
      </c>
      <c r="M3634" s="1241">
        <f>base[[#This Row],[L/P Bruto]]-base[[#This Row],[L/P Líquido]]</f>
        <v>2.3852356020942409</v>
      </c>
      <c r="N3634" s="1241">
        <f>base[[#This Row],[L/P Líquido]]/base[[#This Row],[Stake/Responsabilidade]]</f>
        <v>9.5509433962264148E-2</v>
      </c>
      <c r="O3634" s="1243">
        <f>IF(base[[#This Row],[L/P Líquido]]&gt;0,1,0)</f>
        <v>1</v>
      </c>
      <c r="P3634" s="1243"/>
      <c r="Q3634" s="1243" t="str">
        <f>LEFT(base[[#This Row],[Evento / Mercado]],FIND("vs",base[[#This Row],[Evento / Mercado]])-2)</f>
        <v>Universidad Católica</v>
      </c>
      <c r="R3634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43" t="str">
        <f>LEFT(base[[#This Row],[Evento / Mercado]],FIND("/",base[[#This Row],[Evento / Mercado]])-2)</f>
        <v>Universidad Católica vs Cobresal</v>
      </c>
    </row>
    <row r="3635" spans="2:19" ht="15" customHeight="1">
      <c r="B3635" s="1238" t="s">
        <v>4297</v>
      </c>
      <c r="C3635" s="935" t="s">
        <v>3556</v>
      </c>
      <c r="D3635" s="1239">
        <v>46241.986967592595</v>
      </c>
      <c r="E3635" s="1240">
        <v>53.28</v>
      </c>
      <c r="F3635" s="654">
        <v>4.4999999999999998E-2</v>
      </c>
      <c r="G3635" s="1241">
        <f t="shared" si="119"/>
        <v>55.790575916230367</v>
      </c>
      <c r="H3635" s="1216" t="s">
        <v>179</v>
      </c>
      <c r="I3635" s="1217" t="s">
        <v>392</v>
      </c>
      <c r="J3635" s="1241">
        <v>10.5</v>
      </c>
      <c r="K3635" s="1241">
        <v>530.01</v>
      </c>
      <c r="L3635" s="1239">
        <f>INT(base[[#This Row],[Data de liquidação]])</f>
        <v>46241</v>
      </c>
      <c r="M3635" s="1241">
        <f>base[[#This Row],[L/P Bruto]]-base[[#This Row],[L/P Líquido]]</f>
        <v>2.5105759162303656</v>
      </c>
      <c r="N3635" s="1241">
        <f>base[[#This Row],[L/P Líquido]]/base[[#This Row],[Stake/Responsabilidade]]</f>
        <v>0.10052640516216675</v>
      </c>
      <c r="O3635" s="1243">
        <f>IF(base[[#This Row],[L/P Líquido]]&gt;0,1,0)</f>
        <v>1</v>
      </c>
      <c r="P3635" s="1243"/>
      <c r="Q3635" s="1243" t="str">
        <f>LEFT(base[[#This Row],[Evento / Mercado]],FIND("vs",base[[#This Row],[Evento / Mercado]])-2)</f>
        <v>Independiente Rivadavia</v>
      </c>
      <c r="R3635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43" t="str">
        <f>LEFT(base[[#This Row],[Evento / Mercado]],FIND("/",base[[#This Row],[Evento / Mercado]])-2)</f>
        <v>Independiente Rivadavia vs Estudiantes Río Cuarto</v>
      </c>
    </row>
    <row r="3636" spans="2:19" ht="15" customHeight="1">
      <c r="B3636" s="1238" t="s">
        <v>4296</v>
      </c>
      <c r="C3636" s="935" t="s">
        <v>3556</v>
      </c>
      <c r="D3636" s="1239">
        <v>46241.998865740738</v>
      </c>
      <c r="E3636" s="1240">
        <v>7.07</v>
      </c>
      <c r="F3636" s="654">
        <v>4.4999999999999998E-2</v>
      </c>
      <c r="G3636" s="1241">
        <f t="shared" si="119"/>
        <v>7.4031413612565453</v>
      </c>
      <c r="H3636" s="1216" t="s">
        <v>4291</v>
      </c>
      <c r="I3636" s="1217" t="s">
        <v>75</v>
      </c>
      <c r="J3636" s="1241">
        <v>1.37</v>
      </c>
      <c r="K3636" s="1241">
        <v>20</v>
      </c>
      <c r="L3636" s="1239">
        <f>INT(base[[#This Row],[Data de liquidação]])</f>
        <v>46241</v>
      </c>
      <c r="M3636" s="1241">
        <f>base[[#This Row],[L/P Bruto]]-base[[#This Row],[L/P Líquido]]</f>
        <v>0.33314136125654503</v>
      </c>
      <c r="N3636" s="1241">
        <f>base[[#This Row],[L/P Líquido]]/base[[#This Row],[Stake/Responsabilidade]]</f>
        <v>0.35350000000000004</v>
      </c>
      <c r="O3636" s="1243">
        <f>IF(base[[#This Row],[L/P Líquido]]&gt;0,1,0)</f>
        <v>1</v>
      </c>
      <c r="P3636" s="1243"/>
      <c r="Q3636" s="1243" t="str">
        <f>LEFT(base[[#This Row],[Evento / Mercado]],FIND("vs",base[[#This Row],[Evento / Mercado]])-2)</f>
        <v>Universitario de Deportes</v>
      </c>
      <c r="R3636" s="12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43" t="str">
        <f>LEFT(base[[#This Row],[Evento / Mercado]],FIND("/",base[[#This Row],[Evento / Mercado]])-2)</f>
        <v>Universitario de Deportes vs Sporting Cristal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9"/>
  <sheetViews>
    <sheetView showGridLines="0" zoomScale="80" zoomScaleNormal="80" workbookViewId="0">
      <selection activeCell="E3" sqref="E3:F19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4312</v>
      </c>
      <c r="D3" s="1003">
        <v>46241.583333333336</v>
      </c>
      <c r="E3" s="1003">
        <v>46241.641215277778</v>
      </c>
      <c r="F3" s="1004">
        <v>9.9499999999999993</v>
      </c>
      <c r="G3" s="934" t="str">
        <f>SUBSTITUTE(E3,",","")</f>
        <v>462416412152778</v>
      </c>
    </row>
    <row r="4" spans="2:7" ht="13.8" thickBot="1">
      <c r="B4" s="1001" t="s">
        <v>204</v>
      </c>
      <c r="C4" s="1002" t="s">
        <v>4311</v>
      </c>
      <c r="D4" s="1003">
        <v>46241.583333333336</v>
      </c>
      <c r="E4" s="1003">
        <v>46241.662094907406</v>
      </c>
      <c r="F4" s="1004">
        <v>50.93</v>
      </c>
      <c r="G4" s="934" t="str">
        <f>SUBSTITUTE(E4,",","")</f>
        <v>462416620949074</v>
      </c>
    </row>
    <row r="5" spans="2:7" ht="13.8" thickBot="1">
      <c r="B5" s="1001" t="s">
        <v>204</v>
      </c>
      <c r="C5" s="1002" t="s">
        <v>4310</v>
      </c>
      <c r="D5" s="1003">
        <v>46241.583333333336</v>
      </c>
      <c r="E5" s="1003">
        <v>46241.662349537037</v>
      </c>
      <c r="F5" s="1237">
        <v>-73.45</v>
      </c>
      <c r="G5" s="934" t="str">
        <f>SUBSTITUTE(E5,",","")</f>
        <v>46241662349537</v>
      </c>
    </row>
    <row r="6" spans="2:7" ht="13.8" thickBot="1">
      <c r="B6" s="1001" t="s">
        <v>204</v>
      </c>
      <c r="C6" s="1002" t="s">
        <v>4309</v>
      </c>
      <c r="D6" s="1003">
        <v>46241.604166666664</v>
      </c>
      <c r="E6" s="1003">
        <v>46241.681550925925</v>
      </c>
      <c r="F6" s="1004">
        <v>33.700000000000003</v>
      </c>
      <c r="G6" s="934" t="str">
        <f>SUBSTITUTE(E6,",","")</f>
        <v>462416815509259</v>
      </c>
    </row>
    <row r="7" spans="2:7" ht="13.8" thickBot="1">
      <c r="B7" s="1001" t="s">
        <v>204</v>
      </c>
      <c r="C7" s="1002" t="s">
        <v>4308</v>
      </c>
      <c r="D7" s="1003">
        <v>46241.626388888886</v>
      </c>
      <c r="E7" s="1003">
        <v>46241.706157407411</v>
      </c>
      <c r="F7" s="1237">
        <v>-20</v>
      </c>
      <c r="G7" s="934" t="str">
        <f>SUBSTITUTE(E7,",","")</f>
        <v>462417061574074</v>
      </c>
    </row>
    <row r="8" spans="2:7" ht="13.8" thickBot="1">
      <c r="B8" s="1001" t="s">
        <v>204</v>
      </c>
      <c r="C8" s="1002" t="s">
        <v>4307</v>
      </c>
      <c r="D8" s="1003">
        <v>46241.645833333336</v>
      </c>
      <c r="E8" s="1003">
        <v>46241.727002314816</v>
      </c>
      <c r="F8" s="1237">
        <v>-120</v>
      </c>
      <c r="G8" s="934" t="str">
        <f>SUBSTITUTE(E8,",","")</f>
        <v>462417270023148</v>
      </c>
    </row>
    <row r="9" spans="2:7" ht="13.8" thickBot="1">
      <c r="B9" s="1001" t="s">
        <v>204</v>
      </c>
      <c r="C9" s="1002" t="s">
        <v>4306</v>
      </c>
      <c r="D9" s="1003">
        <v>46241.65625</v>
      </c>
      <c r="E9" s="1003">
        <v>46241.733715277776</v>
      </c>
      <c r="F9" s="1004">
        <v>32.83</v>
      </c>
      <c r="G9" s="934" t="str">
        <f>SUBSTITUTE(E9,",","")</f>
        <v>462417337152778</v>
      </c>
    </row>
    <row r="10" spans="2:7" ht="13.8" thickBot="1">
      <c r="B10" s="1001" t="s">
        <v>204</v>
      </c>
      <c r="C10" s="1002" t="s">
        <v>4305</v>
      </c>
      <c r="D10" s="1003">
        <v>46241.720138888886</v>
      </c>
      <c r="E10" s="1003">
        <v>46241.784282407411</v>
      </c>
      <c r="F10" s="1004">
        <v>5.73</v>
      </c>
      <c r="G10" s="934" t="str">
        <f>SUBSTITUTE(E10,",","")</f>
        <v>462417842824074</v>
      </c>
    </row>
    <row r="11" spans="2:7" ht="13.8" thickBot="1">
      <c r="B11" s="1001" t="s">
        <v>204</v>
      </c>
      <c r="C11" s="1002" t="s">
        <v>4304</v>
      </c>
      <c r="D11" s="1003">
        <v>46241.720138888886</v>
      </c>
      <c r="E11" s="1003">
        <v>46241.793634259258</v>
      </c>
      <c r="F11" s="1004">
        <v>1.57</v>
      </c>
      <c r="G11" s="934" t="str">
        <f>SUBSTITUTE(E11,",","")</f>
        <v>462417936342593</v>
      </c>
    </row>
    <row r="12" spans="2:7" ht="13.8" thickBot="1">
      <c r="B12" s="1001" t="s">
        <v>204</v>
      </c>
      <c r="C12" s="1002" t="s">
        <v>4303</v>
      </c>
      <c r="D12" s="1003">
        <v>46241.760416666664</v>
      </c>
      <c r="E12" s="1003">
        <v>46241.841284722221</v>
      </c>
      <c r="F12" s="1237">
        <v>-463.05</v>
      </c>
      <c r="G12" s="934" t="str">
        <f>SUBSTITUTE(E12,",","")</f>
        <v>462418412847222</v>
      </c>
    </row>
    <row r="13" spans="2:7" ht="13.8" thickBot="1">
      <c r="B13" s="1001" t="s">
        <v>204</v>
      </c>
      <c r="C13" s="1002" t="s">
        <v>4302</v>
      </c>
      <c r="D13" s="1003">
        <v>46241.816666666666</v>
      </c>
      <c r="E13" s="1003">
        <v>46241.867604166669</v>
      </c>
      <c r="F13" s="1004">
        <v>6.69</v>
      </c>
      <c r="G13" s="934" t="str">
        <f>SUBSTITUTE(E13,",","")</f>
        <v>462418676041667</v>
      </c>
    </row>
    <row r="14" spans="2:7" ht="13.8" thickBot="1">
      <c r="B14" s="1001" t="s">
        <v>204</v>
      </c>
      <c r="C14" s="1002" t="s">
        <v>4301</v>
      </c>
      <c r="D14" s="1003">
        <v>46241.813888888886</v>
      </c>
      <c r="E14" s="1003">
        <v>46241.897881944446</v>
      </c>
      <c r="F14" s="1004">
        <v>94.36</v>
      </c>
      <c r="G14" s="934" t="str">
        <f>SUBSTITUTE(E14,",","")</f>
        <v>462418978819444</v>
      </c>
    </row>
    <row r="15" spans="2:7" ht="13.8" thickBot="1">
      <c r="B15" s="1001" t="s">
        <v>204</v>
      </c>
      <c r="C15" s="1002" t="s">
        <v>4300</v>
      </c>
      <c r="D15" s="1003">
        <v>46241.90625</v>
      </c>
      <c r="E15" s="1003">
        <v>46241.969155092593</v>
      </c>
      <c r="F15" s="1004">
        <v>7.64</v>
      </c>
      <c r="G15" s="934" t="str">
        <f>SUBSTITUTE(E15,",","")</f>
        <v>462419691550926</v>
      </c>
    </row>
    <row r="16" spans="2:7" ht="13.8" thickBot="1">
      <c r="B16" s="1001" t="s">
        <v>204</v>
      </c>
      <c r="C16" s="1002" t="s">
        <v>4299</v>
      </c>
      <c r="D16" s="1003">
        <v>46241.895833333336</v>
      </c>
      <c r="E16" s="1003">
        <v>46241.976354166669</v>
      </c>
      <c r="F16" s="1004">
        <v>9.8000000000000007</v>
      </c>
      <c r="G16" s="934" t="str">
        <f>SUBSTITUTE(E16,",","")</f>
        <v>462419763541667</v>
      </c>
    </row>
    <row r="17" spans="2:7" ht="13.8" thickBot="1">
      <c r="B17" s="1001" t="s">
        <v>204</v>
      </c>
      <c r="C17" s="1002" t="s">
        <v>4298</v>
      </c>
      <c r="D17" s="1003">
        <v>46241.895833333336</v>
      </c>
      <c r="E17" s="1003">
        <v>46241.976527777777</v>
      </c>
      <c r="F17" s="1004">
        <v>50.62</v>
      </c>
      <c r="G17" s="934" t="str">
        <f>SUBSTITUTE(E17,",","")</f>
        <v>462419765277778</v>
      </c>
    </row>
    <row r="18" spans="2:7" ht="13.8" thickBot="1">
      <c r="B18" s="1001" t="s">
        <v>204</v>
      </c>
      <c r="C18" s="1002" t="s">
        <v>4297</v>
      </c>
      <c r="D18" s="1003">
        <v>46241.90625</v>
      </c>
      <c r="E18" s="1003">
        <v>46241.986967592595</v>
      </c>
      <c r="F18" s="1004">
        <v>53.28</v>
      </c>
      <c r="G18" s="934" t="str">
        <f>SUBSTITUTE(E18,",","")</f>
        <v>462419869675926</v>
      </c>
    </row>
    <row r="19" spans="2:7" ht="13.8" thickBot="1">
      <c r="B19" s="1001" t="s">
        <v>204</v>
      </c>
      <c r="C19" s="1002" t="s">
        <v>4296</v>
      </c>
      <c r="D19" s="1003">
        <v>46241.936805555553</v>
      </c>
      <c r="E19" s="1003">
        <v>46241.998865740738</v>
      </c>
      <c r="F19" s="1004">
        <v>7.07</v>
      </c>
      <c r="G19" s="934" t="str">
        <f>SUBSTITUTE(E19,",","")</f>
        <v>462419988657407</v>
      </c>
    </row>
  </sheetData>
  <autoFilter ref="B2:G2"/>
  <sortState ref="B3:G19">
    <sortCondition ref="E3:E19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582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54" t="s">
        <v>266</v>
      </c>
      <c r="C2" s="1242" t="s">
        <v>386</v>
      </c>
      <c r="E2" s="1254" t="s">
        <v>266</v>
      </c>
      <c r="F2" s="1242" t="s">
        <v>386</v>
      </c>
      <c r="G2" s="1242" t="s">
        <v>4001</v>
      </c>
      <c r="H2" s="1242" t="s">
        <v>3998</v>
      </c>
      <c r="J2" s="1254" t="s">
        <v>266</v>
      </c>
      <c r="K2" s="1242" t="s">
        <v>386</v>
      </c>
      <c r="L2" s="1242" t="s">
        <v>3998</v>
      </c>
      <c r="N2" s="1254" t="s">
        <v>266</v>
      </c>
      <c r="O2" s="1242" t="s">
        <v>386</v>
      </c>
      <c r="P2" s="1242" t="s">
        <v>3998</v>
      </c>
      <c r="R2" s="1254" t="s">
        <v>266</v>
      </c>
      <c r="S2" s="1242" t="s">
        <v>386</v>
      </c>
      <c r="T2" s="1242" t="s">
        <v>3998</v>
      </c>
    </row>
    <row r="3" spans="2:20" ht="15" customHeight="1">
      <c r="B3" s="1255" t="s">
        <v>3233</v>
      </c>
      <c r="C3" s="1241">
        <v>430.91</v>
      </c>
      <c r="E3" s="1255" t="s">
        <v>3233</v>
      </c>
      <c r="F3" s="1241">
        <v>343.95</v>
      </c>
      <c r="G3" s="1241">
        <v>4.1289795918367354</v>
      </c>
      <c r="H3" s="1243">
        <v>49</v>
      </c>
      <c r="I3" s="1126"/>
      <c r="J3" s="1255" t="s">
        <v>4000</v>
      </c>
      <c r="K3" s="1241">
        <v>167.39000000000004</v>
      </c>
      <c r="L3" s="1243">
        <v>38</v>
      </c>
      <c r="M3" s="1126"/>
      <c r="N3" s="1255" t="s">
        <v>3229</v>
      </c>
      <c r="O3" s="1241">
        <v>-0.25000000000001066</v>
      </c>
      <c r="P3" s="1243">
        <v>38</v>
      </c>
      <c r="R3" s="1255" t="s">
        <v>3232</v>
      </c>
      <c r="S3" s="1241">
        <v>254.81000000000012</v>
      </c>
      <c r="T3" s="1243">
        <v>35</v>
      </c>
    </row>
    <row r="4" spans="2:20" ht="15" customHeight="1">
      <c r="B4" s="1260" t="s">
        <v>3979</v>
      </c>
      <c r="C4" s="1241">
        <v>114.71</v>
      </c>
      <c r="E4" s="1255" t="s">
        <v>3328</v>
      </c>
      <c r="F4" s="1241">
        <v>-144.39999999999998</v>
      </c>
      <c r="G4" s="1241">
        <v>6.1157894736842104</v>
      </c>
      <c r="H4" s="1243">
        <v>19</v>
      </c>
      <c r="I4" s="1126"/>
      <c r="J4" s="1255" t="s">
        <v>3999</v>
      </c>
      <c r="K4" s="1241">
        <v>119.11999999999996</v>
      </c>
      <c r="L4" s="1243">
        <v>27</v>
      </c>
      <c r="M4" s="1126"/>
      <c r="N4" s="1255" t="s">
        <v>3230</v>
      </c>
      <c r="O4" s="1241">
        <v>286.7600000000001</v>
      </c>
      <c r="P4" s="1243">
        <v>27</v>
      </c>
      <c r="R4" s="1255" t="s">
        <v>3240</v>
      </c>
      <c r="S4" s="1241">
        <v>31.699999999999964</v>
      </c>
      <c r="T4" s="1243">
        <v>30</v>
      </c>
    </row>
    <row r="5" spans="2:20" ht="15" customHeight="1">
      <c r="B5" s="1260" t="s">
        <v>3980</v>
      </c>
      <c r="C5" s="1241">
        <v>-86.91</v>
      </c>
      <c r="E5" s="1255" t="s">
        <v>267</v>
      </c>
      <c r="F5" s="1241">
        <v>199.55</v>
      </c>
      <c r="G5" s="1241">
        <v>4.6841176470588231</v>
      </c>
      <c r="H5" s="1243">
        <v>68</v>
      </c>
      <c r="I5" s="1126"/>
      <c r="J5" s="1255" t="s">
        <v>267</v>
      </c>
      <c r="K5" s="1241">
        <v>286.51000000000005</v>
      </c>
      <c r="L5" s="1243">
        <v>65</v>
      </c>
      <c r="M5" s="1126"/>
      <c r="N5" s="1255" t="s">
        <v>267</v>
      </c>
      <c r="O5" s="1241">
        <v>286.5100000000001</v>
      </c>
      <c r="P5" s="1243">
        <v>65</v>
      </c>
      <c r="R5" s="1255" t="s">
        <v>267</v>
      </c>
      <c r="S5" s="1241">
        <v>286.51000000000028</v>
      </c>
      <c r="T5" s="1243">
        <v>65</v>
      </c>
    </row>
    <row r="6" spans="2:20" ht="15" customHeight="1">
      <c r="B6" s="1260" t="s">
        <v>3981</v>
      </c>
      <c r="C6" s="1241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0" t="s">
        <v>3982</v>
      </c>
      <c r="C7" s="1241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0" t="s">
        <v>3983</v>
      </c>
      <c r="C8" s="1241">
        <v>-148.69</v>
      </c>
      <c r="E8" s="1254" t="s">
        <v>12</v>
      </c>
      <c r="F8" s="1242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0" t="s">
        <v>3984</v>
      </c>
      <c r="C9" s="1241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0" t="s">
        <v>3985</v>
      </c>
      <c r="C10" s="1241">
        <v>76.830000000000013</v>
      </c>
      <c r="E10" s="1254" t="s">
        <v>266</v>
      </c>
      <c r="F10" s="1242" t="s">
        <v>386</v>
      </c>
      <c r="G10" s="1242" t="s">
        <v>4001</v>
      </c>
      <c r="H10" s="1242" t="s">
        <v>3998</v>
      </c>
    </row>
    <row r="11" spans="2:20" ht="15" customHeight="1">
      <c r="B11" s="1260" t="s">
        <v>3986</v>
      </c>
      <c r="C11" s="1241">
        <v>50.230000000000004</v>
      </c>
      <c r="E11" s="1255" t="s">
        <v>75</v>
      </c>
      <c r="F11" s="1241">
        <v>-484.33000000000004</v>
      </c>
      <c r="G11" s="1241">
        <v>3.6079999999999997</v>
      </c>
      <c r="H11" s="1243">
        <v>5</v>
      </c>
    </row>
    <row r="12" spans="2:20" ht="15" customHeight="1">
      <c r="B12" s="1260" t="s">
        <v>3987</v>
      </c>
      <c r="C12" s="1241">
        <v>26.75</v>
      </c>
      <c r="E12" s="1255" t="s">
        <v>3388</v>
      </c>
      <c r="F12" s="1241">
        <v>68.160000000000011</v>
      </c>
      <c r="G12" s="1241">
        <v>3.625</v>
      </c>
      <c r="H12" s="1243">
        <v>4</v>
      </c>
    </row>
    <row r="13" spans="2:20" ht="15" customHeight="1">
      <c r="B13" s="1260" t="s">
        <v>3988</v>
      </c>
      <c r="C13" s="1241">
        <v>78.309999999999988</v>
      </c>
      <c r="E13" s="1255" t="s">
        <v>3254</v>
      </c>
      <c r="F13" s="1241">
        <v>-51.780000000000008</v>
      </c>
      <c r="G13" s="1241">
        <v>3.8920000000000003</v>
      </c>
      <c r="H13" s="1243">
        <v>5</v>
      </c>
    </row>
    <row r="14" spans="2:20" ht="15" customHeight="1">
      <c r="B14" s="1260" t="s">
        <v>3989</v>
      </c>
      <c r="C14" s="1241">
        <v>27.9</v>
      </c>
      <c r="E14" s="1255" t="s">
        <v>3635</v>
      </c>
      <c r="F14" s="1241">
        <v>-56.7</v>
      </c>
      <c r="G14" s="1241">
        <v>3.9249999999999998</v>
      </c>
      <c r="H14" s="1243">
        <v>2</v>
      </c>
    </row>
    <row r="15" spans="2:20" ht="15" customHeight="1">
      <c r="B15" s="1260" t="s">
        <v>3990</v>
      </c>
      <c r="C15" s="1241">
        <v>44.44</v>
      </c>
      <c r="E15" s="1255" t="s">
        <v>3629</v>
      </c>
      <c r="F15" s="1241">
        <v>595.61999999999989</v>
      </c>
      <c r="G15" s="1241">
        <v>4.2961111111111112</v>
      </c>
      <c r="H15" s="1243">
        <v>18</v>
      </c>
    </row>
    <row r="16" spans="2:20" ht="15" customHeight="1">
      <c r="B16" s="1260" t="s">
        <v>3992</v>
      </c>
      <c r="C16" s="1241">
        <v>10.86</v>
      </c>
      <c r="E16" s="1255" t="s">
        <v>3682</v>
      </c>
      <c r="F16" s="1241">
        <v>19.579999999999998</v>
      </c>
      <c r="G16" s="1241">
        <v>4.4666666666666668</v>
      </c>
      <c r="H16" s="1243">
        <v>3</v>
      </c>
    </row>
    <row r="17" spans="2:8" ht="15" customHeight="1">
      <c r="B17" s="1260" t="s">
        <v>3993</v>
      </c>
      <c r="C17" s="1241">
        <v>29.54</v>
      </c>
      <c r="E17" s="1255" t="s">
        <v>3628</v>
      </c>
      <c r="F17" s="1241">
        <v>44.739999999999995</v>
      </c>
      <c r="G17" s="1241">
        <v>4.3449999999999998</v>
      </c>
      <c r="H17" s="1243">
        <v>2</v>
      </c>
    </row>
    <row r="18" spans="2:8" ht="15" customHeight="1">
      <c r="B18" s="1255" t="s">
        <v>3328</v>
      </c>
      <c r="C18" s="1241">
        <v>-144.39999999999998</v>
      </c>
      <c r="E18" s="1255" t="s">
        <v>3630</v>
      </c>
      <c r="F18" s="1241">
        <v>295.62</v>
      </c>
      <c r="G18" s="1241">
        <v>4.2642857142857142</v>
      </c>
      <c r="H18" s="1243">
        <v>7</v>
      </c>
    </row>
    <row r="19" spans="2:8" ht="15" customHeight="1">
      <c r="B19" s="1260" t="s">
        <v>3988</v>
      </c>
      <c r="C19" s="1241">
        <v>12.41</v>
      </c>
      <c r="E19" s="1255" t="s">
        <v>267</v>
      </c>
      <c r="F19" s="1241">
        <v>430.91000000000014</v>
      </c>
      <c r="G19" s="1241">
        <v>4.1113043478260867</v>
      </c>
      <c r="H19" s="1243">
        <v>46</v>
      </c>
    </row>
    <row r="20" spans="2:8" ht="15" customHeight="1">
      <c r="B20" s="1260" t="s">
        <v>3990</v>
      </c>
      <c r="C20" s="1241">
        <v>-142.26999999999998</v>
      </c>
      <c r="E20" s="1122"/>
      <c r="F20" s="1122"/>
      <c r="G20" s="1122"/>
      <c r="H20" s="1122"/>
    </row>
    <row r="21" spans="2:8" ht="15" customHeight="1">
      <c r="B21" s="1260" t="s">
        <v>3991</v>
      </c>
      <c r="C21" s="1241">
        <v>50.61</v>
      </c>
      <c r="E21" s="1122"/>
      <c r="F21" s="1122"/>
      <c r="G21" s="1122"/>
      <c r="H21" s="1122"/>
    </row>
    <row r="22" spans="2:8" ht="15" customHeight="1">
      <c r="B22" s="1260" t="s">
        <v>3992</v>
      </c>
      <c r="C22" s="1241">
        <v>-14.3</v>
      </c>
      <c r="E22" s="1122"/>
      <c r="F22" s="1122"/>
      <c r="G22" s="1122"/>
      <c r="H22" s="1122"/>
    </row>
    <row r="23" spans="2:8" ht="15" customHeight="1">
      <c r="B23" s="1260" t="s">
        <v>3993</v>
      </c>
      <c r="C23" s="1241">
        <v>-8.36</v>
      </c>
      <c r="E23" s="1122"/>
      <c r="F23" s="1122"/>
      <c r="G23" s="1122"/>
      <c r="H23" s="1122"/>
    </row>
    <row r="24" spans="2:8" ht="15" customHeight="1">
      <c r="B24" s="1260" t="s">
        <v>3994</v>
      </c>
      <c r="C24" s="1241">
        <v>-0.91000000000000014</v>
      </c>
      <c r="E24" s="1122"/>
      <c r="F24" s="1122"/>
      <c r="G24" s="1122"/>
      <c r="H24" s="1122"/>
    </row>
    <row r="25" spans="2:8" ht="15" customHeight="1">
      <c r="B25" s="1260" t="s">
        <v>3995</v>
      </c>
      <c r="C25" s="1241">
        <v>-100.96</v>
      </c>
      <c r="E25" s="1122"/>
      <c r="F25" s="1122"/>
      <c r="G25" s="1122"/>
      <c r="H25" s="1122"/>
    </row>
    <row r="26" spans="2:8" ht="15" customHeight="1">
      <c r="B26" s="1260" t="s">
        <v>3996</v>
      </c>
      <c r="C26" s="1241">
        <v>27.269999999999996</v>
      </c>
      <c r="E26" s="1122"/>
      <c r="F26" s="1122"/>
      <c r="G26" s="1122"/>
    </row>
    <row r="27" spans="2:8" ht="15" customHeight="1">
      <c r="B27" s="1260" t="s">
        <v>3997</v>
      </c>
      <c r="C27" s="1241">
        <v>32.11</v>
      </c>
      <c r="E27" s="1122"/>
      <c r="F27" s="1122"/>
      <c r="G27" s="1122"/>
    </row>
    <row r="28" spans="2:8" ht="15" customHeight="1">
      <c r="B28" s="1255" t="s">
        <v>267</v>
      </c>
      <c r="C28" s="1241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101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2.386138613861386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25.902248097636143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25" t="s">
        <v>3653</v>
      </c>
      <c r="C6" s="1226"/>
      <c r="E6" s="1225" t="s">
        <v>3543</v>
      </c>
      <c r="F6" s="1226"/>
      <c r="H6" s="1225" t="s">
        <v>3448</v>
      </c>
      <c r="I6" s="1226"/>
      <c r="K6" s="1225" t="s">
        <v>3571</v>
      </c>
      <c r="L6" s="1226"/>
      <c r="N6" s="1225" t="s">
        <v>3572</v>
      </c>
      <c r="O6" s="1226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25" t="s">
        <v>3456</v>
      </c>
      <c r="C24" s="1226"/>
      <c r="E24" s="1225" t="s">
        <v>3455</v>
      </c>
      <c r="F24" s="1226"/>
      <c r="H24" s="1225" t="s">
        <v>3445</v>
      </c>
      <c r="I24" s="1226"/>
      <c r="K24" s="1225" t="s">
        <v>3444</v>
      </c>
      <c r="L24" s="1226"/>
      <c r="N24" s="1225" t="s">
        <v>3573</v>
      </c>
      <c r="O24" s="1226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25" t="s">
        <v>3446</v>
      </c>
      <c r="C5" s="1226"/>
      <c r="E5" s="1225" t="s">
        <v>3450</v>
      </c>
      <c r="F5" s="1226"/>
      <c r="H5" s="1225" t="s">
        <v>3448</v>
      </c>
      <c r="I5" s="1226"/>
      <c r="K5" s="1227" t="s">
        <v>3459</v>
      </c>
      <c r="L5" s="1228"/>
      <c r="N5" s="1225" t="s">
        <v>3455</v>
      </c>
      <c r="O5" s="1226"/>
      <c r="Q5" s="1225" t="s">
        <v>3456</v>
      </c>
      <c r="R5" s="1226"/>
      <c r="T5" s="1225" t="s">
        <v>3445</v>
      </c>
      <c r="U5" s="1226"/>
      <c r="W5" s="1225" t="s">
        <v>3444</v>
      </c>
      <c r="X5" s="1226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44" t="s">
        <v>266</v>
      </c>
      <c r="H19" s="1245" t="s">
        <v>265</v>
      </c>
      <c r="I19" s="1245" t="s">
        <v>284</v>
      </c>
      <c r="J19" s="1245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52" t="s">
        <v>268</v>
      </c>
      <c r="H20" s="1247">
        <v>-52.467278333620868</v>
      </c>
      <c r="I20" s="1253">
        <v>20</v>
      </c>
      <c r="J20" s="1253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52" t="s">
        <v>269</v>
      </c>
      <c r="H21" s="1247">
        <v>275.67452414820855</v>
      </c>
      <c r="I21" s="1253">
        <v>83</v>
      </c>
      <c r="J21" s="1253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44" t="s">
        <v>265</v>
      </c>
      <c r="O21" s="1244" t="s">
        <v>500</v>
      </c>
      <c r="P21" s="1245"/>
      <c r="Q21" s="1245"/>
      <c r="R21" s="1245"/>
      <c r="S21" s="1245"/>
      <c r="T21" s="1245"/>
      <c r="U21" s="1245"/>
      <c r="V21" s="1245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52" t="s">
        <v>270</v>
      </c>
      <c r="H22" s="1247">
        <v>-391.06425014057629</v>
      </c>
      <c r="I22" s="1253">
        <v>112</v>
      </c>
      <c r="J22" s="1253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44" t="s">
        <v>266</v>
      </c>
      <c r="O22" s="1251" t="s">
        <v>499</v>
      </c>
      <c r="P22" s="1251" t="s">
        <v>618</v>
      </c>
      <c r="Q22" s="1251" t="s">
        <v>501</v>
      </c>
      <c r="R22" s="1251" t="s">
        <v>502</v>
      </c>
      <c r="S22" s="1251" t="s">
        <v>503</v>
      </c>
      <c r="T22" s="1251" t="s">
        <v>504</v>
      </c>
      <c r="U22" s="1251" t="s">
        <v>452</v>
      </c>
      <c r="V22" s="1251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52" t="s">
        <v>271</v>
      </c>
      <c r="H23" s="1247">
        <v>51.842105263157933</v>
      </c>
      <c r="I23" s="1253">
        <v>37</v>
      </c>
      <c r="J23" s="1253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52" t="s">
        <v>268</v>
      </c>
      <c r="O23" s="1247"/>
      <c r="P23" s="1247">
        <v>-142.97237076648844</v>
      </c>
      <c r="Q23" s="1247">
        <v>43.435689616755795</v>
      </c>
      <c r="R23" s="1247">
        <v>45.2761485826002</v>
      </c>
      <c r="S23" s="1247">
        <v>-56.564310383244205</v>
      </c>
      <c r="T23" s="1247">
        <v>14.921875</v>
      </c>
      <c r="U23" s="1247">
        <v>43.435689616755795</v>
      </c>
      <c r="V23" s="1247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52" t="s">
        <v>272</v>
      </c>
      <c r="H24" s="1247">
        <v>50.261904761904809</v>
      </c>
      <c r="I24" s="1253">
        <v>64</v>
      </c>
      <c r="J24" s="1253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52" t="s">
        <v>269</v>
      </c>
      <c r="O24" s="1247">
        <v>-110.26575794996847</v>
      </c>
      <c r="P24" s="1247">
        <v>141.03511529169424</v>
      </c>
      <c r="Q24" s="1247">
        <v>68.432749406433629</v>
      </c>
      <c r="R24" s="1247">
        <v>-131.41680778522883</v>
      </c>
      <c r="S24" s="1247">
        <v>100.59743194611615</v>
      </c>
      <c r="T24" s="1247">
        <v>26.40824275692697</v>
      </c>
      <c r="U24" s="1247">
        <v>180.88355048223468</v>
      </c>
      <c r="V24" s="1247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52" t="s">
        <v>273</v>
      </c>
      <c r="H25" s="1247">
        <v>-340.99604743083029</v>
      </c>
      <c r="I25" s="1253">
        <v>62</v>
      </c>
      <c r="J25" s="1253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52" t="s">
        <v>270</v>
      </c>
      <c r="O25" s="1247">
        <v>-140.18740868698325</v>
      </c>
      <c r="P25" s="1247">
        <v>82.932214741205101</v>
      </c>
      <c r="Q25" s="1247">
        <v>151.0094950190668</v>
      </c>
      <c r="R25" s="1247">
        <v>62.907231653296606</v>
      </c>
      <c r="S25" s="1247">
        <v>12.50878231713455</v>
      </c>
      <c r="T25" s="1247">
        <v>-264.28714567480165</v>
      </c>
      <c r="U25" s="1247">
        <v>-295.94741950949413</v>
      </c>
      <c r="V25" s="1247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52" t="s">
        <v>274</v>
      </c>
      <c r="H26" s="1247">
        <v>97.279999999999987</v>
      </c>
      <c r="I26" s="1253">
        <v>54</v>
      </c>
      <c r="J26" s="1253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52" t="s">
        <v>271</v>
      </c>
      <c r="O26" s="1247">
        <v>31.274853801169591</v>
      </c>
      <c r="P26" s="1247">
        <v>-59.78947368421052</v>
      </c>
      <c r="Q26" s="1247">
        <v>93.266081871345037</v>
      </c>
      <c r="R26" s="1247">
        <v>62.549707602339183</v>
      </c>
      <c r="S26" s="1247">
        <v>31.274853801169591</v>
      </c>
      <c r="T26" s="1247">
        <v>-47.502923976608173</v>
      </c>
      <c r="U26" s="1247">
        <v>-59.230994152046776</v>
      </c>
      <c r="V26" s="1247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52" t="s">
        <v>275</v>
      </c>
      <c r="H27" s="1247">
        <v>-190.77065527065528</v>
      </c>
      <c r="I27" s="1253">
        <v>33</v>
      </c>
      <c r="J27" s="1253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52" t="s">
        <v>272</v>
      </c>
      <c r="O27" s="1247">
        <v>56.390476190476178</v>
      </c>
      <c r="P27" s="1247">
        <v>45.930952380952377</v>
      </c>
      <c r="Q27" s="1247">
        <v>12.326190476190467</v>
      </c>
      <c r="R27" s="1247">
        <v>-116.77857142857144</v>
      </c>
      <c r="S27" s="1247">
        <v>-135.42380952380952</v>
      </c>
      <c r="T27" s="1247">
        <v>103.68571428571427</v>
      </c>
      <c r="U27" s="1247">
        <v>84.13095238095238</v>
      </c>
      <c r="V27" s="1247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52" t="s">
        <v>276</v>
      </c>
      <c r="H28" s="1247">
        <v>-58.66256157635469</v>
      </c>
      <c r="I28" s="1253">
        <v>39</v>
      </c>
      <c r="J28" s="1253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52" t="s">
        <v>273</v>
      </c>
      <c r="O28" s="1247">
        <v>-40.359683794466413</v>
      </c>
      <c r="P28" s="1247">
        <v>-239.9822134387351</v>
      </c>
      <c r="Q28" s="1247">
        <v>-157.72332015810275</v>
      </c>
      <c r="R28" s="1247">
        <v>-23.373517786561266</v>
      </c>
      <c r="S28" s="1247">
        <v>76.249011857707501</v>
      </c>
      <c r="T28" s="1247">
        <v>76.249011857707501</v>
      </c>
      <c r="U28" s="1247">
        <v>-32.055335968379445</v>
      </c>
      <c r="V28" s="1247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52" t="s">
        <v>277</v>
      </c>
      <c r="H29" s="1247">
        <v>5.7688172043010475</v>
      </c>
      <c r="I29" s="1253">
        <v>18</v>
      </c>
      <c r="J29" s="1253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52" t="s">
        <v>274</v>
      </c>
      <c r="O29" s="1247">
        <v>38.518333333333331</v>
      </c>
      <c r="P29" s="1247">
        <v>100.91166666666666</v>
      </c>
      <c r="Q29" s="1247">
        <v>-21.371666666666655</v>
      </c>
      <c r="R29" s="1247">
        <v>-69.12166666666667</v>
      </c>
      <c r="S29" s="1247">
        <v>54.435000000000002</v>
      </c>
      <c r="T29" s="1247">
        <v>-45.24666666666667</v>
      </c>
      <c r="U29" s="1247">
        <v>39.155000000000001</v>
      </c>
      <c r="V29" s="1247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52" t="s">
        <v>278</v>
      </c>
      <c r="H30" s="1247">
        <v>-164.52746212121215</v>
      </c>
      <c r="I30" s="1253">
        <v>26</v>
      </c>
      <c r="J30" s="1253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52" t="s">
        <v>275</v>
      </c>
      <c r="O30" s="1247">
        <v>43.260683760683754</v>
      </c>
      <c r="P30" s="1247">
        <v>29.384615384615383</v>
      </c>
      <c r="Q30" s="1247">
        <v>-35.245014245014247</v>
      </c>
      <c r="R30" s="1247">
        <v>-192.92592592592592</v>
      </c>
      <c r="S30" s="1247">
        <v>28.840455840455839</v>
      </c>
      <c r="T30" s="1247">
        <v>-85.851851851851848</v>
      </c>
      <c r="U30" s="1247">
        <v>21.766381766381766</v>
      </c>
      <c r="V30" s="1247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52" t="s">
        <v>279</v>
      </c>
      <c r="H31" s="1247">
        <v>4.9697478991596569</v>
      </c>
      <c r="I31" s="1253">
        <v>20</v>
      </c>
      <c r="J31" s="1253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52" t="s">
        <v>276</v>
      </c>
      <c r="O31" s="1247">
        <v>33.166256157635466</v>
      </c>
      <c r="P31" s="1247">
        <v>-53.190886699507402</v>
      </c>
      <c r="Q31" s="1247">
        <v>46.809113300492605</v>
      </c>
      <c r="R31" s="1247">
        <v>60.687192118226591</v>
      </c>
      <c r="S31" s="1247">
        <v>13.407635467980295</v>
      </c>
      <c r="T31" s="1247">
        <v>-66.363300492610833</v>
      </c>
      <c r="U31" s="1247">
        <v>-93.178571428571431</v>
      </c>
      <c r="V31" s="1247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52" t="s">
        <v>280</v>
      </c>
      <c r="H32" s="1247">
        <v>57.500750750750754</v>
      </c>
      <c r="I32" s="1253">
        <v>11</v>
      </c>
      <c r="J32" s="1253">
        <v>11</v>
      </c>
      <c r="K32" s="76">
        <f t="shared" si="1"/>
        <v>1</v>
      </c>
      <c r="N32" s="1252" t="s">
        <v>277</v>
      </c>
      <c r="O32" s="1247">
        <v>18.483870967741932</v>
      </c>
      <c r="P32" s="1247"/>
      <c r="Q32" s="1247">
        <v>37.58387096774193</v>
      </c>
      <c r="R32" s="1247">
        <v>6.1612903225806441</v>
      </c>
      <c r="S32" s="1247">
        <v>12.322580645161288</v>
      </c>
      <c r="T32" s="1247">
        <v>-74.944086021505399</v>
      </c>
      <c r="U32" s="1247">
        <v>6.1612903225806441</v>
      </c>
      <c r="V32" s="1247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52" t="s">
        <v>281</v>
      </c>
      <c r="H33" s="1247">
        <v>-59.78947368421052</v>
      </c>
      <c r="I33" s="1253">
        <v>9</v>
      </c>
      <c r="J33" s="1253">
        <v>8</v>
      </c>
      <c r="K33" s="76">
        <f t="shared" si="1"/>
        <v>0.88888888888888884</v>
      </c>
      <c r="N33" s="1252" t="s">
        <v>278</v>
      </c>
      <c r="O33" s="1247">
        <v>35.269886363636367</v>
      </c>
      <c r="P33" s="1247">
        <v>-182.27462121212122</v>
      </c>
      <c r="Q33" s="1247">
        <v>11.575757575757574</v>
      </c>
      <c r="R33" s="1247">
        <v>-82.455492424242436</v>
      </c>
      <c r="S33" s="1247">
        <v>17.725378787878789</v>
      </c>
      <c r="T33" s="1247">
        <v>11.756628787878787</v>
      </c>
      <c r="U33" s="1247">
        <v>23.875</v>
      </c>
      <c r="V33" s="1247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52" t="s">
        <v>282</v>
      </c>
      <c r="H34" s="1247">
        <v>33.424999999999997</v>
      </c>
      <c r="I34" s="1253">
        <v>7</v>
      </c>
      <c r="J34" s="1253">
        <v>7</v>
      </c>
      <c r="K34" s="76">
        <f t="shared" si="1"/>
        <v>1</v>
      </c>
      <c r="N34" s="1252" t="s">
        <v>279</v>
      </c>
      <c r="O34" s="1247">
        <v>10.914285714285715</v>
      </c>
      <c r="P34" s="1247">
        <v>22.310084033613446</v>
      </c>
      <c r="Q34" s="1247">
        <v>21.989075630252103</v>
      </c>
      <c r="R34" s="1247">
        <v>11.074789915966388</v>
      </c>
      <c r="S34" s="1247">
        <v>16.692436974789917</v>
      </c>
      <c r="T34" s="1247">
        <v>5.4571428571428573</v>
      </c>
      <c r="U34" s="1247">
        <v>-83.468067226890753</v>
      </c>
      <c r="V34" s="1247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52" t="s">
        <v>283</v>
      </c>
      <c r="H35" s="1247">
        <v>72.348484848484873</v>
      </c>
      <c r="I35" s="1253">
        <v>16</v>
      </c>
      <c r="J35" s="1253">
        <v>16</v>
      </c>
      <c r="K35" s="76">
        <f t="shared" si="1"/>
        <v>1</v>
      </c>
      <c r="N35" s="1252" t="s">
        <v>280</v>
      </c>
      <c r="O35" s="1247">
        <v>5.1621621621621614</v>
      </c>
      <c r="P35" s="1247">
        <v>5.3055555555555554</v>
      </c>
      <c r="Q35" s="1247">
        <v>25.954204204204203</v>
      </c>
      <c r="R35" s="1247"/>
      <c r="S35" s="1247"/>
      <c r="T35" s="1247">
        <v>5.1621621621621614</v>
      </c>
      <c r="U35" s="1247">
        <v>15.916666666666666</v>
      </c>
      <c r="V35" s="1247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52" t="s">
        <v>286</v>
      </c>
      <c r="H36" s="1247">
        <v>41.275090045381155</v>
      </c>
      <c r="I36" s="1253">
        <v>41</v>
      </c>
      <c r="J36" s="1253">
        <v>40</v>
      </c>
      <c r="K36" s="76">
        <f t="shared" si="1"/>
        <v>0.97560975609756095</v>
      </c>
      <c r="N36" s="1252" t="s">
        <v>281</v>
      </c>
      <c r="O36" s="1247"/>
      <c r="P36" s="1247">
        <v>5.0263157894736841</v>
      </c>
      <c r="Q36" s="1247">
        <v>-100</v>
      </c>
      <c r="R36" s="1247">
        <v>5.0263157894736841</v>
      </c>
      <c r="S36" s="1247">
        <v>5.0263157894736841</v>
      </c>
      <c r="T36" s="1247">
        <v>10.052631578947368</v>
      </c>
      <c r="U36" s="1247">
        <v>15.078947368421051</v>
      </c>
      <c r="V36" s="1247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52" t="s">
        <v>267</v>
      </c>
      <c r="H37" s="1247">
        <v>-567.93130363611226</v>
      </c>
      <c r="I37" s="1253">
        <v>652</v>
      </c>
      <c r="J37" s="1253">
        <v>594</v>
      </c>
      <c r="K37" s="76"/>
      <c r="N37" s="1252" t="s">
        <v>282</v>
      </c>
      <c r="O37" s="1247">
        <v>4.7749999999999995</v>
      </c>
      <c r="P37" s="1247"/>
      <c r="Q37" s="1247">
        <v>9.5499999999999989</v>
      </c>
      <c r="R37" s="1247">
        <v>9.5499999999999989</v>
      </c>
      <c r="S37" s="1247"/>
      <c r="T37" s="1247">
        <v>4.7749999999999995</v>
      </c>
      <c r="U37" s="1247">
        <v>4.7749999999999995</v>
      </c>
      <c r="V37" s="1247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52" t="s">
        <v>283</v>
      </c>
      <c r="O38" s="1247"/>
      <c r="P38" s="1247">
        <v>13.436147186147185</v>
      </c>
      <c r="Q38" s="1247">
        <v>9.0952380952380949</v>
      </c>
      <c r="R38" s="1247">
        <v>8.8885281385281374</v>
      </c>
      <c r="S38" s="1247">
        <v>31.833333333333332</v>
      </c>
      <c r="T38" s="1247">
        <v>4.5476190476190474</v>
      </c>
      <c r="U38" s="1247">
        <v>4.5476190476190474</v>
      </c>
      <c r="V38" s="1247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52" t="s">
        <v>286</v>
      </c>
      <c r="O39" s="1247">
        <v>17.436706485024061</v>
      </c>
      <c r="P39" s="1247">
        <v>-66.928982867359451</v>
      </c>
      <c r="Q39" s="1247">
        <v>22.534490923730051</v>
      </c>
      <c r="R39" s="1247">
        <v>10.693106060606061</v>
      </c>
      <c r="S39" s="1247">
        <v>18.832085921325049</v>
      </c>
      <c r="T39" s="1247">
        <v>23.623081219595942</v>
      </c>
      <c r="U39" s="1247">
        <v>15.084602302459448</v>
      </c>
      <c r="V39" s="1247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52" t="s">
        <v>267</v>
      </c>
      <c r="O40" s="1247">
        <v>3.8396645047304396</v>
      </c>
      <c r="P40" s="1247">
        <v>-298.86588163849854</v>
      </c>
      <c r="Q40" s="1247">
        <v>239.22195601742462</v>
      </c>
      <c r="R40" s="1247">
        <v>-333.25767183357897</v>
      </c>
      <c r="S40" s="1247">
        <v>227.75718277547224</v>
      </c>
      <c r="T40" s="1247">
        <v>-297.55686513034971</v>
      </c>
      <c r="U40" s="1247">
        <v>-109.06968833131107</v>
      </c>
      <c r="V40" s="1247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29" t="s">
        <v>381</v>
      </c>
      <c r="F3" s="1230"/>
      <c r="G3" s="1230"/>
      <c r="H3" s="1231"/>
      <c r="I3" s="1229" t="s">
        <v>382</v>
      </c>
      <c r="J3" s="1230"/>
      <c r="K3" s="1230"/>
      <c r="L3" s="1231"/>
      <c r="M3" s="1229" t="s">
        <v>73</v>
      </c>
      <c r="N3" s="1230"/>
      <c r="O3" s="1230"/>
      <c r="P3" s="1231"/>
      <c r="Q3" s="1229" t="s">
        <v>179</v>
      </c>
      <c r="R3" s="1230"/>
      <c r="S3" s="1230"/>
      <c r="T3" s="1231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32" t="s">
        <v>627</v>
      </c>
      <c r="Y21" s="1233"/>
      <c r="Z21" s="1233"/>
      <c r="AA21" s="1233"/>
      <c r="AB21" s="1233"/>
      <c r="AC21" s="1234"/>
      <c r="AD21" s="1232" t="s">
        <v>628</v>
      </c>
      <c r="AE21" s="1233"/>
      <c r="AF21" s="1233"/>
      <c r="AG21" s="1234"/>
      <c r="AH21" s="1232" t="s">
        <v>629</v>
      </c>
      <c r="AI21" s="1235"/>
      <c r="AJ21" s="1235"/>
      <c r="AK21" s="1235"/>
      <c r="AL21" s="1235"/>
      <c r="AM21" s="1235"/>
      <c r="AN21" s="1236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3C2DB1DD-3D0B-439B-8CFE-28E9416D116E}">
  <ds:schemaRefs/>
</ds:datastoreItem>
</file>

<file path=customXml/itemProps3.xml><?xml version="1.0" encoding="utf-8"?>
<ds:datastoreItem xmlns:ds="http://schemas.openxmlformats.org/officeDocument/2006/customXml" ds:itemID="{1418D668-1050-4A24-AA46-1670C0328D19}">
  <ds:schemaRefs/>
</ds:datastoreItem>
</file>

<file path=customXml/itemProps4.xml><?xml version="1.0" encoding="utf-8"?>
<ds:datastoreItem xmlns:ds="http://schemas.openxmlformats.org/officeDocument/2006/customXml" ds:itemID="{EB958FF7-32B5-452C-8F11-8544CBB63F8F}">
  <ds:schemaRefs/>
</ds:datastoreItem>
</file>

<file path=customXml/itemProps5.xml><?xml version="1.0" encoding="utf-8"?>
<ds:datastoreItem xmlns:ds="http://schemas.openxmlformats.org/officeDocument/2006/customXml" ds:itemID="{A0934C01-3E48-41D6-9342-1AD591BDF257}">
  <ds:schemaRefs/>
</ds:datastoreItem>
</file>

<file path=customXml/itemProps6.xml><?xml version="1.0" encoding="utf-8"?>
<ds:datastoreItem xmlns:ds="http://schemas.openxmlformats.org/officeDocument/2006/customXml" ds:itemID="{F0FF6FAD-D028-4BB2-9872-29442C59B600}">
  <ds:schemaRefs/>
</ds:datastoreItem>
</file>

<file path=customXml/itemProps7.xml><?xml version="1.0" encoding="utf-8"?>
<ds:datastoreItem xmlns:ds="http://schemas.openxmlformats.org/officeDocument/2006/customXml" ds:itemID="{5C390BFF-7F94-40C9-8244-56E47562B85E}">
  <ds:schemaRefs/>
</ds:datastoreItem>
</file>

<file path=customXml/itemProps8.xml><?xml version="1.0" encoding="utf-8"?>
<ds:datastoreItem xmlns:ds="http://schemas.openxmlformats.org/officeDocument/2006/customXml" ds:itemID="{3E2E56A8-1290-4D72-872F-7ED42363545B}">
  <ds:schemaRefs/>
</ds:datastoreItem>
</file>

<file path=customXml/itemProps9.xml><?xml version="1.0" encoding="utf-8"?>
<ds:datastoreItem xmlns:ds="http://schemas.openxmlformats.org/officeDocument/2006/customXml" ds:itemID="{1A9B4873-AFAD-44CE-B89A-8396ED0DDD47}">
  <ds:schemaRefs/>
</ds:datastoreItem>
</file>

<file path=customXml/itemProps10.xml><?xml version="1.0" encoding="utf-8"?>
<ds:datastoreItem xmlns:ds="http://schemas.openxmlformats.org/officeDocument/2006/customXml" ds:itemID="{531B5D8A-9D0A-4E72-80E1-F14498B85837}">
  <ds:schemaRefs/>
</ds:datastoreItem>
</file>

<file path=customXml/itemProps11.xml><?xml version="1.0" encoding="utf-8"?>
<ds:datastoreItem xmlns:ds="http://schemas.openxmlformats.org/officeDocument/2006/customXml" ds:itemID="{C726001D-7FEF-4D60-904E-C515F2AE18B8}">
  <ds:schemaRefs/>
</ds:datastoreItem>
</file>

<file path=customXml/itemProps12.xml><?xml version="1.0" encoding="utf-8"?>
<ds:datastoreItem xmlns:ds="http://schemas.openxmlformats.org/officeDocument/2006/customXml" ds:itemID="{F743BC9B-F626-443C-8944-CCA557256B30}">
  <ds:schemaRefs/>
</ds:datastoreItem>
</file>

<file path=customXml/itemProps13.xml><?xml version="1.0" encoding="utf-8"?>
<ds:datastoreItem xmlns:ds="http://schemas.openxmlformats.org/officeDocument/2006/customXml" ds:itemID="{FEF94E45-EB58-4B60-A8DA-12401E2B8391}">
  <ds:schemaRefs/>
</ds:datastoreItem>
</file>

<file path=customXml/itemProps14.xml><?xml version="1.0" encoding="utf-8"?>
<ds:datastoreItem xmlns:ds="http://schemas.openxmlformats.org/officeDocument/2006/customXml" ds:itemID="{D28EB955-CC23-4425-9787-EEC98CAF383E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903EB21E-C250-4F6A-B91B-A1775839E030}">
  <ds:schemaRefs/>
</ds:datastoreItem>
</file>

<file path=customXml/itemProps17.xml><?xml version="1.0" encoding="utf-8"?>
<ds:datastoreItem xmlns:ds="http://schemas.openxmlformats.org/officeDocument/2006/customXml" ds:itemID="{11FE2C8F-83A6-408B-A98A-41B704B98454}">
  <ds:schemaRefs/>
</ds:datastoreItem>
</file>

<file path=customXml/itemProps18.xml><?xml version="1.0" encoding="utf-8"?>
<ds:datastoreItem xmlns:ds="http://schemas.openxmlformats.org/officeDocument/2006/customXml" ds:itemID="{ABEAD05A-C539-4D33-95F2-6638E494C203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2026-08-08T12:54:30Z</dcterms:modified>
</cp:coreProperties>
</file>